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18" i="3" l="1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K32" i="3" l="1"/>
  <c r="K28" i="3"/>
  <c r="K25" i="3"/>
  <c r="K23" i="3"/>
  <c r="K21" i="3"/>
  <c r="L21" i="3"/>
  <c r="K29" i="3"/>
  <c r="K27" i="3"/>
  <c r="V27" i="3" s="1"/>
  <c r="K19" i="3"/>
  <c r="K33" i="3"/>
  <c r="L33" i="3"/>
  <c r="Q33" i="3" s="1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BC30" i="3" s="1"/>
  <c r="L28" i="3"/>
  <c r="S28" i="3" s="1"/>
  <c r="K26" i="3"/>
  <c r="AB25" i="3"/>
  <c r="AR25" i="3"/>
  <c r="N23" i="3"/>
  <c r="AA21" i="3"/>
  <c r="O21" i="3"/>
  <c r="AQ21" i="3"/>
  <c r="L20" i="3"/>
  <c r="L19" i="3"/>
  <c r="AE19" i="3" s="1"/>
  <c r="L18" i="3"/>
  <c r="AK18" i="3" s="1"/>
  <c r="U18" i="3"/>
  <c r="S30" i="3"/>
  <c r="BA30" i="3"/>
  <c r="AA28" i="3"/>
  <c r="AE28" i="3"/>
  <c r="AQ28" i="3"/>
  <c r="AU28" i="3"/>
  <c r="BG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M28" i="3"/>
  <c r="Q28" i="3"/>
  <c r="U28" i="3"/>
  <c r="Y28" i="3"/>
  <c r="AC28" i="3"/>
  <c r="AG28" i="3"/>
  <c r="AK28" i="3"/>
  <c r="AO28" i="3"/>
  <c r="AS28" i="3"/>
  <c r="AW28" i="3"/>
  <c r="BA28" i="3"/>
  <c r="BE28" i="3"/>
  <c r="BI28" i="3"/>
  <c r="N28" i="3"/>
  <c r="R28" i="3"/>
  <c r="V28" i="3"/>
  <c r="Z28" i="3"/>
  <c r="AD28" i="3"/>
  <c r="AH28" i="3"/>
  <c r="AL28" i="3"/>
  <c r="AP28" i="3"/>
  <c r="AT28" i="3"/>
  <c r="AX28" i="3"/>
  <c r="BB28" i="3"/>
  <c r="BF28" i="3"/>
  <c r="BE33" i="3"/>
  <c r="AW33" i="3"/>
  <c r="AO33" i="3"/>
  <c r="AG33" i="3"/>
  <c r="Y33" i="3"/>
  <c r="L32" i="3"/>
  <c r="O32" i="3" s="1"/>
  <c r="Y31" i="3"/>
  <c r="AL31" i="3"/>
  <c r="BC31" i="3"/>
  <c r="N33" i="3"/>
  <c r="R33" i="3"/>
  <c r="V33" i="3"/>
  <c r="Z33" i="3"/>
  <c r="AD33" i="3"/>
  <c r="AH33" i="3"/>
  <c r="AL33" i="3"/>
  <c r="AP33" i="3"/>
  <c r="AT33" i="3"/>
  <c r="AX33" i="3"/>
  <c r="BB33" i="3"/>
  <c r="BF33" i="3"/>
  <c r="O33" i="3"/>
  <c r="S33" i="3"/>
  <c r="W33" i="3"/>
  <c r="AA33" i="3"/>
  <c r="AE33" i="3"/>
  <c r="AI33" i="3"/>
  <c r="AM33" i="3"/>
  <c r="AQ33" i="3"/>
  <c r="AU33" i="3"/>
  <c r="AY33" i="3"/>
  <c r="BC33" i="3"/>
  <c r="BG33" i="3"/>
  <c r="AQ32" i="3"/>
  <c r="BD33" i="3"/>
  <c r="AV33" i="3"/>
  <c r="AN33" i="3"/>
  <c r="AF33" i="3"/>
  <c r="X33" i="3"/>
  <c r="P33" i="3"/>
  <c r="BI33" i="3"/>
  <c r="BA33" i="3"/>
  <c r="AS33" i="3"/>
  <c r="AK33" i="3"/>
  <c r="AC33" i="3"/>
  <c r="U33" i="3"/>
  <c r="M33" i="3"/>
  <c r="AX32" i="3"/>
  <c r="N32" i="3"/>
  <c r="M29" i="3"/>
  <c r="Q29" i="3"/>
  <c r="U29" i="3"/>
  <c r="Y29" i="3"/>
  <c r="AC29" i="3"/>
  <c r="AG29" i="3"/>
  <c r="AK29" i="3"/>
  <c r="AO29" i="3"/>
  <c r="AS29" i="3"/>
  <c r="AW29" i="3"/>
  <c r="BA29" i="3"/>
  <c r="BE29" i="3"/>
  <c r="BI29" i="3"/>
  <c r="N29" i="3"/>
  <c r="R29" i="3"/>
  <c r="V29" i="3"/>
  <c r="Z29" i="3"/>
  <c r="AD29" i="3"/>
  <c r="AH29" i="3"/>
  <c r="AL29" i="3"/>
  <c r="AP29" i="3"/>
  <c r="AT29" i="3"/>
  <c r="AX29" i="3"/>
  <c r="BB29" i="3"/>
  <c r="BF29" i="3"/>
  <c r="P29" i="3"/>
  <c r="T29" i="3"/>
  <c r="X29" i="3"/>
  <c r="AB29" i="3"/>
  <c r="AF29" i="3"/>
  <c r="AJ29" i="3"/>
  <c r="AN29" i="3"/>
  <c r="AR29" i="3"/>
  <c r="AV29" i="3"/>
  <c r="AZ29" i="3"/>
  <c r="BD29" i="3"/>
  <c r="BH29" i="3"/>
  <c r="O29" i="3"/>
  <c r="S29" i="3"/>
  <c r="W29" i="3"/>
  <c r="AA29" i="3"/>
  <c r="AE29" i="3"/>
  <c r="AI29" i="3"/>
  <c r="AM29" i="3"/>
  <c r="AQ29" i="3"/>
  <c r="AU29" i="3"/>
  <c r="AY29" i="3"/>
  <c r="BC29" i="3"/>
  <c r="BG29" i="3"/>
  <c r="R27" i="3"/>
  <c r="AN27" i="3"/>
  <c r="AA27" i="3"/>
  <c r="L26" i="3"/>
  <c r="AB26" i="3" s="1"/>
  <c r="AZ25" i="3"/>
  <c r="AJ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I25" i="3"/>
  <c r="O25" i="3"/>
  <c r="BL25" i="3" s="1"/>
  <c r="S25" i="3"/>
  <c r="BM25" i="3" s="1"/>
  <c r="W25" i="3"/>
  <c r="AA25" i="3"/>
  <c r="AE25" i="3"/>
  <c r="AI25" i="3"/>
  <c r="AM25" i="3"/>
  <c r="AQ25" i="3"/>
  <c r="AU25" i="3"/>
  <c r="AY25" i="3"/>
  <c r="BC25" i="3"/>
  <c r="BG25" i="3"/>
  <c r="L24" i="3"/>
  <c r="AM24" i="3" s="1"/>
  <c r="P21" i="3"/>
  <c r="T21" i="3"/>
  <c r="X21" i="3"/>
  <c r="AB21" i="3"/>
  <c r="AF21" i="3"/>
  <c r="AJ21" i="3"/>
  <c r="AN21" i="3"/>
  <c r="AR21" i="3"/>
  <c r="AV21" i="3"/>
  <c r="AZ21" i="3"/>
  <c r="BD21" i="3"/>
  <c r="BH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N21" i="3"/>
  <c r="R21" i="3"/>
  <c r="V21" i="3"/>
  <c r="Z21" i="3"/>
  <c r="AD21" i="3"/>
  <c r="AH21" i="3"/>
  <c r="AL21" i="3"/>
  <c r="AP21" i="3"/>
  <c r="AT21" i="3"/>
  <c r="AX21" i="3"/>
  <c r="BB21" i="3"/>
  <c r="BF21" i="3"/>
  <c r="X19" i="3"/>
  <c r="AN19" i="3"/>
  <c r="BD19" i="3"/>
  <c r="U19" i="3"/>
  <c r="AK19" i="3"/>
  <c r="BA19" i="3"/>
  <c r="R19" i="3"/>
  <c r="AH19" i="3"/>
  <c r="AX19" i="3"/>
  <c r="BI18" i="3"/>
  <c r="AS18" i="3"/>
  <c r="AC18" i="3"/>
  <c r="M18" i="3"/>
  <c r="BF25" i="3"/>
  <c r="BB25" i="3"/>
  <c r="AX25" i="3"/>
  <c r="AT25" i="3"/>
  <c r="AP25" i="3"/>
  <c r="AL25" i="3"/>
  <c r="AH25" i="3"/>
  <c r="AD25" i="3"/>
  <c r="Z25" i="3"/>
  <c r="V25" i="3"/>
  <c r="R25" i="3"/>
  <c r="AA23" i="3"/>
  <c r="L22" i="3"/>
  <c r="O22" i="3" s="1"/>
  <c r="AY21" i="3"/>
  <c r="AI21" i="3"/>
  <c r="S21" i="3"/>
  <c r="AO20" i="3"/>
  <c r="BE18" i="3"/>
  <c r="AO18" i="3"/>
  <c r="AL20" i="3"/>
  <c r="BC20" i="3"/>
  <c r="N18" i="3"/>
  <c r="R18" i="3"/>
  <c r="V18" i="3"/>
  <c r="Z18" i="3"/>
  <c r="AD18" i="3"/>
  <c r="AH18" i="3"/>
  <c r="AL18" i="3"/>
  <c r="AP18" i="3"/>
  <c r="AT18" i="3"/>
  <c r="AX18" i="3"/>
  <c r="BB18" i="3"/>
  <c r="BF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O28" i="3" l="1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BJ31" i="3" s="1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M31" i="3" s="1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BL21" i="3" s="1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M12" i="3" s="1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BK30" i="3" s="1"/>
  <c r="AV30" i="3"/>
  <c r="AF30" i="3"/>
  <c r="P30" i="3"/>
  <c r="AU30" i="3"/>
  <c r="AE30" i="3"/>
  <c r="O30" i="3"/>
  <c r="BM29" i="3"/>
  <c r="BL29" i="3"/>
  <c r="BJ29" i="3"/>
  <c r="BL28" i="3"/>
  <c r="BJ28" i="3"/>
  <c r="BM28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BJ23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BJ21" i="3"/>
  <c r="BJ20" i="3"/>
  <c r="BM20" i="3"/>
  <c r="S19" i="3"/>
  <c r="BM19" i="3" s="1"/>
  <c r="AY19" i="3"/>
  <c r="AU19" i="3"/>
  <c r="BG19" i="3"/>
  <c r="BM18" i="3"/>
  <c r="BL18" i="3"/>
  <c r="BJ18" i="3"/>
  <c r="BN21" i="3"/>
  <c r="BK21" i="3"/>
  <c r="V24" i="3"/>
  <c r="AL24" i="3"/>
  <c r="BB24" i="3"/>
  <c r="N24" i="3"/>
  <c r="AT24" i="3"/>
  <c r="AD24" i="3"/>
  <c r="BN25" i="3"/>
  <c r="BK25" i="3"/>
  <c r="AW24" i="3"/>
  <c r="AG24" i="3"/>
  <c r="Q24" i="3"/>
  <c r="AZ24" i="3"/>
  <c r="AJ24" i="3"/>
  <c r="T24" i="3"/>
  <c r="AY24" i="3"/>
  <c r="AI24" i="3"/>
  <c r="S24" i="3"/>
  <c r="BN29" i="3"/>
  <c r="BK29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BN30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N20" i="3"/>
  <c r="BK20" i="3"/>
  <c r="BK23" i="3"/>
  <c r="BN18" i="3"/>
  <c r="BK18" i="3"/>
  <c r="BN19" i="3"/>
  <c r="BE24" i="3"/>
  <c r="AO24" i="3"/>
  <c r="Y24" i="3"/>
  <c r="BH24" i="3"/>
  <c r="AR24" i="3"/>
  <c r="AB24" i="3"/>
  <c r="BG24" i="3"/>
  <c r="AQ24" i="3"/>
  <c r="AA24" i="3"/>
  <c r="AP24" i="3"/>
  <c r="BN33" i="3"/>
  <c r="BK33" i="3"/>
  <c r="AH26" i="3"/>
  <c r="AM26" i="3"/>
  <c r="BF26" i="3"/>
  <c r="AT26" i="3"/>
  <c r="N26" i="3"/>
  <c r="AI26" i="3"/>
  <c r="BE26" i="3"/>
  <c r="AO26" i="3"/>
  <c r="Y26" i="3"/>
  <c r="BH26" i="3"/>
  <c r="AR26" i="3"/>
  <c r="BK28" i="3"/>
  <c r="BN28" i="3"/>
  <c r="BA32" i="3"/>
  <c r="AK32" i="3"/>
  <c r="U32" i="3"/>
  <c r="BD32" i="3"/>
  <c r="AN32" i="3"/>
  <c r="X32" i="3"/>
  <c r="L17" i="3"/>
  <c r="K17" i="3"/>
  <c r="AV17" i="3" s="1"/>
  <c r="K15" i="3"/>
  <c r="O15" i="3" s="1"/>
  <c r="K14" i="3"/>
  <c r="K12" i="3"/>
  <c r="K10" i="3"/>
  <c r="AX12" i="3"/>
  <c r="R11" i="3"/>
  <c r="Z11" i="3"/>
  <c r="AH11" i="3"/>
  <c r="AP11" i="3"/>
  <c r="AX11" i="3"/>
  <c r="BF11" i="3"/>
  <c r="T11" i="3"/>
  <c r="AB11" i="3"/>
  <c r="AJ11" i="3"/>
  <c r="AR11" i="3"/>
  <c r="AZ11" i="3"/>
  <c r="BH11" i="3"/>
  <c r="L14" i="3"/>
  <c r="AC12" i="3"/>
  <c r="AO12" i="3"/>
  <c r="BI12" i="3"/>
  <c r="W12" i="3"/>
  <c r="AQ12" i="3"/>
  <c r="BC12" i="3"/>
  <c r="AR12" i="3"/>
  <c r="N12" i="3"/>
  <c r="BB12" i="3"/>
  <c r="AF12" i="3"/>
  <c r="AT11" i="3"/>
  <c r="N11" i="3"/>
  <c r="BJ11" i="3" s="1"/>
  <c r="K16" i="3"/>
  <c r="BI15" i="3"/>
  <c r="O11" i="3"/>
  <c r="BL11" i="3" s="1"/>
  <c r="S11" i="3"/>
  <c r="BM11" i="3" s="1"/>
  <c r="W11" i="3"/>
  <c r="AA11" i="3"/>
  <c r="AE11" i="3"/>
  <c r="AI11" i="3"/>
  <c r="AM11" i="3"/>
  <c r="AQ11" i="3"/>
  <c r="AU11" i="3"/>
  <c r="AY11" i="3"/>
  <c r="BC11" i="3"/>
  <c r="BG11" i="3"/>
  <c r="M11" i="3"/>
  <c r="Q11" i="3"/>
  <c r="U11" i="3"/>
  <c r="Y11" i="3"/>
  <c r="AC11" i="3"/>
  <c r="AG11" i="3"/>
  <c r="AK11" i="3"/>
  <c r="AO11" i="3"/>
  <c r="AS11" i="3"/>
  <c r="AW11" i="3"/>
  <c r="BA11" i="3"/>
  <c r="BE11" i="3"/>
  <c r="BI11" i="3"/>
  <c r="K13" i="3"/>
  <c r="BD11" i="3"/>
  <c r="AV11" i="3"/>
  <c r="AN11" i="3"/>
  <c r="AF11" i="3"/>
  <c r="X11" i="3"/>
  <c r="P11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M15" i="3" l="1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T3" i="3" s="1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BL15" i="3"/>
  <c r="T15" i="3"/>
  <c r="BB15" i="3"/>
  <c r="V15" i="3"/>
  <c r="AD15" i="3"/>
  <c r="AL15" i="3"/>
  <c r="BK15" i="3" s="1"/>
  <c r="Z14" i="3"/>
  <c r="Z12" i="3"/>
  <c r="AH12" i="3"/>
  <c r="BF12" i="3"/>
  <c r="AP12" i="3"/>
  <c r="BJ12" i="3" s="1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BN11" i="3"/>
  <c r="BK12" i="3"/>
  <c r="BN12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BN15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BN17" i="3"/>
  <c r="BK17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L8" i="3"/>
  <c r="K8" i="3"/>
  <c r="BB8" i="3" s="1"/>
  <c r="L6" i="3"/>
  <c r="K6" i="3"/>
  <c r="AB5" i="3"/>
  <c r="L4" i="3"/>
  <c r="AP4" i="3" s="1"/>
  <c r="K4" i="3"/>
  <c r="T5" i="3"/>
  <c r="AJ5" i="3"/>
  <c r="AZ5" i="3"/>
  <c r="X5" i="3"/>
  <c r="AN5" i="3"/>
  <c r="BD5" i="3"/>
  <c r="P5" i="3"/>
  <c r="AF5" i="3"/>
  <c r="AV5" i="3"/>
  <c r="T7" i="3"/>
  <c r="AJ7" i="3"/>
  <c r="AZ7" i="3"/>
  <c r="X7" i="3"/>
  <c r="AN7" i="3"/>
  <c r="BD7" i="3"/>
  <c r="P7" i="3"/>
  <c r="AF7" i="3"/>
  <c r="AV7" i="3"/>
  <c r="BD3" i="3"/>
  <c r="AF3" i="3"/>
  <c r="M9" i="3"/>
  <c r="Q9" i="3"/>
  <c r="U9" i="3"/>
  <c r="Y9" i="3"/>
  <c r="AC9" i="3"/>
  <c r="AG9" i="3"/>
  <c r="AK9" i="3"/>
  <c r="AO9" i="3"/>
  <c r="AS9" i="3"/>
  <c r="AW9" i="3"/>
  <c r="BA9" i="3"/>
  <c r="BE9" i="3"/>
  <c r="BI9" i="3"/>
  <c r="O9" i="3"/>
  <c r="S9" i="3"/>
  <c r="W9" i="3"/>
  <c r="AA9" i="3"/>
  <c r="AE9" i="3"/>
  <c r="AI9" i="3"/>
  <c r="AM9" i="3"/>
  <c r="AQ9" i="3"/>
  <c r="AU9" i="3"/>
  <c r="AY9" i="3"/>
  <c r="BC9" i="3"/>
  <c r="BG9" i="3"/>
  <c r="P9" i="3"/>
  <c r="X3" i="3"/>
  <c r="AX6" i="3"/>
  <c r="BF9" i="3"/>
  <c r="BB9" i="3"/>
  <c r="AX9" i="3"/>
  <c r="AT9" i="3"/>
  <c r="AP9" i="3"/>
  <c r="AL9" i="3"/>
  <c r="AH9" i="3"/>
  <c r="AD9" i="3"/>
  <c r="Z9" i="3"/>
  <c r="V9" i="3"/>
  <c r="R9" i="3"/>
  <c r="N9" i="3"/>
  <c r="BH7" i="3"/>
  <c r="AR7" i="3"/>
  <c r="AT6" i="3"/>
  <c r="BH5" i="3"/>
  <c r="AR5" i="3"/>
  <c r="AB3" i="3"/>
  <c r="AQ8" i="3"/>
  <c r="O6" i="3"/>
  <c r="W6" i="3"/>
  <c r="AU6" i="3"/>
  <c r="BC6" i="3"/>
  <c r="AF6" i="3"/>
  <c r="AN6" i="3"/>
  <c r="M6" i="3"/>
  <c r="U6" i="3"/>
  <c r="AK6" i="3"/>
  <c r="AS6" i="3"/>
  <c r="BA6" i="3"/>
  <c r="BI6" i="3"/>
  <c r="T4" i="3"/>
  <c r="AN3" i="3"/>
  <c r="BH9" i="3"/>
  <c r="BD9" i="3"/>
  <c r="AZ9" i="3"/>
  <c r="AV9" i="3"/>
  <c r="AR9" i="3"/>
  <c r="AN9" i="3"/>
  <c r="AJ9" i="3"/>
  <c r="AF9" i="3"/>
  <c r="AB9" i="3"/>
  <c r="X9" i="3"/>
  <c r="T9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N7" i="3"/>
  <c r="R7" i="3"/>
  <c r="V7" i="3"/>
  <c r="Z7" i="3"/>
  <c r="AD7" i="3"/>
  <c r="AH7" i="3"/>
  <c r="AL7" i="3"/>
  <c r="AP7" i="3"/>
  <c r="AT7" i="3"/>
  <c r="AX7" i="3"/>
  <c r="BB7" i="3"/>
  <c r="BF7" i="3"/>
  <c r="O7" i="3"/>
  <c r="S7" i="3"/>
  <c r="W7" i="3"/>
  <c r="AA7" i="3"/>
  <c r="AE7" i="3"/>
  <c r="AI7" i="3"/>
  <c r="AM7" i="3"/>
  <c r="AQ7" i="3"/>
  <c r="AU7" i="3"/>
  <c r="AY7" i="3"/>
  <c r="BC7" i="3"/>
  <c r="BG7" i="3"/>
  <c r="AL6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N5" i="3"/>
  <c r="R5" i="3"/>
  <c r="V5" i="3"/>
  <c r="Z5" i="3"/>
  <c r="AD5" i="3"/>
  <c r="AH5" i="3"/>
  <c r="AL5" i="3"/>
  <c r="AP5" i="3"/>
  <c r="AT5" i="3"/>
  <c r="AX5" i="3"/>
  <c r="BB5" i="3"/>
  <c r="BF5" i="3"/>
  <c r="O5" i="3"/>
  <c r="S5" i="3"/>
  <c r="W5" i="3"/>
  <c r="AA5" i="3"/>
  <c r="AE5" i="3"/>
  <c r="AI5" i="3"/>
  <c r="AM5" i="3"/>
  <c r="AQ5" i="3"/>
  <c r="AU5" i="3"/>
  <c r="AY5" i="3"/>
  <c r="BC5" i="3"/>
  <c r="BG5" i="3"/>
  <c r="Q3" i="3"/>
  <c r="AG3" i="3"/>
  <c r="AW3" i="3"/>
  <c r="N3" i="3"/>
  <c r="AD3" i="3"/>
  <c r="AT3" i="3"/>
  <c r="O3" i="3"/>
  <c r="AE3" i="3"/>
  <c r="AU3" i="3"/>
  <c r="AG4" i="3" l="1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M3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BM9" i="3"/>
  <c r="BL9" i="3"/>
  <c r="BJ9" i="3"/>
  <c r="BJ8" i="3"/>
  <c r="BL8" i="3"/>
  <c r="BM8" i="3"/>
  <c r="BJ7" i="3"/>
  <c r="BL7" i="3"/>
  <c r="BM7" i="3"/>
  <c r="BJ6" i="3"/>
  <c r="BL6" i="3"/>
  <c r="Z6" i="3"/>
  <c r="BM5" i="3"/>
  <c r="BL5" i="3"/>
  <c r="BJ5" i="3"/>
  <c r="N4" i="3"/>
  <c r="R4" i="3"/>
  <c r="AH4" i="3"/>
  <c r="AX4" i="3"/>
  <c r="BK6" i="3"/>
  <c r="BN6" i="3"/>
  <c r="BL3" i="3"/>
  <c r="BJ3" i="3"/>
  <c r="BK4" i="3"/>
  <c r="BN4" i="3"/>
  <c r="BN3" i="3"/>
  <c r="BK3" i="3"/>
  <c r="BN5" i="3"/>
  <c r="BK5" i="3"/>
  <c r="BN7" i="3"/>
  <c r="BK7" i="3"/>
  <c r="BN9" i="3"/>
  <c r="BK9" i="3"/>
  <c r="BK8" i="3" l="1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<sst xmlns="http://schemas.openxmlformats.org/spreadsheetml/2006/main" count="2865" uniqueCount="775">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</sst>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528" zoomScale="80" zoomScaleNormal="80" workbookViewId="0">
      <selection activeCell="Z549" sqref="Z54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1.56</v>
      </c>
      <c r="D2">
        <v>0.64</v>
      </c>
      <c r="E2">
        <v>0.46</v>
      </c>
    </row>
    <row r="3" spans="1:5" x14ac:dyDescent="0.25">
      <c r="A3" t="s">
        <v>61</v>
      </c>
      <c r="B3" t="s">
        <v>247</v>
      </c>
      <c r="C3">
        <v>1.56</v>
      </c>
      <c r="D3">
        <v>2.88</v>
      </c>
      <c r="E3">
        <v>0.93</v>
      </c>
    </row>
    <row r="4" spans="1:5" x14ac:dyDescent="0.25">
      <c r="A4" t="s">
        <v>61</v>
      </c>
      <c r="B4" t="s">
        <v>67</v>
      </c>
      <c r="C4">
        <v>1.56</v>
      </c>
      <c r="D4">
        <v>0.43</v>
      </c>
      <c r="E4">
        <v>1.23</v>
      </c>
    </row>
    <row r="5" spans="1:5" x14ac:dyDescent="0.25">
      <c r="A5" t="s">
        <v>61</v>
      </c>
      <c r="B5" t="s">
        <v>69</v>
      </c>
      <c r="C5">
        <v>1.56</v>
      </c>
      <c r="D5">
        <v>1.92</v>
      </c>
      <c r="E5">
        <v>0</v>
      </c>
    </row>
    <row r="6" spans="1:5" x14ac:dyDescent="0.25">
      <c r="A6" t="s">
        <v>61</v>
      </c>
      <c r="B6" t="s">
        <v>354</v>
      </c>
      <c r="C6">
        <v>1.56</v>
      </c>
      <c r="D6">
        <v>1.92</v>
      </c>
      <c r="E6">
        <v>0.93</v>
      </c>
    </row>
    <row r="7" spans="1:5" x14ac:dyDescent="0.25">
      <c r="A7" t="s">
        <v>61</v>
      </c>
      <c r="B7" t="s">
        <v>70</v>
      </c>
      <c r="C7">
        <v>1.56</v>
      </c>
      <c r="D7">
        <v>0.32</v>
      </c>
      <c r="E7">
        <v>0.46</v>
      </c>
    </row>
    <row r="8" spans="1:5" x14ac:dyDescent="0.25">
      <c r="A8" t="s">
        <v>61</v>
      </c>
      <c r="B8" t="s">
        <v>87</v>
      </c>
      <c r="C8">
        <v>1.56</v>
      </c>
      <c r="D8">
        <v>0.96</v>
      </c>
      <c r="E8">
        <v>1.85</v>
      </c>
    </row>
    <row r="9" spans="1:5" x14ac:dyDescent="0.25">
      <c r="A9" t="s">
        <v>61</v>
      </c>
      <c r="B9" t="s">
        <v>82</v>
      </c>
      <c r="C9">
        <v>1.56</v>
      </c>
      <c r="D9">
        <v>0.43</v>
      </c>
      <c r="E9">
        <v>2.4700000000000002</v>
      </c>
    </row>
    <row r="10" spans="1:5" x14ac:dyDescent="0.25">
      <c r="A10" t="s">
        <v>61</v>
      </c>
      <c r="B10" t="s">
        <v>306</v>
      </c>
      <c r="C10">
        <v>1.56</v>
      </c>
      <c r="D10">
        <v>1.07</v>
      </c>
      <c r="E10">
        <v>2.16</v>
      </c>
    </row>
    <row r="11" spans="1:5" x14ac:dyDescent="0.25">
      <c r="A11" t="s">
        <v>61</v>
      </c>
      <c r="B11" t="s">
        <v>245</v>
      </c>
      <c r="C11">
        <v>1.56</v>
      </c>
      <c r="D11">
        <v>0.43</v>
      </c>
      <c r="E11">
        <v>0.93</v>
      </c>
    </row>
    <row r="12" spans="1:5" x14ac:dyDescent="0.25">
      <c r="A12" t="s">
        <v>61</v>
      </c>
      <c r="B12" t="s">
        <v>246</v>
      </c>
      <c r="C12">
        <v>1.56</v>
      </c>
      <c r="D12">
        <v>1.28</v>
      </c>
      <c r="E12">
        <v>0.31</v>
      </c>
    </row>
    <row r="13" spans="1:5" x14ac:dyDescent="0.25">
      <c r="A13" t="s">
        <v>61</v>
      </c>
      <c r="B13" t="s">
        <v>328</v>
      </c>
      <c r="C13">
        <v>1.56</v>
      </c>
      <c r="D13">
        <v>1.28</v>
      </c>
      <c r="E13">
        <v>0.31</v>
      </c>
    </row>
    <row r="14" spans="1:5" x14ac:dyDescent="0.25">
      <c r="A14" t="s">
        <v>61</v>
      </c>
      <c r="B14" t="s">
        <v>249</v>
      </c>
      <c r="C14">
        <v>1.56</v>
      </c>
      <c r="D14">
        <v>0.96</v>
      </c>
      <c r="E14">
        <v>0</v>
      </c>
    </row>
    <row r="15" spans="1:5" x14ac:dyDescent="0.25">
      <c r="A15" t="s">
        <v>61</v>
      </c>
      <c r="B15" t="s">
        <v>64</v>
      </c>
      <c r="C15">
        <v>1.56</v>
      </c>
      <c r="D15">
        <v>0.64</v>
      </c>
      <c r="E15">
        <v>2.31</v>
      </c>
    </row>
    <row r="16" spans="1:5" x14ac:dyDescent="0.25">
      <c r="A16" t="s">
        <v>61</v>
      </c>
      <c r="B16" t="s">
        <v>248</v>
      </c>
      <c r="C16">
        <v>1.56</v>
      </c>
      <c r="D16">
        <v>2.14</v>
      </c>
      <c r="E16">
        <v>0</v>
      </c>
    </row>
    <row r="17" spans="1:5" x14ac:dyDescent="0.25">
      <c r="A17" t="s">
        <v>61</v>
      </c>
      <c r="B17" t="s">
        <v>65</v>
      </c>
      <c r="C17">
        <v>1.56</v>
      </c>
      <c r="D17">
        <v>0.85</v>
      </c>
      <c r="E17">
        <v>0.93</v>
      </c>
    </row>
    <row r="18" spans="1:5" x14ac:dyDescent="0.25">
      <c r="A18" t="s">
        <v>61</v>
      </c>
      <c r="B18" t="s">
        <v>71</v>
      </c>
      <c r="C18">
        <v>1.56</v>
      </c>
      <c r="D18">
        <v>0.32</v>
      </c>
      <c r="E18">
        <v>0.46</v>
      </c>
    </row>
    <row r="19" spans="1:5" x14ac:dyDescent="0.25">
      <c r="A19" t="s">
        <v>61</v>
      </c>
      <c r="B19" t="s">
        <v>62</v>
      </c>
      <c r="C19">
        <v>1.56</v>
      </c>
      <c r="D19">
        <v>0</v>
      </c>
      <c r="E19">
        <v>1.23</v>
      </c>
    </row>
    <row r="20" spans="1:5" x14ac:dyDescent="0.25">
      <c r="A20" t="s">
        <v>61</v>
      </c>
      <c r="B20" t="s">
        <v>305</v>
      </c>
      <c r="C20">
        <v>1.56</v>
      </c>
      <c r="D20">
        <v>0.32</v>
      </c>
      <c r="E20">
        <v>0.93</v>
      </c>
    </row>
    <row r="21" spans="1:5" x14ac:dyDescent="0.25">
      <c r="A21" t="s">
        <v>61</v>
      </c>
      <c r="B21" t="s">
        <v>66</v>
      </c>
      <c r="C21">
        <v>1.56</v>
      </c>
      <c r="D21">
        <v>1.5</v>
      </c>
      <c r="E21">
        <v>1.54</v>
      </c>
    </row>
    <row r="22" spans="1:5" x14ac:dyDescent="0.25">
      <c r="A22" t="s">
        <v>72</v>
      </c>
      <c r="B22" t="s">
        <v>77</v>
      </c>
      <c r="C22">
        <v>1.3333333333333299</v>
      </c>
      <c r="D22">
        <v>1.69</v>
      </c>
      <c r="E22">
        <v>0.98</v>
      </c>
    </row>
    <row r="23" spans="1:5" x14ac:dyDescent="0.25">
      <c r="A23" t="s">
        <v>72</v>
      </c>
      <c r="B23" t="s">
        <v>75</v>
      </c>
      <c r="C23">
        <v>1.3333333333333299</v>
      </c>
      <c r="D23">
        <v>1.31</v>
      </c>
      <c r="E23">
        <v>0.98</v>
      </c>
    </row>
    <row r="24" spans="1:5" x14ac:dyDescent="0.25">
      <c r="A24" t="s">
        <v>72</v>
      </c>
      <c r="B24" t="s">
        <v>79</v>
      </c>
      <c r="C24">
        <v>1.3333333333333299</v>
      </c>
      <c r="D24">
        <v>0.38</v>
      </c>
      <c r="E24">
        <v>0.59</v>
      </c>
    </row>
    <row r="25" spans="1:5" x14ac:dyDescent="0.25">
      <c r="A25" t="s">
        <v>72</v>
      </c>
      <c r="B25" t="s">
        <v>81</v>
      </c>
      <c r="C25">
        <v>1.3333333333333299</v>
      </c>
      <c r="D25">
        <v>0.94</v>
      </c>
      <c r="E25">
        <v>0.98</v>
      </c>
    </row>
    <row r="26" spans="1:5" x14ac:dyDescent="0.25">
      <c r="A26" t="s">
        <v>72</v>
      </c>
      <c r="B26" t="s">
        <v>83</v>
      </c>
      <c r="C26">
        <v>1.3333333333333299</v>
      </c>
      <c r="D26">
        <v>0.75</v>
      </c>
      <c r="E26">
        <v>0.59</v>
      </c>
    </row>
    <row r="27" spans="1:5" x14ac:dyDescent="0.25">
      <c r="A27" t="s">
        <v>72</v>
      </c>
      <c r="B27" t="s">
        <v>78</v>
      </c>
      <c r="C27">
        <v>1.3333333333333299</v>
      </c>
      <c r="D27">
        <v>1.1299999999999999</v>
      </c>
      <c r="E27">
        <v>1.57</v>
      </c>
    </row>
    <row r="28" spans="1:5" x14ac:dyDescent="0.25">
      <c r="A28" t="s">
        <v>72</v>
      </c>
      <c r="B28" t="s">
        <v>80</v>
      </c>
      <c r="C28">
        <v>1.3333333333333299</v>
      </c>
      <c r="D28">
        <v>1.1299999999999999</v>
      </c>
      <c r="E28">
        <v>1.18</v>
      </c>
    </row>
    <row r="29" spans="1:5" x14ac:dyDescent="0.25">
      <c r="A29" t="s">
        <v>72</v>
      </c>
      <c r="B29" t="s">
        <v>382</v>
      </c>
      <c r="C29">
        <v>1.3333333333333299</v>
      </c>
      <c r="D29">
        <v>1.1299999999999999</v>
      </c>
      <c r="E29">
        <v>0.98</v>
      </c>
    </row>
    <row r="30" spans="1:5" x14ac:dyDescent="0.25">
      <c r="A30" t="s">
        <v>72</v>
      </c>
      <c r="B30" t="s">
        <v>76</v>
      </c>
      <c r="C30">
        <v>1.3333333333333299</v>
      </c>
      <c r="D30">
        <v>1.31</v>
      </c>
      <c r="E30">
        <v>0.79</v>
      </c>
    </row>
    <row r="31" spans="1:5" x14ac:dyDescent="0.25">
      <c r="A31" t="s">
        <v>72</v>
      </c>
      <c r="B31" t="s">
        <v>244</v>
      </c>
      <c r="C31">
        <v>1.3333333333333299</v>
      </c>
      <c r="D31">
        <v>1.69</v>
      </c>
      <c r="E31">
        <v>1.38</v>
      </c>
    </row>
    <row r="32" spans="1:5" x14ac:dyDescent="0.25">
      <c r="A32" t="s">
        <v>72</v>
      </c>
      <c r="B32" t="s">
        <v>68</v>
      </c>
      <c r="C32">
        <v>1.3333333333333299</v>
      </c>
      <c r="D32">
        <v>1.31</v>
      </c>
      <c r="E32">
        <v>0.59</v>
      </c>
    </row>
    <row r="33" spans="1:5" x14ac:dyDescent="0.25">
      <c r="A33" t="s">
        <v>72</v>
      </c>
      <c r="B33" t="s">
        <v>344</v>
      </c>
      <c r="C33">
        <v>1.3333333333333299</v>
      </c>
      <c r="D33">
        <v>1.31</v>
      </c>
      <c r="E33">
        <v>0.39</v>
      </c>
    </row>
    <row r="34" spans="1:5" x14ac:dyDescent="0.25">
      <c r="A34" t="s">
        <v>72</v>
      </c>
      <c r="B34" t="s">
        <v>106</v>
      </c>
      <c r="C34">
        <v>1.3333333333333299</v>
      </c>
      <c r="D34">
        <v>1.31</v>
      </c>
      <c r="E34">
        <v>0.79</v>
      </c>
    </row>
    <row r="35" spans="1:5" x14ac:dyDescent="0.25">
      <c r="A35" t="s">
        <v>72</v>
      </c>
      <c r="B35" t="s">
        <v>89</v>
      </c>
      <c r="C35">
        <v>1.3333333333333299</v>
      </c>
      <c r="D35">
        <v>0.38</v>
      </c>
      <c r="E35">
        <v>0.39</v>
      </c>
    </row>
    <row r="36" spans="1:5" x14ac:dyDescent="0.25">
      <c r="A36" t="s">
        <v>72</v>
      </c>
      <c r="B36" t="s">
        <v>74</v>
      </c>
      <c r="C36">
        <v>1.3333333333333299</v>
      </c>
      <c r="D36">
        <v>0.56000000000000005</v>
      </c>
      <c r="E36">
        <v>1.18</v>
      </c>
    </row>
    <row r="37" spans="1:5" x14ac:dyDescent="0.25">
      <c r="A37" t="s">
        <v>72</v>
      </c>
      <c r="B37" t="s">
        <v>103</v>
      </c>
      <c r="C37">
        <v>1.3333333333333299</v>
      </c>
      <c r="D37">
        <v>0.19</v>
      </c>
      <c r="E37">
        <v>1.18</v>
      </c>
    </row>
    <row r="38" spans="1:5" x14ac:dyDescent="0.25">
      <c r="A38" t="s">
        <v>72</v>
      </c>
      <c r="B38" t="s">
        <v>88</v>
      </c>
      <c r="C38">
        <v>1.3333333333333299</v>
      </c>
      <c r="D38">
        <v>1.1299999999999999</v>
      </c>
      <c r="E38">
        <v>1.38</v>
      </c>
    </row>
    <row r="39" spans="1:5" x14ac:dyDescent="0.25">
      <c r="A39" t="s">
        <v>72</v>
      </c>
      <c r="B39" t="s">
        <v>102</v>
      </c>
      <c r="C39">
        <v>1.3333333333333299</v>
      </c>
      <c r="D39">
        <v>0.19</v>
      </c>
      <c r="E39">
        <v>1.38</v>
      </c>
    </row>
    <row r="40" spans="1:5" x14ac:dyDescent="0.25">
      <c r="A40" t="s">
        <v>72</v>
      </c>
      <c r="B40" t="s">
        <v>73</v>
      </c>
      <c r="C40">
        <v>1.3333333333333299</v>
      </c>
      <c r="D40">
        <v>1.1299999999999999</v>
      </c>
      <c r="E40">
        <v>1.38</v>
      </c>
    </row>
    <row r="41" spans="1:5" x14ac:dyDescent="0.25">
      <c r="A41" t="s">
        <v>72</v>
      </c>
      <c r="B41" t="s">
        <v>86</v>
      </c>
      <c r="C41">
        <v>1.3333333333333299</v>
      </c>
      <c r="D41">
        <v>0.94</v>
      </c>
      <c r="E41">
        <v>0.98</v>
      </c>
    </row>
    <row r="42" spans="1:5" x14ac:dyDescent="0.25">
      <c r="A42" t="s">
        <v>72</v>
      </c>
      <c r="B42" t="s">
        <v>85</v>
      </c>
      <c r="C42">
        <v>1.3333333333333299</v>
      </c>
      <c r="D42">
        <v>0.56000000000000005</v>
      </c>
      <c r="E42">
        <v>1.57</v>
      </c>
    </row>
    <row r="43" spans="1:5" x14ac:dyDescent="0.25">
      <c r="A43" t="s">
        <v>72</v>
      </c>
      <c r="B43" t="s">
        <v>384</v>
      </c>
      <c r="C43">
        <v>1.3333333333333299</v>
      </c>
      <c r="D43">
        <v>1.88</v>
      </c>
      <c r="E43">
        <v>1.57</v>
      </c>
    </row>
    <row r="44" spans="1:5" x14ac:dyDescent="0.25">
      <c r="A44" t="s">
        <v>72</v>
      </c>
      <c r="B44" t="s">
        <v>63</v>
      </c>
      <c r="C44">
        <v>1.3333333333333299</v>
      </c>
      <c r="D44">
        <v>1.5</v>
      </c>
      <c r="E44">
        <v>0.59</v>
      </c>
    </row>
    <row r="45" spans="1:5" x14ac:dyDescent="0.25">
      <c r="A45" t="s">
        <v>72</v>
      </c>
      <c r="B45" t="s">
        <v>90</v>
      </c>
      <c r="C45">
        <v>1.3333333333333299</v>
      </c>
      <c r="D45">
        <v>0.19</v>
      </c>
      <c r="E45">
        <v>0.59</v>
      </c>
    </row>
    <row r="46" spans="1:5" x14ac:dyDescent="0.25">
      <c r="A46" t="s">
        <v>91</v>
      </c>
      <c r="B46" t="s">
        <v>117</v>
      </c>
      <c r="C46">
        <v>1.34782608695652</v>
      </c>
      <c r="D46">
        <v>0.93</v>
      </c>
      <c r="E46">
        <v>1.31</v>
      </c>
    </row>
    <row r="47" spans="1:5" x14ac:dyDescent="0.25">
      <c r="A47" t="s">
        <v>91</v>
      </c>
      <c r="B47" t="s">
        <v>122</v>
      </c>
      <c r="C47">
        <v>1.34782608695652</v>
      </c>
      <c r="D47">
        <v>1.1100000000000001</v>
      </c>
      <c r="E47">
        <v>1.31</v>
      </c>
    </row>
    <row r="48" spans="1:5" x14ac:dyDescent="0.25">
      <c r="A48" t="s">
        <v>91</v>
      </c>
      <c r="B48" t="s">
        <v>109</v>
      </c>
      <c r="C48">
        <v>1.34782608695652</v>
      </c>
      <c r="D48">
        <v>0.74</v>
      </c>
      <c r="E48">
        <v>1.1000000000000001</v>
      </c>
    </row>
    <row r="49" spans="1:5" x14ac:dyDescent="0.25">
      <c r="A49" t="s">
        <v>91</v>
      </c>
      <c r="B49" t="s">
        <v>113</v>
      </c>
      <c r="C49">
        <v>1.34782608695652</v>
      </c>
      <c r="D49">
        <v>0.49</v>
      </c>
      <c r="E49">
        <v>0.57999999999999996</v>
      </c>
    </row>
    <row r="50" spans="1:5" x14ac:dyDescent="0.25">
      <c r="A50" t="s">
        <v>91</v>
      </c>
      <c r="B50" t="s">
        <v>100</v>
      </c>
      <c r="C50">
        <v>1.34782608695652</v>
      </c>
      <c r="D50">
        <v>1.24</v>
      </c>
      <c r="E50">
        <v>1.46</v>
      </c>
    </row>
    <row r="51" spans="1:5" x14ac:dyDescent="0.25">
      <c r="A51" t="s">
        <v>91</v>
      </c>
      <c r="B51" t="s">
        <v>95</v>
      </c>
      <c r="C51">
        <v>1.34782608695652</v>
      </c>
      <c r="D51">
        <v>0.93</v>
      </c>
      <c r="E51">
        <v>1.53</v>
      </c>
    </row>
    <row r="52" spans="1:5" x14ac:dyDescent="0.25">
      <c r="A52" t="s">
        <v>91</v>
      </c>
      <c r="B52" t="s">
        <v>99</v>
      </c>
      <c r="C52">
        <v>1.34782608695652</v>
      </c>
      <c r="D52">
        <v>1.48</v>
      </c>
      <c r="E52">
        <v>2.41</v>
      </c>
    </row>
    <row r="53" spans="1:5" x14ac:dyDescent="0.25">
      <c r="A53" t="s">
        <v>91</v>
      </c>
      <c r="B53" t="s">
        <v>84</v>
      </c>
      <c r="C53">
        <v>1.34782608695652</v>
      </c>
      <c r="D53">
        <v>1.1100000000000001</v>
      </c>
      <c r="E53">
        <v>1.31</v>
      </c>
    </row>
    <row r="54" spans="1:5" x14ac:dyDescent="0.25">
      <c r="A54" t="s">
        <v>91</v>
      </c>
      <c r="B54" t="s">
        <v>388</v>
      </c>
      <c r="C54">
        <v>1.34782608695652</v>
      </c>
      <c r="D54">
        <v>0.56000000000000005</v>
      </c>
      <c r="E54">
        <v>1.31</v>
      </c>
    </row>
    <row r="55" spans="1:5" x14ac:dyDescent="0.25">
      <c r="A55" t="s">
        <v>91</v>
      </c>
      <c r="B55" t="s">
        <v>93</v>
      </c>
      <c r="C55">
        <v>1.34782608695652</v>
      </c>
      <c r="D55">
        <v>1.48</v>
      </c>
      <c r="E55">
        <v>0.66</v>
      </c>
    </row>
    <row r="56" spans="1:5" x14ac:dyDescent="0.25">
      <c r="A56" t="s">
        <v>91</v>
      </c>
      <c r="B56" t="s">
        <v>404</v>
      </c>
      <c r="C56">
        <v>1.34782608695652</v>
      </c>
      <c r="D56">
        <v>1.24</v>
      </c>
      <c r="E56">
        <v>0.57999999999999996</v>
      </c>
    </row>
    <row r="57" spans="1:5" x14ac:dyDescent="0.25">
      <c r="A57" t="s">
        <v>91</v>
      </c>
      <c r="B57" t="s">
        <v>97</v>
      </c>
      <c r="C57">
        <v>1.34782608695652</v>
      </c>
      <c r="D57">
        <v>0.56000000000000005</v>
      </c>
      <c r="E57">
        <v>0.88</v>
      </c>
    </row>
    <row r="58" spans="1:5" x14ac:dyDescent="0.25">
      <c r="A58" t="s">
        <v>91</v>
      </c>
      <c r="B58" t="s">
        <v>94</v>
      </c>
      <c r="C58">
        <v>1.34782608695652</v>
      </c>
      <c r="D58">
        <v>0.93</v>
      </c>
      <c r="E58">
        <v>1.1000000000000001</v>
      </c>
    </row>
    <row r="59" spans="1:5" x14ac:dyDescent="0.25">
      <c r="A59" t="s">
        <v>91</v>
      </c>
      <c r="B59" t="s">
        <v>92</v>
      </c>
      <c r="C59">
        <v>1.34782608695652</v>
      </c>
      <c r="D59">
        <v>1.3</v>
      </c>
      <c r="E59">
        <v>1.31</v>
      </c>
    </row>
    <row r="60" spans="1:5" x14ac:dyDescent="0.25">
      <c r="A60" t="s">
        <v>91</v>
      </c>
      <c r="B60" t="s">
        <v>98</v>
      </c>
      <c r="C60">
        <v>1.34782608695652</v>
      </c>
      <c r="D60">
        <v>0.93</v>
      </c>
      <c r="E60">
        <v>0.66</v>
      </c>
    </row>
    <row r="61" spans="1:5" x14ac:dyDescent="0.25">
      <c r="A61" t="s">
        <v>91</v>
      </c>
      <c r="B61" t="s">
        <v>118</v>
      </c>
      <c r="C61">
        <v>1.34782608695652</v>
      </c>
      <c r="D61">
        <v>0.93</v>
      </c>
      <c r="E61">
        <v>1.1000000000000001</v>
      </c>
    </row>
    <row r="62" spans="1:5" x14ac:dyDescent="0.25">
      <c r="A62" t="s">
        <v>91</v>
      </c>
      <c r="B62" t="s">
        <v>368</v>
      </c>
      <c r="C62">
        <v>1.34782608695652</v>
      </c>
      <c r="D62">
        <v>0.56000000000000005</v>
      </c>
      <c r="E62">
        <v>0.88</v>
      </c>
    </row>
    <row r="63" spans="1:5" x14ac:dyDescent="0.25">
      <c r="A63" t="s">
        <v>91</v>
      </c>
      <c r="B63" t="s">
        <v>107</v>
      </c>
      <c r="C63">
        <v>1.34782608695652</v>
      </c>
      <c r="D63">
        <v>1.1100000000000001</v>
      </c>
      <c r="E63">
        <v>0.66</v>
      </c>
    </row>
    <row r="64" spans="1:5" x14ac:dyDescent="0.25">
      <c r="A64" t="s">
        <v>91</v>
      </c>
      <c r="B64" t="s">
        <v>130</v>
      </c>
      <c r="C64">
        <v>1.34782608695652</v>
      </c>
      <c r="D64">
        <v>1.1100000000000001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1.34782608695652</v>
      </c>
      <c r="D65">
        <v>1.1100000000000001</v>
      </c>
      <c r="E65">
        <v>0.44</v>
      </c>
    </row>
    <row r="66" spans="1:5" x14ac:dyDescent="0.25">
      <c r="A66" t="s">
        <v>91</v>
      </c>
      <c r="B66" t="s">
        <v>108</v>
      </c>
      <c r="C66">
        <v>1.34782608695652</v>
      </c>
      <c r="D66">
        <v>1.1100000000000001</v>
      </c>
      <c r="E66">
        <v>0.44</v>
      </c>
    </row>
    <row r="67" spans="1:5" x14ac:dyDescent="0.25">
      <c r="A67" t="s">
        <v>91</v>
      </c>
      <c r="B67" t="s">
        <v>101</v>
      </c>
      <c r="C67">
        <v>1.34782608695652</v>
      </c>
      <c r="D67">
        <v>1.1100000000000001</v>
      </c>
      <c r="E67">
        <v>0.88</v>
      </c>
    </row>
    <row r="68" spans="1:5" x14ac:dyDescent="0.25">
      <c r="A68" t="s">
        <v>91</v>
      </c>
      <c r="B68" t="s">
        <v>387</v>
      </c>
      <c r="C68">
        <v>1.34782608695652</v>
      </c>
      <c r="D68">
        <v>0.99</v>
      </c>
      <c r="E68">
        <v>0.28999999999999998</v>
      </c>
    </row>
    <row r="69" spans="1:5" x14ac:dyDescent="0.25">
      <c r="A69" t="s">
        <v>91</v>
      </c>
      <c r="B69" t="s">
        <v>111</v>
      </c>
      <c r="C69">
        <v>1.34782608695652</v>
      </c>
      <c r="D69">
        <v>0.93</v>
      </c>
      <c r="E69">
        <v>0.44</v>
      </c>
    </row>
    <row r="70" spans="1:5" x14ac:dyDescent="0.25">
      <c r="A70" t="s">
        <v>114</v>
      </c>
      <c r="B70" t="s">
        <v>338</v>
      </c>
      <c r="C70">
        <v>1.26315789473684</v>
      </c>
      <c r="D70">
        <v>0.99</v>
      </c>
      <c r="E70">
        <v>0.95</v>
      </c>
    </row>
    <row r="71" spans="1:5" x14ac:dyDescent="0.25">
      <c r="A71" t="s">
        <v>114</v>
      </c>
      <c r="B71" t="s">
        <v>128</v>
      </c>
      <c r="C71">
        <v>1.26315789473684</v>
      </c>
      <c r="D71">
        <v>1.19</v>
      </c>
      <c r="E71">
        <v>0.24</v>
      </c>
    </row>
    <row r="72" spans="1:5" x14ac:dyDescent="0.25">
      <c r="A72" t="s">
        <v>114</v>
      </c>
      <c r="B72" t="s">
        <v>123</v>
      </c>
      <c r="C72">
        <v>1.26315789473684</v>
      </c>
      <c r="D72">
        <v>1.78</v>
      </c>
      <c r="E72">
        <v>1.43</v>
      </c>
    </row>
    <row r="73" spans="1:5" x14ac:dyDescent="0.25">
      <c r="A73" t="s">
        <v>114</v>
      </c>
      <c r="B73" t="s">
        <v>127</v>
      </c>
      <c r="C73">
        <v>1.26315789473684</v>
      </c>
      <c r="D73">
        <v>1.58</v>
      </c>
      <c r="E73">
        <v>1.43</v>
      </c>
    </row>
    <row r="74" spans="1:5" x14ac:dyDescent="0.25">
      <c r="A74" t="s">
        <v>114</v>
      </c>
      <c r="B74" t="s">
        <v>362</v>
      </c>
      <c r="C74">
        <v>1.26315789473684</v>
      </c>
      <c r="D74">
        <v>1.19</v>
      </c>
      <c r="E74">
        <v>0.24</v>
      </c>
    </row>
    <row r="75" spans="1:5" x14ac:dyDescent="0.25">
      <c r="A75" t="s">
        <v>114</v>
      </c>
      <c r="B75" t="s">
        <v>373</v>
      </c>
      <c r="C75">
        <v>1.26315789473684</v>
      </c>
      <c r="D75">
        <v>1.27</v>
      </c>
      <c r="E75">
        <v>1.71</v>
      </c>
    </row>
    <row r="76" spans="1:5" x14ac:dyDescent="0.25">
      <c r="A76" t="s">
        <v>114</v>
      </c>
      <c r="B76" t="s">
        <v>104</v>
      </c>
      <c r="C76">
        <v>1.26315789473684</v>
      </c>
      <c r="D76">
        <v>0.99</v>
      </c>
      <c r="E76">
        <v>0.95</v>
      </c>
    </row>
    <row r="77" spans="1:5" x14ac:dyDescent="0.25">
      <c r="A77" t="s">
        <v>114</v>
      </c>
      <c r="B77" t="s">
        <v>136</v>
      </c>
      <c r="C77">
        <v>1.26315789473684</v>
      </c>
      <c r="D77">
        <v>0.2</v>
      </c>
      <c r="E77">
        <v>1.43</v>
      </c>
    </row>
    <row r="78" spans="1:5" x14ac:dyDescent="0.25">
      <c r="A78" t="s">
        <v>114</v>
      </c>
      <c r="B78" t="s">
        <v>132</v>
      </c>
      <c r="C78">
        <v>1.26315789473684</v>
      </c>
      <c r="D78">
        <v>0.79</v>
      </c>
      <c r="E78">
        <v>0.38</v>
      </c>
    </row>
    <row r="79" spans="1:5" x14ac:dyDescent="0.25">
      <c r="A79" t="s">
        <v>114</v>
      </c>
      <c r="B79" t="s">
        <v>116</v>
      </c>
      <c r="C79">
        <v>1.26315789473684</v>
      </c>
      <c r="D79">
        <v>0.59</v>
      </c>
      <c r="E79">
        <v>1.9</v>
      </c>
    </row>
    <row r="80" spans="1:5" x14ac:dyDescent="0.25">
      <c r="A80" t="s">
        <v>114</v>
      </c>
      <c r="B80" t="s">
        <v>133</v>
      </c>
      <c r="C80">
        <v>1.26315789473684</v>
      </c>
      <c r="D80">
        <v>0.59</v>
      </c>
      <c r="E80">
        <v>1.43</v>
      </c>
    </row>
    <row r="81" spans="1:5" x14ac:dyDescent="0.25">
      <c r="A81" t="s">
        <v>114</v>
      </c>
      <c r="B81" t="s">
        <v>134</v>
      </c>
      <c r="C81">
        <v>1.26315789473684</v>
      </c>
      <c r="D81">
        <v>0.79</v>
      </c>
      <c r="E81">
        <v>0.24</v>
      </c>
    </row>
    <row r="82" spans="1:5" x14ac:dyDescent="0.25">
      <c r="A82" t="s">
        <v>114</v>
      </c>
      <c r="B82" t="s">
        <v>115</v>
      </c>
      <c r="C82">
        <v>1.26315789473684</v>
      </c>
      <c r="D82">
        <v>1.19</v>
      </c>
      <c r="E82">
        <v>1.43</v>
      </c>
    </row>
    <row r="83" spans="1:5" x14ac:dyDescent="0.25">
      <c r="A83" t="s">
        <v>114</v>
      </c>
      <c r="B83" t="s">
        <v>119</v>
      </c>
      <c r="C83">
        <v>1.26315789473684</v>
      </c>
      <c r="D83">
        <v>1.58</v>
      </c>
      <c r="E83">
        <v>0.95</v>
      </c>
    </row>
    <row r="84" spans="1:5" x14ac:dyDescent="0.25">
      <c r="A84" t="s">
        <v>114</v>
      </c>
      <c r="B84" t="s">
        <v>96</v>
      </c>
      <c r="C84">
        <v>1.26315789473684</v>
      </c>
      <c r="D84">
        <v>0.59</v>
      </c>
      <c r="E84">
        <v>1.19</v>
      </c>
    </row>
    <row r="85" spans="1:5" x14ac:dyDescent="0.25">
      <c r="A85" t="s">
        <v>114</v>
      </c>
      <c r="B85" t="s">
        <v>121</v>
      </c>
      <c r="C85">
        <v>1.26315789473684</v>
      </c>
      <c r="D85">
        <v>0.26</v>
      </c>
      <c r="E85">
        <v>0.95</v>
      </c>
    </row>
    <row r="86" spans="1:5" x14ac:dyDescent="0.25">
      <c r="A86" t="s">
        <v>114</v>
      </c>
      <c r="B86" t="s">
        <v>129</v>
      </c>
      <c r="C86">
        <v>1.26315789473684</v>
      </c>
      <c r="D86">
        <v>1.78</v>
      </c>
      <c r="E86">
        <v>0.48</v>
      </c>
    </row>
    <row r="87" spans="1:5" x14ac:dyDescent="0.25">
      <c r="A87" t="s">
        <v>114</v>
      </c>
      <c r="B87" t="s">
        <v>124</v>
      </c>
      <c r="C87">
        <v>1.26315789473684</v>
      </c>
      <c r="D87">
        <v>0.79</v>
      </c>
      <c r="E87">
        <v>0.71</v>
      </c>
    </row>
    <row r="88" spans="1:5" x14ac:dyDescent="0.25">
      <c r="A88" t="s">
        <v>114</v>
      </c>
      <c r="B88" t="s">
        <v>110</v>
      </c>
      <c r="C88">
        <v>1.26315789473684</v>
      </c>
      <c r="D88">
        <v>0.59</v>
      </c>
      <c r="E88">
        <v>0.71</v>
      </c>
    </row>
    <row r="89" spans="1:5" x14ac:dyDescent="0.25">
      <c r="A89" t="s">
        <v>114</v>
      </c>
      <c r="B89" t="s">
        <v>112</v>
      </c>
      <c r="C89">
        <v>1.26315789473684</v>
      </c>
      <c r="D89">
        <v>0.59</v>
      </c>
      <c r="E89">
        <v>0.95</v>
      </c>
    </row>
    <row r="90" spans="1:5" x14ac:dyDescent="0.25">
      <c r="A90" t="s">
        <v>114</v>
      </c>
      <c r="B90" t="s">
        <v>135</v>
      </c>
      <c r="C90">
        <v>1.26315789473684</v>
      </c>
      <c r="D90">
        <v>1.19</v>
      </c>
      <c r="E90">
        <v>1.19</v>
      </c>
    </row>
    <row r="91" spans="1:5" x14ac:dyDescent="0.25">
      <c r="A91" t="s">
        <v>114</v>
      </c>
      <c r="B91" t="s">
        <v>120</v>
      </c>
      <c r="C91">
        <v>1.26315789473684</v>
      </c>
      <c r="D91">
        <v>1.19</v>
      </c>
      <c r="E91">
        <v>0.95</v>
      </c>
    </row>
    <row r="92" spans="1:5" x14ac:dyDescent="0.25">
      <c r="A92" t="s">
        <v>114</v>
      </c>
      <c r="B92" t="s">
        <v>394</v>
      </c>
      <c r="C92">
        <v>1.26315789473684</v>
      </c>
      <c r="D92">
        <v>1.06</v>
      </c>
      <c r="E92">
        <v>0.95</v>
      </c>
    </row>
    <row r="93" spans="1:5" x14ac:dyDescent="0.25">
      <c r="A93" t="s">
        <v>114</v>
      </c>
      <c r="B93" t="s">
        <v>131</v>
      </c>
      <c r="C93">
        <v>1.26315789473684</v>
      </c>
      <c r="D93">
        <v>1.06</v>
      </c>
      <c r="E93">
        <v>1.27</v>
      </c>
    </row>
    <row r="94" spans="1:5" x14ac:dyDescent="0.25">
      <c r="A94" t="s">
        <v>137</v>
      </c>
      <c r="B94" t="s">
        <v>324</v>
      </c>
      <c r="C94">
        <v>1.4931506849315099</v>
      </c>
      <c r="D94">
        <v>0.45</v>
      </c>
      <c r="E94">
        <v>1.34</v>
      </c>
    </row>
    <row r="95" spans="1:5" x14ac:dyDescent="0.25">
      <c r="A95" t="s">
        <v>137</v>
      </c>
      <c r="B95" t="s">
        <v>332</v>
      </c>
      <c r="C95">
        <v>1.4931506849315099</v>
      </c>
      <c r="D95">
        <v>0.22</v>
      </c>
      <c r="E95">
        <v>1.79</v>
      </c>
    </row>
    <row r="96" spans="1:5" x14ac:dyDescent="0.25">
      <c r="A96" t="s">
        <v>137</v>
      </c>
      <c r="B96" t="s">
        <v>361</v>
      </c>
      <c r="C96">
        <v>1.4931506849315099</v>
      </c>
      <c r="D96">
        <v>1.51</v>
      </c>
      <c r="E96">
        <v>0.5</v>
      </c>
    </row>
    <row r="97" spans="1:5" x14ac:dyDescent="0.25">
      <c r="A97" t="s">
        <v>137</v>
      </c>
      <c r="B97" t="s">
        <v>364</v>
      </c>
      <c r="C97">
        <v>1.4931506849315099</v>
      </c>
      <c r="D97">
        <v>0.22</v>
      </c>
      <c r="E97">
        <v>1.1200000000000001</v>
      </c>
    </row>
    <row r="98" spans="1:5" x14ac:dyDescent="0.25">
      <c r="A98" t="s">
        <v>137</v>
      </c>
      <c r="B98" t="s">
        <v>390</v>
      </c>
      <c r="C98">
        <v>1.4931506849315099</v>
      </c>
      <c r="D98">
        <v>1.47</v>
      </c>
      <c r="E98">
        <v>1.21</v>
      </c>
    </row>
    <row r="99" spans="1:5" x14ac:dyDescent="0.25">
      <c r="A99" t="s">
        <v>137</v>
      </c>
      <c r="B99" t="s">
        <v>392</v>
      </c>
      <c r="C99">
        <v>1.4931506849315099</v>
      </c>
      <c r="D99">
        <v>0.22</v>
      </c>
      <c r="E99">
        <v>1.34</v>
      </c>
    </row>
    <row r="100" spans="1:5" x14ac:dyDescent="0.25">
      <c r="A100" t="s">
        <v>137</v>
      </c>
      <c r="B100" t="s">
        <v>396</v>
      </c>
      <c r="C100">
        <v>1.4931506849315099</v>
      </c>
      <c r="D100">
        <v>0.5</v>
      </c>
      <c r="E100">
        <v>1.67</v>
      </c>
    </row>
    <row r="101" spans="1:5" x14ac:dyDescent="0.25">
      <c r="A101" t="s">
        <v>137</v>
      </c>
      <c r="B101" t="s">
        <v>401</v>
      </c>
      <c r="C101">
        <v>1.4931506849315099</v>
      </c>
      <c r="D101">
        <v>0.67</v>
      </c>
      <c r="E101">
        <v>0.67</v>
      </c>
    </row>
    <row r="102" spans="1:5" x14ac:dyDescent="0.25">
      <c r="A102" t="s">
        <v>137</v>
      </c>
      <c r="B102" t="s">
        <v>402</v>
      </c>
      <c r="C102">
        <v>1.4931506849315099</v>
      </c>
      <c r="D102">
        <v>0.84</v>
      </c>
      <c r="E102">
        <v>0.84</v>
      </c>
    </row>
    <row r="103" spans="1:5" x14ac:dyDescent="0.25">
      <c r="A103" t="s">
        <v>137</v>
      </c>
      <c r="B103" t="s">
        <v>334</v>
      </c>
      <c r="C103">
        <v>1.4931506849315099</v>
      </c>
      <c r="D103">
        <v>0.67</v>
      </c>
      <c r="E103">
        <v>0.45</v>
      </c>
    </row>
    <row r="104" spans="1:5" x14ac:dyDescent="0.25">
      <c r="A104" t="s">
        <v>137</v>
      </c>
      <c r="B104" t="s">
        <v>341</v>
      </c>
      <c r="C104">
        <v>1.4931506849315099</v>
      </c>
      <c r="D104">
        <v>1.79</v>
      </c>
      <c r="E104">
        <v>0.89</v>
      </c>
    </row>
    <row r="105" spans="1:5" x14ac:dyDescent="0.25">
      <c r="A105" t="s">
        <v>137</v>
      </c>
      <c r="B105" t="s">
        <v>345</v>
      </c>
      <c r="C105">
        <v>1.4931506849315099</v>
      </c>
      <c r="D105">
        <v>2.23</v>
      </c>
      <c r="E105">
        <v>1.34</v>
      </c>
    </row>
    <row r="106" spans="1:5" x14ac:dyDescent="0.25">
      <c r="A106" t="s">
        <v>137</v>
      </c>
      <c r="B106" t="s">
        <v>349</v>
      </c>
      <c r="C106">
        <v>1.4931506849315099</v>
      </c>
      <c r="D106">
        <v>1.56</v>
      </c>
      <c r="E106">
        <v>1.34</v>
      </c>
    </row>
    <row r="107" spans="1:5" x14ac:dyDescent="0.25">
      <c r="A107" t="s">
        <v>137</v>
      </c>
      <c r="B107" t="s">
        <v>125</v>
      </c>
      <c r="C107">
        <v>1.4931506849315099</v>
      </c>
      <c r="D107">
        <v>1.67</v>
      </c>
      <c r="E107">
        <v>0.67</v>
      </c>
    </row>
    <row r="108" spans="1:5" x14ac:dyDescent="0.25">
      <c r="A108" t="s">
        <v>137</v>
      </c>
      <c r="B108" t="s">
        <v>138</v>
      </c>
      <c r="C108">
        <v>1.4931506849315099</v>
      </c>
      <c r="D108">
        <v>1.1200000000000001</v>
      </c>
      <c r="E108">
        <v>1.34</v>
      </c>
    </row>
    <row r="109" spans="1:5" x14ac:dyDescent="0.25">
      <c r="A109" t="s">
        <v>137</v>
      </c>
      <c r="B109" t="s">
        <v>376</v>
      </c>
      <c r="C109">
        <v>1.4931506849315099</v>
      </c>
      <c r="D109">
        <v>1.34</v>
      </c>
      <c r="E109">
        <v>0.84</v>
      </c>
    </row>
    <row r="110" spans="1:5" x14ac:dyDescent="0.25">
      <c r="A110" t="s">
        <v>137</v>
      </c>
      <c r="B110" t="s">
        <v>403</v>
      </c>
      <c r="C110">
        <v>1.4931506849315099</v>
      </c>
      <c r="D110">
        <v>1.34</v>
      </c>
      <c r="E110">
        <v>2.0099999999999998</v>
      </c>
    </row>
    <row r="111" spans="1:5" x14ac:dyDescent="0.25">
      <c r="A111" t="s">
        <v>137</v>
      </c>
      <c r="B111" t="s">
        <v>139</v>
      </c>
      <c r="C111">
        <v>1.4931506849315099</v>
      </c>
      <c r="D111">
        <v>0.45</v>
      </c>
      <c r="E111">
        <v>0.89</v>
      </c>
    </row>
    <row r="112" spans="1:5" x14ac:dyDescent="0.25">
      <c r="A112" t="s">
        <v>137</v>
      </c>
      <c r="B112" t="s">
        <v>126</v>
      </c>
      <c r="C112">
        <v>1.4931506849315099</v>
      </c>
      <c r="D112">
        <v>0.89</v>
      </c>
      <c r="E112">
        <v>1.34</v>
      </c>
    </row>
    <row r="113" spans="1:5" x14ac:dyDescent="0.25">
      <c r="A113" t="s">
        <v>137</v>
      </c>
      <c r="B113" t="s">
        <v>336</v>
      </c>
      <c r="C113">
        <v>1.4931506849315099</v>
      </c>
      <c r="D113">
        <v>1.56</v>
      </c>
      <c r="E113">
        <v>0.67</v>
      </c>
    </row>
    <row r="114" spans="1:5" x14ac:dyDescent="0.25">
      <c r="A114" t="s">
        <v>137</v>
      </c>
      <c r="B114" t="s">
        <v>141</v>
      </c>
      <c r="C114">
        <v>1.4931506849315099</v>
      </c>
      <c r="D114">
        <v>0</v>
      </c>
      <c r="E114">
        <v>0.22</v>
      </c>
    </row>
    <row r="115" spans="1:5" x14ac:dyDescent="0.25">
      <c r="A115" t="s">
        <v>137</v>
      </c>
      <c r="B115" t="s">
        <v>140</v>
      </c>
      <c r="C115">
        <v>1.4931506849315099</v>
      </c>
      <c r="D115">
        <v>0.67</v>
      </c>
      <c r="E115">
        <v>0.22</v>
      </c>
    </row>
    <row r="116" spans="1:5" x14ac:dyDescent="0.25">
      <c r="A116" t="s">
        <v>137</v>
      </c>
      <c r="B116" t="s">
        <v>326</v>
      </c>
      <c r="C116">
        <v>1.4931506849315099</v>
      </c>
      <c r="D116">
        <v>2.0099999999999998</v>
      </c>
      <c r="E116">
        <v>1.34</v>
      </c>
    </row>
    <row r="117" spans="1:5" x14ac:dyDescent="0.25">
      <c r="A117" t="s">
        <v>318</v>
      </c>
      <c r="B117" t="s">
        <v>397</v>
      </c>
      <c r="C117">
        <v>1.2931034482758601</v>
      </c>
      <c r="D117">
        <v>1.29</v>
      </c>
      <c r="E117">
        <v>0.59</v>
      </c>
    </row>
    <row r="118" spans="1:5" x14ac:dyDescent="0.25">
      <c r="A118" t="s">
        <v>318</v>
      </c>
      <c r="B118" t="s">
        <v>337</v>
      </c>
      <c r="C118">
        <v>1.2931034482758601</v>
      </c>
      <c r="D118">
        <v>0.57999999999999996</v>
      </c>
      <c r="E118">
        <v>1.32</v>
      </c>
    </row>
    <row r="119" spans="1:5" x14ac:dyDescent="0.25">
      <c r="A119" t="s">
        <v>318</v>
      </c>
      <c r="B119" t="s">
        <v>372</v>
      </c>
      <c r="C119">
        <v>1.2931034482758601</v>
      </c>
      <c r="D119">
        <v>0.52</v>
      </c>
      <c r="E119">
        <v>0.28999999999999998</v>
      </c>
    </row>
    <row r="120" spans="1:5" x14ac:dyDescent="0.25">
      <c r="A120" t="s">
        <v>318</v>
      </c>
      <c r="B120" t="s">
        <v>319</v>
      </c>
      <c r="C120">
        <v>1.2931034482758601</v>
      </c>
      <c r="D120">
        <v>0.26</v>
      </c>
      <c r="E120">
        <v>2.0499999999999998</v>
      </c>
    </row>
    <row r="121" spans="1:5" x14ac:dyDescent="0.25">
      <c r="A121" t="s">
        <v>318</v>
      </c>
      <c r="B121" t="s">
        <v>377</v>
      </c>
      <c r="C121">
        <v>1.2931034482758601</v>
      </c>
      <c r="D121">
        <v>0.39</v>
      </c>
      <c r="E121">
        <v>1.54</v>
      </c>
    </row>
    <row r="122" spans="1:5" x14ac:dyDescent="0.25">
      <c r="A122" t="s">
        <v>318</v>
      </c>
      <c r="B122" t="s">
        <v>340</v>
      </c>
      <c r="C122">
        <v>1.2931034482758601</v>
      </c>
      <c r="D122">
        <v>0.52</v>
      </c>
      <c r="E122">
        <v>1.46</v>
      </c>
    </row>
    <row r="123" spans="1:5" x14ac:dyDescent="0.25">
      <c r="A123" t="s">
        <v>318</v>
      </c>
      <c r="B123" t="s">
        <v>331</v>
      </c>
      <c r="C123">
        <v>1.2931034482758601</v>
      </c>
      <c r="D123">
        <v>1.8</v>
      </c>
      <c r="E123">
        <v>1.17</v>
      </c>
    </row>
    <row r="124" spans="1:5" x14ac:dyDescent="0.25">
      <c r="A124" t="s">
        <v>318</v>
      </c>
      <c r="B124" t="s">
        <v>386</v>
      </c>
      <c r="C124">
        <v>1.2931034482758601</v>
      </c>
      <c r="D124">
        <v>2.3199999999999998</v>
      </c>
      <c r="E124">
        <v>0.44</v>
      </c>
    </row>
    <row r="125" spans="1:5" x14ac:dyDescent="0.25">
      <c r="A125" t="s">
        <v>318</v>
      </c>
      <c r="B125" t="s">
        <v>400</v>
      </c>
      <c r="C125">
        <v>1.2931034482758601</v>
      </c>
      <c r="D125">
        <v>1.55</v>
      </c>
      <c r="E125">
        <v>0.44</v>
      </c>
    </row>
    <row r="126" spans="1:5" x14ac:dyDescent="0.25">
      <c r="A126" t="s">
        <v>318</v>
      </c>
      <c r="B126" t="s">
        <v>352</v>
      </c>
      <c r="C126">
        <v>1.2931034482758601</v>
      </c>
      <c r="D126">
        <v>0.52</v>
      </c>
      <c r="E126">
        <v>0.59</v>
      </c>
    </row>
    <row r="127" spans="1:5" x14ac:dyDescent="0.25">
      <c r="A127" t="s">
        <v>318</v>
      </c>
      <c r="B127" t="s">
        <v>333</v>
      </c>
      <c r="C127">
        <v>1.2931034482758601</v>
      </c>
      <c r="D127">
        <v>0.77</v>
      </c>
      <c r="E127">
        <v>1.17</v>
      </c>
    </row>
    <row r="128" spans="1:5" x14ac:dyDescent="0.25">
      <c r="A128" t="s">
        <v>318</v>
      </c>
      <c r="B128" t="s">
        <v>353</v>
      </c>
      <c r="C128">
        <v>1.2931034482758601</v>
      </c>
      <c r="D128">
        <v>0.52</v>
      </c>
      <c r="E128">
        <v>0.59</v>
      </c>
    </row>
    <row r="129" spans="1:5" x14ac:dyDescent="0.25">
      <c r="A129" t="s">
        <v>318</v>
      </c>
      <c r="B129" t="s">
        <v>360</v>
      </c>
      <c r="C129">
        <v>1.2931034482758601</v>
      </c>
      <c r="D129">
        <v>1.03</v>
      </c>
      <c r="E129">
        <v>1.76</v>
      </c>
    </row>
    <row r="130" spans="1:5" x14ac:dyDescent="0.25">
      <c r="A130" t="s">
        <v>318</v>
      </c>
      <c r="B130" t="s">
        <v>329</v>
      </c>
      <c r="C130">
        <v>1.2931034482758601</v>
      </c>
      <c r="D130">
        <v>1.03</v>
      </c>
      <c r="E130">
        <v>0.88</v>
      </c>
    </row>
    <row r="131" spans="1:5" x14ac:dyDescent="0.25">
      <c r="A131" t="s">
        <v>318</v>
      </c>
      <c r="B131" t="s">
        <v>389</v>
      </c>
      <c r="C131">
        <v>1.2931034482758601</v>
      </c>
      <c r="D131">
        <v>0.52</v>
      </c>
      <c r="E131">
        <v>0</v>
      </c>
    </row>
    <row r="132" spans="1:5" x14ac:dyDescent="0.25">
      <c r="A132" t="s">
        <v>318</v>
      </c>
      <c r="B132" t="s">
        <v>330</v>
      </c>
      <c r="C132">
        <v>1.2931034482758601</v>
      </c>
      <c r="D132">
        <v>0.77</v>
      </c>
      <c r="E132">
        <v>0.59</v>
      </c>
    </row>
    <row r="133" spans="1:5" x14ac:dyDescent="0.25">
      <c r="A133" t="s">
        <v>318</v>
      </c>
      <c r="B133" t="s">
        <v>367</v>
      </c>
      <c r="C133">
        <v>1.2931034482758601</v>
      </c>
      <c r="D133">
        <v>1.03</v>
      </c>
      <c r="E133">
        <v>1.76</v>
      </c>
    </row>
    <row r="134" spans="1:5" x14ac:dyDescent="0.25">
      <c r="A134" t="s">
        <v>318</v>
      </c>
      <c r="B134" t="s">
        <v>358</v>
      </c>
      <c r="C134">
        <v>1.2931034482758601</v>
      </c>
      <c r="D134">
        <v>0.26</v>
      </c>
      <c r="E134">
        <v>1.17</v>
      </c>
    </row>
    <row r="135" spans="1:5" x14ac:dyDescent="0.25">
      <c r="A135" t="s">
        <v>318</v>
      </c>
      <c r="B135" t="s">
        <v>399</v>
      </c>
      <c r="C135">
        <v>1.2931034482758601</v>
      </c>
      <c r="D135">
        <v>2.71</v>
      </c>
      <c r="E135">
        <v>0</v>
      </c>
    </row>
    <row r="136" spans="1:5" x14ac:dyDescent="0.25">
      <c r="A136" t="s">
        <v>318</v>
      </c>
      <c r="B136" t="s">
        <v>385</v>
      </c>
      <c r="C136">
        <v>1.2931034482758601</v>
      </c>
      <c r="D136">
        <v>4.25</v>
      </c>
      <c r="E136">
        <v>1.32</v>
      </c>
    </row>
    <row r="137" spans="1:5" x14ac:dyDescent="0.25">
      <c r="A137" t="s">
        <v>320</v>
      </c>
      <c r="B137" t="s">
        <v>363</v>
      </c>
      <c r="C137">
        <v>1.22727272727273</v>
      </c>
      <c r="D137">
        <v>1.02</v>
      </c>
      <c r="E137">
        <v>0.54</v>
      </c>
    </row>
    <row r="138" spans="1:5" x14ac:dyDescent="0.25">
      <c r="A138" t="s">
        <v>320</v>
      </c>
      <c r="B138" t="s">
        <v>405</v>
      </c>
      <c r="C138">
        <v>1.22727272727273</v>
      </c>
      <c r="D138">
        <v>0.27</v>
      </c>
      <c r="E138">
        <v>0.72</v>
      </c>
    </row>
    <row r="139" spans="1:5" x14ac:dyDescent="0.25">
      <c r="A139" t="s">
        <v>320</v>
      </c>
      <c r="B139" t="s">
        <v>750</v>
      </c>
      <c r="C139">
        <v>1.22727272727273</v>
      </c>
      <c r="D139">
        <v>0.81</v>
      </c>
      <c r="E139">
        <v>1.08</v>
      </c>
    </row>
    <row r="140" spans="1:5" x14ac:dyDescent="0.25">
      <c r="A140" t="s">
        <v>320</v>
      </c>
      <c r="B140" t="s">
        <v>359</v>
      </c>
      <c r="C140">
        <v>1.22727272727273</v>
      </c>
      <c r="D140">
        <v>0.81</v>
      </c>
      <c r="E140">
        <v>0.54</v>
      </c>
    </row>
    <row r="141" spans="1:5" x14ac:dyDescent="0.25">
      <c r="A141" t="s">
        <v>320</v>
      </c>
      <c r="B141" t="s">
        <v>381</v>
      </c>
      <c r="C141">
        <v>1.22727272727273</v>
      </c>
      <c r="D141">
        <v>1.63</v>
      </c>
      <c r="E141">
        <v>0.27</v>
      </c>
    </row>
    <row r="142" spans="1:5" x14ac:dyDescent="0.25">
      <c r="A142" t="s">
        <v>320</v>
      </c>
      <c r="B142" t="s">
        <v>391</v>
      </c>
      <c r="C142">
        <v>1.22727272727273</v>
      </c>
      <c r="D142">
        <v>1.36</v>
      </c>
      <c r="E142">
        <v>0.72</v>
      </c>
    </row>
    <row r="143" spans="1:5" x14ac:dyDescent="0.25">
      <c r="A143" t="s">
        <v>320</v>
      </c>
      <c r="B143" t="s">
        <v>378</v>
      </c>
      <c r="C143">
        <v>1.22727272727273</v>
      </c>
      <c r="D143">
        <v>1.0900000000000001</v>
      </c>
      <c r="E143">
        <v>0.72</v>
      </c>
    </row>
    <row r="144" spans="1:5" x14ac:dyDescent="0.25">
      <c r="A144" t="s">
        <v>320</v>
      </c>
      <c r="B144" t="s">
        <v>357</v>
      </c>
      <c r="C144">
        <v>1.22727272727273</v>
      </c>
      <c r="D144">
        <v>0.81</v>
      </c>
      <c r="E144">
        <v>1.44</v>
      </c>
    </row>
    <row r="145" spans="1:5" x14ac:dyDescent="0.25">
      <c r="A145" t="s">
        <v>320</v>
      </c>
      <c r="B145" t="s">
        <v>365</v>
      </c>
      <c r="C145">
        <v>1.22727272727273</v>
      </c>
      <c r="D145">
        <v>1.0900000000000001</v>
      </c>
      <c r="E145">
        <v>1.08</v>
      </c>
    </row>
    <row r="146" spans="1:5" x14ac:dyDescent="0.25">
      <c r="A146" t="s">
        <v>320</v>
      </c>
      <c r="B146" t="s">
        <v>371</v>
      </c>
      <c r="C146">
        <v>1.22727272727273</v>
      </c>
      <c r="D146">
        <v>0.81</v>
      </c>
      <c r="E146">
        <v>0</v>
      </c>
    </row>
    <row r="147" spans="1:5" x14ac:dyDescent="0.25">
      <c r="A147" t="s">
        <v>320</v>
      </c>
      <c r="B147" t="s">
        <v>339</v>
      </c>
      <c r="C147">
        <v>1.22727272727273</v>
      </c>
      <c r="D147">
        <v>1.0900000000000001</v>
      </c>
      <c r="E147">
        <v>1.44</v>
      </c>
    </row>
    <row r="148" spans="1:5" x14ac:dyDescent="0.25">
      <c r="A148" t="s">
        <v>320</v>
      </c>
      <c r="B148" t="s">
        <v>398</v>
      </c>
      <c r="C148">
        <v>1.22727272727273</v>
      </c>
      <c r="D148">
        <v>0.81</v>
      </c>
      <c r="E148">
        <v>1.08</v>
      </c>
    </row>
    <row r="149" spans="1:5" x14ac:dyDescent="0.25">
      <c r="A149" t="s">
        <v>320</v>
      </c>
      <c r="B149" t="s">
        <v>325</v>
      </c>
      <c r="C149">
        <v>1.22727272727273</v>
      </c>
      <c r="D149">
        <v>1.63</v>
      </c>
      <c r="E149">
        <v>0.54</v>
      </c>
    </row>
    <row r="150" spans="1:5" x14ac:dyDescent="0.25">
      <c r="A150" t="s">
        <v>320</v>
      </c>
      <c r="B150" t="s">
        <v>370</v>
      </c>
      <c r="C150">
        <v>1.22727272727273</v>
      </c>
      <c r="D150">
        <v>0.81</v>
      </c>
      <c r="E150">
        <v>1.44</v>
      </c>
    </row>
    <row r="151" spans="1:5" x14ac:dyDescent="0.25">
      <c r="A151" t="s">
        <v>320</v>
      </c>
      <c r="B151" t="s">
        <v>395</v>
      </c>
      <c r="C151">
        <v>1.22727272727273</v>
      </c>
      <c r="D151">
        <v>0.81</v>
      </c>
      <c r="E151">
        <v>0.72</v>
      </c>
    </row>
    <row r="152" spans="1:5" x14ac:dyDescent="0.25">
      <c r="A152" t="s">
        <v>320</v>
      </c>
      <c r="B152" t="s">
        <v>323</v>
      </c>
      <c r="C152">
        <v>1.22727272727273</v>
      </c>
      <c r="D152">
        <v>0.27</v>
      </c>
      <c r="E152">
        <v>2.89</v>
      </c>
    </row>
    <row r="153" spans="1:5" x14ac:dyDescent="0.25">
      <c r="A153" t="s">
        <v>320</v>
      </c>
      <c r="B153" t="s">
        <v>751</v>
      </c>
      <c r="C153">
        <v>1.22727272727273</v>
      </c>
      <c r="D153">
        <v>1.0900000000000001</v>
      </c>
      <c r="E153">
        <v>1.44</v>
      </c>
    </row>
    <row r="154" spans="1:5" x14ac:dyDescent="0.25">
      <c r="A154" t="s">
        <v>320</v>
      </c>
      <c r="B154" t="s">
        <v>351</v>
      </c>
      <c r="C154">
        <v>1.22727272727273</v>
      </c>
      <c r="D154">
        <v>1.0900000000000001</v>
      </c>
      <c r="E154">
        <v>1.44</v>
      </c>
    </row>
    <row r="155" spans="1:5" x14ac:dyDescent="0.25">
      <c r="A155" t="s">
        <v>320</v>
      </c>
      <c r="B155" t="s">
        <v>374</v>
      </c>
      <c r="C155">
        <v>1.22727272727273</v>
      </c>
      <c r="D155">
        <v>1.9</v>
      </c>
      <c r="E155">
        <v>1.8</v>
      </c>
    </row>
    <row r="156" spans="1:5" x14ac:dyDescent="0.25">
      <c r="A156" t="s">
        <v>320</v>
      </c>
      <c r="B156" t="s">
        <v>366</v>
      </c>
      <c r="C156">
        <v>1.22727272727273</v>
      </c>
      <c r="D156">
        <v>0.54</v>
      </c>
      <c r="E156">
        <v>0.72</v>
      </c>
    </row>
    <row r="157" spans="1:5" x14ac:dyDescent="0.25">
      <c r="A157" t="s">
        <v>320</v>
      </c>
      <c r="B157" t="s">
        <v>752</v>
      </c>
      <c r="C157">
        <v>1.22727272727273</v>
      </c>
      <c r="D157">
        <v>1.63</v>
      </c>
      <c r="E157">
        <v>1.62</v>
      </c>
    </row>
    <row r="158" spans="1:5" x14ac:dyDescent="0.25">
      <c r="A158" t="s">
        <v>320</v>
      </c>
      <c r="B158" t="s">
        <v>753</v>
      </c>
      <c r="C158">
        <v>1.22727272727273</v>
      </c>
      <c r="D158">
        <v>0.81</v>
      </c>
      <c r="E158">
        <v>0.36</v>
      </c>
    </row>
    <row r="159" spans="1:5" x14ac:dyDescent="0.25">
      <c r="A159" t="s">
        <v>13</v>
      </c>
      <c r="B159" t="s">
        <v>54</v>
      </c>
      <c r="C159">
        <v>1.8444444444444399</v>
      </c>
      <c r="D159">
        <v>1.08</v>
      </c>
      <c r="E159">
        <v>0.8</v>
      </c>
    </row>
    <row r="160" spans="1:5" x14ac:dyDescent="0.25">
      <c r="A160" t="s">
        <v>13</v>
      </c>
      <c r="B160" t="s">
        <v>50</v>
      </c>
      <c r="C160">
        <v>1.8444444444444399</v>
      </c>
      <c r="D160">
        <v>0.36</v>
      </c>
      <c r="E160">
        <v>2.14</v>
      </c>
    </row>
    <row r="161" spans="1:5" x14ac:dyDescent="0.25">
      <c r="A161" t="s">
        <v>13</v>
      </c>
      <c r="B161" t="s">
        <v>48</v>
      </c>
      <c r="C161">
        <v>1.8444444444444399</v>
      </c>
      <c r="D161">
        <v>0.18</v>
      </c>
      <c r="E161">
        <v>0.27</v>
      </c>
    </row>
    <row r="162" spans="1:5" x14ac:dyDescent="0.25">
      <c r="A162" t="s">
        <v>13</v>
      </c>
      <c r="B162" t="s">
        <v>53</v>
      </c>
      <c r="C162">
        <v>1.8444444444444399</v>
      </c>
      <c r="D162">
        <v>1.45</v>
      </c>
      <c r="E162">
        <v>1.88</v>
      </c>
    </row>
    <row r="163" spans="1:5" x14ac:dyDescent="0.25">
      <c r="A163" t="s">
        <v>13</v>
      </c>
      <c r="B163" t="s">
        <v>14</v>
      </c>
      <c r="C163">
        <v>1.8444444444444399</v>
      </c>
      <c r="D163">
        <v>0.54</v>
      </c>
      <c r="E163">
        <v>0.54</v>
      </c>
    </row>
    <row r="164" spans="1:5" x14ac:dyDescent="0.25">
      <c r="A164" t="s">
        <v>13</v>
      </c>
      <c r="B164" t="s">
        <v>51</v>
      </c>
      <c r="C164">
        <v>1.8444444444444399</v>
      </c>
      <c r="D164">
        <v>0.54</v>
      </c>
      <c r="E164">
        <v>0.27</v>
      </c>
    </row>
    <row r="165" spans="1:5" x14ac:dyDescent="0.25">
      <c r="A165" t="s">
        <v>13</v>
      </c>
      <c r="B165" t="s">
        <v>43</v>
      </c>
      <c r="C165">
        <v>1.8444444444444399</v>
      </c>
      <c r="D165">
        <v>2.17</v>
      </c>
      <c r="E165">
        <v>1.61</v>
      </c>
    </row>
    <row r="166" spans="1:5" x14ac:dyDescent="0.25">
      <c r="A166" t="s">
        <v>13</v>
      </c>
      <c r="B166" t="s">
        <v>44</v>
      </c>
      <c r="C166">
        <v>1.8444444444444399</v>
      </c>
      <c r="D166">
        <v>0.72</v>
      </c>
      <c r="E166">
        <v>0</v>
      </c>
    </row>
    <row r="167" spans="1:5" x14ac:dyDescent="0.25">
      <c r="A167" t="s">
        <v>13</v>
      </c>
      <c r="B167" t="s">
        <v>45</v>
      </c>
      <c r="C167">
        <v>1.8444444444444399</v>
      </c>
      <c r="D167">
        <v>1.08</v>
      </c>
      <c r="E167">
        <v>0.8</v>
      </c>
    </row>
    <row r="168" spans="1:5" x14ac:dyDescent="0.25">
      <c r="A168" t="s">
        <v>13</v>
      </c>
      <c r="B168" t="s">
        <v>52</v>
      </c>
      <c r="C168">
        <v>1.8444444444444399</v>
      </c>
      <c r="D168">
        <v>1.36</v>
      </c>
      <c r="E168">
        <v>1.61</v>
      </c>
    </row>
    <row r="169" spans="1:5" x14ac:dyDescent="0.25">
      <c r="A169" t="s">
        <v>13</v>
      </c>
      <c r="B169" t="s">
        <v>55</v>
      </c>
      <c r="C169">
        <v>1.8444444444444399</v>
      </c>
      <c r="D169">
        <v>0.81</v>
      </c>
      <c r="E169">
        <v>1.21</v>
      </c>
    </row>
    <row r="170" spans="1:5" x14ac:dyDescent="0.25">
      <c r="A170" t="s">
        <v>13</v>
      </c>
      <c r="B170" t="s">
        <v>236</v>
      </c>
      <c r="C170">
        <v>1.8444444444444399</v>
      </c>
      <c r="D170">
        <v>0.27</v>
      </c>
      <c r="E170">
        <v>0.4</v>
      </c>
    </row>
    <row r="171" spans="1:5" x14ac:dyDescent="0.25">
      <c r="A171" t="s">
        <v>13</v>
      </c>
      <c r="B171" t="s">
        <v>235</v>
      </c>
      <c r="C171">
        <v>1.8444444444444399</v>
      </c>
      <c r="D171">
        <v>0.81</v>
      </c>
      <c r="E171">
        <v>0.8</v>
      </c>
    </row>
    <row r="172" spans="1:5" x14ac:dyDescent="0.25">
      <c r="A172" t="s">
        <v>13</v>
      </c>
      <c r="B172" t="s">
        <v>17</v>
      </c>
      <c r="C172">
        <v>1.8444444444444399</v>
      </c>
      <c r="D172">
        <v>0.27</v>
      </c>
      <c r="E172">
        <v>1.21</v>
      </c>
    </row>
    <row r="173" spans="1:5" x14ac:dyDescent="0.25">
      <c r="A173" t="s">
        <v>13</v>
      </c>
      <c r="B173" t="s">
        <v>46</v>
      </c>
      <c r="C173">
        <v>1.8444444444444399</v>
      </c>
      <c r="D173">
        <v>0.81</v>
      </c>
      <c r="E173">
        <v>1.21</v>
      </c>
    </row>
    <row r="174" spans="1:5" x14ac:dyDescent="0.25">
      <c r="A174" t="s">
        <v>13</v>
      </c>
      <c r="B174" t="s">
        <v>15</v>
      </c>
      <c r="C174">
        <v>1.8444444444444399</v>
      </c>
      <c r="D174">
        <v>1.9</v>
      </c>
      <c r="E174">
        <v>1.61</v>
      </c>
    </row>
    <row r="175" spans="1:5" x14ac:dyDescent="0.25">
      <c r="A175" t="s">
        <v>13</v>
      </c>
      <c r="B175" t="s">
        <v>47</v>
      </c>
      <c r="C175">
        <v>1.8444444444444399</v>
      </c>
      <c r="D175">
        <v>0.54</v>
      </c>
      <c r="E175">
        <v>1.61</v>
      </c>
    </row>
    <row r="176" spans="1:5" x14ac:dyDescent="0.25">
      <c r="A176" t="s">
        <v>13</v>
      </c>
      <c r="B176" t="s">
        <v>234</v>
      </c>
      <c r="C176">
        <v>1.8444444444444399</v>
      </c>
      <c r="D176">
        <v>2.71</v>
      </c>
      <c r="E176">
        <v>0.54</v>
      </c>
    </row>
    <row r="177" spans="1:5" x14ac:dyDescent="0.25">
      <c r="A177" t="s">
        <v>16</v>
      </c>
      <c r="B177" t="s">
        <v>237</v>
      </c>
      <c r="C177">
        <v>1.4126984126984099</v>
      </c>
      <c r="D177">
        <v>1.06</v>
      </c>
      <c r="E177">
        <v>1.31</v>
      </c>
    </row>
    <row r="178" spans="1:5" x14ac:dyDescent="0.25">
      <c r="A178" t="s">
        <v>16</v>
      </c>
      <c r="B178" t="s">
        <v>239</v>
      </c>
      <c r="C178">
        <v>1.4126984126984099</v>
      </c>
      <c r="D178">
        <v>1.95</v>
      </c>
      <c r="E178">
        <v>0.56000000000000005</v>
      </c>
    </row>
    <row r="179" spans="1:5" x14ac:dyDescent="0.25">
      <c r="A179" t="s">
        <v>16</v>
      </c>
      <c r="B179" t="s">
        <v>754</v>
      </c>
      <c r="C179">
        <v>1.4126984126984099</v>
      </c>
      <c r="D179">
        <v>1.18</v>
      </c>
      <c r="E179">
        <v>0.75</v>
      </c>
    </row>
    <row r="180" spans="1:5" x14ac:dyDescent="0.25">
      <c r="A180" t="s">
        <v>16</v>
      </c>
      <c r="B180" t="s">
        <v>755</v>
      </c>
      <c r="C180">
        <v>1.4126984126984099</v>
      </c>
      <c r="D180">
        <v>0.94</v>
      </c>
      <c r="E180">
        <v>1.75</v>
      </c>
    </row>
    <row r="181" spans="1:5" x14ac:dyDescent="0.25">
      <c r="A181" t="s">
        <v>16</v>
      </c>
      <c r="B181" t="s">
        <v>238</v>
      </c>
      <c r="C181">
        <v>1.4126984126984099</v>
      </c>
      <c r="D181">
        <v>0.53</v>
      </c>
      <c r="E181">
        <v>0.38</v>
      </c>
    </row>
    <row r="182" spans="1:5" x14ac:dyDescent="0.25">
      <c r="A182" t="s">
        <v>16</v>
      </c>
      <c r="B182" t="s">
        <v>49</v>
      </c>
      <c r="C182">
        <v>1.4126984126984099</v>
      </c>
      <c r="D182">
        <v>0.88</v>
      </c>
      <c r="E182">
        <v>1.31</v>
      </c>
    </row>
    <row r="183" spans="1:5" x14ac:dyDescent="0.25">
      <c r="A183" t="s">
        <v>16</v>
      </c>
      <c r="B183" t="s">
        <v>56</v>
      </c>
      <c r="C183">
        <v>1.4126984126984099</v>
      </c>
      <c r="D183">
        <v>0.88</v>
      </c>
      <c r="E183">
        <v>0.19</v>
      </c>
    </row>
    <row r="184" spans="1:5" x14ac:dyDescent="0.25">
      <c r="A184" t="s">
        <v>16</v>
      </c>
      <c r="B184" t="s">
        <v>243</v>
      </c>
      <c r="C184">
        <v>1.4126984126984099</v>
      </c>
      <c r="D184">
        <v>0.18</v>
      </c>
      <c r="E184">
        <v>1.31</v>
      </c>
    </row>
    <row r="185" spans="1:5" x14ac:dyDescent="0.25">
      <c r="A185" t="s">
        <v>16</v>
      </c>
      <c r="B185" t="s">
        <v>60</v>
      </c>
      <c r="C185">
        <v>1.4126984126984099</v>
      </c>
      <c r="D185">
        <v>2.12</v>
      </c>
      <c r="E185">
        <v>0.56000000000000005</v>
      </c>
    </row>
    <row r="186" spans="1:5" x14ac:dyDescent="0.25">
      <c r="A186" t="s">
        <v>16</v>
      </c>
      <c r="B186" t="s">
        <v>241</v>
      </c>
      <c r="C186">
        <v>1.4126984126984099</v>
      </c>
      <c r="D186">
        <v>1.18</v>
      </c>
      <c r="E186">
        <v>0.5</v>
      </c>
    </row>
    <row r="187" spans="1:5" x14ac:dyDescent="0.25">
      <c r="A187" t="s">
        <v>16</v>
      </c>
      <c r="B187" t="s">
        <v>18</v>
      </c>
      <c r="C187">
        <v>1.4126984126984099</v>
      </c>
      <c r="D187">
        <v>1.18</v>
      </c>
      <c r="E187">
        <v>1</v>
      </c>
    </row>
    <row r="188" spans="1:5" x14ac:dyDescent="0.25">
      <c r="A188" t="s">
        <v>16</v>
      </c>
      <c r="B188" t="s">
        <v>59</v>
      </c>
      <c r="C188">
        <v>1.4126984126984099</v>
      </c>
      <c r="D188">
        <v>0.47</v>
      </c>
      <c r="E188">
        <v>0.75</v>
      </c>
    </row>
    <row r="189" spans="1:5" x14ac:dyDescent="0.25">
      <c r="A189" t="s">
        <v>16</v>
      </c>
      <c r="B189" t="s">
        <v>756</v>
      </c>
      <c r="C189">
        <v>1.4126984126984099</v>
      </c>
      <c r="D189">
        <v>0.24</v>
      </c>
      <c r="E189">
        <v>1.25</v>
      </c>
    </row>
    <row r="190" spans="1:5" x14ac:dyDescent="0.25">
      <c r="A190" t="s">
        <v>16</v>
      </c>
      <c r="B190" t="s">
        <v>242</v>
      </c>
      <c r="C190">
        <v>1.4126984126984099</v>
      </c>
      <c r="D190">
        <v>2.12</v>
      </c>
      <c r="E190">
        <v>0.75</v>
      </c>
    </row>
    <row r="191" spans="1:5" x14ac:dyDescent="0.25">
      <c r="A191" t="s">
        <v>16</v>
      </c>
      <c r="B191" t="s">
        <v>58</v>
      </c>
      <c r="C191">
        <v>1.4126984126984099</v>
      </c>
      <c r="D191">
        <v>1.18</v>
      </c>
      <c r="E191">
        <v>1.5</v>
      </c>
    </row>
    <row r="192" spans="1:5" x14ac:dyDescent="0.25">
      <c r="A192" t="s">
        <v>16</v>
      </c>
      <c r="B192" t="s">
        <v>57</v>
      </c>
      <c r="C192">
        <v>1.4126984126984099</v>
      </c>
      <c r="D192">
        <v>0.35</v>
      </c>
      <c r="E192">
        <v>1.5</v>
      </c>
    </row>
    <row r="193" spans="1:5" x14ac:dyDescent="0.25">
      <c r="A193" t="s">
        <v>16</v>
      </c>
      <c r="B193" t="s">
        <v>304</v>
      </c>
      <c r="C193">
        <v>1.4126984126984099</v>
      </c>
      <c r="D193">
        <v>1.18</v>
      </c>
      <c r="E193">
        <v>1</v>
      </c>
    </row>
    <row r="194" spans="1:5" x14ac:dyDescent="0.25">
      <c r="A194" t="s">
        <v>16</v>
      </c>
      <c r="B194" t="s">
        <v>240</v>
      </c>
      <c r="C194">
        <v>1.4126984126984099</v>
      </c>
      <c r="D194">
        <v>0.53</v>
      </c>
      <c r="E194">
        <v>1.69</v>
      </c>
    </row>
    <row r="195" spans="1:5" x14ac:dyDescent="0.25">
      <c r="A195" t="s">
        <v>19</v>
      </c>
      <c r="B195" t="s">
        <v>21</v>
      </c>
      <c r="C195">
        <v>1.6231884057971</v>
      </c>
      <c r="D195">
        <v>0.62</v>
      </c>
      <c r="E195">
        <v>1.1399999999999999</v>
      </c>
    </row>
    <row r="196" spans="1:5" x14ac:dyDescent="0.25">
      <c r="A196" t="s">
        <v>19</v>
      </c>
      <c r="B196" t="s">
        <v>260</v>
      </c>
      <c r="C196">
        <v>1.6231884057971</v>
      </c>
      <c r="D196">
        <v>1.54</v>
      </c>
      <c r="E196">
        <v>1.1399999999999999</v>
      </c>
    </row>
    <row r="197" spans="1:5" x14ac:dyDescent="0.25">
      <c r="A197" t="s">
        <v>19</v>
      </c>
      <c r="B197" t="s">
        <v>149</v>
      </c>
      <c r="C197">
        <v>1.6231884057971</v>
      </c>
      <c r="D197">
        <v>0.62</v>
      </c>
      <c r="E197">
        <v>1.26</v>
      </c>
    </row>
    <row r="198" spans="1:5" x14ac:dyDescent="0.25">
      <c r="A198" t="s">
        <v>19</v>
      </c>
      <c r="B198" t="s">
        <v>251</v>
      </c>
      <c r="C198">
        <v>1.6231884057971</v>
      </c>
      <c r="D198">
        <v>1.23</v>
      </c>
      <c r="E198">
        <v>0.56999999999999995</v>
      </c>
    </row>
    <row r="199" spans="1:5" x14ac:dyDescent="0.25">
      <c r="A199" t="s">
        <v>19</v>
      </c>
      <c r="B199" t="s">
        <v>255</v>
      </c>
      <c r="C199">
        <v>1.6231884057971</v>
      </c>
      <c r="D199">
        <v>0.62</v>
      </c>
      <c r="E199">
        <v>1.52</v>
      </c>
    </row>
    <row r="200" spans="1:5" x14ac:dyDescent="0.25">
      <c r="A200" t="s">
        <v>19</v>
      </c>
      <c r="B200" t="s">
        <v>254</v>
      </c>
      <c r="C200">
        <v>1.6231884057971</v>
      </c>
      <c r="D200">
        <v>1.23</v>
      </c>
      <c r="E200">
        <v>0.51</v>
      </c>
    </row>
    <row r="201" spans="1:5" x14ac:dyDescent="0.25">
      <c r="A201" t="s">
        <v>19</v>
      </c>
      <c r="B201" t="s">
        <v>257</v>
      </c>
      <c r="C201">
        <v>1.6231884057971</v>
      </c>
      <c r="D201">
        <v>0.62</v>
      </c>
      <c r="E201">
        <v>1.01</v>
      </c>
    </row>
    <row r="202" spans="1:5" x14ac:dyDescent="0.25">
      <c r="A202" t="s">
        <v>19</v>
      </c>
      <c r="B202" t="s">
        <v>256</v>
      </c>
      <c r="C202">
        <v>1.6231884057971</v>
      </c>
      <c r="D202">
        <v>1.08</v>
      </c>
      <c r="E202">
        <v>0.76</v>
      </c>
    </row>
    <row r="203" spans="1:5" x14ac:dyDescent="0.25">
      <c r="A203" t="s">
        <v>19</v>
      </c>
      <c r="B203" t="s">
        <v>261</v>
      </c>
      <c r="C203">
        <v>1.6231884057971</v>
      </c>
      <c r="D203">
        <v>0.77</v>
      </c>
      <c r="E203">
        <v>1.52</v>
      </c>
    </row>
    <row r="204" spans="1:5" x14ac:dyDescent="0.25">
      <c r="A204" t="s">
        <v>19</v>
      </c>
      <c r="B204" t="s">
        <v>20</v>
      </c>
      <c r="C204">
        <v>1.6231884057971</v>
      </c>
      <c r="D204">
        <v>1.54</v>
      </c>
      <c r="E204">
        <v>1.33</v>
      </c>
    </row>
    <row r="205" spans="1:5" x14ac:dyDescent="0.25">
      <c r="A205" t="s">
        <v>19</v>
      </c>
      <c r="B205" t="s">
        <v>369</v>
      </c>
      <c r="C205">
        <v>1.6231884057971</v>
      </c>
      <c r="D205">
        <v>0.82</v>
      </c>
      <c r="E205">
        <v>0.25</v>
      </c>
    </row>
    <row r="206" spans="1:5" x14ac:dyDescent="0.25">
      <c r="A206" t="s">
        <v>19</v>
      </c>
      <c r="B206" t="s">
        <v>258</v>
      </c>
      <c r="C206">
        <v>1.6231884057971</v>
      </c>
      <c r="D206">
        <v>0.82</v>
      </c>
      <c r="E206">
        <v>1.52</v>
      </c>
    </row>
    <row r="207" spans="1:5" x14ac:dyDescent="0.25">
      <c r="A207" t="s">
        <v>19</v>
      </c>
      <c r="B207" t="s">
        <v>145</v>
      </c>
      <c r="C207">
        <v>1.6231884057971</v>
      </c>
      <c r="D207">
        <v>2.0499999999999998</v>
      </c>
      <c r="E207">
        <v>0.76</v>
      </c>
    </row>
    <row r="208" spans="1:5" x14ac:dyDescent="0.25">
      <c r="A208" t="s">
        <v>19</v>
      </c>
      <c r="B208" t="s">
        <v>144</v>
      </c>
      <c r="C208">
        <v>1.6231884057971</v>
      </c>
      <c r="D208">
        <v>0.92</v>
      </c>
      <c r="E208">
        <v>0.76</v>
      </c>
    </row>
    <row r="209" spans="1:5" x14ac:dyDescent="0.25">
      <c r="A209" t="s">
        <v>19</v>
      </c>
      <c r="B209" t="s">
        <v>250</v>
      </c>
      <c r="C209">
        <v>1.6231884057971</v>
      </c>
      <c r="D209">
        <v>0.82</v>
      </c>
      <c r="E209">
        <v>1.52</v>
      </c>
    </row>
    <row r="210" spans="1:5" x14ac:dyDescent="0.25">
      <c r="A210" t="s">
        <v>19</v>
      </c>
      <c r="B210" t="s">
        <v>157</v>
      </c>
      <c r="C210">
        <v>1.6231884057971</v>
      </c>
      <c r="D210">
        <v>1.03</v>
      </c>
      <c r="E210">
        <v>0.76</v>
      </c>
    </row>
    <row r="211" spans="1:5" x14ac:dyDescent="0.25">
      <c r="A211" t="s">
        <v>19</v>
      </c>
      <c r="B211" t="s">
        <v>252</v>
      </c>
      <c r="C211">
        <v>1.6231884057971</v>
      </c>
      <c r="D211">
        <v>0.77</v>
      </c>
      <c r="E211">
        <v>0.76</v>
      </c>
    </row>
    <row r="212" spans="1:5" x14ac:dyDescent="0.25">
      <c r="A212" t="s">
        <v>19</v>
      </c>
      <c r="B212" t="s">
        <v>259</v>
      </c>
      <c r="C212">
        <v>1.6231884057971</v>
      </c>
      <c r="D212">
        <v>0.62</v>
      </c>
      <c r="E212">
        <v>1.26</v>
      </c>
    </row>
    <row r="213" spans="1:5" x14ac:dyDescent="0.25">
      <c r="A213" t="s">
        <v>19</v>
      </c>
      <c r="B213" t="s">
        <v>253</v>
      </c>
      <c r="C213">
        <v>1.6231884057971</v>
      </c>
      <c r="D213">
        <v>0.77</v>
      </c>
      <c r="E213">
        <v>0.95</v>
      </c>
    </row>
    <row r="214" spans="1:5" x14ac:dyDescent="0.25">
      <c r="A214" t="s">
        <v>19</v>
      </c>
      <c r="B214" t="s">
        <v>142</v>
      </c>
      <c r="C214">
        <v>1.6231884057971</v>
      </c>
      <c r="D214">
        <v>1.44</v>
      </c>
      <c r="E214">
        <v>0.76</v>
      </c>
    </row>
    <row r="215" spans="1:5" x14ac:dyDescent="0.25">
      <c r="A215" t="s">
        <v>146</v>
      </c>
      <c r="B215" t="s">
        <v>757</v>
      </c>
      <c r="C215">
        <v>1.1111111111111101</v>
      </c>
      <c r="D215">
        <v>0.68</v>
      </c>
      <c r="E215">
        <v>0.71</v>
      </c>
    </row>
    <row r="216" spans="1:5" x14ac:dyDescent="0.25">
      <c r="A216" t="s">
        <v>146</v>
      </c>
      <c r="B216" t="s">
        <v>153</v>
      </c>
      <c r="C216">
        <v>1.1111111111111101</v>
      </c>
      <c r="D216">
        <v>0.72</v>
      </c>
      <c r="E216">
        <v>1.52</v>
      </c>
    </row>
    <row r="217" spans="1:5" x14ac:dyDescent="0.25">
      <c r="A217" t="s">
        <v>146</v>
      </c>
      <c r="B217" t="s">
        <v>152</v>
      </c>
      <c r="C217">
        <v>1.1111111111111101</v>
      </c>
      <c r="D217">
        <v>1.26</v>
      </c>
      <c r="E217">
        <v>0.95</v>
      </c>
    </row>
    <row r="218" spans="1:5" x14ac:dyDescent="0.25">
      <c r="A218" t="s">
        <v>146</v>
      </c>
      <c r="B218" t="s">
        <v>158</v>
      </c>
      <c r="C218">
        <v>1.1111111111111101</v>
      </c>
      <c r="D218">
        <v>0.36</v>
      </c>
      <c r="E218">
        <v>1.33</v>
      </c>
    </row>
    <row r="219" spans="1:5" x14ac:dyDescent="0.25">
      <c r="A219" t="s">
        <v>146</v>
      </c>
      <c r="B219" t="s">
        <v>148</v>
      </c>
      <c r="C219">
        <v>1.1111111111111101</v>
      </c>
      <c r="D219">
        <v>1.44</v>
      </c>
      <c r="E219">
        <v>1.1399999999999999</v>
      </c>
    </row>
    <row r="220" spans="1:5" x14ac:dyDescent="0.25">
      <c r="A220" t="s">
        <v>146</v>
      </c>
      <c r="B220" t="s">
        <v>154</v>
      </c>
      <c r="C220">
        <v>1.1111111111111101</v>
      </c>
      <c r="D220">
        <v>0.9</v>
      </c>
      <c r="E220">
        <v>0.76</v>
      </c>
    </row>
    <row r="221" spans="1:5" x14ac:dyDescent="0.25">
      <c r="A221" t="s">
        <v>146</v>
      </c>
      <c r="B221" t="s">
        <v>162</v>
      </c>
      <c r="C221">
        <v>1.1111111111111101</v>
      </c>
      <c r="D221">
        <v>1.26</v>
      </c>
      <c r="E221">
        <v>0.56999999999999995</v>
      </c>
    </row>
    <row r="222" spans="1:5" x14ac:dyDescent="0.25">
      <c r="A222" t="s">
        <v>146</v>
      </c>
      <c r="B222" t="s">
        <v>147</v>
      </c>
      <c r="C222">
        <v>1.1111111111111101</v>
      </c>
      <c r="D222">
        <v>1.8</v>
      </c>
      <c r="E222">
        <v>0.71</v>
      </c>
    </row>
    <row r="223" spans="1:5" x14ac:dyDescent="0.25">
      <c r="A223" t="s">
        <v>146</v>
      </c>
      <c r="B223" t="s">
        <v>163</v>
      </c>
      <c r="C223">
        <v>1.1111111111111101</v>
      </c>
      <c r="D223">
        <v>0.72</v>
      </c>
      <c r="E223">
        <v>1.89</v>
      </c>
    </row>
    <row r="224" spans="1:5" x14ac:dyDescent="0.25">
      <c r="A224" t="s">
        <v>146</v>
      </c>
      <c r="B224" t="s">
        <v>346</v>
      </c>
      <c r="C224">
        <v>1.1111111111111101</v>
      </c>
      <c r="D224">
        <v>1.44</v>
      </c>
      <c r="E224">
        <v>1.71</v>
      </c>
    </row>
    <row r="225" spans="1:5" x14ac:dyDescent="0.25">
      <c r="A225" t="s">
        <v>146</v>
      </c>
      <c r="B225" t="s">
        <v>143</v>
      </c>
      <c r="C225">
        <v>1.1111111111111101</v>
      </c>
      <c r="D225">
        <v>1.1299999999999999</v>
      </c>
      <c r="E225">
        <v>0.95</v>
      </c>
    </row>
    <row r="226" spans="1:5" x14ac:dyDescent="0.25">
      <c r="A226" t="s">
        <v>146</v>
      </c>
      <c r="B226" t="s">
        <v>151</v>
      </c>
      <c r="C226">
        <v>1.1111111111111101</v>
      </c>
      <c r="D226">
        <v>1.26</v>
      </c>
      <c r="E226">
        <v>0.19</v>
      </c>
    </row>
    <row r="227" spans="1:5" x14ac:dyDescent="0.25">
      <c r="A227" t="s">
        <v>146</v>
      </c>
      <c r="B227" t="s">
        <v>159</v>
      </c>
      <c r="C227">
        <v>1.1111111111111101</v>
      </c>
      <c r="D227">
        <v>0.68</v>
      </c>
      <c r="E227">
        <v>1.42</v>
      </c>
    </row>
    <row r="228" spans="1:5" x14ac:dyDescent="0.25">
      <c r="A228" t="s">
        <v>146</v>
      </c>
      <c r="B228" t="s">
        <v>160</v>
      </c>
      <c r="C228">
        <v>1.1111111111111101</v>
      </c>
      <c r="D228">
        <v>0.45</v>
      </c>
      <c r="E228">
        <v>2.37</v>
      </c>
    </row>
    <row r="229" spans="1:5" x14ac:dyDescent="0.25">
      <c r="A229" t="s">
        <v>146</v>
      </c>
      <c r="B229" t="s">
        <v>156</v>
      </c>
      <c r="C229">
        <v>1.1111111111111101</v>
      </c>
      <c r="D229">
        <v>0.68</v>
      </c>
      <c r="E229">
        <v>0.24</v>
      </c>
    </row>
    <row r="230" spans="1:5" x14ac:dyDescent="0.25">
      <c r="A230" t="s">
        <v>146</v>
      </c>
      <c r="B230" t="s">
        <v>164</v>
      </c>
      <c r="C230">
        <v>1.1111111111111101</v>
      </c>
      <c r="D230">
        <v>1.1299999999999999</v>
      </c>
      <c r="E230">
        <v>0.71</v>
      </c>
    </row>
    <row r="231" spans="1:5" x14ac:dyDescent="0.25">
      <c r="A231" t="s">
        <v>146</v>
      </c>
      <c r="B231" t="s">
        <v>161</v>
      </c>
      <c r="C231">
        <v>1.1111111111111101</v>
      </c>
      <c r="D231">
        <v>0.68</v>
      </c>
      <c r="E231">
        <v>0.95</v>
      </c>
    </row>
    <row r="232" spans="1:5" x14ac:dyDescent="0.25">
      <c r="A232" t="s">
        <v>146</v>
      </c>
      <c r="B232" t="s">
        <v>150</v>
      </c>
      <c r="C232">
        <v>1.1111111111111101</v>
      </c>
      <c r="D232">
        <v>0.9</v>
      </c>
      <c r="E232">
        <v>0.47</v>
      </c>
    </row>
    <row r="233" spans="1:5" x14ac:dyDescent="0.25">
      <c r="A233" t="s">
        <v>146</v>
      </c>
      <c r="B233" t="s">
        <v>155</v>
      </c>
      <c r="C233">
        <v>1.1111111111111101</v>
      </c>
      <c r="D233">
        <v>1.62</v>
      </c>
      <c r="E233">
        <v>0.38</v>
      </c>
    </row>
    <row r="234" spans="1:5" x14ac:dyDescent="0.25">
      <c r="A234" t="s">
        <v>146</v>
      </c>
      <c r="B234" t="s">
        <v>758</v>
      </c>
      <c r="C234">
        <v>1.1111111111111101</v>
      </c>
      <c r="D234">
        <v>0.68</v>
      </c>
      <c r="E234">
        <v>0.95</v>
      </c>
    </row>
    <row r="235" spans="1:5" x14ac:dyDescent="0.25">
      <c r="A235" t="s">
        <v>22</v>
      </c>
      <c r="B235" t="s">
        <v>280</v>
      </c>
      <c r="C235">
        <v>1.62</v>
      </c>
      <c r="D235">
        <v>3.09</v>
      </c>
      <c r="E235">
        <v>0.32</v>
      </c>
    </row>
    <row r="236" spans="1:5" x14ac:dyDescent="0.25">
      <c r="A236" t="s">
        <v>22</v>
      </c>
      <c r="B236" t="s">
        <v>170</v>
      </c>
      <c r="C236">
        <v>1.62</v>
      </c>
      <c r="D236">
        <v>1.23</v>
      </c>
      <c r="E236">
        <v>1.71</v>
      </c>
    </row>
    <row r="237" spans="1:5" x14ac:dyDescent="0.25">
      <c r="A237" t="s">
        <v>22</v>
      </c>
      <c r="B237" t="s">
        <v>283</v>
      </c>
      <c r="C237">
        <v>1.62</v>
      </c>
      <c r="D237">
        <v>0.41</v>
      </c>
      <c r="E237">
        <v>1.71</v>
      </c>
    </row>
    <row r="238" spans="1:5" x14ac:dyDescent="0.25">
      <c r="A238" t="s">
        <v>22</v>
      </c>
      <c r="B238" t="s">
        <v>171</v>
      </c>
      <c r="C238">
        <v>1.62</v>
      </c>
      <c r="D238">
        <v>1.23</v>
      </c>
      <c r="E238">
        <v>0.64</v>
      </c>
    </row>
    <row r="239" spans="1:5" x14ac:dyDescent="0.25">
      <c r="A239" t="s">
        <v>22</v>
      </c>
      <c r="B239" t="s">
        <v>169</v>
      </c>
      <c r="C239">
        <v>1.62</v>
      </c>
      <c r="D239">
        <v>1.23</v>
      </c>
      <c r="E239">
        <v>0.85</v>
      </c>
    </row>
    <row r="240" spans="1:5" x14ac:dyDescent="0.25">
      <c r="A240" t="s">
        <v>22</v>
      </c>
      <c r="B240" t="s">
        <v>174</v>
      </c>
      <c r="C240">
        <v>1.62</v>
      </c>
      <c r="D240">
        <v>1.03</v>
      </c>
      <c r="E240">
        <v>1.28</v>
      </c>
    </row>
    <row r="241" spans="1:5" x14ac:dyDescent="0.25">
      <c r="A241" t="s">
        <v>22</v>
      </c>
      <c r="B241" t="s">
        <v>272</v>
      </c>
      <c r="C241">
        <v>1.62</v>
      </c>
      <c r="D241">
        <v>1.23</v>
      </c>
      <c r="E241">
        <v>0.32</v>
      </c>
    </row>
    <row r="242" spans="1:5" x14ac:dyDescent="0.25">
      <c r="A242" t="s">
        <v>22</v>
      </c>
      <c r="B242" t="s">
        <v>24</v>
      </c>
      <c r="C242">
        <v>1.62</v>
      </c>
      <c r="D242">
        <v>1.23</v>
      </c>
      <c r="E242">
        <v>0.43</v>
      </c>
    </row>
    <row r="243" spans="1:5" x14ac:dyDescent="0.25">
      <c r="A243" t="s">
        <v>22</v>
      </c>
      <c r="B243" t="s">
        <v>307</v>
      </c>
      <c r="C243">
        <v>1.62</v>
      </c>
      <c r="D243">
        <v>0.82</v>
      </c>
      <c r="E243">
        <v>1.5</v>
      </c>
    </row>
    <row r="244" spans="1:5" x14ac:dyDescent="0.25">
      <c r="A244" t="s">
        <v>22</v>
      </c>
      <c r="B244" t="s">
        <v>173</v>
      </c>
      <c r="C244">
        <v>1.62</v>
      </c>
      <c r="D244">
        <v>0.41</v>
      </c>
      <c r="E244">
        <v>1.5</v>
      </c>
    </row>
    <row r="245" spans="1:5" x14ac:dyDescent="0.25">
      <c r="A245" t="s">
        <v>22</v>
      </c>
      <c r="B245" t="s">
        <v>278</v>
      </c>
      <c r="C245">
        <v>1.62</v>
      </c>
      <c r="D245">
        <v>0.62</v>
      </c>
      <c r="E245">
        <v>0.64</v>
      </c>
    </row>
    <row r="246" spans="1:5" x14ac:dyDescent="0.25">
      <c r="A246" t="s">
        <v>22</v>
      </c>
      <c r="B246" t="s">
        <v>23</v>
      </c>
      <c r="C246">
        <v>1.62</v>
      </c>
      <c r="D246">
        <v>2.4700000000000002</v>
      </c>
      <c r="E246">
        <v>0.96</v>
      </c>
    </row>
    <row r="247" spans="1:5" x14ac:dyDescent="0.25">
      <c r="A247" t="s">
        <v>22</v>
      </c>
      <c r="B247" t="s">
        <v>273</v>
      </c>
      <c r="C247">
        <v>1.62</v>
      </c>
      <c r="D247">
        <v>0.93</v>
      </c>
      <c r="E247">
        <v>1.28</v>
      </c>
    </row>
    <row r="248" spans="1:5" x14ac:dyDescent="0.25">
      <c r="A248" t="s">
        <v>22</v>
      </c>
      <c r="B248" t="s">
        <v>281</v>
      </c>
      <c r="C248">
        <v>1.62</v>
      </c>
      <c r="D248">
        <v>0.31</v>
      </c>
      <c r="E248">
        <v>0.64</v>
      </c>
    </row>
    <row r="249" spans="1:5" x14ac:dyDescent="0.25">
      <c r="A249" t="s">
        <v>22</v>
      </c>
      <c r="B249" t="s">
        <v>279</v>
      </c>
      <c r="C249">
        <v>1.62</v>
      </c>
      <c r="D249">
        <v>0.62</v>
      </c>
      <c r="E249">
        <v>1.28</v>
      </c>
    </row>
    <row r="250" spans="1:5" x14ac:dyDescent="0.25">
      <c r="A250" t="s">
        <v>22</v>
      </c>
      <c r="B250" t="s">
        <v>276</v>
      </c>
      <c r="C250">
        <v>1.62</v>
      </c>
      <c r="D250">
        <v>0</v>
      </c>
      <c r="E250">
        <v>0.32</v>
      </c>
    </row>
    <row r="251" spans="1:5" x14ac:dyDescent="0.25">
      <c r="A251" t="s">
        <v>22</v>
      </c>
      <c r="B251" t="s">
        <v>308</v>
      </c>
      <c r="C251">
        <v>1.62</v>
      </c>
      <c r="D251">
        <v>1.65</v>
      </c>
      <c r="E251">
        <v>0.21</v>
      </c>
    </row>
    <row r="252" spans="1:5" x14ac:dyDescent="0.25">
      <c r="A252" t="s">
        <v>22</v>
      </c>
      <c r="B252" t="s">
        <v>284</v>
      </c>
      <c r="C252">
        <v>1.62</v>
      </c>
      <c r="D252">
        <v>0.41</v>
      </c>
      <c r="E252">
        <v>1.5</v>
      </c>
    </row>
    <row r="253" spans="1:5" x14ac:dyDescent="0.25">
      <c r="A253" t="s">
        <v>22</v>
      </c>
      <c r="B253" t="s">
        <v>172</v>
      </c>
      <c r="C253">
        <v>1.62</v>
      </c>
      <c r="D253">
        <v>0.62</v>
      </c>
      <c r="E253">
        <v>1.28</v>
      </c>
    </row>
    <row r="254" spans="1:5" x14ac:dyDescent="0.25">
      <c r="A254" t="s">
        <v>25</v>
      </c>
      <c r="B254" t="s">
        <v>182</v>
      </c>
      <c r="C254">
        <v>1.62</v>
      </c>
    </row>
    <row r="255" spans="1:5" x14ac:dyDescent="0.25">
      <c r="A255" t="s">
        <v>25</v>
      </c>
      <c r="B255" t="s">
        <v>27</v>
      </c>
      <c r="C255">
        <v>1.52</v>
      </c>
      <c r="D255">
        <v>0.88</v>
      </c>
      <c r="E255">
        <v>0.97</v>
      </c>
    </row>
    <row r="256" spans="1:5" x14ac:dyDescent="0.25">
      <c r="A256" t="s">
        <v>25</v>
      </c>
      <c r="B256" t="s">
        <v>181</v>
      </c>
      <c r="C256">
        <v>1.52</v>
      </c>
      <c r="D256">
        <v>0.22</v>
      </c>
      <c r="E256">
        <v>1.45</v>
      </c>
    </row>
    <row r="257" spans="1:5" x14ac:dyDescent="0.25">
      <c r="A257" t="s">
        <v>25</v>
      </c>
      <c r="B257" t="s">
        <v>175</v>
      </c>
      <c r="C257">
        <v>1.52</v>
      </c>
      <c r="D257">
        <v>1.32</v>
      </c>
      <c r="E257">
        <v>0.48</v>
      </c>
    </row>
    <row r="258" spans="1:5" x14ac:dyDescent="0.25">
      <c r="A258" t="s">
        <v>25</v>
      </c>
      <c r="B258" t="s">
        <v>183</v>
      </c>
      <c r="C258">
        <v>1.52</v>
      </c>
      <c r="D258">
        <v>1.1000000000000001</v>
      </c>
      <c r="E258">
        <v>0.72</v>
      </c>
    </row>
    <row r="259" spans="1:5" x14ac:dyDescent="0.25">
      <c r="A259" t="s">
        <v>25</v>
      </c>
      <c r="B259" t="s">
        <v>759</v>
      </c>
      <c r="C259">
        <v>1.52</v>
      </c>
      <c r="D259">
        <v>0.88</v>
      </c>
      <c r="E259">
        <v>1.69</v>
      </c>
    </row>
    <row r="260" spans="1:5" x14ac:dyDescent="0.25">
      <c r="A260" t="s">
        <v>25</v>
      </c>
      <c r="B260" t="s">
        <v>176</v>
      </c>
      <c r="C260">
        <v>1.52</v>
      </c>
      <c r="D260">
        <v>0.33</v>
      </c>
      <c r="E260">
        <v>0.72</v>
      </c>
    </row>
    <row r="261" spans="1:5" x14ac:dyDescent="0.25">
      <c r="A261" t="s">
        <v>25</v>
      </c>
      <c r="B261" t="s">
        <v>275</v>
      </c>
      <c r="C261">
        <v>1.52</v>
      </c>
      <c r="D261">
        <v>1.75</v>
      </c>
      <c r="E261">
        <v>0.97</v>
      </c>
    </row>
    <row r="262" spans="1:5" x14ac:dyDescent="0.25">
      <c r="A262" t="s">
        <v>25</v>
      </c>
      <c r="B262" t="s">
        <v>282</v>
      </c>
      <c r="C262">
        <v>1.52</v>
      </c>
      <c r="D262">
        <v>1.1000000000000001</v>
      </c>
      <c r="E262">
        <v>0.72</v>
      </c>
    </row>
    <row r="263" spans="1:5" x14ac:dyDescent="0.25">
      <c r="A263" t="s">
        <v>25</v>
      </c>
      <c r="B263" t="s">
        <v>274</v>
      </c>
      <c r="C263">
        <v>1.52</v>
      </c>
      <c r="D263">
        <v>0.66</v>
      </c>
      <c r="E263">
        <v>1.45</v>
      </c>
    </row>
    <row r="264" spans="1:5" x14ac:dyDescent="0.25">
      <c r="A264" t="s">
        <v>25</v>
      </c>
      <c r="B264" t="s">
        <v>179</v>
      </c>
      <c r="C264">
        <v>1.52</v>
      </c>
      <c r="D264">
        <v>1.1000000000000001</v>
      </c>
      <c r="E264">
        <v>0.24</v>
      </c>
    </row>
    <row r="265" spans="1:5" x14ac:dyDescent="0.25">
      <c r="A265" t="s">
        <v>25</v>
      </c>
      <c r="B265" t="s">
        <v>180</v>
      </c>
      <c r="C265">
        <v>1.52</v>
      </c>
      <c r="D265">
        <v>2.2999999999999998</v>
      </c>
      <c r="E265">
        <v>1.0900000000000001</v>
      </c>
    </row>
    <row r="266" spans="1:5" x14ac:dyDescent="0.25">
      <c r="A266" t="s">
        <v>25</v>
      </c>
      <c r="B266" t="s">
        <v>26</v>
      </c>
      <c r="C266">
        <v>1.52</v>
      </c>
      <c r="D266">
        <v>0.33</v>
      </c>
      <c r="E266">
        <v>1.81</v>
      </c>
    </row>
    <row r="267" spans="1:5" x14ac:dyDescent="0.25">
      <c r="A267" t="s">
        <v>25</v>
      </c>
      <c r="B267" t="s">
        <v>760</v>
      </c>
      <c r="C267">
        <v>1.52</v>
      </c>
      <c r="D267">
        <v>0.99</v>
      </c>
      <c r="E267">
        <v>1.45</v>
      </c>
    </row>
    <row r="268" spans="1:5" x14ac:dyDescent="0.25">
      <c r="A268" t="s">
        <v>25</v>
      </c>
      <c r="B268" t="s">
        <v>184</v>
      </c>
      <c r="C268">
        <v>1.52</v>
      </c>
      <c r="D268">
        <v>1.32</v>
      </c>
      <c r="E268">
        <v>1.0900000000000001</v>
      </c>
    </row>
    <row r="269" spans="1:5" x14ac:dyDescent="0.25">
      <c r="A269" t="s">
        <v>25</v>
      </c>
      <c r="B269" t="s">
        <v>177</v>
      </c>
      <c r="C269">
        <v>1.52</v>
      </c>
      <c r="D269">
        <v>0.66</v>
      </c>
      <c r="E269">
        <v>0.36</v>
      </c>
    </row>
    <row r="270" spans="1:5" x14ac:dyDescent="0.25">
      <c r="A270" t="s">
        <v>25</v>
      </c>
      <c r="B270" t="s">
        <v>277</v>
      </c>
      <c r="C270">
        <v>1.52</v>
      </c>
      <c r="D270">
        <v>0.66</v>
      </c>
      <c r="E270">
        <v>0.72</v>
      </c>
    </row>
    <row r="271" spans="1:5" x14ac:dyDescent="0.25">
      <c r="A271" t="s">
        <v>25</v>
      </c>
      <c r="B271" t="s">
        <v>309</v>
      </c>
      <c r="C271">
        <v>1.52</v>
      </c>
      <c r="D271">
        <v>1.97</v>
      </c>
      <c r="E271">
        <v>0.72</v>
      </c>
    </row>
    <row r="272" spans="1:5" x14ac:dyDescent="0.25">
      <c r="A272" t="s">
        <v>25</v>
      </c>
      <c r="B272" t="s">
        <v>761</v>
      </c>
      <c r="C272">
        <v>1.52</v>
      </c>
      <c r="D272">
        <v>0.66</v>
      </c>
      <c r="E272">
        <v>2.17</v>
      </c>
    </row>
    <row r="273" spans="1:5" x14ac:dyDescent="0.25">
      <c r="A273" t="s">
        <v>25</v>
      </c>
      <c r="B273" t="s">
        <v>762</v>
      </c>
      <c r="C273">
        <v>1.52</v>
      </c>
      <c r="D273">
        <v>0</v>
      </c>
      <c r="E273">
        <v>1.0900000000000001</v>
      </c>
    </row>
    <row r="274" spans="1:5" x14ac:dyDescent="0.25">
      <c r="A274" t="s">
        <v>28</v>
      </c>
      <c r="B274" t="s">
        <v>178</v>
      </c>
      <c r="C274">
        <v>1.52</v>
      </c>
      <c r="D274">
        <v>1.32</v>
      </c>
      <c r="E274">
        <v>0.36</v>
      </c>
    </row>
    <row r="275" spans="1:5" x14ac:dyDescent="0.25">
      <c r="A275" t="s">
        <v>28</v>
      </c>
      <c r="B275" t="s">
        <v>29</v>
      </c>
      <c r="C275">
        <v>1.42592592592593</v>
      </c>
      <c r="D275">
        <v>1.4</v>
      </c>
      <c r="E275">
        <v>0.31</v>
      </c>
    </row>
    <row r="276" spans="1:5" x14ac:dyDescent="0.25">
      <c r="A276" t="s">
        <v>28</v>
      </c>
      <c r="B276" t="s">
        <v>763</v>
      </c>
      <c r="C276">
        <v>1.42592592592593</v>
      </c>
      <c r="D276">
        <v>0.94</v>
      </c>
      <c r="E276">
        <v>1.53</v>
      </c>
    </row>
    <row r="277" spans="1:5" x14ac:dyDescent="0.25">
      <c r="A277" t="s">
        <v>28</v>
      </c>
      <c r="B277" t="s">
        <v>292</v>
      </c>
      <c r="C277">
        <v>1.42592592592593</v>
      </c>
      <c r="D277">
        <v>1.17</v>
      </c>
      <c r="E277">
        <v>2.14</v>
      </c>
    </row>
    <row r="278" spans="1:5" x14ac:dyDescent="0.25">
      <c r="A278" t="s">
        <v>28</v>
      </c>
      <c r="B278" t="s">
        <v>296</v>
      </c>
      <c r="C278">
        <v>1.42592592592593</v>
      </c>
      <c r="D278">
        <v>0.7</v>
      </c>
      <c r="E278">
        <v>1.53</v>
      </c>
    </row>
    <row r="279" spans="1:5" x14ac:dyDescent="0.25">
      <c r="A279" t="s">
        <v>28</v>
      </c>
      <c r="B279" t="s">
        <v>196</v>
      </c>
      <c r="C279">
        <v>1.42592592592593</v>
      </c>
      <c r="D279">
        <v>0.94</v>
      </c>
      <c r="E279">
        <v>0.31</v>
      </c>
    </row>
    <row r="280" spans="1:5" x14ac:dyDescent="0.25">
      <c r="A280" t="s">
        <v>28</v>
      </c>
      <c r="B280" t="s">
        <v>197</v>
      </c>
      <c r="C280">
        <v>1.42592592592593</v>
      </c>
      <c r="D280">
        <v>0.94</v>
      </c>
      <c r="E280">
        <v>1.53</v>
      </c>
    </row>
    <row r="281" spans="1:5" x14ac:dyDescent="0.25">
      <c r="A281" t="s">
        <v>28</v>
      </c>
      <c r="B281" t="s">
        <v>30</v>
      </c>
      <c r="C281">
        <v>1.42592592592593</v>
      </c>
      <c r="D281">
        <v>2.34</v>
      </c>
      <c r="E281">
        <v>0</v>
      </c>
    </row>
    <row r="282" spans="1:5" x14ac:dyDescent="0.25">
      <c r="A282" t="s">
        <v>28</v>
      </c>
      <c r="B282" t="s">
        <v>194</v>
      </c>
      <c r="C282">
        <v>1.42592592592593</v>
      </c>
      <c r="D282">
        <v>0.7</v>
      </c>
      <c r="E282">
        <v>0.92</v>
      </c>
    </row>
    <row r="283" spans="1:5" x14ac:dyDescent="0.25">
      <c r="A283" t="s">
        <v>28</v>
      </c>
      <c r="B283" t="s">
        <v>295</v>
      </c>
      <c r="C283">
        <v>1.42592592592593</v>
      </c>
      <c r="D283">
        <v>1.17</v>
      </c>
      <c r="E283">
        <v>1.22</v>
      </c>
    </row>
    <row r="284" spans="1:5" x14ac:dyDescent="0.25">
      <c r="A284" t="s">
        <v>28</v>
      </c>
      <c r="B284" t="s">
        <v>764</v>
      </c>
      <c r="C284">
        <v>1.42592592592593</v>
      </c>
      <c r="D284">
        <v>0.47</v>
      </c>
      <c r="E284">
        <v>0.61</v>
      </c>
    </row>
    <row r="285" spans="1:5" x14ac:dyDescent="0.25">
      <c r="A285" t="s">
        <v>28</v>
      </c>
      <c r="B285" t="s">
        <v>765</v>
      </c>
      <c r="C285">
        <v>1.42592592592593</v>
      </c>
      <c r="D285">
        <v>0.94</v>
      </c>
      <c r="E285">
        <v>0.92</v>
      </c>
    </row>
    <row r="286" spans="1:5" x14ac:dyDescent="0.25">
      <c r="A286" t="s">
        <v>28</v>
      </c>
      <c r="B286" t="s">
        <v>31</v>
      </c>
      <c r="C286">
        <v>1.42592592592593</v>
      </c>
      <c r="D286">
        <v>1.64</v>
      </c>
      <c r="E286">
        <v>0.61</v>
      </c>
    </row>
    <row r="287" spans="1:5" x14ac:dyDescent="0.25">
      <c r="A287" t="s">
        <v>28</v>
      </c>
      <c r="B287" t="s">
        <v>195</v>
      </c>
      <c r="C287">
        <v>1.42592592592593</v>
      </c>
      <c r="D287">
        <v>0.94</v>
      </c>
      <c r="E287">
        <v>0.92</v>
      </c>
    </row>
    <row r="288" spans="1:5" x14ac:dyDescent="0.25">
      <c r="A288" t="s">
        <v>28</v>
      </c>
      <c r="B288" t="s">
        <v>310</v>
      </c>
      <c r="C288">
        <v>1.42592592592593</v>
      </c>
      <c r="D288">
        <v>0.47</v>
      </c>
      <c r="E288">
        <v>0.92</v>
      </c>
    </row>
    <row r="289" spans="1:5" x14ac:dyDescent="0.25">
      <c r="A289" t="s">
        <v>28</v>
      </c>
      <c r="B289" t="s">
        <v>294</v>
      </c>
      <c r="C289">
        <v>1.42592592592593</v>
      </c>
      <c r="D289">
        <v>0.47</v>
      </c>
      <c r="E289">
        <v>0.92</v>
      </c>
    </row>
    <row r="290" spans="1:5" x14ac:dyDescent="0.25">
      <c r="A290" t="s">
        <v>28</v>
      </c>
      <c r="B290" t="s">
        <v>293</v>
      </c>
      <c r="C290">
        <v>1.42592592592593</v>
      </c>
      <c r="D290">
        <v>0.7</v>
      </c>
      <c r="E290">
        <v>2.14</v>
      </c>
    </row>
    <row r="291" spans="1:5" x14ac:dyDescent="0.25">
      <c r="A291" t="s">
        <v>28</v>
      </c>
      <c r="B291" t="s">
        <v>198</v>
      </c>
      <c r="C291">
        <v>1.42592592592593</v>
      </c>
      <c r="D291">
        <v>1.4</v>
      </c>
      <c r="E291">
        <v>0.31</v>
      </c>
    </row>
    <row r="292" spans="1:5" x14ac:dyDescent="0.25">
      <c r="A292" t="s">
        <v>185</v>
      </c>
      <c r="B292" t="s">
        <v>311</v>
      </c>
      <c r="C292">
        <v>1.42592592592593</v>
      </c>
      <c r="D292">
        <v>0.7</v>
      </c>
      <c r="E292">
        <v>1.22</v>
      </c>
    </row>
    <row r="293" spans="1:5" x14ac:dyDescent="0.25">
      <c r="A293" t="s">
        <v>185</v>
      </c>
      <c r="B293" t="s">
        <v>766</v>
      </c>
      <c r="C293">
        <v>1.7115384615384599</v>
      </c>
      <c r="D293">
        <v>0.57999999999999996</v>
      </c>
      <c r="E293">
        <v>0.56000000000000005</v>
      </c>
    </row>
    <row r="294" spans="1:5" x14ac:dyDescent="0.25">
      <c r="A294" t="s">
        <v>185</v>
      </c>
      <c r="B294" t="s">
        <v>285</v>
      </c>
      <c r="C294">
        <v>1.7115384615384599</v>
      </c>
      <c r="D294">
        <v>0.57999999999999996</v>
      </c>
      <c r="E294">
        <v>0.99</v>
      </c>
    </row>
    <row r="295" spans="1:5" x14ac:dyDescent="0.25">
      <c r="A295" t="s">
        <v>185</v>
      </c>
      <c r="B295" t="s">
        <v>190</v>
      </c>
      <c r="C295">
        <v>1.7115384615384599</v>
      </c>
      <c r="D295">
        <v>0.57999999999999996</v>
      </c>
      <c r="E295">
        <v>1.24</v>
      </c>
    </row>
    <row r="296" spans="1:5" x14ac:dyDescent="0.25">
      <c r="A296" t="s">
        <v>185</v>
      </c>
      <c r="B296" t="s">
        <v>192</v>
      </c>
      <c r="C296">
        <v>1.7115384615384599</v>
      </c>
      <c r="D296">
        <v>0.78</v>
      </c>
      <c r="E296">
        <v>1.98</v>
      </c>
    </row>
    <row r="297" spans="1:5" x14ac:dyDescent="0.25">
      <c r="A297" t="s">
        <v>185</v>
      </c>
      <c r="B297" t="s">
        <v>290</v>
      </c>
      <c r="C297">
        <v>1.7115384615384599</v>
      </c>
      <c r="D297">
        <v>3.7</v>
      </c>
      <c r="E297">
        <v>0</v>
      </c>
    </row>
    <row r="298" spans="1:5" x14ac:dyDescent="0.25">
      <c r="A298" t="s">
        <v>185</v>
      </c>
      <c r="B298" t="s">
        <v>767</v>
      </c>
      <c r="C298">
        <v>1.7115384615384599</v>
      </c>
      <c r="D298">
        <v>1.46</v>
      </c>
      <c r="E298">
        <v>0.93</v>
      </c>
    </row>
    <row r="299" spans="1:5" x14ac:dyDescent="0.25">
      <c r="A299" t="s">
        <v>185</v>
      </c>
      <c r="B299" t="s">
        <v>189</v>
      </c>
      <c r="C299">
        <v>1.7115384615384599</v>
      </c>
      <c r="D299">
        <v>1.75</v>
      </c>
      <c r="E299">
        <v>0.74</v>
      </c>
    </row>
    <row r="300" spans="1:5" x14ac:dyDescent="0.25">
      <c r="A300" t="s">
        <v>185</v>
      </c>
      <c r="B300" t="s">
        <v>191</v>
      </c>
      <c r="C300">
        <v>1.7115384615384599</v>
      </c>
      <c r="D300">
        <v>0.19</v>
      </c>
      <c r="E300">
        <v>0.99</v>
      </c>
    </row>
    <row r="301" spans="1:5" x14ac:dyDescent="0.25">
      <c r="A301" t="s">
        <v>185</v>
      </c>
      <c r="B301" t="s">
        <v>286</v>
      </c>
      <c r="C301">
        <v>1.7115384615384599</v>
      </c>
      <c r="D301">
        <v>0.57999999999999996</v>
      </c>
      <c r="E301">
        <v>1.24</v>
      </c>
    </row>
    <row r="302" spans="1:5" x14ac:dyDescent="0.25">
      <c r="A302" t="s">
        <v>185</v>
      </c>
      <c r="B302" t="s">
        <v>768</v>
      </c>
      <c r="C302">
        <v>1.7115384615384599</v>
      </c>
      <c r="D302">
        <v>0.39</v>
      </c>
      <c r="E302">
        <v>0.74</v>
      </c>
    </row>
    <row r="303" spans="1:5" x14ac:dyDescent="0.25">
      <c r="A303" t="s">
        <v>185</v>
      </c>
      <c r="B303" t="s">
        <v>289</v>
      </c>
      <c r="C303">
        <v>1.7115384615384599</v>
      </c>
      <c r="D303">
        <v>0.97</v>
      </c>
      <c r="E303">
        <v>1.24</v>
      </c>
    </row>
    <row r="304" spans="1:5" x14ac:dyDescent="0.25">
      <c r="A304" t="s">
        <v>185</v>
      </c>
      <c r="B304" t="s">
        <v>188</v>
      </c>
      <c r="C304">
        <v>1.7115384615384599</v>
      </c>
      <c r="D304">
        <v>1.75</v>
      </c>
      <c r="E304">
        <v>1.73</v>
      </c>
    </row>
    <row r="305" spans="1:5" x14ac:dyDescent="0.25">
      <c r="A305" t="s">
        <v>185</v>
      </c>
      <c r="B305" t="s">
        <v>187</v>
      </c>
      <c r="C305">
        <v>1.7115384615384599</v>
      </c>
      <c r="D305">
        <v>0.97</v>
      </c>
      <c r="E305">
        <v>0.74</v>
      </c>
    </row>
    <row r="306" spans="1:5" x14ac:dyDescent="0.25">
      <c r="A306" t="s">
        <v>185</v>
      </c>
      <c r="B306" t="s">
        <v>287</v>
      </c>
      <c r="C306">
        <v>1.7115384615384599</v>
      </c>
      <c r="D306">
        <v>0.19</v>
      </c>
      <c r="E306">
        <v>0.5</v>
      </c>
    </row>
    <row r="307" spans="1:5" x14ac:dyDescent="0.25">
      <c r="A307" t="s">
        <v>185</v>
      </c>
      <c r="B307" t="s">
        <v>288</v>
      </c>
      <c r="C307">
        <v>1.7115384615384599</v>
      </c>
      <c r="D307">
        <v>0.97</v>
      </c>
      <c r="E307">
        <v>0.5</v>
      </c>
    </row>
    <row r="308" spans="1:5" x14ac:dyDescent="0.25">
      <c r="A308" t="s">
        <v>185</v>
      </c>
      <c r="B308" t="s">
        <v>291</v>
      </c>
      <c r="C308">
        <v>1.7115384615384599</v>
      </c>
      <c r="D308">
        <v>1.46</v>
      </c>
      <c r="E308">
        <v>0.37</v>
      </c>
    </row>
    <row r="309" spans="1:5" x14ac:dyDescent="0.25">
      <c r="A309" t="s">
        <v>185</v>
      </c>
      <c r="B309" t="s">
        <v>186</v>
      </c>
      <c r="C309">
        <v>1.7115384615384599</v>
      </c>
      <c r="D309">
        <v>0.28999999999999998</v>
      </c>
      <c r="E309">
        <v>2.6</v>
      </c>
    </row>
    <row r="310" spans="1:5" x14ac:dyDescent="0.25">
      <c r="A310" t="s">
        <v>10</v>
      </c>
      <c r="B310" t="s">
        <v>193</v>
      </c>
      <c r="C310">
        <v>1.7115384615384599</v>
      </c>
      <c r="D310">
        <v>0</v>
      </c>
      <c r="E310">
        <v>2.23</v>
      </c>
    </row>
    <row r="311" spans="1:5" x14ac:dyDescent="0.25">
      <c r="A311" t="s">
        <v>10</v>
      </c>
      <c r="B311" t="s">
        <v>229</v>
      </c>
      <c r="C311">
        <v>1.56944444444444</v>
      </c>
      <c r="D311">
        <v>0.64</v>
      </c>
      <c r="E311">
        <v>1.19</v>
      </c>
    </row>
    <row r="312" spans="1:5" x14ac:dyDescent="0.25">
      <c r="A312" t="s">
        <v>10</v>
      </c>
      <c r="B312" t="s">
        <v>233</v>
      </c>
      <c r="C312">
        <v>1.56944444444444</v>
      </c>
      <c r="D312">
        <v>0.8</v>
      </c>
      <c r="E312">
        <v>1.19</v>
      </c>
    </row>
    <row r="313" spans="1:5" x14ac:dyDescent="0.25">
      <c r="A313" t="s">
        <v>10</v>
      </c>
      <c r="B313" t="s">
        <v>38</v>
      </c>
      <c r="C313">
        <v>1.56944444444444</v>
      </c>
      <c r="D313">
        <v>0.96</v>
      </c>
      <c r="E313">
        <v>0.68</v>
      </c>
    </row>
    <row r="314" spans="1:5" x14ac:dyDescent="0.25">
      <c r="A314" t="s">
        <v>10</v>
      </c>
      <c r="B314" t="s">
        <v>37</v>
      </c>
      <c r="C314">
        <v>1.56944444444444</v>
      </c>
      <c r="D314">
        <v>0.64</v>
      </c>
      <c r="E314">
        <v>1.02</v>
      </c>
    </row>
    <row r="315" spans="1:5" x14ac:dyDescent="0.25">
      <c r="A315" t="s">
        <v>10</v>
      </c>
      <c r="B315" t="s">
        <v>42</v>
      </c>
      <c r="C315">
        <v>1.56944444444444</v>
      </c>
      <c r="D315">
        <v>1.43</v>
      </c>
      <c r="E315">
        <v>1.02</v>
      </c>
    </row>
    <row r="316" spans="1:5" x14ac:dyDescent="0.25">
      <c r="A316" t="s">
        <v>10</v>
      </c>
      <c r="B316" t="s">
        <v>231</v>
      </c>
      <c r="C316">
        <v>1.56944444444444</v>
      </c>
      <c r="D316">
        <v>1.43</v>
      </c>
      <c r="E316">
        <v>0.85</v>
      </c>
    </row>
    <row r="317" spans="1:5" x14ac:dyDescent="0.25">
      <c r="A317" t="s">
        <v>10</v>
      </c>
      <c r="B317" t="s">
        <v>12</v>
      </c>
      <c r="C317">
        <v>1.56944444444444</v>
      </c>
      <c r="D317">
        <v>1.91</v>
      </c>
      <c r="E317">
        <v>1.02</v>
      </c>
    </row>
    <row r="318" spans="1:5" x14ac:dyDescent="0.25">
      <c r="A318" t="s">
        <v>10</v>
      </c>
      <c r="B318" t="s">
        <v>232</v>
      </c>
      <c r="C318">
        <v>1.56944444444444</v>
      </c>
      <c r="D318">
        <v>0.64</v>
      </c>
      <c r="E318">
        <v>1.36</v>
      </c>
    </row>
    <row r="319" spans="1:5" x14ac:dyDescent="0.25">
      <c r="A319" t="s">
        <v>10</v>
      </c>
      <c r="B319" t="s">
        <v>230</v>
      </c>
      <c r="C319">
        <v>1.56944444444444</v>
      </c>
      <c r="D319">
        <v>0</v>
      </c>
      <c r="E319">
        <v>1.02</v>
      </c>
    </row>
    <row r="320" spans="1:5" x14ac:dyDescent="0.25">
      <c r="A320" t="s">
        <v>10</v>
      </c>
      <c r="B320" t="s">
        <v>39</v>
      </c>
      <c r="C320">
        <v>1.56944444444444</v>
      </c>
      <c r="D320">
        <v>1.43</v>
      </c>
      <c r="E320">
        <v>0.85</v>
      </c>
    </row>
    <row r="321" spans="1:5" x14ac:dyDescent="0.25">
      <c r="A321" t="s">
        <v>10</v>
      </c>
      <c r="B321" t="s">
        <v>41</v>
      </c>
      <c r="C321">
        <v>1.56944444444444</v>
      </c>
      <c r="D321">
        <v>0.96</v>
      </c>
      <c r="E321">
        <v>0.68</v>
      </c>
    </row>
    <row r="322" spans="1:5" x14ac:dyDescent="0.25">
      <c r="A322" t="s">
        <v>10</v>
      </c>
      <c r="B322" t="s">
        <v>228</v>
      </c>
      <c r="C322">
        <v>1.56944444444444</v>
      </c>
      <c r="D322">
        <v>0.48</v>
      </c>
      <c r="E322">
        <v>1.02</v>
      </c>
    </row>
    <row r="323" spans="1:5" x14ac:dyDescent="0.25">
      <c r="A323" t="s">
        <v>10</v>
      </c>
      <c r="B323" t="s">
        <v>769</v>
      </c>
      <c r="C323">
        <v>1.56944444444444</v>
      </c>
      <c r="D323">
        <v>0.8</v>
      </c>
      <c r="E323">
        <v>0.85</v>
      </c>
    </row>
    <row r="324" spans="1:5" x14ac:dyDescent="0.25">
      <c r="A324" t="s">
        <v>10</v>
      </c>
      <c r="B324" t="s">
        <v>11</v>
      </c>
      <c r="C324">
        <v>1.56944444444444</v>
      </c>
      <c r="D324">
        <v>0.64</v>
      </c>
      <c r="E324">
        <v>0.85</v>
      </c>
    </row>
    <row r="325" spans="1:5" x14ac:dyDescent="0.25">
      <c r="A325" t="s">
        <v>10</v>
      </c>
      <c r="B325" t="s">
        <v>770</v>
      </c>
      <c r="C325">
        <v>1.56944444444444</v>
      </c>
      <c r="D325">
        <v>1.27</v>
      </c>
      <c r="E325">
        <v>0.34</v>
      </c>
    </row>
    <row r="326" spans="1:5" x14ac:dyDescent="0.25">
      <c r="A326" t="s">
        <v>10</v>
      </c>
      <c r="B326" t="s">
        <v>40</v>
      </c>
      <c r="C326">
        <v>1.56944444444444</v>
      </c>
      <c r="D326">
        <v>0.8</v>
      </c>
      <c r="E326">
        <v>2.04</v>
      </c>
    </row>
    <row r="327" spans="1:5" x14ac:dyDescent="0.25">
      <c r="A327" t="s">
        <v>10</v>
      </c>
      <c r="B327" t="s">
        <v>226</v>
      </c>
      <c r="C327">
        <v>1.56944444444444</v>
      </c>
      <c r="D327">
        <v>1.91</v>
      </c>
      <c r="E327">
        <v>1.02</v>
      </c>
    </row>
    <row r="328" spans="1:5" x14ac:dyDescent="0.25">
      <c r="A328" t="s">
        <v>35</v>
      </c>
      <c r="B328" t="s">
        <v>227</v>
      </c>
      <c r="C328">
        <v>1.56944444444444</v>
      </c>
      <c r="D328">
        <v>1.27</v>
      </c>
      <c r="E328">
        <v>1.02</v>
      </c>
    </row>
    <row r="329" spans="1:5" x14ac:dyDescent="0.25">
      <c r="A329" t="s">
        <v>35</v>
      </c>
      <c r="B329" t="s">
        <v>302</v>
      </c>
      <c r="C329">
        <v>1.4833333333333301</v>
      </c>
      <c r="D329">
        <v>1.69</v>
      </c>
      <c r="E329">
        <v>0.69</v>
      </c>
    </row>
    <row r="330" spans="1:5" x14ac:dyDescent="0.25">
      <c r="A330" t="s">
        <v>35</v>
      </c>
      <c r="B330" t="s">
        <v>36</v>
      </c>
      <c r="C330">
        <v>1.4833333333333301</v>
      </c>
      <c r="D330">
        <v>1.57</v>
      </c>
      <c r="E330">
        <v>0.62</v>
      </c>
    </row>
    <row r="331" spans="1:5" x14ac:dyDescent="0.25">
      <c r="A331" t="s">
        <v>35</v>
      </c>
      <c r="B331" t="s">
        <v>771</v>
      </c>
      <c r="C331">
        <v>1.4833333333333301</v>
      </c>
      <c r="D331">
        <v>1.1200000000000001</v>
      </c>
      <c r="E331">
        <v>0.92</v>
      </c>
    </row>
    <row r="332" spans="1:5" x14ac:dyDescent="0.25">
      <c r="A332" t="s">
        <v>35</v>
      </c>
      <c r="B332" t="s">
        <v>299</v>
      </c>
      <c r="C332">
        <v>1.4833333333333301</v>
      </c>
      <c r="D332">
        <v>1.8</v>
      </c>
      <c r="E332">
        <v>0.62</v>
      </c>
    </row>
    <row r="333" spans="1:5" x14ac:dyDescent="0.25">
      <c r="A333" t="s">
        <v>35</v>
      </c>
      <c r="B333" t="s">
        <v>220</v>
      </c>
      <c r="C333">
        <v>1.4833333333333301</v>
      </c>
      <c r="D333">
        <v>0.45</v>
      </c>
      <c r="E333">
        <v>0.62</v>
      </c>
    </row>
    <row r="334" spans="1:5" x14ac:dyDescent="0.25">
      <c r="A334" t="s">
        <v>35</v>
      </c>
      <c r="B334" t="s">
        <v>772</v>
      </c>
      <c r="C334">
        <v>1.4833333333333301</v>
      </c>
      <c r="D334">
        <v>0.9</v>
      </c>
      <c r="E334">
        <v>0.92</v>
      </c>
    </row>
    <row r="335" spans="1:5" x14ac:dyDescent="0.25">
      <c r="A335" t="s">
        <v>35</v>
      </c>
      <c r="B335" t="s">
        <v>224</v>
      </c>
      <c r="C335">
        <v>1.4833333333333301</v>
      </c>
      <c r="D335">
        <v>1.35</v>
      </c>
      <c r="E335">
        <v>1.85</v>
      </c>
    </row>
    <row r="336" spans="1:5" x14ac:dyDescent="0.25">
      <c r="A336" t="s">
        <v>35</v>
      </c>
      <c r="B336" t="s">
        <v>221</v>
      </c>
      <c r="C336">
        <v>1.4833333333333301</v>
      </c>
      <c r="D336">
        <v>0.67</v>
      </c>
      <c r="E336">
        <v>1.23</v>
      </c>
    </row>
    <row r="337" spans="1:5" x14ac:dyDescent="0.25">
      <c r="A337" t="s">
        <v>35</v>
      </c>
      <c r="B337" t="s">
        <v>300</v>
      </c>
      <c r="C337">
        <v>1.4833333333333301</v>
      </c>
      <c r="D337">
        <v>1.01</v>
      </c>
      <c r="E337">
        <v>2.31</v>
      </c>
    </row>
    <row r="338" spans="1:5" x14ac:dyDescent="0.25">
      <c r="A338" t="s">
        <v>35</v>
      </c>
      <c r="B338" t="s">
        <v>773</v>
      </c>
      <c r="C338">
        <v>1.4833333333333301</v>
      </c>
      <c r="D338">
        <v>0</v>
      </c>
      <c r="E338">
        <v>0.92</v>
      </c>
    </row>
    <row r="339" spans="1:5" x14ac:dyDescent="0.25">
      <c r="A339" t="s">
        <v>35</v>
      </c>
      <c r="B339" t="s">
        <v>223</v>
      </c>
      <c r="C339">
        <v>1.4833333333333301</v>
      </c>
      <c r="D339">
        <v>1.35</v>
      </c>
      <c r="E339">
        <v>0.31</v>
      </c>
    </row>
    <row r="340" spans="1:5" x14ac:dyDescent="0.25">
      <c r="A340" t="s">
        <v>35</v>
      </c>
      <c r="B340" t="s">
        <v>313</v>
      </c>
      <c r="C340">
        <v>1.4833333333333301</v>
      </c>
      <c r="D340">
        <v>0.9</v>
      </c>
      <c r="E340">
        <v>0.92</v>
      </c>
    </row>
    <row r="341" spans="1:5" x14ac:dyDescent="0.25">
      <c r="A341" t="s">
        <v>35</v>
      </c>
      <c r="B341" t="s">
        <v>301</v>
      </c>
      <c r="C341">
        <v>1.4833333333333301</v>
      </c>
      <c r="D341">
        <v>0.22</v>
      </c>
      <c r="E341">
        <v>1.23</v>
      </c>
    </row>
    <row r="342" spans="1:5" x14ac:dyDescent="0.25">
      <c r="A342" t="s">
        <v>35</v>
      </c>
      <c r="B342" t="s">
        <v>317</v>
      </c>
      <c r="C342">
        <v>1.4833333333333301</v>
      </c>
      <c r="D342">
        <v>0.9</v>
      </c>
      <c r="E342">
        <v>1.23</v>
      </c>
    </row>
    <row r="343" spans="1:5" x14ac:dyDescent="0.25">
      <c r="A343" t="s">
        <v>35</v>
      </c>
      <c r="B343" t="s">
        <v>222</v>
      </c>
      <c r="C343">
        <v>1.4833333333333301</v>
      </c>
      <c r="D343">
        <v>0.67</v>
      </c>
      <c r="E343">
        <v>0</v>
      </c>
    </row>
    <row r="344" spans="1:5" x14ac:dyDescent="0.25">
      <c r="A344" t="s">
        <v>35</v>
      </c>
      <c r="B344" t="s">
        <v>218</v>
      </c>
      <c r="C344">
        <v>1.4833333333333301</v>
      </c>
      <c r="D344">
        <v>1.57</v>
      </c>
      <c r="E344">
        <v>1.23</v>
      </c>
    </row>
    <row r="345" spans="1:5" x14ac:dyDescent="0.25">
      <c r="A345" t="s">
        <v>35</v>
      </c>
      <c r="B345" t="s">
        <v>312</v>
      </c>
      <c r="C345">
        <v>1.4833333333333301</v>
      </c>
      <c r="D345">
        <v>1.1200000000000001</v>
      </c>
      <c r="E345">
        <v>0.62</v>
      </c>
    </row>
    <row r="346" spans="1:5" x14ac:dyDescent="0.25">
      <c r="A346" t="s">
        <v>35</v>
      </c>
      <c r="B346" t="s">
        <v>219</v>
      </c>
      <c r="C346">
        <v>1.4833333333333301</v>
      </c>
      <c r="D346">
        <v>0.45</v>
      </c>
      <c r="E346">
        <v>1.23</v>
      </c>
    </row>
    <row r="347" spans="1:5" x14ac:dyDescent="0.25">
      <c r="A347" t="s">
        <v>35</v>
      </c>
      <c r="B347" t="s">
        <v>225</v>
      </c>
      <c r="C347">
        <v>1.4833333333333301</v>
      </c>
      <c r="D347">
        <v>1.35</v>
      </c>
      <c r="E347">
        <v>1.38</v>
      </c>
    </row>
    <row r="348" spans="1:5" x14ac:dyDescent="0.25">
      <c r="A348" t="s">
        <v>165</v>
      </c>
      <c r="B348" t="s">
        <v>303</v>
      </c>
      <c r="C348">
        <v>1.4833333333333301</v>
      </c>
      <c r="D348">
        <v>0.67</v>
      </c>
      <c r="E348">
        <v>0.92</v>
      </c>
    </row>
    <row r="349" spans="1:5" x14ac:dyDescent="0.25">
      <c r="A349" t="s">
        <v>165</v>
      </c>
      <c r="B349" t="s">
        <v>167</v>
      </c>
      <c r="C349">
        <v>1.28571428571429</v>
      </c>
      <c r="D349">
        <v>0.39</v>
      </c>
      <c r="E349">
        <v>1.31</v>
      </c>
    </row>
    <row r="350" spans="1:5" x14ac:dyDescent="0.25">
      <c r="A350" t="s">
        <v>165</v>
      </c>
      <c r="B350" t="s">
        <v>269</v>
      </c>
      <c r="C350">
        <v>1.28571428571429</v>
      </c>
      <c r="D350">
        <v>3.11</v>
      </c>
      <c r="E350">
        <v>0</v>
      </c>
    </row>
    <row r="351" spans="1:5" x14ac:dyDescent="0.25">
      <c r="A351" t="s">
        <v>165</v>
      </c>
      <c r="B351" t="s">
        <v>266</v>
      </c>
      <c r="C351">
        <v>1.28571428571429</v>
      </c>
      <c r="D351">
        <v>1.94</v>
      </c>
      <c r="E351">
        <v>0.66</v>
      </c>
    </row>
    <row r="352" spans="1:5" x14ac:dyDescent="0.25">
      <c r="A352" t="s">
        <v>165</v>
      </c>
      <c r="B352" t="s">
        <v>265</v>
      </c>
      <c r="C352">
        <v>1.28571428571429</v>
      </c>
      <c r="D352">
        <v>0</v>
      </c>
      <c r="E352">
        <v>1.31</v>
      </c>
    </row>
    <row r="353" spans="1:5" x14ac:dyDescent="0.25">
      <c r="A353" t="s">
        <v>165</v>
      </c>
      <c r="B353" t="s">
        <v>270</v>
      </c>
      <c r="C353">
        <v>1.28571428571429</v>
      </c>
      <c r="D353">
        <v>1.56</v>
      </c>
      <c r="E353">
        <v>0</v>
      </c>
    </row>
    <row r="354" spans="1:5" x14ac:dyDescent="0.25">
      <c r="A354" t="s">
        <v>165</v>
      </c>
      <c r="B354" t="s">
        <v>262</v>
      </c>
      <c r="C354">
        <v>1.28571428571429</v>
      </c>
      <c r="D354">
        <v>1.56</v>
      </c>
      <c r="E354">
        <v>0.66</v>
      </c>
    </row>
    <row r="355" spans="1:5" x14ac:dyDescent="0.25">
      <c r="A355" t="s">
        <v>199</v>
      </c>
      <c r="B355" t="s">
        <v>268</v>
      </c>
      <c r="C355">
        <v>1.28571428571429</v>
      </c>
      <c r="D355">
        <v>0.39</v>
      </c>
      <c r="E355">
        <v>0</v>
      </c>
    </row>
    <row r="356" spans="1:5" x14ac:dyDescent="0.25">
      <c r="A356" t="s">
        <v>199</v>
      </c>
      <c r="B356" t="s">
        <v>774</v>
      </c>
      <c r="C356">
        <v>1.28571428571429</v>
      </c>
    </row>
    <row r="357" spans="1:5" x14ac:dyDescent="0.25">
      <c r="A357" t="s">
        <v>199</v>
      </c>
      <c r="B357" t="s">
        <v>263</v>
      </c>
      <c r="C357">
        <v>1.28571428571429</v>
      </c>
    </row>
    <row r="358" spans="1:5" x14ac:dyDescent="0.25">
      <c r="A358" t="s">
        <v>199</v>
      </c>
      <c r="B358" t="s">
        <v>168</v>
      </c>
      <c r="C358">
        <v>1.28571428571429</v>
      </c>
    </row>
    <row r="359" spans="1:5" x14ac:dyDescent="0.25">
      <c r="A359" t="s">
        <v>199</v>
      </c>
      <c r="B359" t="s">
        <v>271</v>
      </c>
      <c r="C359">
        <v>1.28571428571429</v>
      </c>
    </row>
    <row r="360" spans="1:5" x14ac:dyDescent="0.25">
      <c r="A360" t="s">
        <v>199</v>
      </c>
      <c r="B360" t="s">
        <v>264</v>
      </c>
      <c r="C360">
        <v>1.28571428571429</v>
      </c>
    </row>
    <row r="361" spans="1:5" x14ac:dyDescent="0.25">
      <c r="A361" t="s">
        <v>199</v>
      </c>
      <c r="B361" t="s">
        <v>166</v>
      </c>
      <c r="C361">
        <v>1.28571428571429</v>
      </c>
    </row>
    <row r="362" spans="1:5" x14ac:dyDescent="0.25">
      <c r="A362" t="s">
        <v>199</v>
      </c>
      <c r="B362" t="s">
        <v>267</v>
      </c>
      <c r="C362">
        <v>1.28571428571429</v>
      </c>
    </row>
    <row r="363" spans="1:5" x14ac:dyDescent="0.25">
      <c r="A363" t="s">
        <v>199</v>
      </c>
      <c r="B363" t="s">
        <v>298</v>
      </c>
      <c r="C363">
        <v>1.5</v>
      </c>
      <c r="D363">
        <v>1.1100000000000001</v>
      </c>
      <c r="E363">
        <v>0.38</v>
      </c>
    </row>
    <row r="364" spans="1:5" x14ac:dyDescent="0.25">
      <c r="A364" t="s">
        <v>199</v>
      </c>
      <c r="B364" t="s">
        <v>212</v>
      </c>
      <c r="C364">
        <v>1.5</v>
      </c>
      <c r="D364">
        <v>0.89</v>
      </c>
      <c r="E364">
        <v>1.5</v>
      </c>
    </row>
    <row r="365" spans="1:5" x14ac:dyDescent="0.25">
      <c r="A365" t="s">
        <v>199</v>
      </c>
      <c r="B365" t="s">
        <v>206</v>
      </c>
      <c r="C365">
        <v>1.5</v>
      </c>
      <c r="D365">
        <v>0.89</v>
      </c>
      <c r="E365">
        <v>2.25</v>
      </c>
    </row>
    <row r="366" spans="1:5" x14ac:dyDescent="0.25">
      <c r="A366" t="s">
        <v>199</v>
      </c>
      <c r="B366" t="s">
        <v>211</v>
      </c>
      <c r="C366">
        <v>1.5</v>
      </c>
      <c r="D366">
        <v>0.67</v>
      </c>
      <c r="E366">
        <v>0.75</v>
      </c>
    </row>
    <row r="367" spans="1:5" x14ac:dyDescent="0.25">
      <c r="A367" t="s">
        <v>32</v>
      </c>
      <c r="B367" t="s">
        <v>207</v>
      </c>
      <c r="C367">
        <v>1.5</v>
      </c>
      <c r="D367">
        <v>0.67</v>
      </c>
      <c r="E367">
        <v>0.75</v>
      </c>
    </row>
    <row r="368" spans="1:5" x14ac:dyDescent="0.25">
      <c r="A368" t="s">
        <v>32</v>
      </c>
      <c r="B368" t="s">
        <v>297</v>
      </c>
      <c r="C368">
        <v>1.5</v>
      </c>
      <c r="D368">
        <v>1.1100000000000001</v>
      </c>
      <c r="E368">
        <v>1.1299999999999999</v>
      </c>
    </row>
    <row r="369" spans="1:5" x14ac:dyDescent="0.25">
      <c r="A369" t="s">
        <v>32</v>
      </c>
      <c r="B369" t="s">
        <v>203</v>
      </c>
      <c r="C369">
        <v>1.5</v>
      </c>
      <c r="D369">
        <v>0.44</v>
      </c>
      <c r="E369">
        <v>0.75</v>
      </c>
    </row>
    <row r="370" spans="1:5" x14ac:dyDescent="0.25">
      <c r="A370" t="s">
        <v>32</v>
      </c>
      <c r="B370" t="s">
        <v>209</v>
      </c>
      <c r="C370">
        <v>1.5</v>
      </c>
      <c r="D370">
        <v>0.22</v>
      </c>
      <c r="E370">
        <v>0.75</v>
      </c>
    </row>
    <row r="371" spans="1:5" x14ac:dyDescent="0.25">
      <c r="A371" t="s">
        <v>32</v>
      </c>
      <c r="B371" t="s">
        <v>200</v>
      </c>
      <c r="C371">
        <v>1.5</v>
      </c>
      <c r="D371">
        <v>3.33</v>
      </c>
      <c r="E371">
        <v>0</v>
      </c>
    </row>
    <row r="372" spans="1:5" x14ac:dyDescent="0.25">
      <c r="A372" t="s">
        <v>32</v>
      </c>
      <c r="B372" t="s">
        <v>204</v>
      </c>
      <c r="C372">
        <v>1.5</v>
      </c>
      <c r="D372">
        <v>1.56</v>
      </c>
      <c r="E372">
        <v>0.75</v>
      </c>
    </row>
    <row r="373" spans="1:5" x14ac:dyDescent="0.25">
      <c r="A373" t="s">
        <v>32</v>
      </c>
      <c r="B373" t="s">
        <v>201</v>
      </c>
      <c r="C373">
        <v>1.5</v>
      </c>
      <c r="D373">
        <v>0.67</v>
      </c>
      <c r="E373">
        <v>1.5</v>
      </c>
    </row>
    <row r="374" spans="1:5" x14ac:dyDescent="0.25">
      <c r="A374" t="s">
        <v>32</v>
      </c>
      <c r="B374" t="s">
        <v>208</v>
      </c>
      <c r="C374">
        <v>1.5</v>
      </c>
      <c r="D374">
        <v>0.44</v>
      </c>
      <c r="E374">
        <v>1.5</v>
      </c>
    </row>
    <row r="375" spans="1:5" x14ac:dyDescent="0.25">
      <c r="A375" t="s">
        <v>32</v>
      </c>
      <c r="B375" t="s">
        <v>215</v>
      </c>
      <c r="C375">
        <v>1.2068965517241399</v>
      </c>
      <c r="D375">
        <v>1.93</v>
      </c>
      <c r="E375">
        <v>0.48</v>
      </c>
    </row>
    <row r="376" spans="1:5" x14ac:dyDescent="0.25">
      <c r="A376" t="s">
        <v>32</v>
      </c>
      <c r="B376" t="s">
        <v>33</v>
      </c>
      <c r="C376">
        <v>1.2068965517241399</v>
      </c>
      <c r="D376">
        <v>1.1000000000000001</v>
      </c>
      <c r="E376">
        <v>1.45</v>
      </c>
    </row>
    <row r="377" spans="1:5" x14ac:dyDescent="0.25">
      <c r="A377" t="s">
        <v>315</v>
      </c>
      <c r="B377" t="s">
        <v>379</v>
      </c>
      <c r="C377">
        <v>1.2068965517241399</v>
      </c>
      <c r="D377">
        <v>1.66</v>
      </c>
      <c r="E377">
        <v>0.97</v>
      </c>
    </row>
    <row r="378" spans="1:5" x14ac:dyDescent="0.25">
      <c r="A378" t="s">
        <v>315</v>
      </c>
      <c r="B378" t="s">
        <v>216</v>
      </c>
      <c r="C378">
        <v>1.2068965517241399</v>
      </c>
      <c r="D378">
        <v>1.66</v>
      </c>
      <c r="E378">
        <v>1.81</v>
      </c>
    </row>
    <row r="379" spans="1:5" x14ac:dyDescent="0.25">
      <c r="A379" t="s">
        <v>315</v>
      </c>
      <c r="B379" t="s">
        <v>205</v>
      </c>
      <c r="C379">
        <v>1.2068965517241399</v>
      </c>
      <c r="D379">
        <v>0.83</v>
      </c>
      <c r="E379">
        <v>0.24</v>
      </c>
    </row>
    <row r="380" spans="1:5" x14ac:dyDescent="0.25">
      <c r="A380" t="s">
        <v>315</v>
      </c>
      <c r="B380" t="s">
        <v>213</v>
      </c>
      <c r="C380">
        <v>1.2068965517241399</v>
      </c>
      <c r="D380">
        <v>1.38</v>
      </c>
      <c r="E380">
        <v>1.21</v>
      </c>
    </row>
    <row r="381" spans="1:5" x14ac:dyDescent="0.25">
      <c r="A381" t="s">
        <v>315</v>
      </c>
      <c r="B381" t="s">
        <v>34</v>
      </c>
      <c r="C381">
        <v>1.2068965517241399</v>
      </c>
      <c r="D381">
        <v>0</v>
      </c>
      <c r="E381">
        <v>1.45</v>
      </c>
    </row>
    <row r="382" spans="1:5" x14ac:dyDescent="0.25">
      <c r="A382" t="s">
        <v>315</v>
      </c>
      <c r="B382" t="s">
        <v>202</v>
      </c>
      <c r="C382">
        <v>1.2068965517241399</v>
      </c>
      <c r="D382">
        <v>0</v>
      </c>
      <c r="E382">
        <v>1.21</v>
      </c>
    </row>
    <row r="383" spans="1:5" x14ac:dyDescent="0.25">
      <c r="A383" t="s">
        <v>315</v>
      </c>
      <c r="B383" t="s">
        <v>217</v>
      </c>
      <c r="C383">
        <v>1.2068965517241399</v>
      </c>
      <c r="D383">
        <v>1.38</v>
      </c>
      <c r="E383">
        <v>0.24</v>
      </c>
    </row>
    <row r="384" spans="1:5" x14ac:dyDescent="0.25">
      <c r="A384" t="s">
        <v>315</v>
      </c>
      <c r="B384" t="s">
        <v>214</v>
      </c>
      <c r="C384">
        <v>1.2068965517241399</v>
      </c>
      <c r="D384">
        <v>0.28000000000000003</v>
      </c>
      <c r="E384">
        <v>1.21</v>
      </c>
    </row>
    <row r="385" spans="1:5" x14ac:dyDescent="0.25">
      <c r="A385" t="s">
        <v>315</v>
      </c>
      <c r="B385" t="s">
        <v>316</v>
      </c>
      <c r="C385">
        <v>1.6857142857142899</v>
      </c>
      <c r="D385">
        <v>0.89</v>
      </c>
      <c r="E385">
        <v>1.22</v>
      </c>
    </row>
    <row r="386" spans="1:5" x14ac:dyDescent="0.25">
      <c r="A386" t="s">
        <v>315</v>
      </c>
      <c r="B386" t="s">
        <v>342</v>
      </c>
      <c r="C386">
        <v>1.6857142857142899</v>
      </c>
      <c r="D386">
        <v>0.89</v>
      </c>
      <c r="E386">
        <v>1.42</v>
      </c>
    </row>
    <row r="387" spans="1:5" x14ac:dyDescent="0.25">
      <c r="A387" t="s">
        <v>321</v>
      </c>
      <c r="B387" t="s">
        <v>343</v>
      </c>
      <c r="C387">
        <v>1.6857142857142899</v>
      </c>
      <c r="D387">
        <v>1.38</v>
      </c>
      <c r="E387">
        <v>1.0900000000000001</v>
      </c>
    </row>
    <row r="388" spans="1:5" x14ac:dyDescent="0.25">
      <c r="A388" t="s">
        <v>321</v>
      </c>
      <c r="B388" t="s">
        <v>348</v>
      </c>
      <c r="C388">
        <v>1.6857142857142899</v>
      </c>
      <c r="D388">
        <v>0.79</v>
      </c>
      <c r="E388">
        <v>0.81</v>
      </c>
    </row>
    <row r="389" spans="1:5" x14ac:dyDescent="0.25">
      <c r="A389" t="s">
        <v>321</v>
      </c>
      <c r="B389" t="s">
        <v>380</v>
      </c>
      <c r="C389">
        <v>1.6857142857142899</v>
      </c>
      <c r="D389">
        <v>1.04</v>
      </c>
      <c r="E389">
        <v>1.22</v>
      </c>
    </row>
    <row r="390" spans="1:5" x14ac:dyDescent="0.25">
      <c r="A390" t="s">
        <v>321</v>
      </c>
      <c r="B390" t="s">
        <v>210</v>
      </c>
      <c r="C390">
        <v>1.6857142857142899</v>
      </c>
      <c r="D390">
        <v>1.19</v>
      </c>
      <c r="E390">
        <v>0.54</v>
      </c>
    </row>
    <row r="391" spans="1:5" x14ac:dyDescent="0.25">
      <c r="A391" t="s">
        <v>321</v>
      </c>
      <c r="B391" t="s">
        <v>347</v>
      </c>
      <c r="C391">
        <v>1.6857142857142899</v>
      </c>
      <c r="D391">
        <v>1.58</v>
      </c>
      <c r="E391">
        <v>1.36</v>
      </c>
    </row>
    <row r="392" spans="1:5" x14ac:dyDescent="0.25">
      <c r="A392" t="s">
        <v>321</v>
      </c>
      <c r="B392" t="s">
        <v>355</v>
      </c>
      <c r="C392">
        <v>1.6857142857142899</v>
      </c>
      <c r="D392">
        <v>0.89</v>
      </c>
      <c r="E392">
        <v>0.81</v>
      </c>
    </row>
    <row r="393" spans="1:5" x14ac:dyDescent="0.25">
      <c r="A393" t="s">
        <v>321</v>
      </c>
      <c r="B393" t="s">
        <v>375</v>
      </c>
      <c r="C393">
        <v>1.6857142857142899</v>
      </c>
      <c r="D393">
        <v>0.59</v>
      </c>
      <c r="E393">
        <v>1.22</v>
      </c>
    </row>
    <row r="394" spans="1:5" x14ac:dyDescent="0.25">
      <c r="A394" t="s">
        <v>321</v>
      </c>
      <c r="B394" t="s">
        <v>383</v>
      </c>
      <c r="C394">
        <v>1.6857142857142899</v>
      </c>
      <c r="D394">
        <v>0.99</v>
      </c>
      <c r="E394">
        <v>0</v>
      </c>
    </row>
    <row r="395" spans="1:5" x14ac:dyDescent="0.25">
      <c r="A395" t="s">
        <v>321</v>
      </c>
      <c r="B395" t="s">
        <v>322</v>
      </c>
      <c r="C395">
        <v>1.22857142857143</v>
      </c>
      <c r="D395">
        <v>0.98</v>
      </c>
      <c r="E395">
        <v>1.07</v>
      </c>
    </row>
    <row r="396" spans="1:5" x14ac:dyDescent="0.25">
      <c r="A396" t="s">
        <v>321</v>
      </c>
      <c r="B396" t="s">
        <v>327</v>
      </c>
      <c r="C396">
        <v>1.22857142857143</v>
      </c>
      <c r="D396">
        <v>1.0900000000000001</v>
      </c>
      <c r="E396">
        <v>1.27</v>
      </c>
    </row>
    <row r="397" spans="1:5" x14ac:dyDescent="0.25">
      <c r="A397" t="s">
        <v>35</v>
      </c>
      <c r="B397" t="s">
        <v>299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35</v>
      </c>
      <c r="B398" t="s">
        <v>36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35</v>
      </c>
      <c r="B399" t="s">
        <v>313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35</v>
      </c>
      <c r="B400" t="s">
        <v>223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35</v>
      </c>
      <c r="B401" t="s">
        <v>218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35</v>
      </c>
      <c r="B402" t="s">
        <v>301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35</v>
      </c>
      <c r="B403" t="s">
        <v>221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35</v>
      </c>
      <c r="B404" t="s">
        <v>225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35</v>
      </c>
      <c r="B405" t="s">
        <v>300</v>
      </c>
      <c r="C405">
        <v>1.5047999999999999</v>
      </c>
      <c r="D405">
        <v>0.8639</v>
      </c>
      <c r="E405">
        <v>0.91669999999999996</v>
      </c>
    </row>
    <row r="406" spans="1:5" x14ac:dyDescent="0.25">
      <c r="A406" t="s">
        <v>462</v>
      </c>
      <c r="B406" t="s">
        <v>463</v>
      </c>
      <c r="C406">
        <v>1.2436</v>
      </c>
      <c r="D406">
        <v>0.93810000000000004</v>
      </c>
      <c r="E406">
        <v>2.0428999999999999</v>
      </c>
    </row>
    <row r="407" spans="1:5" x14ac:dyDescent="0.25">
      <c r="A407" t="s">
        <v>462</v>
      </c>
      <c r="B407" t="s">
        <v>464</v>
      </c>
      <c r="C407">
        <v>1.2436</v>
      </c>
      <c r="D407">
        <v>0.96489999999999998</v>
      </c>
      <c r="E407">
        <v>0.89149999999999996</v>
      </c>
    </row>
    <row r="408" spans="1:5" x14ac:dyDescent="0.25">
      <c r="A408" t="s">
        <v>462</v>
      </c>
      <c r="B408" t="s">
        <v>465</v>
      </c>
      <c r="C408">
        <v>1.2436</v>
      </c>
      <c r="D408">
        <v>0.53610000000000002</v>
      </c>
      <c r="E408">
        <v>1.1143000000000001</v>
      </c>
    </row>
    <row r="409" spans="1:5" x14ac:dyDescent="0.25">
      <c r="A409" t="s">
        <v>462</v>
      </c>
      <c r="B409" t="s">
        <v>466</v>
      </c>
      <c r="C409">
        <v>1.2436</v>
      </c>
      <c r="D409">
        <v>0.80410000000000004</v>
      </c>
      <c r="E409">
        <v>0.7429</v>
      </c>
    </row>
    <row r="410" spans="1:5" x14ac:dyDescent="0.25">
      <c r="A410" t="s">
        <v>462</v>
      </c>
      <c r="B410" t="s">
        <v>467</v>
      </c>
      <c r="C410">
        <v>1.2436</v>
      </c>
      <c r="D410">
        <v>0.64329999999999998</v>
      </c>
      <c r="E410">
        <v>1.7828999999999999</v>
      </c>
    </row>
    <row r="411" spans="1:5" x14ac:dyDescent="0.25">
      <c r="A411" t="s">
        <v>462</v>
      </c>
      <c r="B411" t="s">
        <v>468</v>
      </c>
      <c r="C411">
        <v>1.2436</v>
      </c>
      <c r="D411">
        <v>0.3216</v>
      </c>
      <c r="E411">
        <v>0.66859999999999997</v>
      </c>
    </row>
    <row r="412" spans="1:5" x14ac:dyDescent="0.25">
      <c r="A412" t="s">
        <v>462</v>
      </c>
      <c r="B412" t="s">
        <v>469</v>
      </c>
      <c r="C412">
        <v>1.2436</v>
      </c>
      <c r="D412">
        <v>1.3402000000000001</v>
      </c>
      <c r="E412">
        <v>1.8572</v>
      </c>
    </row>
    <row r="413" spans="1:5" x14ac:dyDescent="0.25">
      <c r="A413" t="s">
        <v>462</v>
      </c>
      <c r="B413" t="s">
        <v>470</v>
      </c>
      <c r="C413">
        <v>1.2436</v>
      </c>
      <c r="D413">
        <v>0.80410000000000004</v>
      </c>
      <c r="E413">
        <v>1.1143000000000001</v>
      </c>
    </row>
    <row r="414" spans="1:5" x14ac:dyDescent="0.25">
      <c r="A414" t="s">
        <v>462</v>
      </c>
      <c r="B414" t="s">
        <v>471</v>
      </c>
      <c r="C414">
        <v>1.2436</v>
      </c>
      <c r="D414">
        <v>1.4742</v>
      </c>
      <c r="E414">
        <v>1.3001</v>
      </c>
    </row>
    <row r="415" spans="1:5" x14ac:dyDescent="0.25">
      <c r="A415" t="s">
        <v>462</v>
      </c>
      <c r="B415" t="s">
        <v>472</v>
      </c>
      <c r="C415">
        <v>1.2436</v>
      </c>
      <c r="D415">
        <v>1.2866</v>
      </c>
      <c r="E415">
        <v>0.44569999999999999</v>
      </c>
    </row>
    <row r="416" spans="1:5" x14ac:dyDescent="0.25">
      <c r="A416" t="s">
        <v>462</v>
      </c>
      <c r="B416" t="s">
        <v>473</v>
      </c>
      <c r="C416">
        <v>1.2436</v>
      </c>
      <c r="D416">
        <v>0.68920000000000003</v>
      </c>
      <c r="E416">
        <v>0.47760000000000002</v>
      </c>
    </row>
    <row r="417" spans="1:5" x14ac:dyDescent="0.25">
      <c r="A417" t="s">
        <v>462</v>
      </c>
      <c r="B417" t="s">
        <v>474</v>
      </c>
      <c r="C417">
        <v>1.2436</v>
      </c>
      <c r="D417">
        <v>1.3785000000000001</v>
      </c>
      <c r="E417">
        <v>1.2735000000000001</v>
      </c>
    </row>
    <row r="418" spans="1:5" x14ac:dyDescent="0.25">
      <c r="A418" t="s">
        <v>462</v>
      </c>
      <c r="B418" t="s">
        <v>475</v>
      </c>
      <c r="C418">
        <v>1.2436</v>
      </c>
      <c r="D418">
        <v>0.68920000000000003</v>
      </c>
      <c r="E418">
        <v>0.79600000000000004</v>
      </c>
    </row>
    <row r="419" spans="1:5" x14ac:dyDescent="0.25">
      <c r="A419" t="s">
        <v>462</v>
      </c>
      <c r="B419" t="s">
        <v>476</v>
      </c>
      <c r="C419">
        <v>1.2436</v>
      </c>
      <c r="D419">
        <v>0.80410000000000004</v>
      </c>
      <c r="E419">
        <v>0.1857</v>
      </c>
    </row>
    <row r="420" spans="1:5" x14ac:dyDescent="0.25">
      <c r="A420" t="s">
        <v>462</v>
      </c>
      <c r="B420" t="s">
        <v>477</v>
      </c>
      <c r="C420">
        <v>1.2436</v>
      </c>
      <c r="D420">
        <v>1.3785000000000001</v>
      </c>
      <c r="E420">
        <v>1.5919000000000001</v>
      </c>
    </row>
    <row r="421" spans="1:5" x14ac:dyDescent="0.25">
      <c r="A421" t="s">
        <v>462</v>
      </c>
      <c r="B421" t="s">
        <v>478</v>
      </c>
      <c r="C421">
        <v>1.2436</v>
      </c>
      <c r="D421">
        <v>1.4742</v>
      </c>
      <c r="E421">
        <v>2.0428999999999999</v>
      </c>
    </row>
    <row r="422" spans="1:5" x14ac:dyDescent="0.25">
      <c r="A422" t="s">
        <v>462</v>
      </c>
      <c r="B422" t="s">
        <v>479</v>
      </c>
      <c r="C422">
        <v>1.2436</v>
      </c>
      <c r="D422">
        <v>0.67010000000000003</v>
      </c>
      <c r="E422">
        <v>0.55720000000000003</v>
      </c>
    </row>
    <row r="423" spans="1:5" x14ac:dyDescent="0.25">
      <c r="A423" t="s">
        <v>462</v>
      </c>
      <c r="B423" t="s">
        <v>480</v>
      </c>
      <c r="C423">
        <v>1.2436</v>
      </c>
      <c r="D423">
        <v>0.67010000000000003</v>
      </c>
      <c r="E423">
        <v>1.3001</v>
      </c>
    </row>
    <row r="424" spans="1:5" x14ac:dyDescent="0.25">
      <c r="A424" t="s">
        <v>462</v>
      </c>
      <c r="B424" t="s">
        <v>481</v>
      </c>
      <c r="C424">
        <v>1.2436</v>
      </c>
      <c r="D424">
        <v>0.53610000000000002</v>
      </c>
      <c r="E424">
        <v>0.37140000000000001</v>
      </c>
    </row>
    <row r="425" spans="1:5" x14ac:dyDescent="0.25">
      <c r="A425" t="s">
        <v>462</v>
      </c>
      <c r="B425" t="s">
        <v>482</v>
      </c>
      <c r="C425">
        <v>1.2436</v>
      </c>
      <c r="D425">
        <v>1.3785000000000001</v>
      </c>
      <c r="E425">
        <v>0.63680000000000003</v>
      </c>
    </row>
    <row r="426" spans="1:5" x14ac:dyDescent="0.25">
      <c r="A426" t="s">
        <v>462</v>
      </c>
      <c r="B426" t="s">
        <v>483</v>
      </c>
      <c r="C426">
        <v>1.2436</v>
      </c>
      <c r="D426">
        <v>1.2061999999999999</v>
      </c>
      <c r="E426">
        <v>1.1143000000000001</v>
      </c>
    </row>
    <row r="427" spans="1:5" x14ac:dyDescent="0.25">
      <c r="A427" t="s">
        <v>462</v>
      </c>
      <c r="B427" t="s">
        <v>484</v>
      </c>
      <c r="C427">
        <v>1.2436</v>
      </c>
      <c r="D427">
        <v>0.96489999999999998</v>
      </c>
      <c r="E427">
        <v>0.66859999999999997</v>
      </c>
    </row>
    <row r="428" spans="1:5" x14ac:dyDescent="0.25">
      <c r="A428" t="s">
        <v>462</v>
      </c>
      <c r="B428" t="s">
        <v>485</v>
      </c>
      <c r="C428">
        <v>1.2436</v>
      </c>
      <c r="D428">
        <v>0.80410000000000004</v>
      </c>
      <c r="E428">
        <v>0.92859999999999998</v>
      </c>
    </row>
    <row r="429" spans="1:5" x14ac:dyDescent="0.25">
      <c r="A429" t="s">
        <v>462</v>
      </c>
      <c r="B429" t="s">
        <v>486</v>
      </c>
      <c r="C429">
        <v>1.2436</v>
      </c>
      <c r="D429">
        <v>1.2866</v>
      </c>
      <c r="E429">
        <v>0.22289999999999999</v>
      </c>
    </row>
    <row r="430" spans="1:5" x14ac:dyDescent="0.25">
      <c r="A430" t="s">
        <v>462</v>
      </c>
      <c r="B430" t="s">
        <v>487</v>
      </c>
      <c r="C430">
        <v>1.2436</v>
      </c>
      <c r="D430">
        <v>0.93810000000000004</v>
      </c>
      <c r="E430">
        <v>1.1143000000000001</v>
      </c>
    </row>
    <row r="431" spans="1:5" x14ac:dyDescent="0.25">
      <c r="A431" t="s">
        <v>462</v>
      </c>
      <c r="B431" t="s">
        <v>488</v>
      </c>
      <c r="C431">
        <v>1.2436</v>
      </c>
      <c r="D431">
        <v>1.7231000000000001</v>
      </c>
      <c r="E431">
        <v>0.63680000000000003</v>
      </c>
    </row>
    <row r="432" spans="1:5" x14ac:dyDescent="0.25">
      <c r="A432" t="s">
        <v>489</v>
      </c>
      <c r="B432" t="s">
        <v>490</v>
      </c>
      <c r="C432">
        <v>1.6042000000000001</v>
      </c>
      <c r="D432">
        <v>1.2466999999999999</v>
      </c>
      <c r="E432">
        <v>1.2</v>
      </c>
    </row>
    <row r="433" spans="1:5" x14ac:dyDescent="0.25">
      <c r="A433" t="s">
        <v>489</v>
      </c>
      <c r="B433" t="s">
        <v>491</v>
      </c>
      <c r="C433">
        <v>1.6042000000000001</v>
      </c>
      <c r="D433">
        <v>0.93500000000000005</v>
      </c>
      <c r="E433">
        <v>0.6</v>
      </c>
    </row>
    <row r="434" spans="1:5" x14ac:dyDescent="0.25">
      <c r="A434" t="s">
        <v>489</v>
      </c>
      <c r="B434" t="s">
        <v>492</v>
      </c>
      <c r="C434">
        <v>1.6042000000000001</v>
      </c>
      <c r="D434">
        <v>0.62339999999999995</v>
      </c>
      <c r="E434">
        <v>1</v>
      </c>
    </row>
    <row r="435" spans="1:5" x14ac:dyDescent="0.25">
      <c r="A435" t="s">
        <v>489</v>
      </c>
      <c r="B435" t="s">
        <v>493</v>
      </c>
      <c r="C435">
        <v>1.6042000000000001</v>
      </c>
      <c r="D435">
        <v>0.46750000000000003</v>
      </c>
      <c r="E435">
        <v>0.6</v>
      </c>
    </row>
    <row r="436" spans="1:5" x14ac:dyDescent="0.25">
      <c r="A436" t="s">
        <v>489</v>
      </c>
      <c r="B436" t="s">
        <v>494</v>
      </c>
      <c r="C436">
        <v>1.6042000000000001</v>
      </c>
      <c r="D436">
        <v>0.41560000000000002</v>
      </c>
      <c r="E436">
        <v>1.0667</v>
      </c>
    </row>
    <row r="437" spans="1:5" x14ac:dyDescent="0.25">
      <c r="A437" t="s">
        <v>489</v>
      </c>
      <c r="B437" t="s">
        <v>495</v>
      </c>
      <c r="C437">
        <v>1.6042000000000001</v>
      </c>
      <c r="D437">
        <v>0.46750000000000003</v>
      </c>
      <c r="E437">
        <v>1.4</v>
      </c>
    </row>
    <row r="438" spans="1:5" x14ac:dyDescent="0.25">
      <c r="A438" t="s">
        <v>489</v>
      </c>
      <c r="B438" t="s">
        <v>496</v>
      </c>
      <c r="C438">
        <v>1.6042000000000001</v>
      </c>
      <c r="D438">
        <v>1.0909</v>
      </c>
      <c r="E438">
        <v>0.8</v>
      </c>
    </row>
    <row r="439" spans="1:5" x14ac:dyDescent="0.25">
      <c r="A439" t="s">
        <v>489</v>
      </c>
      <c r="B439" t="s">
        <v>497</v>
      </c>
      <c r="C439">
        <v>1.6042000000000001</v>
      </c>
      <c r="D439">
        <v>1.2466999999999999</v>
      </c>
      <c r="E439">
        <v>1</v>
      </c>
    </row>
    <row r="440" spans="1:5" x14ac:dyDescent="0.25">
      <c r="A440" t="s">
        <v>489</v>
      </c>
      <c r="B440" t="s">
        <v>498</v>
      </c>
      <c r="C440">
        <v>1.6042000000000001</v>
      </c>
      <c r="D440">
        <v>2.0259</v>
      </c>
      <c r="E440">
        <v>0.4</v>
      </c>
    </row>
    <row r="441" spans="1:5" x14ac:dyDescent="0.25">
      <c r="A441" t="s">
        <v>489</v>
      </c>
      <c r="B441" t="s">
        <v>499</v>
      </c>
      <c r="C441">
        <v>1.6042000000000001</v>
      </c>
      <c r="D441">
        <v>1.6207</v>
      </c>
      <c r="E441">
        <v>1.1200000000000001</v>
      </c>
    </row>
    <row r="442" spans="1:5" x14ac:dyDescent="0.25">
      <c r="A442" t="s">
        <v>489</v>
      </c>
      <c r="B442" t="s">
        <v>500</v>
      </c>
      <c r="C442">
        <v>1.6042000000000001</v>
      </c>
      <c r="D442">
        <v>0.46750000000000003</v>
      </c>
      <c r="E442">
        <v>1</v>
      </c>
    </row>
    <row r="443" spans="1:5" x14ac:dyDescent="0.25">
      <c r="A443" t="s">
        <v>489</v>
      </c>
      <c r="B443" t="s">
        <v>501</v>
      </c>
      <c r="C443">
        <v>1.6042000000000001</v>
      </c>
      <c r="D443">
        <v>1.0909</v>
      </c>
      <c r="E443">
        <v>1.8</v>
      </c>
    </row>
    <row r="444" spans="1:5" x14ac:dyDescent="0.25">
      <c r="A444" t="s">
        <v>502</v>
      </c>
      <c r="B444" t="s">
        <v>503</v>
      </c>
      <c r="C444">
        <v>1.1578999999999999</v>
      </c>
      <c r="D444">
        <v>0.70660000000000001</v>
      </c>
      <c r="E444">
        <v>0.60729999999999995</v>
      </c>
    </row>
    <row r="445" spans="1:5" x14ac:dyDescent="0.25">
      <c r="A445" t="s">
        <v>502</v>
      </c>
      <c r="B445" t="s">
        <v>504</v>
      </c>
      <c r="C445">
        <v>1.1578999999999999</v>
      </c>
      <c r="D445">
        <v>1.2091000000000001</v>
      </c>
      <c r="E445">
        <v>1.0498000000000001</v>
      </c>
    </row>
    <row r="446" spans="1:5" x14ac:dyDescent="0.25">
      <c r="A446" t="s">
        <v>502</v>
      </c>
      <c r="B446" t="s">
        <v>505</v>
      </c>
      <c r="C446">
        <v>1.1578999999999999</v>
      </c>
      <c r="D446">
        <v>1.8136000000000001</v>
      </c>
      <c r="E446">
        <v>0.47720000000000001</v>
      </c>
    </row>
    <row r="447" spans="1:5" x14ac:dyDescent="0.25">
      <c r="A447" t="s">
        <v>502</v>
      </c>
      <c r="B447" t="s">
        <v>506</v>
      </c>
      <c r="C447">
        <v>1.1578999999999999</v>
      </c>
      <c r="D447">
        <v>0.70660000000000001</v>
      </c>
      <c r="E447">
        <v>0.78090000000000004</v>
      </c>
    </row>
    <row r="448" spans="1:5" x14ac:dyDescent="0.25">
      <c r="A448" t="s">
        <v>502</v>
      </c>
      <c r="B448" t="s">
        <v>507</v>
      </c>
      <c r="C448">
        <v>1.1578999999999999</v>
      </c>
      <c r="D448">
        <v>1.1777</v>
      </c>
      <c r="E448">
        <v>1.4750000000000001</v>
      </c>
    </row>
    <row r="449" spans="1:5" x14ac:dyDescent="0.25">
      <c r="A449" t="s">
        <v>502</v>
      </c>
      <c r="B449" t="s">
        <v>508</v>
      </c>
      <c r="C449">
        <v>1.1578999999999999</v>
      </c>
      <c r="D449">
        <v>1.2954000000000001</v>
      </c>
      <c r="E449">
        <v>1.3361000000000001</v>
      </c>
    </row>
    <row r="450" spans="1:5" x14ac:dyDescent="0.25">
      <c r="A450" t="s">
        <v>502</v>
      </c>
      <c r="B450" t="s">
        <v>509</v>
      </c>
      <c r="C450">
        <v>1.1578999999999999</v>
      </c>
      <c r="D450">
        <v>1.0992</v>
      </c>
      <c r="E450">
        <v>0.86760000000000004</v>
      </c>
    </row>
    <row r="451" spans="1:5" x14ac:dyDescent="0.25">
      <c r="A451" t="s">
        <v>502</v>
      </c>
      <c r="B451" t="s">
        <v>510</v>
      </c>
      <c r="C451">
        <v>1.1578999999999999</v>
      </c>
      <c r="D451">
        <v>0.43180000000000002</v>
      </c>
      <c r="E451">
        <v>1.6224000000000001</v>
      </c>
    </row>
    <row r="452" spans="1:5" x14ac:dyDescent="0.25">
      <c r="A452" t="s">
        <v>502</v>
      </c>
      <c r="B452" t="s">
        <v>511</v>
      </c>
      <c r="C452">
        <v>1.1578999999999999</v>
      </c>
      <c r="D452">
        <v>0.95</v>
      </c>
      <c r="E452">
        <v>1.2406999999999999</v>
      </c>
    </row>
    <row r="453" spans="1:5" x14ac:dyDescent="0.25">
      <c r="A453" t="s">
        <v>502</v>
      </c>
      <c r="B453" t="s">
        <v>512</v>
      </c>
      <c r="C453">
        <v>1.1578999999999999</v>
      </c>
      <c r="D453">
        <v>1.0206999999999999</v>
      </c>
      <c r="E453">
        <v>1.3013999999999999</v>
      </c>
    </row>
    <row r="454" spans="1:5" x14ac:dyDescent="0.25">
      <c r="A454" t="s">
        <v>502</v>
      </c>
      <c r="B454" t="s">
        <v>513</v>
      </c>
      <c r="C454">
        <v>1.1578999999999999</v>
      </c>
      <c r="D454">
        <v>1.3817999999999999</v>
      </c>
      <c r="E454">
        <v>1.1453</v>
      </c>
    </row>
    <row r="455" spans="1:5" x14ac:dyDescent="0.25">
      <c r="A455" t="s">
        <v>502</v>
      </c>
      <c r="B455" t="s">
        <v>514</v>
      </c>
      <c r="C455">
        <v>1.1578999999999999</v>
      </c>
      <c r="D455">
        <v>0.86360000000000003</v>
      </c>
      <c r="E455">
        <v>0.8589</v>
      </c>
    </row>
    <row r="456" spans="1:5" x14ac:dyDescent="0.25">
      <c r="A456" t="s">
        <v>502</v>
      </c>
      <c r="B456" t="s">
        <v>515</v>
      </c>
      <c r="C456">
        <v>1.1578999999999999</v>
      </c>
      <c r="D456">
        <v>1.4681999999999999</v>
      </c>
      <c r="E456">
        <v>0.66810000000000003</v>
      </c>
    </row>
    <row r="457" spans="1:5" x14ac:dyDescent="0.25">
      <c r="A457" t="s">
        <v>502</v>
      </c>
      <c r="B457" t="s">
        <v>516</v>
      </c>
      <c r="C457">
        <v>1.1578999999999999</v>
      </c>
      <c r="D457">
        <v>0.77729999999999999</v>
      </c>
      <c r="E457">
        <v>0.66810000000000003</v>
      </c>
    </row>
    <row r="458" spans="1:5" x14ac:dyDescent="0.25">
      <c r="A458" t="s">
        <v>502</v>
      </c>
      <c r="B458" t="s">
        <v>517</v>
      </c>
      <c r="C458">
        <v>1.1578999999999999</v>
      </c>
      <c r="D458">
        <v>1.0364</v>
      </c>
      <c r="E458">
        <v>1.0498000000000001</v>
      </c>
    </row>
    <row r="459" spans="1:5" x14ac:dyDescent="0.25">
      <c r="A459" t="s">
        <v>502</v>
      </c>
      <c r="B459" t="s">
        <v>518</v>
      </c>
      <c r="C459">
        <v>1.1578999999999999</v>
      </c>
      <c r="D459">
        <v>0.78510000000000002</v>
      </c>
      <c r="E459">
        <v>1.1278999999999999</v>
      </c>
    </row>
    <row r="460" spans="1:5" x14ac:dyDescent="0.25">
      <c r="A460" t="s">
        <v>502</v>
      </c>
      <c r="B460" t="s">
        <v>519</v>
      </c>
      <c r="C460">
        <v>1.1578999999999999</v>
      </c>
      <c r="D460">
        <v>1.5702</v>
      </c>
      <c r="E460">
        <v>1.3882000000000001</v>
      </c>
    </row>
    <row r="461" spans="1:5" x14ac:dyDescent="0.25">
      <c r="A461" t="s">
        <v>502</v>
      </c>
      <c r="B461" t="s">
        <v>520</v>
      </c>
      <c r="C461">
        <v>1.1578999999999999</v>
      </c>
      <c r="D461">
        <v>0.86360000000000003</v>
      </c>
      <c r="E461">
        <v>0.78090000000000004</v>
      </c>
    </row>
    <row r="462" spans="1:5" x14ac:dyDescent="0.25">
      <c r="A462" t="s">
        <v>502</v>
      </c>
      <c r="B462" t="s">
        <v>521</v>
      </c>
      <c r="C462">
        <v>1.1578999999999999</v>
      </c>
      <c r="D462">
        <v>0.77729999999999999</v>
      </c>
      <c r="E462">
        <v>0.76349999999999996</v>
      </c>
    </row>
    <row r="463" spans="1:5" x14ac:dyDescent="0.25">
      <c r="A463" t="s">
        <v>502</v>
      </c>
      <c r="B463" t="s">
        <v>522</v>
      </c>
      <c r="C463">
        <v>1.1578999999999999</v>
      </c>
      <c r="D463">
        <v>0.157</v>
      </c>
      <c r="E463">
        <v>0.78090000000000004</v>
      </c>
    </row>
    <row r="464" spans="1:5" x14ac:dyDescent="0.25">
      <c r="A464" t="s">
        <v>523</v>
      </c>
      <c r="B464" t="s">
        <v>524</v>
      </c>
      <c r="C464">
        <v>1.4554</v>
      </c>
      <c r="D464">
        <v>1.276</v>
      </c>
      <c r="E464">
        <v>0.69569999999999999</v>
      </c>
    </row>
    <row r="465" spans="1:5" x14ac:dyDescent="0.25">
      <c r="A465" t="s">
        <v>523</v>
      </c>
      <c r="B465" t="s">
        <v>525</v>
      </c>
      <c r="C465">
        <v>1.4554</v>
      </c>
      <c r="D465">
        <v>0.49080000000000001</v>
      </c>
      <c r="E465">
        <v>0.92759999999999998</v>
      </c>
    </row>
    <row r="466" spans="1:5" x14ac:dyDescent="0.25">
      <c r="A466" t="s">
        <v>523</v>
      </c>
      <c r="B466" t="s">
        <v>526</v>
      </c>
      <c r="C466">
        <v>1.4554</v>
      </c>
      <c r="D466">
        <v>1.0797000000000001</v>
      </c>
      <c r="E466">
        <v>0.2319</v>
      </c>
    </row>
    <row r="467" spans="1:5" x14ac:dyDescent="0.25">
      <c r="A467" t="s">
        <v>523</v>
      </c>
      <c r="B467" t="s">
        <v>527</v>
      </c>
      <c r="C467">
        <v>1.4554</v>
      </c>
      <c r="D467">
        <v>1.0797000000000001</v>
      </c>
      <c r="E467">
        <v>1.6232</v>
      </c>
    </row>
    <row r="468" spans="1:5" x14ac:dyDescent="0.25">
      <c r="A468" t="s">
        <v>523</v>
      </c>
      <c r="B468" t="s">
        <v>528</v>
      </c>
      <c r="C468">
        <v>1.4554</v>
      </c>
      <c r="D468">
        <v>0.49080000000000001</v>
      </c>
      <c r="E468">
        <v>1.6232</v>
      </c>
    </row>
    <row r="469" spans="1:5" x14ac:dyDescent="0.25">
      <c r="A469" t="s">
        <v>523</v>
      </c>
      <c r="B469" t="s">
        <v>529</v>
      </c>
      <c r="C469">
        <v>1.4554</v>
      </c>
      <c r="D469">
        <v>1.3742000000000001</v>
      </c>
      <c r="E469">
        <v>1.6232</v>
      </c>
    </row>
    <row r="470" spans="1:5" x14ac:dyDescent="0.25">
      <c r="A470" t="s">
        <v>523</v>
      </c>
      <c r="B470" t="s">
        <v>530</v>
      </c>
      <c r="C470">
        <v>1.4554</v>
      </c>
      <c r="D470">
        <v>2.0613000000000001</v>
      </c>
      <c r="E470">
        <v>0.69569999999999999</v>
      </c>
    </row>
    <row r="471" spans="1:5" x14ac:dyDescent="0.25">
      <c r="A471" t="s">
        <v>523</v>
      </c>
      <c r="B471" t="s">
        <v>531</v>
      </c>
      <c r="C471">
        <v>1.4554</v>
      </c>
      <c r="D471">
        <v>0.7853</v>
      </c>
      <c r="E471">
        <v>0.46379999999999999</v>
      </c>
    </row>
    <row r="472" spans="1:5" x14ac:dyDescent="0.25">
      <c r="A472" t="s">
        <v>523</v>
      </c>
      <c r="B472" t="s">
        <v>532</v>
      </c>
      <c r="C472">
        <v>1.4554</v>
      </c>
      <c r="D472">
        <v>0.88339999999999996</v>
      </c>
      <c r="E472">
        <v>0.69569999999999999</v>
      </c>
    </row>
    <row r="473" spans="1:5" x14ac:dyDescent="0.25">
      <c r="A473" t="s">
        <v>523</v>
      </c>
      <c r="B473" t="s">
        <v>533</v>
      </c>
      <c r="C473">
        <v>1.4554</v>
      </c>
      <c r="D473">
        <v>0.3926</v>
      </c>
      <c r="E473">
        <v>2.0870000000000002</v>
      </c>
    </row>
    <row r="474" spans="1:5" x14ac:dyDescent="0.25">
      <c r="A474" t="s">
        <v>523</v>
      </c>
      <c r="B474" t="s">
        <v>534</v>
      </c>
      <c r="C474">
        <v>1.4554</v>
      </c>
      <c r="D474">
        <v>1.3742000000000001</v>
      </c>
      <c r="E474">
        <v>0.46379999999999999</v>
      </c>
    </row>
    <row r="475" spans="1:5" x14ac:dyDescent="0.25">
      <c r="A475" t="s">
        <v>523</v>
      </c>
      <c r="B475" t="s">
        <v>535</v>
      </c>
      <c r="C475">
        <v>1.4554</v>
      </c>
      <c r="D475">
        <v>1.5705</v>
      </c>
      <c r="E475">
        <v>0.1159</v>
      </c>
    </row>
    <row r="476" spans="1:5" x14ac:dyDescent="0.25">
      <c r="A476" t="s">
        <v>523</v>
      </c>
      <c r="B476" t="s">
        <v>536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523</v>
      </c>
      <c r="B477" t="s">
        <v>537</v>
      </c>
      <c r="C477">
        <v>1.4554</v>
      </c>
      <c r="D477">
        <v>0.7853</v>
      </c>
      <c r="E477">
        <v>0.69569999999999999</v>
      </c>
    </row>
    <row r="478" spans="1:5" x14ac:dyDescent="0.25">
      <c r="A478" t="s">
        <v>523</v>
      </c>
      <c r="B478" t="s">
        <v>538</v>
      </c>
      <c r="C478">
        <v>1.4554</v>
      </c>
      <c r="D478">
        <v>0.88339999999999996</v>
      </c>
      <c r="E478">
        <v>2.2029999999999998</v>
      </c>
    </row>
    <row r="479" spans="1:5" x14ac:dyDescent="0.25">
      <c r="A479" t="s">
        <v>523</v>
      </c>
      <c r="B479" t="s">
        <v>539</v>
      </c>
      <c r="C479">
        <v>1.4554</v>
      </c>
      <c r="D479">
        <v>0.68710000000000004</v>
      </c>
      <c r="E479">
        <v>1.1595</v>
      </c>
    </row>
    <row r="480" spans="1:5" x14ac:dyDescent="0.25">
      <c r="A480" t="s">
        <v>540</v>
      </c>
      <c r="B480" t="s">
        <v>541</v>
      </c>
      <c r="C480">
        <v>1.2963</v>
      </c>
      <c r="D480">
        <v>1.1571</v>
      </c>
      <c r="E480">
        <v>0.4219</v>
      </c>
    </row>
    <row r="481" spans="1:5" x14ac:dyDescent="0.25">
      <c r="A481" t="s">
        <v>540</v>
      </c>
      <c r="B481" t="s">
        <v>542</v>
      </c>
      <c r="C481">
        <v>1.2963</v>
      </c>
      <c r="D481">
        <v>0.92569999999999997</v>
      </c>
      <c r="E481">
        <v>1.35</v>
      </c>
    </row>
    <row r="482" spans="1:5" x14ac:dyDescent="0.25">
      <c r="A482" t="s">
        <v>540</v>
      </c>
      <c r="B482" t="s">
        <v>543</v>
      </c>
      <c r="C482">
        <v>1.2963</v>
      </c>
      <c r="D482">
        <v>0.77139999999999997</v>
      </c>
      <c r="E482">
        <v>0.63280000000000003</v>
      </c>
    </row>
    <row r="483" spans="1:5" x14ac:dyDescent="0.25">
      <c r="A483" t="s">
        <v>540</v>
      </c>
      <c r="B483" t="s">
        <v>544</v>
      </c>
      <c r="C483">
        <v>1.2963</v>
      </c>
      <c r="D483">
        <v>1.2343</v>
      </c>
      <c r="E483">
        <v>0.84370000000000001</v>
      </c>
    </row>
    <row r="484" spans="1:5" x14ac:dyDescent="0.25">
      <c r="A484" t="s">
        <v>540</v>
      </c>
      <c r="B484" t="s">
        <v>545</v>
      </c>
      <c r="C484">
        <v>1.2963</v>
      </c>
      <c r="D484">
        <v>1.9286000000000001</v>
      </c>
      <c r="E484">
        <v>0.63280000000000003</v>
      </c>
    </row>
    <row r="485" spans="1:5" x14ac:dyDescent="0.25">
      <c r="A485" t="s">
        <v>540</v>
      </c>
      <c r="B485" t="s">
        <v>546</v>
      </c>
      <c r="C485">
        <v>1.2963</v>
      </c>
      <c r="D485">
        <v>1.35</v>
      </c>
      <c r="E485">
        <v>0.84370000000000001</v>
      </c>
    </row>
    <row r="486" spans="1:5" x14ac:dyDescent="0.25">
      <c r="A486" t="s">
        <v>540</v>
      </c>
      <c r="B486" t="s">
        <v>547</v>
      </c>
      <c r="C486">
        <v>1.2963</v>
      </c>
      <c r="D486">
        <v>0.96430000000000005</v>
      </c>
      <c r="E486">
        <v>1.2656000000000001</v>
      </c>
    </row>
    <row r="487" spans="1:5" x14ac:dyDescent="0.25">
      <c r="A487" t="s">
        <v>540</v>
      </c>
      <c r="B487" t="s">
        <v>548</v>
      </c>
      <c r="C487">
        <v>1.2963</v>
      </c>
      <c r="D487">
        <v>0.92569999999999997</v>
      </c>
      <c r="E487">
        <v>1.0125</v>
      </c>
    </row>
    <row r="488" spans="1:5" x14ac:dyDescent="0.25">
      <c r="A488" t="s">
        <v>540</v>
      </c>
      <c r="B488" t="s">
        <v>549</v>
      </c>
      <c r="C488">
        <v>1.2963</v>
      </c>
      <c r="D488">
        <v>0.92569999999999997</v>
      </c>
      <c r="E488">
        <v>0.67500000000000004</v>
      </c>
    </row>
    <row r="489" spans="1:5" x14ac:dyDescent="0.25">
      <c r="A489" t="s">
        <v>540</v>
      </c>
      <c r="B489" t="s">
        <v>550</v>
      </c>
      <c r="C489">
        <v>1.2963</v>
      </c>
      <c r="D489">
        <v>0.61709999999999998</v>
      </c>
      <c r="E489">
        <v>1.0125</v>
      </c>
    </row>
    <row r="490" spans="1:5" x14ac:dyDescent="0.25">
      <c r="A490" t="s">
        <v>540</v>
      </c>
      <c r="B490" t="s">
        <v>551</v>
      </c>
      <c r="C490">
        <v>1.2963</v>
      </c>
      <c r="D490">
        <v>0.46289999999999998</v>
      </c>
      <c r="E490">
        <v>1.6875</v>
      </c>
    </row>
    <row r="491" spans="1:5" x14ac:dyDescent="0.25">
      <c r="A491" t="s">
        <v>540</v>
      </c>
      <c r="B491" t="s">
        <v>552</v>
      </c>
      <c r="C491">
        <v>1.2963</v>
      </c>
      <c r="D491">
        <v>0.96430000000000005</v>
      </c>
      <c r="E491">
        <v>1.4764999999999999</v>
      </c>
    </row>
    <row r="492" spans="1:5" x14ac:dyDescent="0.25">
      <c r="A492" t="s">
        <v>553</v>
      </c>
      <c r="B492" t="s">
        <v>554</v>
      </c>
      <c r="C492">
        <v>1.224</v>
      </c>
      <c r="D492">
        <v>0.65359999999999996</v>
      </c>
      <c r="E492">
        <v>1.1444000000000001</v>
      </c>
    </row>
    <row r="493" spans="1:5" x14ac:dyDescent="0.25">
      <c r="A493" t="s">
        <v>553</v>
      </c>
      <c r="B493" t="s">
        <v>555</v>
      </c>
      <c r="C493">
        <v>1.224</v>
      </c>
      <c r="D493">
        <v>0.73529999999999995</v>
      </c>
      <c r="E493">
        <v>1.0563</v>
      </c>
    </row>
    <row r="494" spans="1:5" x14ac:dyDescent="0.25">
      <c r="A494" t="s">
        <v>553</v>
      </c>
      <c r="B494" t="s">
        <v>556</v>
      </c>
      <c r="C494">
        <v>1.224</v>
      </c>
      <c r="D494">
        <v>0.89129999999999998</v>
      </c>
      <c r="E494">
        <v>1.4404999999999999</v>
      </c>
    </row>
    <row r="495" spans="1:5" x14ac:dyDescent="0.25">
      <c r="A495" t="s">
        <v>553</v>
      </c>
      <c r="B495" t="s">
        <v>557</v>
      </c>
      <c r="C495">
        <v>1.224</v>
      </c>
      <c r="D495">
        <v>1.3889</v>
      </c>
      <c r="E495">
        <v>0.61619999999999997</v>
      </c>
    </row>
    <row r="496" spans="1:5" x14ac:dyDescent="0.25">
      <c r="A496" t="s">
        <v>553</v>
      </c>
      <c r="B496" t="s">
        <v>558</v>
      </c>
      <c r="C496">
        <v>1.224</v>
      </c>
      <c r="D496">
        <v>0.89129999999999998</v>
      </c>
      <c r="E496">
        <v>1.0403</v>
      </c>
    </row>
    <row r="497" spans="1:5" x14ac:dyDescent="0.25">
      <c r="A497" t="s">
        <v>553</v>
      </c>
      <c r="B497" t="s">
        <v>559</v>
      </c>
      <c r="C497">
        <v>1.224</v>
      </c>
      <c r="D497">
        <v>1.0621</v>
      </c>
      <c r="E497">
        <v>0.61619999999999997</v>
      </c>
    </row>
    <row r="498" spans="1:5" x14ac:dyDescent="0.25">
      <c r="A498" t="s">
        <v>553</v>
      </c>
      <c r="B498" t="s">
        <v>560</v>
      </c>
      <c r="C498">
        <v>1.224</v>
      </c>
      <c r="D498">
        <v>1.4854000000000001</v>
      </c>
      <c r="E498">
        <v>0.72019999999999995</v>
      </c>
    </row>
    <row r="499" spans="1:5" x14ac:dyDescent="0.25">
      <c r="A499" t="s">
        <v>553</v>
      </c>
      <c r="B499" t="s">
        <v>561</v>
      </c>
      <c r="C499">
        <v>1.224</v>
      </c>
      <c r="D499">
        <v>0.51990000000000003</v>
      </c>
      <c r="E499">
        <v>1.6805000000000001</v>
      </c>
    </row>
    <row r="500" spans="1:5" x14ac:dyDescent="0.25">
      <c r="A500" t="s">
        <v>553</v>
      </c>
      <c r="B500" t="s">
        <v>562</v>
      </c>
      <c r="C500">
        <v>1.224</v>
      </c>
      <c r="D500">
        <v>1.4705999999999999</v>
      </c>
      <c r="E500">
        <v>0.44009999999999999</v>
      </c>
    </row>
    <row r="501" spans="1:5" x14ac:dyDescent="0.25">
      <c r="A501" t="s">
        <v>553</v>
      </c>
      <c r="B501" t="s">
        <v>563</v>
      </c>
      <c r="C501">
        <v>1.224</v>
      </c>
      <c r="D501">
        <v>1.0398000000000001</v>
      </c>
      <c r="E501">
        <v>0.88029999999999997</v>
      </c>
    </row>
    <row r="502" spans="1:5" x14ac:dyDescent="0.25">
      <c r="A502" t="s">
        <v>553</v>
      </c>
      <c r="B502" t="s">
        <v>564</v>
      </c>
      <c r="C502">
        <v>1.224</v>
      </c>
      <c r="D502">
        <v>0.40849999999999997</v>
      </c>
      <c r="E502">
        <v>1.3204</v>
      </c>
    </row>
    <row r="503" spans="1:5" x14ac:dyDescent="0.25">
      <c r="A503" t="s">
        <v>553</v>
      </c>
      <c r="B503" t="s">
        <v>565</v>
      </c>
      <c r="C503">
        <v>1.224</v>
      </c>
      <c r="D503">
        <v>1.4705999999999999</v>
      </c>
      <c r="E503">
        <v>0.96830000000000005</v>
      </c>
    </row>
    <row r="504" spans="1:5" x14ac:dyDescent="0.25">
      <c r="A504" t="s">
        <v>566</v>
      </c>
      <c r="B504" t="s">
        <v>567</v>
      </c>
      <c r="C504">
        <v>1.3533999999999999</v>
      </c>
      <c r="D504">
        <v>1.7051000000000001</v>
      </c>
      <c r="E504">
        <v>0.95909999999999995</v>
      </c>
    </row>
    <row r="505" spans="1:5" x14ac:dyDescent="0.25">
      <c r="A505" t="s">
        <v>566</v>
      </c>
      <c r="B505" t="s">
        <v>568</v>
      </c>
      <c r="C505">
        <v>1.3533999999999999</v>
      </c>
      <c r="D505">
        <v>1.0027999999999999</v>
      </c>
      <c r="E505">
        <v>1.1281000000000001</v>
      </c>
    </row>
    <row r="506" spans="1:5" x14ac:dyDescent="0.25">
      <c r="A506" t="s">
        <v>566</v>
      </c>
      <c r="B506" t="s">
        <v>569</v>
      </c>
      <c r="C506">
        <v>1.3533999999999999</v>
      </c>
      <c r="D506">
        <v>1.0027999999999999</v>
      </c>
      <c r="E506">
        <v>0.89059999999999995</v>
      </c>
    </row>
    <row r="507" spans="1:5" x14ac:dyDescent="0.25">
      <c r="A507" t="s">
        <v>566</v>
      </c>
      <c r="B507" t="s">
        <v>570</v>
      </c>
      <c r="C507">
        <v>1.3533999999999999</v>
      </c>
      <c r="D507">
        <v>0.80049999999999999</v>
      </c>
      <c r="E507">
        <v>1.2468999999999999</v>
      </c>
    </row>
    <row r="508" spans="1:5" x14ac:dyDescent="0.25">
      <c r="A508" t="s">
        <v>566</v>
      </c>
      <c r="B508" t="s">
        <v>571</v>
      </c>
      <c r="C508">
        <v>1.3533999999999999</v>
      </c>
      <c r="D508">
        <v>0.7389</v>
      </c>
      <c r="E508">
        <v>1.087</v>
      </c>
    </row>
    <row r="509" spans="1:5" x14ac:dyDescent="0.25">
      <c r="A509" t="s">
        <v>566</v>
      </c>
      <c r="B509" t="s">
        <v>572</v>
      </c>
      <c r="C509">
        <v>1.3533999999999999</v>
      </c>
      <c r="D509">
        <v>0.42220000000000002</v>
      </c>
      <c r="E509">
        <v>1.3063</v>
      </c>
    </row>
    <row r="510" spans="1:5" x14ac:dyDescent="0.25">
      <c r="A510" t="s">
        <v>566</v>
      </c>
      <c r="B510" t="s">
        <v>573</v>
      </c>
      <c r="C510">
        <v>1.3533999999999999</v>
      </c>
      <c r="D510">
        <v>1.2504</v>
      </c>
      <c r="E510">
        <v>0.63939999999999997</v>
      </c>
    </row>
    <row r="511" spans="1:5" x14ac:dyDescent="0.25">
      <c r="A511" t="s">
        <v>566</v>
      </c>
      <c r="B511" t="s">
        <v>574</v>
      </c>
      <c r="C511">
        <v>1.3533999999999999</v>
      </c>
      <c r="D511">
        <v>1.0027999999999999</v>
      </c>
      <c r="E511">
        <v>0.65310000000000001</v>
      </c>
    </row>
    <row r="512" spans="1:5" x14ac:dyDescent="0.25">
      <c r="A512" t="s">
        <v>566</v>
      </c>
      <c r="B512" t="s">
        <v>575</v>
      </c>
      <c r="C512">
        <v>1.3533999999999999</v>
      </c>
      <c r="D512">
        <v>1.4209000000000001</v>
      </c>
      <c r="E512">
        <v>0.63939999999999997</v>
      </c>
    </row>
    <row r="513" spans="1:5" x14ac:dyDescent="0.25">
      <c r="A513" t="s">
        <v>566</v>
      </c>
      <c r="B513" t="s">
        <v>576</v>
      </c>
      <c r="C513">
        <v>1.3533999999999999</v>
      </c>
      <c r="D513">
        <v>0.68200000000000005</v>
      </c>
      <c r="E513">
        <v>1.4706999999999999</v>
      </c>
    </row>
    <row r="514" spans="1:5" x14ac:dyDescent="0.25">
      <c r="A514" t="s">
        <v>577</v>
      </c>
      <c r="B514" t="s">
        <v>578</v>
      </c>
      <c r="C514">
        <v>1.2842</v>
      </c>
      <c r="D514">
        <v>1.0012000000000001</v>
      </c>
      <c r="E514">
        <v>0.82420000000000004</v>
      </c>
    </row>
    <row r="515" spans="1:5" x14ac:dyDescent="0.25">
      <c r="A515" t="s">
        <v>577</v>
      </c>
      <c r="B515" t="s">
        <v>579</v>
      </c>
      <c r="C515">
        <v>1.2842</v>
      </c>
      <c r="D515">
        <v>1.0383</v>
      </c>
      <c r="E515">
        <v>1.1834</v>
      </c>
    </row>
    <row r="516" spans="1:5" x14ac:dyDescent="0.25">
      <c r="A516" t="s">
        <v>577</v>
      </c>
      <c r="B516" t="s">
        <v>580</v>
      </c>
      <c r="C516">
        <v>1.2842</v>
      </c>
      <c r="D516">
        <v>1.3349</v>
      </c>
      <c r="E516">
        <v>1.2679</v>
      </c>
    </row>
    <row r="517" spans="1:5" x14ac:dyDescent="0.25">
      <c r="A517" t="s">
        <v>577</v>
      </c>
      <c r="B517" t="s">
        <v>581</v>
      </c>
      <c r="C517">
        <v>1.2842</v>
      </c>
      <c r="D517">
        <v>0.66749999999999998</v>
      </c>
      <c r="E517">
        <v>1.2044999999999999</v>
      </c>
    </row>
    <row r="518" spans="1:5" x14ac:dyDescent="0.25">
      <c r="A518" t="s">
        <v>577</v>
      </c>
      <c r="B518" t="s">
        <v>582</v>
      </c>
      <c r="C518">
        <v>1.2842</v>
      </c>
      <c r="D518">
        <v>1.194</v>
      </c>
      <c r="E518">
        <v>1.3609</v>
      </c>
    </row>
    <row r="519" spans="1:5" x14ac:dyDescent="0.25">
      <c r="A519" t="s">
        <v>577</v>
      </c>
      <c r="B519" t="s">
        <v>583</v>
      </c>
      <c r="C519">
        <v>1.2842</v>
      </c>
      <c r="D519">
        <v>1.5055000000000001</v>
      </c>
      <c r="E519">
        <v>1.0650999999999999</v>
      </c>
    </row>
    <row r="520" spans="1:5" x14ac:dyDescent="0.25">
      <c r="A520" t="s">
        <v>577</v>
      </c>
      <c r="B520" t="s">
        <v>584</v>
      </c>
      <c r="C520">
        <v>1.2842</v>
      </c>
      <c r="D520">
        <v>0.88249999999999995</v>
      </c>
      <c r="E520">
        <v>1.4792000000000001</v>
      </c>
    </row>
    <row r="521" spans="1:5" x14ac:dyDescent="0.25">
      <c r="A521" t="s">
        <v>577</v>
      </c>
      <c r="B521" t="s">
        <v>585</v>
      </c>
      <c r="C521">
        <v>1.2842</v>
      </c>
      <c r="D521">
        <v>1.6173</v>
      </c>
      <c r="E521">
        <v>0.68269999999999997</v>
      </c>
    </row>
    <row r="522" spans="1:5" x14ac:dyDescent="0.25">
      <c r="A522" t="s">
        <v>577</v>
      </c>
      <c r="B522" t="s">
        <v>586</v>
      </c>
      <c r="C522">
        <v>1.2842</v>
      </c>
      <c r="D522">
        <v>0.88249999999999995</v>
      </c>
      <c r="E522">
        <v>0.65090000000000003</v>
      </c>
    </row>
    <row r="523" spans="1:5" x14ac:dyDescent="0.25">
      <c r="A523" t="s">
        <v>577</v>
      </c>
      <c r="B523" t="s">
        <v>587</v>
      </c>
      <c r="C523">
        <v>1.2842</v>
      </c>
      <c r="D523">
        <v>0.623</v>
      </c>
      <c r="E523">
        <v>1.0650999999999999</v>
      </c>
    </row>
    <row r="524" spans="1:5" x14ac:dyDescent="0.25">
      <c r="A524" t="s">
        <v>577</v>
      </c>
      <c r="B524" t="s">
        <v>588</v>
      </c>
      <c r="C524">
        <v>1.2842</v>
      </c>
      <c r="D524">
        <v>1.2978000000000001</v>
      </c>
      <c r="E524">
        <v>0.65090000000000003</v>
      </c>
    </row>
    <row r="525" spans="1:5" x14ac:dyDescent="0.25">
      <c r="A525" t="s">
        <v>577</v>
      </c>
      <c r="B525" t="s">
        <v>589</v>
      </c>
      <c r="C525">
        <v>1.2842</v>
      </c>
      <c r="D525">
        <v>0.77869999999999995</v>
      </c>
      <c r="E525">
        <v>0.94299999999999995</v>
      </c>
    </row>
    <row r="526" spans="1:5" x14ac:dyDescent="0.25">
      <c r="A526" t="s">
        <v>577</v>
      </c>
      <c r="B526" t="s">
        <v>590</v>
      </c>
      <c r="C526">
        <v>1.2842</v>
      </c>
      <c r="D526">
        <v>0.66749999999999998</v>
      </c>
      <c r="E526">
        <v>1.3947000000000001</v>
      </c>
    </row>
    <row r="527" spans="1:5" x14ac:dyDescent="0.25">
      <c r="A527" t="s">
        <v>577</v>
      </c>
      <c r="B527" t="s">
        <v>591</v>
      </c>
      <c r="C527">
        <v>1.2842</v>
      </c>
      <c r="D527">
        <v>0.57099999999999995</v>
      </c>
      <c r="E527">
        <v>0.71</v>
      </c>
    </row>
    <row r="528" spans="1:5" x14ac:dyDescent="0.25">
      <c r="A528" t="s">
        <v>577</v>
      </c>
      <c r="B528" t="s">
        <v>592</v>
      </c>
      <c r="C528">
        <v>1.2842</v>
      </c>
      <c r="D528">
        <v>0.623</v>
      </c>
      <c r="E528">
        <v>1.0650999999999999</v>
      </c>
    </row>
    <row r="529" spans="1:5" x14ac:dyDescent="0.25">
      <c r="A529" t="s">
        <v>577</v>
      </c>
      <c r="B529" t="s">
        <v>593</v>
      </c>
      <c r="C529">
        <v>1.2842</v>
      </c>
      <c r="D529">
        <v>1.1420999999999999</v>
      </c>
      <c r="E529">
        <v>0.76919999999999999</v>
      </c>
    </row>
    <row r="530" spans="1:5" x14ac:dyDescent="0.25">
      <c r="A530" t="s">
        <v>577</v>
      </c>
      <c r="B530" t="s">
        <v>594</v>
      </c>
      <c r="C530">
        <v>1.2842</v>
      </c>
      <c r="D530">
        <v>0.50060000000000004</v>
      </c>
      <c r="E530">
        <v>1.1411</v>
      </c>
    </row>
    <row r="531" spans="1:5" x14ac:dyDescent="0.25">
      <c r="A531" t="s">
        <v>577</v>
      </c>
      <c r="B531" t="s">
        <v>595</v>
      </c>
      <c r="C531">
        <v>1.2842</v>
      </c>
      <c r="D531">
        <v>1.1124000000000001</v>
      </c>
      <c r="E531">
        <v>0.5706</v>
      </c>
    </row>
    <row r="532" spans="1:5" x14ac:dyDescent="0.25">
      <c r="A532" t="s">
        <v>577</v>
      </c>
      <c r="B532" t="s">
        <v>596</v>
      </c>
      <c r="C532">
        <v>1.2842</v>
      </c>
      <c r="D532">
        <v>1.8169999999999999</v>
      </c>
      <c r="E532">
        <v>0.53249999999999997</v>
      </c>
    </row>
    <row r="533" spans="1:5" x14ac:dyDescent="0.25">
      <c r="A533" t="s">
        <v>577</v>
      </c>
      <c r="B533" t="s">
        <v>597</v>
      </c>
      <c r="C533">
        <v>1.2842</v>
      </c>
      <c r="D533">
        <v>0.77869999999999995</v>
      </c>
      <c r="E533">
        <v>1.4581</v>
      </c>
    </row>
    <row r="534" spans="1:5" x14ac:dyDescent="0.25">
      <c r="A534" t="s">
        <v>598</v>
      </c>
      <c r="B534" t="s">
        <v>599</v>
      </c>
      <c r="C534">
        <v>1.3976999999999999</v>
      </c>
      <c r="D534">
        <v>0.79959999999999998</v>
      </c>
      <c r="E534">
        <v>1.8339000000000001</v>
      </c>
    </row>
    <row r="535" spans="1:5" x14ac:dyDescent="0.25">
      <c r="A535" t="s">
        <v>598</v>
      </c>
      <c r="B535" t="s">
        <v>600</v>
      </c>
      <c r="C535">
        <v>1.3976999999999999</v>
      </c>
      <c r="D535">
        <v>0.56479999999999997</v>
      </c>
      <c r="E535">
        <v>0.99450000000000005</v>
      </c>
    </row>
    <row r="536" spans="1:5" x14ac:dyDescent="0.25">
      <c r="A536" t="s">
        <v>598</v>
      </c>
      <c r="B536" t="s">
        <v>601</v>
      </c>
      <c r="C536">
        <v>1.3976999999999999</v>
      </c>
      <c r="D536">
        <v>1.4309000000000001</v>
      </c>
      <c r="E536">
        <v>0.89500000000000002</v>
      </c>
    </row>
    <row r="537" spans="1:5" x14ac:dyDescent="0.25">
      <c r="A537" t="s">
        <v>598</v>
      </c>
      <c r="B537" t="s">
        <v>602</v>
      </c>
      <c r="C537">
        <v>1.3976999999999999</v>
      </c>
      <c r="D537">
        <v>1.2264999999999999</v>
      </c>
      <c r="E537">
        <v>0.8548</v>
      </c>
    </row>
    <row r="538" spans="1:5" x14ac:dyDescent="0.25">
      <c r="A538" t="s">
        <v>598</v>
      </c>
      <c r="B538" t="s">
        <v>603</v>
      </c>
      <c r="C538">
        <v>1.3976999999999999</v>
      </c>
      <c r="D538">
        <v>0.8417</v>
      </c>
      <c r="E538">
        <v>1.0003</v>
      </c>
    </row>
    <row r="539" spans="1:5" x14ac:dyDescent="0.25">
      <c r="A539" t="s">
        <v>598</v>
      </c>
      <c r="B539" t="s">
        <v>604</v>
      </c>
      <c r="C539">
        <v>1.3976999999999999</v>
      </c>
      <c r="D539">
        <v>1.2358</v>
      </c>
      <c r="E539">
        <v>0.77300000000000002</v>
      </c>
    </row>
    <row r="540" spans="1:5" x14ac:dyDescent="0.25">
      <c r="A540" t="s">
        <v>598</v>
      </c>
      <c r="B540" t="s">
        <v>605</v>
      </c>
      <c r="C540">
        <v>1.3976999999999999</v>
      </c>
      <c r="D540">
        <v>0.82279999999999998</v>
      </c>
      <c r="E540">
        <v>0.94469999999999998</v>
      </c>
    </row>
    <row r="541" spans="1:5" x14ac:dyDescent="0.25">
      <c r="A541" t="s">
        <v>598</v>
      </c>
      <c r="B541" t="s">
        <v>606</v>
      </c>
      <c r="C541">
        <v>1.3976999999999999</v>
      </c>
      <c r="D541">
        <v>0.58919999999999995</v>
      </c>
      <c r="E541">
        <v>1.0003</v>
      </c>
    </row>
    <row r="542" spans="1:5" x14ac:dyDescent="0.25">
      <c r="A542" t="s">
        <v>598</v>
      </c>
      <c r="B542" t="s">
        <v>607</v>
      </c>
      <c r="C542">
        <v>1.3976999999999999</v>
      </c>
      <c r="D542">
        <v>0.96799999999999997</v>
      </c>
      <c r="E542">
        <v>1.2782</v>
      </c>
    </row>
    <row r="543" spans="1:5" x14ac:dyDescent="0.25">
      <c r="A543" t="s">
        <v>598</v>
      </c>
      <c r="B543" t="s">
        <v>608</v>
      </c>
      <c r="C543">
        <v>1.3976999999999999</v>
      </c>
      <c r="D543">
        <v>0.97909999999999997</v>
      </c>
      <c r="E543">
        <v>0.89500000000000002</v>
      </c>
    </row>
    <row r="544" spans="1:5" x14ac:dyDescent="0.25">
      <c r="A544" t="s">
        <v>598</v>
      </c>
      <c r="B544" t="s">
        <v>609</v>
      </c>
      <c r="C544">
        <v>1.3976999999999999</v>
      </c>
      <c r="D544">
        <v>0.6734</v>
      </c>
      <c r="E544">
        <v>1.2782</v>
      </c>
    </row>
    <row r="545" spans="1:5" x14ac:dyDescent="0.25">
      <c r="A545" t="s">
        <v>598</v>
      </c>
      <c r="B545" t="s">
        <v>610</v>
      </c>
      <c r="C545">
        <v>1.3976999999999999</v>
      </c>
      <c r="D545">
        <v>0.85170000000000001</v>
      </c>
      <c r="E545">
        <v>0.98970000000000002</v>
      </c>
    </row>
    <row r="546" spans="1:5" x14ac:dyDescent="0.25">
      <c r="A546" t="s">
        <v>598</v>
      </c>
      <c r="B546" t="s">
        <v>611</v>
      </c>
      <c r="C546">
        <v>1.3976999999999999</v>
      </c>
      <c r="D546">
        <v>0.93010000000000004</v>
      </c>
      <c r="E546">
        <v>0.89749999999999996</v>
      </c>
    </row>
    <row r="547" spans="1:5" x14ac:dyDescent="0.25">
      <c r="A547" t="s">
        <v>598</v>
      </c>
      <c r="B547" t="s">
        <v>612</v>
      </c>
      <c r="C547">
        <v>1.3976999999999999</v>
      </c>
      <c r="D547">
        <v>1.1783999999999999</v>
      </c>
      <c r="E547">
        <v>0.94469999999999998</v>
      </c>
    </row>
    <row r="548" spans="1:5" x14ac:dyDescent="0.25">
      <c r="A548" t="s">
        <v>598</v>
      </c>
      <c r="B548" t="s">
        <v>613</v>
      </c>
      <c r="C548">
        <v>1.3976999999999999</v>
      </c>
      <c r="D548">
        <v>1.2683</v>
      </c>
      <c r="E548">
        <v>0.73</v>
      </c>
    </row>
    <row r="549" spans="1:5" x14ac:dyDescent="0.25">
      <c r="A549" t="s">
        <v>598</v>
      </c>
      <c r="B549" t="s">
        <v>614</v>
      </c>
      <c r="C549">
        <v>1.3976999999999999</v>
      </c>
      <c r="D549">
        <v>1.3513999999999999</v>
      </c>
      <c r="E549">
        <v>1.1022000000000001</v>
      </c>
    </row>
    <row r="550" spans="1:5" x14ac:dyDescent="0.25">
      <c r="A550" t="s">
        <v>598</v>
      </c>
      <c r="B550" t="s">
        <v>615</v>
      </c>
      <c r="C550">
        <v>1.3976999999999999</v>
      </c>
      <c r="D550">
        <v>1.0544</v>
      </c>
      <c r="E550">
        <v>1.1933</v>
      </c>
    </row>
    <row r="551" spans="1:5" x14ac:dyDescent="0.25">
      <c r="A551" t="s">
        <v>598</v>
      </c>
      <c r="B551" t="s">
        <v>616</v>
      </c>
      <c r="C551">
        <v>1.3976999999999999</v>
      </c>
      <c r="D551">
        <v>1.0731999999999999</v>
      </c>
      <c r="E551">
        <v>0.6613</v>
      </c>
    </row>
    <row r="552" spans="1:5" x14ac:dyDescent="0.25">
      <c r="A552" t="s">
        <v>617</v>
      </c>
      <c r="B552" t="s">
        <v>618</v>
      </c>
      <c r="C552">
        <v>1.8543000000000001</v>
      </c>
      <c r="D552">
        <v>1.4020999999999999</v>
      </c>
      <c r="E552">
        <v>0.79469999999999996</v>
      </c>
    </row>
    <row r="553" spans="1:5" x14ac:dyDescent="0.25">
      <c r="A553" t="s">
        <v>617</v>
      </c>
      <c r="B553" t="s">
        <v>619</v>
      </c>
      <c r="C553">
        <v>1.8543000000000001</v>
      </c>
      <c r="D553">
        <v>0.71899999999999997</v>
      </c>
      <c r="E553">
        <v>1.4128000000000001</v>
      </c>
    </row>
    <row r="554" spans="1:5" x14ac:dyDescent="0.25">
      <c r="A554" t="s">
        <v>617</v>
      </c>
      <c r="B554" t="s">
        <v>620</v>
      </c>
      <c r="C554">
        <v>1.8543000000000001</v>
      </c>
      <c r="D554">
        <v>1.0786</v>
      </c>
      <c r="E554">
        <v>0.70640000000000003</v>
      </c>
    </row>
    <row r="555" spans="1:5" x14ac:dyDescent="0.25">
      <c r="A555" t="s">
        <v>617</v>
      </c>
      <c r="B555" t="s">
        <v>621</v>
      </c>
      <c r="C555">
        <v>1.8543000000000001</v>
      </c>
      <c r="D555">
        <v>1.0786</v>
      </c>
      <c r="E555">
        <v>0.63580000000000003</v>
      </c>
    </row>
    <row r="556" spans="1:5" x14ac:dyDescent="0.25">
      <c r="A556" t="s">
        <v>617</v>
      </c>
      <c r="B556" t="s">
        <v>622</v>
      </c>
      <c r="C556">
        <v>1.8543000000000001</v>
      </c>
      <c r="D556">
        <v>0.77900000000000003</v>
      </c>
      <c r="E556">
        <v>0.88300000000000001</v>
      </c>
    </row>
    <row r="557" spans="1:5" x14ac:dyDescent="0.25">
      <c r="A557" t="s">
        <v>617</v>
      </c>
      <c r="B557" t="s">
        <v>623</v>
      </c>
      <c r="C557">
        <v>1.8543000000000001</v>
      </c>
      <c r="D557">
        <v>0.64710000000000001</v>
      </c>
      <c r="E557">
        <v>1.1126</v>
      </c>
    </row>
    <row r="558" spans="1:5" x14ac:dyDescent="0.25">
      <c r="A558" t="s">
        <v>617</v>
      </c>
      <c r="B558" t="s">
        <v>624</v>
      </c>
      <c r="C558">
        <v>1.8543000000000001</v>
      </c>
      <c r="D558">
        <v>1.8574999999999999</v>
      </c>
      <c r="E558">
        <v>0.79469999999999996</v>
      </c>
    </row>
    <row r="559" spans="1:5" x14ac:dyDescent="0.25">
      <c r="A559" t="s">
        <v>617</v>
      </c>
      <c r="B559" t="s">
        <v>625</v>
      </c>
      <c r="C559">
        <v>1.8543000000000001</v>
      </c>
      <c r="D559">
        <v>1.0786</v>
      </c>
      <c r="E559">
        <v>1.2362</v>
      </c>
    </row>
    <row r="560" spans="1:5" x14ac:dyDescent="0.25">
      <c r="A560" t="s">
        <v>617</v>
      </c>
      <c r="B560" t="s">
        <v>626</v>
      </c>
      <c r="C560">
        <v>1.8543000000000001</v>
      </c>
      <c r="D560">
        <v>1.3782000000000001</v>
      </c>
      <c r="E560">
        <v>0.88300000000000001</v>
      </c>
    </row>
    <row r="561" spans="1:5" x14ac:dyDescent="0.25">
      <c r="A561" t="s">
        <v>617</v>
      </c>
      <c r="B561" t="s">
        <v>627</v>
      </c>
      <c r="C561">
        <v>1.8543000000000001</v>
      </c>
      <c r="D561">
        <v>0.755</v>
      </c>
      <c r="E561">
        <v>0.87419999999999998</v>
      </c>
    </row>
    <row r="562" spans="1:5" x14ac:dyDescent="0.25">
      <c r="A562" t="s">
        <v>617</v>
      </c>
      <c r="B562" t="s">
        <v>628</v>
      </c>
      <c r="C562">
        <v>1.8543000000000001</v>
      </c>
      <c r="D562">
        <v>0.64710000000000001</v>
      </c>
      <c r="E562">
        <v>0.71530000000000005</v>
      </c>
    </row>
    <row r="563" spans="1:5" x14ac:dyDescent="0.25">
      <c r="A563" t="s">
        <v>617</v>
      </c>
      <c r="B563" t="s">
        <v>629</v>
      </c>
      <c r="C563">
        <v>1.8543000000000001</v>
      </c>
      <c r="D563">
        <v>0.65910000000000002</v>
      </c>
      <c r="E563">
        <v>1.5011000000000001</v>
      </c>
    </row>
    <row r="564" spans="1:5" x14ac:dyDescent="0.25">
      <c r="A564" t="s">
        <v>617</v>
      </c>
      <c r="B564" t="s">
        <v>630</v>
      </c>
      <c r="C564">
        <v>1.8543000000000001</v>
      </c>
      <c r="D564">
        <v>1.1983999999999999</v>
      </c>
      <c r="E564">
        <v>0.70640000000000003</v>
      </c>
    </row>
    <row r="565" spans="1:5" x14ac:dyDescent="0.25">
      <c r="A565" t="s">
        <v>617</v>
      </c>
      <c r="B565" t="s">
        <v>631</v>
      </c>
      <c r="C565">
        <v>1.8543000000000001</v>
      </c>
      <c r="D565">
        <v>0.59919999999999995</v>
      </c>
      <c r="E565">
        <v>1.5893999999999999</v>
      </c>
    </row>
    <row r="566" spans="1:5" x14ac:dyDescent="0.25">
      <c r="A566" t="s">
        <v>617</v>
      </c>
      <c r="B566" t="s">
        <v>632</v>
      </c>
      <c r="C566">
        <v>1.8543000000000001</v>
      </c>
      <c r="D566">
        <v>0.97070000000000001</v>
      </c>
      <c r="E566">
        <v>0.95369999999999999</v>
      </c>
    </row>
    <row r="567" spans="1:5" x14ac:dyDescent="0.25">
      <c r="A567" t="s">
        <v>617</v>
      </c>
      <c r="B567" t="s">
        <v>633</v>
      </c>
      <c r="C567">
        <v>1.8543000000000001</v>
      </c>
      <c r="D567">
        <v>1.1863999999999999</v>
      </c>
      <c r="E567">
        <v>1.2716000000000001</v>
      </c>
    </row>
    <row r="568" spans="1:5" x14ac:dyDescent="0.25">
      <c r="A568" t="s">
        <v>634</v>
      </c>
      <c r="B568" t="s">
        <v>635</v>
      </c>
      <c r="C568">
        <v>1.5146999999999999</v>
      </c>
      <c r="D568">
        <v>1.1003000000000001</v>
      </c>
      <c r="E568">
        <v>1.5316000000000001</v>
      </c>
    </row>
    <row r="569" spans="1:5" x14ac:dyDescent="0.25">
      <c r="A569" t="s">
        <v>634</v>
      </c>
      <c r="B569" t="s">
        <v>636</v>
      </c>
      <c r="C569">
        <v>1.5146999999999999</v>
      </c>
      <c r="D569">
        <v>0.49509999999999998</v>
      </c>
      <c r="E569">
        <v>0.91890000000000005</v>
      </c>
    </row>
    <row r="570" spans="1:5" x14ac:dyDescent="0.25">
      <c r="A570" t="s">
        <v>634</v>
      </c>
      <c r="B570" t="s">
        <v>637</v>
      </c>
      <c r="C570">
        <v>1.5146999999999999</v>
      </c>
      <c r="D570">
        <v>0.92430000000000001</v>
      </c>
      <c r="E570">
        <v>0.91890000000000005</v>
      </c>
    </row>
    <row r="571" spans="1:5" x14ac:dyDescent="0.25">
      <c r="A571" t="s">
        <v>634</v>
      </c>
      <c r="B571" t="s">
        <v>638</v>
      </c>
      <c r="C571">
        <v>1.5146999999999999</v>
      </c>
      <c r="D571">
        <v>1.3204</v>
      </c>
      <c r="E571">
        <v>0.18379999999999999</v>
      </c>
    </row>
    <row r="572" spans="1:5" x14ac:dyDescent="0.25">
      <c r="A572" t="s">
        <v>634</v>
      </c>
      <c r="B572" t="s">
        <v>639</v>
      </c>
      <c r="C572">
        <v>1.5146999999999999</v>
      </c>
      <c r="D572">
        <v>1.1553</v>
      </c>
      <c r="E572">
        <v>0.45950000000000002</v>
      </c>
    </row>
    <row r="573" spans="1:5" x14ac:dyDescent="0.25">
      <c r="A573" t="s">
        <v>634</v>
      </c>
      <c r="B573" t="s">
        <v>640</v>
      </c>
      <c r="C573">
        <v>1.5146999999999999</v>
      </c>
      <c r="D573">
        <v>0.82520000000000004</v>
      </c>
      <c r="E573">
        <v>2.2974000000000001</v>
      </c>
    </row>
    <row r="574" spans="1:5" x14ac:dyDescent="0.25">
      <c r="A574" t="s">
        <v>634</v>
      </c>
      <c r="B574" t="s">
        <v>641</v>
      </c>
      <c r="C574">
        <v>1.5146999999999999</v>
      </c>
      <c r="D574">
        <v>1.3204</v>
      </c>
      <c r="E574">
        <v>0.45950000000000002</v>
      </c>
    </row>
    <row r="575" spans="1:5" x14ac:dyDescent="0.25">
      <c r="A575" t="s">
        <v>634</v>
      </c>
      <c r="B575" t="s">
        <v>642</v>
      </c>
      <c r="C575">
        <v>1.5146999999999999</v>
      </c>
      <c r="D575">
        <v>1.1553</v>
      </c>
      <c r="E575">
        <v>1.8379000000000001</v>
      </c>
    </row>
    <row r="576" spans="1:5" x14ac:dyDescent="0.25">
      <c r="A576" t="s">
        <v>634</v>
      </c>
      <c r="B576" t="s">
        <v>643</v>
      </c>
      <c r="C576">
        <v>1.5146999999999999</v>
      </c>
      <c r="D576">
        <v>1.3204</v>
      </c>
      <c r="E576">
        <v>0.45950000000000002</v>
      </c>
    </row>
    <row r="577" spans="1:5" x14ac:dyDescent="0.25">
      <c r="A577" t="s">
        <v>634</v>
      </c>
      <c r="B577" t="s">
        <v>644</v>
      </c>
      <c r="C577">
        <v>1.5146999999999999</v>
      </c>
      <c r="D577">
        <v>0.99029999999999996</v>
      </c>
      <c r="E577">
        <v>0.68920000000000003</v>
      </c>
    </row>
    <row r="578" spans="1:5" x14ac:dyDescent="0.25">
      <c r="A578" t="s">
        <v>634</v>
      </c>
      <c r="B578" t="s">
        <v>645</v>
      </c>
      <c r="C578">
        <v>1.5146999999999999</v>
      </c>
      <c r="D578">
        <v>1.3204</v>
      </c>
      <c r="E578">
        <v>1.8379000000000001</v>
      </c>
    </row>
    <row r="579" spans="1:5" x14ac:dyDescent="0.25">
      <c r="A579" t="s">
        <v>634</v>
      </c>
      <c r="B579" t="s">
        <v>646</v>
      </c>
      <c r="C579">
        <v>1.5146999999999999</v>
      </c>
      <c r="D579">
        <v>0.66020000000000001</v>
      </c>
      <c r="E579">
        <v>0.68920000000000003</v>
      </c>
    </row>
    <row r="580" spans="1:5" x14ac:dyDescent="0.25">
      <c r="A580" t="s">
        <v>634</v>
      </c>
      <c r="B580" t="s">
        <v>647</v>
      </c>
      <c r="C580">
        <v>1.5146999999999999</v>
      </c>
      <c r="D580">
        <v>0.66020000000000001</v>
      </c>
      <c r="E580">
        <v>1.3784000000000001</v>
      </c>
    </row>
    <row r="581" spans="1:5" x14ac:dyDescent="0.25">
      <c r="A581" t="s">
        <v>634</v>
      </c>
      <c r="B581" t="s">
        <v>648</v>
      </c>
      <c r="C581">
        <v>1.5146999999999999</v>
      </c>
      <c r="D581">
        <v>0.82520000000000004</v>
      </c>
      <c r="E581">
        <v>1.8379000000000001</v>
      </c>
    </row>
    <row r="582" spans="1:5" x14ac:dyDescent="0.25">
      <c r="A582" t="s">
        <v>634</v>
      </c>
      <c r="B582" t="s">
        <v>649</v>
      </c>
      <c r="C582">
        <v>1.5146999999999999</v>
      </c>
      <c r="D582">
        <v>0.3301</v>
      </c>
      <c r="E582">
        <v>0.91890000000000005</v>
      </c>
    </row>
    <row r="583" spans="1:5" x14ac:dyDescent="0.25">
      <c r="A583" t="s">
        <v>634</v>
      </c>
      <c r="B583" t="s">
        <v>650</v>
      </c>
      <c r="C583">
        <v>1.5146999999999999</v>
      </c>
      <c r="D583">
        <v>1.1553</v>
      </c>
      <c r="E583">
        <v>0.91890000000000005</v>
      </c>
    </row>
    <row r="584" spans="1:5" x14ac:dyDescent="0.25">
      <c r="A584" t="s">
        <v>634</v>
      </c>
      <c r="B584" t="s">
        <v>651</v>
      </c>
      <c r="C584">
        <v>1.5146999999999999</v>
      </c>
      <c r="D584">
        <v>1.4854000000000001</v>
      </c>
      <c r="E584">
        <v>0.22969999999999999</v>
      </c>
    </row>
    <row r="585" spans="1:5" x14ac:dyDescent="0.25">
      <c r="A585" t="s">
        <v>634</v>
      </c>
      <c r="B585" t="s">
        <v>652</v>
      </c>
      <c r="C585">
        <v>1.5146999999999999</v>
      </c>
      <c r="D585">
        <v>1.3204</v>
      </c>
      <c r="E585">
        <v>1.1487000000000001</v>
      </c>
    </row>
    <row r="586" spans="1:5" x14ac:dyDescent="0.25">
      <c r="A586" t="s">
        <v>653</v>
      </c>
      <c r="B586" t="s">
        <v>654</v>
      </c>
      <c r="C586">
        <v>1.2639</v>
      </c>
      <c r="D586">
        <v>0.59340000000000004</v>
      </c>
      <c r="E586">
        <v>1.8306</v>
      </c>
    </row>
    <row r="587" spans="1:5" x14ac:dyDescent="0.25">
      <c r="A587" t="s">
        <v>653</v>
      </c>
      <c r="B587" t="s">
        <v>655</v>
      </c>
      <c r="C587">
        <v>1.2639</v>
      </c>
      <c r="D587">
        <v>1.5824</v>
      </c>
      <c r="E587">
        <v>0.73219999999999996</v>
      </c>
    </row>
    <row r="588" spans="1:5" x14ac:dyDescent="0.25">
      <c r="A588" t="s">
        <v>653</v>
      </c>
      <c r="B588" t="s">
        <v>656</v>
      </c>
      <c r="C588">
        <v>1.2639</v>
      </c>
      <c r="D588">
        <v>1.1868000000000001</v>
      </c>
      <c r="E588">
        <v>0.9153</v>
      </c>
    </row>
    <row r="589" spans="1:5" x14ac:dyDescent="0.25">
      <c r="A589" t="s">
        <v>653</v>
      </c>
      <c r="B589" t="s">
        <v>657</v>
      </c>
      <c r="C589">
        <v>1.2639</v>
      </c>
      <c r="D589">
        <v>1.1076999999999999</v>
      </c>
      <c r="E589">
        <v>1.9525999999999999</v>
      </c>
    </row>
    <row r="590" spans="1:5" x14ac:dyDescent="0.25">
      <c r="A590" t="s">
        <v>653</v>
      </c>
      <c r="B590" t="s">
        <v>658</v>
      </c>
      <c r="C590">
        <v>1.2639</v>
      </c>
      <c r="D590">
        <v>2.1758000000000002</v>
      </c>
      <c r="E590">
        <v>0</v>
      </c>
    </row>
    <row r="591" spans="1:5" x14ac:dyDescent="0.25">
      <c r="A591" t="s">
        <v>653</v>
      </c>
      <c r="B591" t="s">
        <v>659</v>
      </c>
      <c r="C591">
        <v>1.2639</v>
      </c>
      <c r="D591">
        <v>0.1978</v>
      </c>
      <c r="E591">
        <v>0.9153</v>
      </c>
    </row>
    <row r="592" spans="1:5" x14ac:dyDescent="0.25">
      <c r="A592" t="s">
        <v>653</v>
      </c>
      <c r="B592" t="s">
        <v>660</v>
      </c>
      <c r="C592">
        <v>1.2639</v>
      </c>
      <c r="D592">
        <v>0.59340000000000004</v>
      </c>
      <c r="E592">
        <v>0.9153</v>
      </c>
    </row>
    <row r="593" spans="1:5" x14ac:dyDescent="0.25">
      <c r="A593" t="s">
        <v>653</v>
      </c>
      <c r="B593" t="s">
        <v>661</v>
      </c>
      <c r="C593">
        <v>1.2639</v>
      </c>
      <c r="D593">
        <v>0.63300000000000001</v>
      </c>
      <c r="E593">
        <v>0.97629999999999995</v>
      </c>
    </row>
    <row r="594" spans="1:5" x14ac:dyDescent="0.25">
      <c r="A594" t="s">
        <v>653</v>
      </c>
      <c r="B594" t="s">
        <v>662</v>
      </c>
      <c r="C594">
        <v>1.2639</v>
      </c>
      <c r="D594">
        <v>2.5714000000000001</v>
      </c>
      <c r="E594">
        <v>0.9153</v>
      </c>
    </row>
    <row r="595" spans="1:5" x14ac:dyDescent="0.25">
      <c r="A595" t="s">
        <v>653</v>
      </c>
      <c r="B595" t="s">
        <v>663</v>
      </c>
      <c r="C595">
        <v>1.2639</v>
      </c>
      <c r="D595">
        <v>1.4241999999999999</v>
      </c>
      <c r="E595">
        <v>0.73219999999999996</v>
      </c>
    </row>
    <row r="596" spans="1:5" x14ac:dyDescent="0.25">
      <c r="A596" t="s">
        <v>653</v>
      </c>
      <c r="B596" t="s">
        <v>664</v>
      </c>
      <c r="C596">
        <v>1.2639</v>
      </c>
      <c r="D596">
        <v>0.63300000000000001</v>
      </c>
      <c r="E596">
        <v>1.4644999999999999</v>
      </c>
    </row>
    <row r="597" spans="1:5" x14ac:dyDescent="0.25">
      <c r="A597" t="s">
        <v>653</v>
      </c>
      <c r="B597" t="s">
        <v>665</v>
      </c>
      <c r="C597">
        <v>1.2639</v>
      </c>
      <c r="D597">
        <v>0.1978</v>
      </c>
      <c r="E597">
        <v>1.2203999999999999</v>
      </c>
    </row>
    <row r="598" spans="1:5" x14ac:dyDescent="0.25">
      <c r="A598" t="s">
        <v>653</v>
      </c>
      <c r="B598" t="s">
        <v>666</v>
      </c>
      <c r="C598">
        <v>1.2639</v>
      </c>
      <c r="D598">
        <v>0.63300000000000001</v>
      </c>
      <c r="E598">
        <v>1.2203999999999999</v>
      </c>
    </row>
    <row r="599" spans="1:5" x14ac:dyDescent="0.25">
      <c r="A599" t="s">
        <v>653</v>
      </c>
      <c r="B599" t="s">
        <v>667</v>
      </c>
      <c r="C599">
        <v>1.2639</v>
      </c>
      <c r="D599">
        <v>0.39560000000000001</v>
      </c>
      <c r="E599">
        <v>0.61019999999999996</v>
      </c>
    </row>
    <row r="600" spans="1:5" x14ac:dyDescent="0.25">
      <c r="A600" t="s">
        <v>653</v>
      </c>
      <c r="B600" t="s">
        <v>668</v>
      </c>
      <c r="C600">
        <v>1.2639</v>
      </c>
      <c r="D600">
        <v>1.1076999999999999</v>
      </c>
      <c r="E600">
        <v>0.73219999999999996</v>
      </c>
    </row>
    <row r="601" spans="1:5" x14ac:dyDescent="0.25">
      <c r="A601" t="s">
        <v>653</v>
      </c>
      <c r="B601" t="s">
        <v>669</v>
      </c>
      <c r="C601">
        <v>1.2639</v>
      </c>
      <c r="D601">
        <v>0.94940000000000002</v>
      </c>
      <c r="E601">
        <v>0.73219999999999996</v>
      </c>
    </row>
    <row r="602" spans="1:5" x14ac:dyDescent="0.25">
      <c r="A602" t="s">
        <v>670</v>
      </c>
      <c r="B602" t="s">
        <v>671</v>
      </c>
      <c r="C602">
        <v>1.4218999999999999</v>
      </c>
      <c r="D602">
        <v>0.87909999999999999</v>
      </c>
      <c r="E602">
        <v>1.1566000000000001</v>
      </c>
    </row>
    <row r="603" spans="1:5" x14ac:dyDescent="0.25">
      <c r="A603" t="s">
        <v>670</v>
      </c>
      <c r="B603" t="s">
        <v>672</v>
      </c>
      <c r="C603">
        <v>1.4218999999999999</v>
      </c>
      <c r="D603">
        <v>0.87909999999999999</v>
      </c>
      <c r="E603">
        <v>1.3493999999999999</v>
      </c>
    </row>
    <row r="604" spans="1:5" x14ac:dyDescent="0.25">
      <c r="A604" t="s">
        <v>670</v>
      </c>
      <c r="B604" t="s">
        <v>673</v>
      </c>
      <c r="C604">
        <v>1.4218999999999999</v>
      </c>
      <c r="D604">
        <v>0.87909999999999999</v>
      </c>
      <c r="E604">
        <v>0.38550000000000001</v>
      </c>
    </row>
    <row r="605" spans="1:5" x14ac:dyDescent="0.25">
      <c r="A605" t="s">
        <v>670</v>
      </c>
      <c r="B605" t="s">
        <v>674</v>
      </c>
      <c r="C605">
        <v>1.4218999999999999</v>
      </c>
      <c r="D605">
        <v>0.93769999999999998</v>
      </c>
      <c r="E605">
        <v>1.0281</v>
      </c>
    </row>
    <row r="606" spans="1:5" x14ac:dyDescent="0.25">
      <c r="A606" t="s">
        <v>670</v>
      </c>
      <c r="B606" t="s">
        <v>675</v>
      </c>
      <c r="C606">
        <v>1.4218999999999999</v>
      </c>
      <c r="D606">
        <v>1.0548999999999999</v>
      </c>
      <c r="E606">
        <v>0.96379999999999999</v>
      </c>
    </row>
    <row r="607" spans="1:5" x14ac:dyDescent="0.25">
      <c r="A607" t="s">
        <v>670</v>
      </c>
      <c r="B607" t="s">
        <v>676</v>
      </c>
      <c r="C607">
        <v>1.4218999999999999</v>
      </c>
      <c r="D607">
        <v>0.70330000000000004</v>
      </c>
      <c r="E607">
        <v>1.9277</v>
      </c>
    </row>
    <row r="608" spans="1:5" x14ac:dyDescent="0.25">
      <c r="A608" t="s">
        <v>670</v>
      </c>
      <c r="B608" t="s">
        <v>677</v>
      </c>
      <c r="C608">
        <v>1.4218999999999999</v>
      </c>
      <c r="D608">
        <v>0.70330000000000004</v>
      </c>
      <c r="E608">
        <v>1.1566000000000001</v>
      </c>
    </row>
    <row r="609" spans="1:5" x14ac:dyDescent="0.25">
      <c r="A609" t="s">
        <v>670</v>
      </c>
      <c r="B609" t="s">
        <v>678</v>
      </c>
      <c r="C609">
        <v>1.4218999999999999</v>
      </c>
      <c r="D609">
        <v>1.1720999999999999</v>
      </c>
      <c r="E609">
        <v>0.77110000000000001</v>
      </c>
    </row>
    <row r="610" spans="1:5" x14ac:dyDescent="0.25">
      <c r="A610" t="s">
        <v>670</v>
      </c>
      <c r="B610" t="s">
        <v>679</v>
      </c>
      <c r="C610">
        <v>1.4218999999999999</v>
      </c>
      <c r="D610">
        <v>1.4066000000000001</v>
      </c>
      <c r="E610">
        <v>0.57830000000000004</v>
      </c>
    </row>
    <row r="611" spans="1:5" x14ac:dyDescent="0.25">
      <c r="A611" t="s">
        <v>670</v>
      </c>
      <c r="B611" t="s">
        <v>680</v>
      </c>
      <c r="C611">
        <v>1.4218999999999999</v>
      </c>
      <c r="D611">
        <v>0.87909999999999999</v>
      </c>
      <c r="E611">
        <v>1.3493999999999999</v>
      </c>
    </row>
    <row r="612" spans="1:5" x14ac:dyDescent="0.25">
      <c r="A612" t="s">
        <v>670</v>
      </c>
      <c r="B612" t="s">
        <v>681</v>
      </c>
      <c r="C612">
        <v>1.4218999999999999</v>
      </c>
      <c r="D612">
        <v>1.2659</v>
      </c>
      <c r="E612">
        <v>0.77110000000000001</v>
      </c>
    </row>
    <row r="613" spans="1:5" x14ac:dyDescent="0.25">
      <c r="A613" t="s">
        <v>670</v>
      </c>
      <c r="B613" t="s">
        <v>682</v>
      </c>
      <c r="C613">
        <v>1.4218999999999999</v>
      </c>
      <c r="D613">
        <v>1.4066000000000001</v>
      </c>
      <c r="E613">
        <v>0.38550000000000001</v>
      </c>
    </row>
    <row r="614" spans="1:5" x14ac:dyDescent="0.25">
      <c r="A614" t="s">
        <v>670</v>
      </c>
      <c r="B614" t="s">
        <v>683</v>
      </c>
      <c r="C614">
        <v>1.4218999999999999</v>
      </c>
      <c r="D614">
        <v>1.0548999999999999</v>
      </c>
      <c r="E614">
        <v>0.96379999999999999</v>
      </c>
    </row>
    <row r="615" spans="1:5" x14ac:dyDescent="0.25">
      <c r="A615" t="s">
        <v>670</v>
      </c>
      <c r="B615" t="s">
        <v>684</v>
      </c>
      <c r="C615">
        <v>1.4218999999999999</v>
      </c>
      <c r="D615">
        <v>1.1253</v>
      </c>
      <c r="E615">
        <v>1.3878999999999999</v>
      </c>
    </row>
    <row r="616" spans="1:5" x14ac:dyDescent="0.25">
      <c r="A616" t="s">
        <v>670</v>
      </c>
      <c r="B616" t="s">
        <v>685</v>
      </c>
      <c r="C616">
        <v>1.4218999999999999</v>
      </c>
      <c r="D616">
        <v>0.28129999999999999</v>
      </c>
      <c r="E616">
        <v>0.92530000000000001</v>
      </c>
    </row>
    <row r="617" spans="1:5" x14ac:dyDescent="0.25">
      <c r="A617" t="s">
        <v>670</v>
      </c>
      <c r="B617" t="s">
        <v>686</v>
      </c>
      <c r="C617">
        <v>1.4218999999999999</v>
      </c>
      <c r="D617">
        <v>1.641</v>
      </c>
      <c r="E617">
        <v>0.77110000000000001</v>
      </c>
    </row>
    <row r="618" spans="1:5" x14ac:dyDescent="0.25">
      <c r="A618" t="s">
        <v>687</v>
      </c>
      <c r="B618" t="s">
        <v>688</v>
      </c>
      <c r="C618">
        <v>1.4875</v>
      </c>
      <c r="D618">
        <v>1.2222999999999999</v>
      </c>
      <c r="E618">
        <v>0.51949999999999996</v>
      </c>
    </row>
    <row r="619" spans="1:5" x14ac:dyDescent="0.25">
      <c r="A619" t="s">
        <v>687</v>
      </c>
      <c r="B619" t="s">
        <v>689</v>
      </c>
      <c r="C619">
        <v>1.4875</v>
      </c>
      <c r="D619">
        <v>0.97109999999999996</v>
      </c>
      <c r="E619">
        <v>1.2698</v>
      </c>
    </row>
    <row r="620" spans="1:5" x14ac:dyDescent="0.25">
      <c r="A620" t="s">
        <v>687</v>
      </c>
      <c r="B620" t="s">
        <v>690</v>
      </c>
      <c r="C620">
        <v>1.4875</v>
      </c>
      <c r="D620">
        <v>1.4668000000000001</v>
      </c>
      <c r="E620">
        <v>0.86580000000000001</v>
      </c>
    </row>
    <row r="621" spans="1:5" x14ac:dyDescent="0.25">
      <c r="A621" t="s">
        <v>687</v>
      </c>
      <c r="B621" t="s">
        <v>691</v>
      </c>
      <c r="C621">
        <v>1.4875</v>
      </c>
      <c r="D621">
        <v>1.2222999999999999</v>
      </c>
      <c r="E621">
        <v>1.1254999999999999</v>
      </c>
    </row>
    <row r="622" spans="1:5" x14ac:dyDescent="0.25">
      <c r="A622" t="s">
        <v>687</v>
      </c>
      <c r="B622" t="s">
        <v>692</v>
      </c>
      <c r="C622">
        <v>1.4875</v>
      </c>
      <c r="D622">
        <v>0.94120000000000004</v>
      </c>
      <c r="E622">
        <v>1.2381</v>
      </c>
    </row>
    <row r="623" spans="1:5" x14ac:dyDescent="0.25">
      <c r="A623" t="s">
        <v>687</v>
      </c>
      <c r="B623" t="s">
        <v>693</v>
      </c>
      <c r="C623">
        <v>1.4875</v>
      </c>
      <c r="D623">
        <v>1.3445</v>
      </c>
      <c r="E623">
        <v>1.2698</v>
      </c>
    </row>
    <row r="624" spans="1:5" x14ac:dyDescent="0.25">
      <c r="A624" t="s">
        <v>687</v>
      </c>
      <c r="B624" t="s">
        <v>694</v>
      </c>
      <c r="C624">
        <v>1.4875</v>
      </c>
      <c r="D624">
        <v>0.44819999999999999</v>
      </c>
      <c r="E624">
        <v>0.52910000000000001</v>
      </c>
    </row>
    <row r="625" spans="1:5" x14ac:dyDescent="0.25">
      <c r="A625" t="s">
        <v>687</v>
      </c>
      <c r="B625" t="s">
        <v>695</v>
      </c>
      <c r="C625">
        <v>1.4875</v>
      </c>
      <c r="D625">
        <v>1.3445</v>
      </c>
      <c r="E625">
        <v>0.95240000000000002</v>
      </c>
    </row>
    <row r="626" spans="1:5" x14ac:dyDescent="0.25">
      <c r="A626" t="s">
        <v>687</v>
      </c>
      <c r="B626" t="s">
        <v>696</v>
      </c>
      <c r="C626">
        <v>1.4875</v>
      </c>
      <c r="D626">
        <v>0.73340000000000005</v>
      </c>
      <c r="E626">
        <v>0.95240000000000002</v>
      </c>
    </row>
    <row r="627" spans="1:5" x14ac:dyDescent="0.25">
      <c r="A627" t="s">
        <v>687</v>
      </c>
      <c r="B627" t="s">
        <v>697</v>
      </c>
      <c r="C627">
        <v>1.4875</v>
      </c>
      <c r="D627">
        <v>1.5462</v>
      </c>
      <c r="E627">
        <v>1.1429</v>
      </c>
    </row>
    <row r="628" spans="1:5" x14ac:dyDescent="0.25">
      <c r="A628" t="s">
        <v>687</v>
      </c>
      <c r="B628" t="s">
        <v>698</v>
      </c>
      <c r="C628">
        <v>1.4875</v>
      </c>
      <c r="D628">
        <v>0.22409999999999999</v>
      </c>
      <c r="E628">
        <v>0.52910000000000001</v>
      </c>
    </row>
    <row r="629" spans="1:5" x14ac:dyDescent="0.25">
      <c r="A629" t="s">
        <v>687</v>
      </c>
      <c r="B629" t="s">
        <v>699</v>
      </c>
      <c r="C629">
        <v>1.4875</v>
      </c>
      <c r="D629">
        <v>1.1951000000000001</v>
      </c>
      <c r="E629">
        <v>0.84660000000000002</v>
      </c>
    </row>
    <row r="630" spans="1:5" x14ac:dyDescent="0.25">
      <c r="A630" t="s">
        <v>687</v>
      </c>
      <c r="B630" t="s">
        <v>700</v>
      </c>
      <c r="C630">
        <v>1.4875</v>
      </c>
      <c r="D630">
        <v>0.53779999999999994</v>
      </c>
      <c r="E630">
        <v>1.3332999999999999</v>
      </c>
    </row>
    <row r="631" spans="1:5" x14ac:dyDescent="0.25">
      <c r="A631" t="s">
        <v>687</v>
      </c>
      <c r="B631" t="s">
        <v>701</v>
      </c>
      <c r="C631">
        <v>1.4875</v>
      </c>
      <c r="D631">
        <v>1.1429</v>
      </c>
      <c r="E631">
        <v>1.2381</v>
      </c>
    </row>
    <row r="632" spans="1:5" x14ac:dyDescent="0.25">
      <c r="A632" t="s">
        <v>687</v>
      </c>
      <c r="B632" t="s">
        <v>702</v>
      </c>
      <c r="C632">
        <v>1.4875</v>
      </c>
      <c r="D632">
        <v>0.73950000000000005</v>
      </c>
      <c r="E632">
        <v>1.0476000000000001</v>
      </c>
    </row>
    <row r="633" spans="1:5" x14ac:dyDescent="0.25">
      <c r="A633" t="s">
        <v>687</v>
      </c>
      <c r="B633" t="s">
        <v>703</v>
      </c>
      <c r="C633">
        <v>1.4875</v>
      </c>
      <c r="D633">
        <v>0.73950000000000005</v>
      </c>
      <c r="E633">
        <v>1.1429</v>
      </c>
    </row>
    <row r="634" spans="1:5" x14ac:dyDescent="0.25">
      <c r="A634" t="s">
        <v>704</v>
      </c>
      <c r="B634" t="s">
        <v>705</v>
      </c>
      <c r="C634">
        <v>1.6083000000000001</v>
      </c>
      <c r="D634">
        <v>0.95660000000000001</v>
      </c>
      <c r="E634">
        <v>0.73499999999999999</v>
      </c>
    </row>
    <row r="635" spans="1:5" x14ac:dyDescent="0.25">
      <c r="A635" t="s">
        <v>704</v>
      </c>
      <c r="B635" t="s">
        <v>706</v>
      </c>
      <c r="C635">
        <v>1.6083000000000001</v>
      </c>
      <c r="D635">
        <v>0.93269999999999997</v>
      </c>
      <c r="E635">
        <v>1.52</v>
      </c>
    </row>
    <row r="636" spans="1:5" x14ac:dyDescent="0.25">
      <c r="A636" t="s">
        <v>704</v>
      </c>
      <c r="B636" t="s">
        <v>707</v>
      </c>
      <c r="C636">
        <v>1.6083000000000001</v>
      </c>
      <c r="D636">
        <v>0.88819999999999999</v>
      </c>
      <c r="E636">
        <v>1.1168</v>
      </c>
    </row>
    <row r="637" spans="1:5" x14ac:dyDescent="0.25">
      <c r="A637" t="s">
        <v>704</v>
      </c>
      <c r="B637" t="s">
        <v>708</v>
      </c>
      <c r="C637">
        <v>1.6083000000000001</v>
      </c>
      <c r="D637">
        <v>1.1398999999999999</v>
      </c>
      <c r="E637">
        <v>1.0133000000000001</v>
      </c>
    </row>
    <row r="638" spans="1:5" x14ac:dyDescent="0.25">
      <c r="A638" t="s">
        <v>704</v>
      </c>
      <c r="B638" t="s">
        <v>709</v>
      </c>
      <c r="C638">
        <v>1.6083000000000001</v>
      </c>
      <c r="D638">
        <v>1.0363</v>
      </c>
      <c r="E638">
        <v>0.79620000000000002</v>
      </c>
    </row>
    <row r="639" spans="1:5" x14ac:dyDescent="0.25">
      <c r="A639" t="s">
        <v>704</v>
      </c>
      <c r="B639" t="s">
        <v>710</v>
      </c>
      <c r="C639">
        <v>1.6083000000000001</v>
      </c>
      <c r="D639">
        <v>1.0881000000000001</v>
      </c>
      <c r="E639">
        <v>1.2304999999999999</v>
      </c>
    </row>
    <row r="640" spans="1:5" x14ac:dyDescent="0.25">
      <c r="A640" t="s">
        <v>704</v>
      </c>
      <c r="B640" t="s">
        <v>711</v>
      </c>
      <c r="C640">
        <v>1.6083000000000001</v>
      </c>
      <c r="D640">
        <v>1.1870000000000001</v>
      </c>
      <c r="E640">
        <v>0.63170000000000004</v>
      </c>
    </row>
    <row r="641" spans="1:5" x14ac:dyDescent="0.25">
      <c r="A641" t="s">
        <v>704</v>
      </c>
      <c r="B641" t="s">
        <v>712</v>
      </c>
      <c r="C641">
        <v>1.6083000000000001</v>
      </c>
      <c r="D641">
        <v>0.50870000000000004</v>
      </c>
      <c r="E641">
        <v>1.0265</v>
      </c>
    </row>
    <row r="642" spans="1:5" x14ac:dyDescent="0.25">
      <c r="A642" t="s">
        <v>704</v>
      </c>
      <c r="B642" t="s">
        <v>713</v>
      </c>
      <c r="C642">
        <v>1.6083000000000001</v>
      </c>
      <c r="D642">
        <v>0.98450000000000004</v>
      </c>
      <c r="E642">
        <v>0.86860000000000004</v>
      </c>
    </row>
    <row r="643" spans="1:5" x14ac:dyDescent="0.25">
      <c r="A643" t="s">
        <v>704</v>
      </c>
      <c r="B643" t="s">
        <v>714</v>
      </c>
      <c r="C643">
        <v>1.6083000000000001</v>
      </c>
      <c r="D643">
        <v>0.90869999999999995</v>
      </c>
      <c r="E643">
        <v>1.1357999999999999</v>
      </c>
    </row>
    <row r="644" spans="1:5" x14ac:dyDescent="0.25">
      <c r="A644" t="s">
        <v>704</v>
      </c>
      <c r="B644" t="s">
        <v>715</v>
      </c>
      <c r="C644">
        <v>1.6083000000000001</v>
      </c>
      <c r="D644">
        <v>0.755</v>
      </c>
      <c r="E644">
        <v>1.9233</v>
      </c>
    </row>
    <row r="645" spans="1:5" x14ac:dyDescent="0.25">
      <c r="A645" t="s">
        <v>704</v>
      </c>
      <c r="B645" t="s">
        <v>716</v>
      </c>
      <c r="C645">
        <v>1.6083000000000001</v>
      </c>
      <c r="D645">
        <v>1.2435</v>
      </c>
      <c r="E645">
        <v>1.2695000000000001</v>
      </c>
    </row>
    <row r="646" spans="1:5" x14ac:dyDescent="0.25">
      <c r="A646" t="s">
        <v>704</v>
      </c>
      <c r="B646" t="s">
        <v>717</v>
      </c>
      <c r="C646">
        <v>1.6083000000000001</v>
      </c>
      <c r="D646">
        <v>1.0044</v>
      </c>
      <c r="E646">
        <v>1.0022</v>
      </c>
    </row>
    <row r="647" spans="1:5" x14ac:dyDescent="0.25">
      <c r="A647" t="s">
        <v>704</v>
      </c>
      <c r="B647" t="s">
        <v>718</v>
      </c>
      <c r="C647">
        <v>1.6083000000000001</v>
      </c>
      <c r="D647">
        <v>0.7772</v>
      </c>
      <c r="E647">
        <v>0.50670000000000004</v>
      </c>
    </row>
    <row r="648" spans="1:5" x14ac:dyDescent="0.25">
      <c r="A648" t="s">
        <v>704</v>
      </c>
      <c r="B648" t="s">
        <v>719</v>
      </c>
      <c r="C648">
        <v>1.6083000000000001</v>
      </c>
      <c r="D648">
        <v>1.3768</v>
      </c>
      <c r="E648">
        <v>0.86860000000000004</v>
      </c>
    </row>
    <row r="649" spans="1:5" x14ac:dyDescent="0.25">
      <c r="A649" t="s">
        <v>704</v>
      </c>
      <c r="B649" t="s">
        <v>720</v>
      </c>
      <c r="C649">
        <v>1.6083000000000001</v>
      </c>
      <c r="D649">
        <v>1.2435</v>
      </c>
      <c r="E649">
        <v>0.93540000000000001</v>
      </c>
    </row>
    <row r="650" spans="1:5" x14ac:dyDescent="0.25">
      <c r="A650" t="s">
        <v>704</v>
      </c>
      <c r="B650" t="s">
        <v>721</v>
      </c>
      <c r="C650">
        <v>1.6083000000000001</v>
      </c>
      <c r="D650">
        <v>1.5025999999999999</v>
      </c>
      <c r="E650">
        <v>0.79620000000000002</v>
      </c>
    </row>
    <row r="651" spans="1:5" x14ac:dyDescent="0.25">
      <c r="A651" t="s">
        <v>704</v>
      </c>
      <c r="B651" t="s">
        <v>722</v>
      </c>
      <c r="C651">
        <v>1.6083000000000001</v>
      </c>
      <c r="D651">
        <v>0.7772</v>
      </c>
      <c r="E651">
        <v>0.7238</v>
      </c>
    </row>
    <row r="652" spans="1:5" x14ac:dyDescent="0.25">
      <c r="A652" t="s">
        <v>704</v>
      </c>
      <c r="B652" t="s">
        <v>723</v>
      </c>
      <c r="C652">
        <v>1.6083000000000001</v>
      </c>
      <c r="D652">
        <v>1.1001000000000001</v>
      </c>
      <c r="E652">
        <v>0.86860000000000004</v>
      </c>
    </row>
    <row r="653" spans="1:5" x14ac:dyDescent="0.25">
      <c r="A653" t="s">
        <v>704</v>
      </c>
      <c r="B653" t="s">
        <v>724</v>
      </c>
      <c r="C653">
        <v>1.6083000000000001</v>
      </c>
      <c r="D653">
        <v>0.8609</v>
      </c>
      <c r="E653">
        <v>0.66810000000000003</v>
      </c>
    </row>
    <row r="654" spans="1:5" x14ac:dyDescent="0.25">
      <c r="A654" t="s">
        <v>704</v>
      </c>
      <c r="B654" t="s">
        <v>725</v>
      </c>
      <c r="C654">
        <v>1.6083000000000001</v>
      </c>
      <c r="D654">
        <v>1.0881000000000001</v>
      </c>
      <c r="E654">
        <v>1.3028999999999999</v>
      </c>
    </row>
    <row r="655" spans="1:5" x14ac:dyDescent="0.25">
      <c r="A655" t="s">
        <v>704</v>
      </c>
      <c r="B655" t="s">
        <v>726</v>
      </c>
      <c r="C655">
        <v>1.6083000000000001</v>
      </c>
      <c r="D655">
        <v>1.0044</v>
      </c>
      <c r="E655">
        <v>0.80179999999999996</v>
      </c>
    </row>
    <row r="656" spans="1:5" x14ac:dyDescent="0.25">
      <c r="A656" t="s">
        <v>704</v>
      </c>
      <c r="B656" t="s">
        <v>727</v>
      </c>
      <c r="C656">
        <v>1.6083000000000001</v>
      </c>
      <c r="D656">
        <v>0.82899999999999996</v>
      </c>
      <c r="E656">
        <v>1.3753</v>
      </c>
    </row>
    <row r="657" spans="1:5" x14ac:dyDescent="0.25">
      <c r="A657" t="s">
        <v>704</v>
      </c>
      <c r="B657" t="s">
        <v>728</v>
      </c>
      <c r="C657">
        <v>1.6083000000000001</v>
      </c>
      <c r="D657">
        <v>0.90869999999999995</v>
      </c>
      <c r="E657">
        <v>0.73499999999999999</v>
      </c>
    </row>
    <row r="658" spans="1:5" x14ac:dyDescent="0.25">
      <c r="A658" t="s">
        <v>704</v>
      </c>
      <c r="B658" t="s">
        <v>729</v>
      </c>
      <c r="C658">
        <v>1.6083000000000001</v>
      </c>
      <c r="D658">
        <v>1.1957</v>
      </c>
      <c r="E658">
        <v>0.80179999999999996</v>
      </c>
    </row>
    <row r="659" spans="1:5" x14ac:dyDescent="0.25">
      <c r="A659" t="s">
        <v>704</v>
      </c>
      <c r="B659" t="s">
        <v>730</v>
      </c>
      <c r="C659">
        <v>1.6083000000000001</v>
      </c>
      <c r="D659">
        <v>0.7913</v>
      </c>
      <c r="E659">
        <v>1.2634000000000001</v>
      </c>
    </row>
    <row r="660" spans="1:5" x14ac:dyDescent="0.25">
      <c r="A660" t="s">
        <v>704</v>
      </c>
      <c r="B660" t="s">
        <v>731</v>
      </c>
      <c r="C660">
        <v>1.6083000000000001</v>
      </c>
      <c r="D660">
        <v>0.82899999999999996</v>
      </c>
      <c r="E660">
        <v>1.0133000000000001</v>
      </c>
    </row>
    <row r="661" spans="1:5" x14ac:dyDescent="0.25">
      <c r="A661" t="s">
        <v>732</v>
      </c>
      <c r="B661" t="s">
        <v>733</v>
      </c>
      <c r="C661">
        <v>1.8529</v>
      </c>
      <c r="D661">
        <v>2.1587999999999998</v>
      </c>
      <c r="E661">
        <v>0.64149999999999996</v>
      </c>
    </row>
    <row r="662" spans="1:5" x14ac:dyDescent="0.25">
      <c r="A662" t="s">
        <v>732</v>
      </c>
      <c r="B662" t="s">
        <v>734</v>
      </c>
      <c r="C662">
        <v>1.8529</v>
      </c>
      <c r="D662">
        <v>0.71960000000000002</v>
      </c>
      <c r="E662">
        <v>0.85540000000000005</v>
      </c>
    </row>
    <row r="663" spans="1:5" x14ac:dyDescent="0.25">
      <c r="A663" t="s">
        <v>732</v>
      </c>
      <c r="B663" t="s">
        <v>735</v>
      </c>
      <c r="C663">
        <v>1.8529</v>
      </c>
      <c r="D663">
        <v>0.67459999999999998</v>
      </c>
      <c r="E663">
        <v>1.7642</v>
      </c>
    </row>
    <row r="664" spans="1:5" x14ac:dyDescent="0.25">
      <c r="A664" t="s">
        <v>732</v>
      </c>
      <c r="B664" t="s">
        <v>736</v>
      </c>
      <c r="C664">
        <v>1.8529</v>
      </c>
      <c r="D664">
        <v>0.53969999999999996</v>
      </c>
      <c r="E664">
        <v>0.80189999999999995</v>
      </c>
    </row>
    <row r="665" spans="1:5" x14ac:dyDescent="0.25">
      <c r="A665" t="s">
        <v>732</v>
      </c>
      <c r="B665" t="s">
        <v>737</v>
      </c>
      <c r="C665">
        <v>1.8529</v>
      </c>
      <c r="D665">
        <v>0.8095</v>
      </c>
      <c r="E665">
        <v>1.4434</v>
      </c>
    </row>
    <row r="666" spans="1:5" x14ac:dyDescent="0.25">
      <c r="A666" t="s">
        <v>732</v>
      </c>
      <c r="B666" t="s">
        <v>738</v>
      </c>
      <c r="C666">
        <v>1.8529</v>
      </c>
      <c r="D666">
        <v>1.6191</v>
      </c>
      <c r="E666">
        <v>0.85540000000000005</v>
      </c>
    </row>
    <row r="667" spans="1:5" x14ac:dyDescent="0.25">
      <c r="A667" t="s">
        <v>732</v>
      </c>
      <c r="B667" t="s">
        <v>739</v>
      </c>
      <c r="C667">
        <v>1.8529</v>
      </c>
      <c r="D667">
        <v>0.8095</v>
      </c>
      <c r="E667">
        <v>0.80189999999999995</v>
      </c>
    </row>
    <row r="668" spans="1:5" x14ac:dyDescent="0.25">
      <c r="A668" t="s">
        <v>732</v>
      </c>
      <c r="B668" t="s">
        <v>740</v>
      </c>
      <c r="C668">
        <v>1.8529</v>
      </c>
      <c r="D668">
        <v>0.8095</v>
      </c>
      <c r="E668">
        <v>1.2829999999999999</v>
      </c>
    </row>
    <row r="669" spans="1:5" x14ac:dyDescent="0.25">
      <c r="A669" t="s">
        <v>732</v>
      </c>
      <c r="B669" t="s">
        <v>741</v>
      </c>
      <c r="C669">
        <v>1.8529</v>
      </c>
      <c r="D669">
        <v>1.0793999999999999</v>
      </c>
      <c r="E669">
        <v>0</v>
      </c>
    </row>
    <row r="670" spans="1:5" x14ac:dyDescent="0.25">
      <c r="A670" t="s">
        <v>732</v>
      </c>
      <c r="B670" t="s">
        <v>742</v>
      </c>
      <c r="C670">
        <v>1.8529</v>
      </c>
      <c r="D670">
        <v>1.2593000000000001</v>
      </c>
      <c r="E670">
        <v>0.85540000000000005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388" zoomScale="80" zoomScaleNormal="80" workbookViewId="0">
      <selection activeCell="A406" sqref="A406:E670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61</v>
      </c>
      <c r="B2" t="s">
        <v>305</v>
      </c>
      <c r="C2">
        <v>1.08</v>
      </c>
      <c r="D2">
        <v>0.21</v>
      </c>
      <c r="E2">
        <v>1.5</v>
      </c>
    </row>
    <row r="3" spans="1:5" x14ac:dyDescent="0.25">
      <c r="A3" t="s">
        <v>61</v>
      </c>
      <c r="B3" t="s">
        <v>64</v>
      </c>
      <c r="C3">
        <v>1.08</v>
      </c>
      <c r="D3">
        <v>0.64</v>
      </c>
      <c r="E3">
        <v>1.5</v>
      </c>
    </row>
    <row r="4" spans="1:5" x14ac:dyDescent="0.25">
      <c r="A4" t="s">
        <v>61</v>
      </c>
      <c r="B4" t="s">
        <v>65</v>
      </c>
      <c r="C4">
        <v>1.08</v>
      </c>
      <c r="D4">
        <v>0.96</v>
      </c>
      <c r="E4">
        <v>0.32</v>
      </c>
    </row>
    <row r="5" spans="1:5" x14ac:dyDescent="0.25">
      <c r="A5" t="s">
        <v>61</v>
      </c>
      <c r="B5" t="s">
        <v>249</v>
      </c>
      <c r="C5">
        <v>1.08</v>
      </c>
      <c r="D5">
        <v>0.43</v>
      </c>
      <c r="E5">
        <v>1.71</v>
      </c>
    </row>
    <row r="6" spans="1:5" x14ac:dyDescent="0.25">
      <c r="A6" t="s">
        <v>61</v>
      </c>
      <c r="B6" t="s">
        <v>71</v>
      </c>
      <c r="C6">
        <v>1.08</v>
      </c>
      <c r="D6">
        <v>0.64</v>
      </c>
      <c r="E6">
        <v>1.07</v>
      </c>
    </row>
    <row r="7" spans="1:5" x14ac:dyDescent="0.25">
      <c r="A7" t="s">
        <v>61</v>
      </c>
      <c r="B7" t="s">
        <v>62</v>
      </c>
      <c r="C7">
        <v>1.08</v>
      </c>
      <c r="D7">
        <v>0.64</v>
      </c>
      <c r="E7">
        <v>0.32</v>
      </c>
    </row>
    <row r="8" spans="1:5" x14ac:dyDescent="0.25">
      <c r="A8" t="s">
        <v>61</v>
      </c>
      <c r="B8" t="s">
        <v>328</v>
      </c>
      <c r="C8">
        <v>1.08</v>
      </c>
      <c r="D8">
        <v>0.64</v>
      </c>
      <c r="E8">
        <v>1.92</v>
      </c>
    </row>
    <row r="9" spans="1:5" x14ac:dyDescent="0.25">
      <c r="A9" t="s">
        <v>61</v>
      </c>
      <c r="B9" t="s">
        <v>246</v>
      </c>
      <c r="C9">
        <v>1.08</v>
      </c>
      <c r="D9">
        <v>1.92</v>
      </c>
      <c r="E9">
        <v>0</v>
      </c>
    </row>
    <row r="10" spans="1:5" x14ac:dyDescent="0.25">
      <c r="A10" t="s">
        <v>61</v>
      </c>
      <c r="B10" t="s">
        <v>66</v>
      </c>
      <c r="C10">
        <v>1.08</v>
      </c>
      <c r="D10">
        <v>1.28</v>
      </c>
      <c r="E10">
        <v>0.64</v>
      </c>
    </row>
    <row r="11" spans="1:5" x14ac:dyDescent="0.25">
      <c r="A11" t="s">
        <v>61</v>
      </c>
      <c r="B11" t="s">
        <v>248</v>
      </c>
      <c r="C11">
        <v>1.08</v>
      </c>
      <c r="D11">
        <v>0.32</v>
      </c>
      <c r="E11">
        <v>0.32</v>
      </c>
    </row>
    <row r="12" spans="1:5" x14ac:dyDescent="0.25">
      <c r="A12" t="s">
        <v>61</v>
      </c>
      <c r="B12" t="s">
        <v>67</v>
      </c>
      <c r="C12">
        <v>1.08</v>
      </c>
      <c r="D12">
        <v>0.32</v>
      </c>
      <c r="E12">
        <v>1.6</v>
      </c>
    </row>
    <row r="13" spans="1:5" x14ac:dyDescent="0.25">
      <c r="A13" t="s">
        <v>61</v>
      </c>
      <c r="B13" t="s">
        <v>306</v>
      </c>
      <c r="C13">
        <v>1.08</v>
      </c>
      <c r="D13">
        <v>0.32</v>
      </c>
      <c r="E13">
        <v>1.92</v>
      </c>
    </row>
    <row r="14" spans="1:5" x14ac:dyDescent="0.25">
      <c r="A14" t="s">
        <v>61</v>
      </c>
      <c r="B14" t="s">
        <v>335</v>
      </c>
      <c r="C14">
        <v>1.08</v>
      </c>
      <c r="D14">
        <v>0.64</v>
      </c>
      <c r="E14">
        <v>0.21</v>
      </c>
    </row>
    <row r="15" spans="1:5" x14ac:dyDescent="0.25">
      <c r="A15" t="s">
        <v>61</v>
      </c>
      <c r="B15" t="s">
        <v>354</v>
      </c>
      <c r="C15">
        <v>1.08</v>
      </c>
      <c r="D15">
        <v>0.85</v>
      </c>
      <c r="E15">
        <v>1.07</v>
      </c>
    </row>
    <row r="16" spans="1:5" x14ac:dyDescent="0.25">
      <c r="A16" t="s">
        <v>61</v>
      </c>
      <c r="B16" t="s">
        <v>82</v>
      </c>
      <c r="C16">
        <v>1.08</v>
      </c>
      <c r="D16">
        <v>0</v>
      </c>
      <c r="E16">
        <v>1.92</v>
      </c>
    </row>
    <row r="17" spans="1:5" x14ac:dyDescent="0.25">
      <c r="A17" t="s">
        <v>61</v>
      </c>
      <c r="B17" t="s">
        <v>87</v>
      </c>
      <c r="C17">
        <v>1.08</v>
      </c>
      <c r="D17">
        <v>0.64</v>
      </c>
      <c r="E17">
        <v>0.85</v>
      </c>
    </row>
    <row r="18" spans="1:5" x14ac:dyDescent="0.25">
      <c r="A18" t="s">
        <v>61</v>
      </c>
      <c r="B18" t="s">
        <v>247</v>
      </c>
      <c r="C18">
        <v>1.08</v>
      </c>
      <c r="D18">
        <v>0.85</v>
      </c>
      <c r="E18">
        <v>0.43</v>
      </c>
    </row>
    <row r="19" spans="1:5" x14ac:dyDescent="0.25">
      <c r="A19" t="s">
        <v>61</v>
      </c>
      <c r="B19" t="s">
        <v>245</v>
      </c>
      <c r="C19">
        <v>1.08</v>
      </c>
      <c r="D19">
        <v>0.32</v>
      </c>
      <c r="E19">
        <v>0.96</v>
      </c>
    </row>
    <row r="20" spans="1:5" x14ac:dyDescent="0.25">
      <c r="A20" t="s">
        <v>61</v>
      </c>
      <c r="B20" t="s">
        <v>69</v>
      </c>
      <c r="C20">
        <v>1.08</v>
      </c>
      <c r="D20">
        <v>1.28</v>
      </c>
      <c r="E20">
        <v>0.21</v>
      </c>
    </row>
    <row r="21" spans="1:5" x14ac:dyDescent="0.25">
      <c r="A21" t="s">
        <v>61</v>
      </c>
      <c r="B21" t="s">
        <v>70</v>
      </c>
      <c r="C21">
        <v>1.08</v>
      </c>
      <c r="D21">
        <v>0.85</v>
      </c>
      <c r="E21">
        <v>1.5</v>
      </c>
    </row>
    <row r="22" spans="1:5" x14ac:dyDescent="0.25">
      <c r="A22" t="s">
        <v>72</v>
      </c>
      <c r="B22" t="s">
        <v>63</v>
      </c>
      <c r="C22">
        <v>1.2708333333333299</v>
      </c>
      <c r="D22">
        <v>1.1299999999999999</v>
      </c>
      <c r="E22">
        <v>0.75</v>
      </c>
    </row>
    <row r="23" spans="1:5" x14ac:dyDescent="0.25">
      <c r="A23" t="s">
        <v>72</v>
      </c>
      <c r="B23" t="s">
        <v>90</v>
      </c>
      <c r="C23">
        <v>1.2708333333333299</v>
      </c>
      <c r="D23">
        <v>1.1299999999999999</v>
      </c>
      <c r="E23">
        <v>1.5</v>
      </c>
    </row>
    <row r="24" spans="1:5" x14ac:dyDescent="0.25">
      <c r="A24" t="s">
        <v>72</v>
      </c>
      <c r="B24" t="s">
        <v>103</v>
      </c>
      <c r="C24">
        <v>1.2708333333333299</v>
      </c>
      <c r="D24">
        <v>1.1299999999999999</v>
      </c>
      <c r="E24">
        <v>1.1299999999999999</v>
      </c>
    </row>
    <row r="25" spans="1:5" x14ac:dyDescent="0.25">
      <c r="A25" t="s">
        <v>72</v>
      </c>
      <c r="B25" t="s">
        <v>89</v>
      </c>
      <c r="C25">
        <v>1.2708333333333299</v>
      </c>
      <c r="D25">
        <v>0.75</v>
      </c>
      <c r="E25">
        <v>1.31</v>
      </c>
    </row>
    <row r="26" spans="1:5" x14ac:dyDescent="0.25">
      <c r="A26" t="s">
        <v>72</v>
      </c>
      <c r="B26" t="s">
        <v>88</v>
      </c>
      <c r="C26">
        <v>1.2708333333333299</v>
      </c>
      <c r="D26">
        <v>1.31</v>
      </c>
      <c r="E26">
        <v>0.75</v>
      </c>
    </row>
    <row r="27" spans="1:5" x14ac:dyDescent="0.25">
      <c r="A27" t="s">
        <v>72</v>
      </c>
      <c r="B27" t="s">
        <v>106</v>
      </c>
      <c r="C27">
        <v>1.2708333333333299</v>
      </c>
      <c r="D27">
        <v>0.56000000000000005</v>
      </c>
      <c r="E27">
        <v>2.44</v>
      </c>
    </row>
    <row r="28" spans="1:5" x14ac:dyDescent="0.25">
      <c r="A28" t="s">
        <v>72</v>
      </c>
      <c r="B28" t="s">
        <v>102</v>
      </c>
      <c r="C28">
        <v>1.2708333333333299</v>
      </c>
      <c r="D28">
        <v>0.75</v>
      </c>
      <c r="E28">
        <v>0.94</v>
      </c>
    </row>
    <row r="29" spans="1:5" x14ac:dyDescent="0.25">
      <c r="A29" t="s">
        <v>72</v>
      </c>
      <c r="B29" t="s">
        <v>86</v>
      </c>
      <c r="C29">
        <v>1.2708333333333299</v>
      </c>
      <c r="D29">
        <v>0.56000000000000005</v>
      </c>
      <c r="E29">
        <v>0.94</v>
      </c>
    </row>
    <row r="30" spans="1:5" x14ac:dyDescent="0.25">
      <c r="A30" t="s">
        <v>72</v>
      </c>
      <c r="B30" t="s">
        <v>384</v>
      </c>
      <c r="C30">
        <v>1.2708333333333299</v>
      </c>
      <c r="D30">
        <v>0.94</v>
      </c>
      <c r="E30">
        <v>1.88</v>
      </c>
    </row>
    <row r="31" spans="1:5" x14ac:dyDescent="0.25">
      <c r="A31" t="s">
        <v>72</v>
      </c>
      <c r="B31" t="s">
        <v>74</v>
      </c>
      <c r="C31">
        <v>1.2708333333333299</v>
      </c>
      <c r="D31">
        <v>1.31</v>
      </c>
      <c r="E31">
        <v>0.75</v>
      </c>
    </row>
    <row r="32" spans="1:5" x14ac:dyDescent="0.25">
      <c r="A32" t="s">
        <v>72</v>
      </c>
      <c r="B32" t="s">
        <v>73</v>
      </c>
      <c r="C32">
        <v>1.2708333333333299</v>
      </c>
      <c r="D32">
        <v>0.56000000000000005</v>
      </c>
      <c r="E32">
        <v>0.56000000000000005</v>
      </c>
    </row>
    <row r="33" spans="1:5" x14ac:dyDescent="0.25">
      <c r="A33" t="s">
        <v>72</v>
      </c>
      <c r="B33" t="s">
        <v>85</v>
      </c>
      <c r="C33">
        <v>1.2708333333333299</v>
      </c>
      <c r="D33">
        <v>0.75</v>
      </c>
      <c r="E33">
        <v>0.75</v>
      </c>
    </row>
    <row r="34" spans="1:5" x14ac:dyDescent="0.25">
      <c r="A34" t="s">
        <v>72</v>
      </c>
      <c r="B34" t="s">
        <v>83</v>
      </c>
      <c r="C34">
        <v>1.2708333333333299</v>
      </c>
      <c r="D34">
        <v>0.38</v>
      </c>
      <c r="E34">
        <v>0.75</v>
      </c>
    </row>
    <row r="35" spans="1:5" x14ac:dyDescent="0.25">
      <c r="A35" t="s">
        <v>72</v>
      </c>
      <c r="B35" t="s">
        <v>344</v>
      </c>
      <c r="C35">
        <v>1.2708333333333299</v>
      </c>
      <c r="D35">
        <v>0.38</v>
      </c>
      <c r="E35">
        <v>0.75</v>
      </c>
    </row>
    <row r="36" spans="1:5" x14ac:dyDescent="0.25">
      <c r="A36" t="s">
        <v>72</v>
      </c>
      <c r="B36" t="s">
        <v>76</v>
      </c>
      <c r="C36">
        <v>1.2708333333333299</v>
      </c>
      <c r="D36">
        <v>0.75</v>
      </c>
      <c r="E36">
        <v>1.1299999999999999</v>
      </c>
    </row>
    <row r="37" spans="1:5" x14ac:dyDescent="0.25">
      <c r="A37" t="s">
        <v>72</v>
      </c>
      <c r="B37" t="s">
        <v>81</v>
      </c>
      <c r="C37">
        <v>1.2708333333333299</v>
      </c>
      <c r="D37">
        <v>1.1299999999999999</v>
      </c>
      <c r="E37">
        <v>0.75</v>
      </c>
    </row>
    <row r="38" spans="1:5" x14ac:dyDescent="0.25">
      <c r="A38" t="s">
        <v>72</v>
      </c>
      <c r="B38" t="s">
        <v>68</v>
      </c>
      <c r="C38">
        <v>1.2708333333333299</v>
      </c>
      <c r="D38">
        <v>2.06</v>
      </c>
      <c r="E38">
        <v>0.75</v>
      </c>
    </row>
    <row r="39" spans="1:5" x14ac:dyDescent="0.25">
      <c r="A39" t="s">
        <v>72</v>
      </c>
      <c r="B39" t="s">
        <v>382</v>
      </c>
      <c r="C39">
        <v>1.2708333333333299</v>
      </c>
      <c r="D39">
        <v>1.88</v>
      </c>
      <c r="E39">
        <v>1.31</v>
      </c>
    </row>
    <row r="40" spans="1:5" x14ac:dyDescent="0.25">
      <c r="A40" t="s">
        <v>72</v>
      </c>
      <c r="B40" t="s">
        <v>79</v>
      </c>
      <c r="C40">
        <v>1.2708333333333299</v>
      </c>
      <c r="D40">
        <v>1.5</v>
      </c>
      <c r="E40">
        <v>1.1299999999999999</v>
      </c>
    </row>
    <row r="41" spans="1:5" x14ac:dyDescent="0.25">
      <c r="A41" t="s">
        <v>72</v>
      </c>
      <c r="B41" t="s">
        <v>75</v>
      </c>
      <c r="C41">
        <v>1.2708333333333299</v>
      </c>
      <c r="D41">
        <v>0.75</v>
      </c>
      <c r="E41">
        <v>0.56000000000000005</v>
      </c>
    </row>
    <row r="42" spans="1:5" x14ac:dyDescent="0.25">
      <c r="A42" t="s">
        <v>72</v>
      </c>
      <c r="B42" t="s">
        <v>77</v>
      </c>
      <c r="C42">
        <v>1.2708333333333299</v>
      </c>
      <c r="D42">
        <v>0.94</v>
      </c>
      <c r="E42">
        <v>0.19</v>
      </c>
    </row>
    <row r="43" spans="1:5" x14ac:dyDescent="0.25">
      <c r="A43" t="s">
        <v>72</v>
      </c>
      <c r="B43" t="s">
        <v>80</v>
      </c>
      <c r="C43">
        <v>1.2708333333333299</v>
      </c>
      <c r="D43">
        <v>0.56000000000000005</v>
      </c>
      <c r="E43">
        <v>0.94</v>
      </c>
    </row>
    <row r="44" spans="1:5" x14ac:dyDescent="0.25">
      <c r="A44" t="s">
        <v>72</v>
      </c>
      <c r="B44" t="s">
        <v>78</v>
      </c>
      <c r="C44">
        <v>1.2708333333333299</v>
      </c>
      <c r="D44">
        <v>1.1299999999999999</v>
      </c>
      <c r="E44">
        <v>1.1299999999999999</v>
      </c>
    </row>
    <row r="45" spans="1:5" x14ac:dyDescent="0.25">
      <c r="A45" t="s">
        <v>72</v>
      </c>
      <c r="B45" t="s">
        <v>244</v>
      </c>
      <c r="C45">
        <v>1.2708333333333299</v>
      </c>
      <c r="D45">
        <v>0.56000000000000005</v>
      </c>
      <c r="E45">
        <v>0.94</v>
      </c>
    </row>
    <row r="46" spans="1:5" x14ac:dyDescent="0.25">
      <c r="A46" t="s">
        <v>91</v>
      </c>
      <c r="B46" t="s">
        <v>107</v>
      </c>
      <c r="C46">
        <v>1.14130434782609</v>
      </c>
      <c r="D46">
        <v>1.85</v>
      </c>
      <c r="E46">
        <v>1.3</v>
      </c>
    </row>
    <row r="47" spans="1:5" x14ac:dyDescent="0.25">
      <c r="A47" t="s">
        <v>91</v>
      </c>
      <c r="B47" t="s">
        <v>105</v>
      </c>
      <c r="C47">
        <v>1.14130434782609</v>
      </c>
      <c r="D47">
        <v>0.56000000000000005</v>
      </c>
      <c r="E47">
        <v>1.3</v>
      </c>
    </row>
    <row r="48" spans="1:5" x14ac:dyDescent="0.25">
      <c r="A48" t="s">
        <v>91</v>
      </c>
      <c r="B48" t="s">
        <v>118</v>
      </c>
      <c r="C48">
        <v>1.14130434782609</v>
      </c>
      <c r="D48">
        <v>1.1100000000000001</v>
      </c>
      <c r="E48">
        <v>1.1100000000000001</v>
      </c>
    </row>
    <row r="49" spans="1:5" x14ac:dyDescent="0.25">
      <c r="A49" t="s">
        <v>91</v>
      </c>
      <c r="B49" t="s">
        <v>92</v>
      </c>
      <c r="C49">
        <v>1.14130434782609</v>
      </c>
      <c r="D49">
        <v>1.48</v>
      </c>
      <c r="E49">
        <v>1.3</v>
      </c>
    </row>
    <row r="50" spans="1:5" x14ac:dyDescent="0.25">
      <c r="A50" t="s">
        <v>91</v>
      </c>
      <c r="B50" t="s">
        <v>101</v>
      </c>
      <c r="C50">
        <v>1.14130434782609</v>
      </c>
      <c r="D50">
        <v>0.19</v>
      </c>
      <c r="E50">
        <v>0.37</v>
      </c>
    </row>
    <row r="51" spans="1:5" x14ac:dyDescent="0.25">
      <c r="A51" t="s">
        <v>91</v>
      </c>
      <c r="B51" t="s">
        <v>368</v>
      </c>
      <c r="C51">
        <v>1.14130434782609</v>
      </c>
      <c r="D51">
        <v>1.3</v>
      </c>
      <c r="E51">
        <v>1.1100000000000001</v>
      </c>
    </row>
    <row r="52" spans="1:5" x14ac:dyDescent="0.25">
      <c r="A52" t="s">
        <v>91</v>
      </c>
      <c r="B52" t="s">
        <v>130</v>
      </c>
      <c r="C52">
        <v>1.14130434782609</v>
      </c>
      <c r="D52">
        <v>1.1100000000000001</v>
      </c>
      <c r="E52">
        <v>1.1100000000000001</v>
      </c>
    </row>
    <row r="53" spans="1:5" x14ac:dyDescent="0.25">
      <c r="A53" t="s">
        <v>91</v>
      </c>
      <c r="B53" t="s">
        <v>108</v>
      </c>
      <c r="C53">
        <v>1.14130434782609</v>
      </c>
      <c r="D53">
        <v>1.1100000000000001</v>
      </c>
      <c r="E53">
        <v>0.74</v>
      </c>
    </row>
    <row r="54" spans="1:5" x14ac:dyDescent="0.25">
      <c r="A54" t="s">
        <v>91</v>
      </c>
      <c r="B54" t="s">
        <v>98</v>
      </c>
      <c r="C54">
        <v>1.14130434782609</v>
      </c>
      <c r="D54">
        <v>0.19</v>
      </c>
      <c r="E54">
        <v>0.93</v>
      </c>
    </row>
    <row r="55" spans="1:5" x14ac:dyDescent="0.25">
      <c r="A55" t="s">
        <v>91</v>
      </c>
      <c r="B55" t="s">
        <v>111</v>
      </c>
      <c r="C55">
        <v>1.14130434782609</v>
      </c>
      <c r="D55">
        <v>1.73</v>
      </c>
      <c r="E55">
        <v>0.74</v>
      </c>
    </row>
    <row r="56" spans="1:5" x14ac:dyDescent="0.25">
      <c r="A56" t="s">
        <v>91</v>
      </c>
      <c r="B56" t="s">
        <v>94</v>
      </c>
      <c r="C56">
        <v>1.14130434782609</v>
      </c>
      <c r="D56">
        <v>0.56000000000000005</v>
      </c>
      <c r="E56">
        <v>1.1100000000000001</v>
      </c>
    </row>
    <row r="57" spans="1:5" x14ac:dyDescent="0.25">
      <c r="A57" t="s">
        <v>91</v>
      </c>
      <c r="B57" t="s">
        <v>387</v>
      </c>
      <c r="C57">
        <v>1.14130434782609</v>
      </c>
      <c r="D57">
        <v>0.37</v>
      </c>
      <c r="E57">
        <v>0.74</v>
      </c>
    </row>
    <row r="58" spans="1:5" x14ac:dyDescent="0.25">
      <c r="A58" t="s">
        <v>91</v>
      </c>
      <c r="B58" t="s">
        <v>122</v>
      </c>
      <c r="C58">
        <v>1.14130434782609</v>
      </c>
      <c r="D58">
        <v>0.99</v>
      </c>
      <c r="E58">
        <v>0.99</v>
      </c>
    </row>
    <row r="59" spans="1:5" x14ac:dyDescent="0.25">
      <c r="A59" t="s">
        <v>91</v>
      </c>
      <c r="B59" t="s">
        <v>117</v>
      </c>
      <c r="C59">
        <v>1.14130434782609</v>
      </c>
      <c r="D59">
        <v>1.67</v>
      </c>
      <c r="E59">
        <v>1.1100000000000001</v>
      </c>
    </row>
    <row r="60" spans="1:5" x14ac:dyDescent="0.25">
      <c r="A60" t="s">
        <v>91</v>
      </c>
      <c r="B60" t="s">
        <v>99</v>
      </c>
      <c r="C60">
        <v>1.14130434782609</v>
      </c>
      <c r="D60">
        <v>0.74</v>
      </c>
      <c r="E60">
        <v>0.99</v>
      </c>
    </row>
    <row r="61" spans="1:5" x14ac:dyDescent="0.25">
      <c r="A61" t="s">
        <v>91</v>
      </c>
      <c r="B61" t="s">
        <v>404</v>
      </c>
      <c r="C61">
        <v>1.14130434782609</v>
      </c>
      <c r="D61">
        <v>0.93</v>
      </c>
      <c r="E61">
        <v>0.93</v>
      </c>
    </row>
    <row r="62" spans="1:5" x14ac:dyDescent="0.25">
      <c r="A62" t="s">
        <v>91</v>
      </c>
      <c r="B62" t="s">
        <v>100</v>
      </c>
      <c r="C62">
        <v>1.14130434782609</v>
      </c>
      <c r="D62">
        <v>1.1100000000000001</v>
      </c>
      <c r="E62">
        <v>1.1100000000000001</v>
      </c>
    </row>
    <row r="63" spans="1:5" x14ac:dyDescent="0.25">
      <c r="A63" t="s">
        <v>91</v>
      </c>
      <c r="B63" t="s">
        <v>93</v>
      </c>
      <c r="C63">
        <v>1.14130434782609</v>
      </c>
      <c r="D63">
        <v>0.99</v>
      </c>
      <c r="E63">
        <v>0.99</v>
      </c>
    </row>
    <row r="64" spans="1:5" x14ac:dyDescent="0.25">
      <c r="A64" t="s">
        <v>91</v>
      </c>
      <c r="B64" t="s">
        <v>388</v>
      </c>
      <c r="C64">
        <v>1.14130434782609</v>
      </c>
      <c r="D64">
        <v>0.19</v>
      </c>
      <c r="E64">
        <v>0.93</v>
      </c>
    </row>
    <row r="65" spans="1:5" x14ac:dyDescent="0.25">
      <c r="A65" t="s">
        <v>91</v>
      </c>
      <c r="B65" t="s">
        <v>97</v>
      </c>
      <c r="C65">
        <v>1.14130434782609</v>
      </c>
      <c r="D65">
        <v>0.74</v>
      </c>
      <c r="E65">
        <v>1.3</v>
      </c>
    </row>
    <row r="66" spans="1:5" x14ac:dyDescent="0.25">
      <c r="A66" t="s">
        <v>91</v>
      </c>
      <c r="B66" t="s">
        <v>95</v>
      </c>
      <c r="C66">
        <v>1.14130434782609</v>
      </c>
      <c r="D66">
        <v>0.56000000000000005</v>
      </c>
      <c r="E66">
        <v>0.93</v>
      </c>
    </row>
    <row r="67" spans="1:5" x14ac:dyDescent="0.25">
      <c r="A67" t="s">
        <v>91</v>
      </c>
      <c r="B67" t="s">
        <v>109</v>
      </c>
      <c r="C67">
        <v>1.14130434782609</v>
      </c>
      <c r="D67">
        <v>0.19</v>
      </c>
      <c r="E67">
        <v>1.1100000000000001</v>
      </c>
    </row>
    <row r="68" spans="1:5" x14ac:dyDescent="0.25">
      <c r="A68" t="s">
        <v>91</v>
      </c>
      <c r="B68" t="s">
        <v>113</v>
      </c>
      <c r="C68">
        <v>1.14130434782609</v>
      </c>
      <c r="D68">
        <v>0.19</v>
      </c>
      <c r="E68">
        <v>1.3</v>
      </c>
    </row>
    <row r="69" spans="1:5" x14ac:dyDescent="0.25">
      <c r="A69" t="s">
        <v>91</v>
      </c>
      <c r="B69" t="s">
        <v>84</v>
      </c>
      <c r="C69">
        <v>1.14130434782609</v>
      </c>
      <c r="D69">
        <v>0.74</v>
      </c>
      <c r="E69">
        <v>0.37</v>
      </c>
    </row>
    <row r="70" spans="1:5" x14ac:dyDescent="0.25">
      <c r="A70" t="s">
        <v>114</v>
      </c>
      <c r="B70" t="s">
        <v>121</v>
      </c>
      <c r="C70">
        <v>1.0526315789473699</v>
      </c>
      <c r="D70">
        <v>1.19</v>
      </c>
      <c r="E70">
        <v>0.79</v>
      </c>
    </row>
    <row r="71" spans="1:5" x14ac:dyDescent="0.25">
      <c r="A71" t="s">
        <v>114</v>
      </c>
      <c r="B71" t="s">
        <v>119</v>
      </c>
      <c r="C71">
        <v>1.0526315789473699</v>
      </c>
      <c r="D71">
        <v>0.59</v>
      </c>
      <c r="E71">
        <v>0.99</v>
      </c>
    </row>
    <row r="72" spans="1:5" x14ac:dyDescent="0.25">
      <c r="A72" t="s">
        <v>114</v>
      </c>
      <c r="B72" t="s">
        <v>394</v>
      </c>
      <c r="C72">
        <v>1.0526315789473699</v>
      </c>
      <c r="D72">
        <v>0.4</v>
      </c>
      <c r="E72">
        <v>0.99</v>
      </c>
    </row>
    <row r="73" spans="1:5" x14ac:dyDescent="0.25">
      <c r="A73" t="s">
        <v>114</v>
      </c>
      <c r="B73" t="s">
        <v>110</v>
      </c>
      <c r="C73">
        <v>1.0526315789473699</v>
      </c>
      <c r="D73">
        <v>1.78</v>
      </c>
      <c r="E73">
        <v>1.39</v>
      </c>
    </row>
    <row r="74" spans="1:5" x14ac:dyDescent="0.25">
      <c r="A74" t="s">
        <v>114</v>
      </c>
      <c r="B74" t="s">
        <v>120</v>
      </c>
      <c r="C74">
        <v>1.0526315789473699</v>
      </c>
      <c r="D74">
        <v>0.79</v>
      </c>
      <c r="E74">
        <v>1.58</v>
      </c>
    </row>
    <row r="75" spans="1:5" x14ac:dyDescent="0.25">
      <c r="A75" t="s">
        <v>114</v>
      </c>
      <c r="B75" t="s">
        <v>96</v>
      </c>
      <c r="C75">
        <v>1.0526315789473699</v>
      </c>
      <c r="D75">
        <v>0.59</v>
      </c>
      <c r="E75">
        <v>1.58</v>
      </c>
    </row>
    <row r="76" spans="1:5" x14ac:dyDescent="0.25">
      <c r="A76" t="s">
        <v>114</v>
      </c>
      <c r="B76" t="s">
        <v>124</v>
      </c>
      <c r="C76">
        <v>1.0526315789473699</v>
      </c>
      <c r="D76">
        <v>0.99</v>
      </c>
      <c r="E76">
        <v>0.59</v>
      </c>
    </row>
    <row r="77" spans="1:5" x14ac:dyDescent="0.25">
      <c r="A77" t="s">
        <v>114</v>
      </c>
      <c r="B77" t="s">
        <v>131</v>
      </c>
      <c r="C77">
        <v>1.0526315789473699</v>
      </c>
      <c r="D77">
        <v>0.79</v>
      </c>
      <c r="E77">
        <v>1.1100000000000001</v>
      </c>
    </row>
    <row r="78" spans="1:5" x14ac:dyDescent="0.25">
      <c r="A78" t="s">
        <v>114</v>
      </c>
      <c r="B78" t="s">
        <v>129</v>
      </c>
      <c r="C78">
        <v>1.0526315789473699</v>
      </c>
      <c r="D78">
        <v>1.39</v>
      </c>
      <c r="E78">
        <v>0.99</v>
      </c>
    </row>
    <row r="79" spans="1:5" x14ac:dyDescent="0.25">
      <c r="A79" t="s">
        <v>114</v>
      </c>
      <c r="B79" t="s">
        <v>112</v>
      </c>
      <c r="C79">
        <v>1.0526315789473699</v>
      </c>
      <c r="D79">
        <v>1.19</v>
      </c>
      <c r="E79">
        <v>0.59</v>
      </c>
    </row>
    <row r="80" spans="1:5" x14ac:dyDescent="0.25">
      <c r="A80" t="s">
        <v>114</v>
      </c>
      <c r="B80" t="s">
        <v>115</v>
      </c>
      <c r="C80">
        <v>1.0526315789473699</v>
      </c>
      <c r="D80">
        <v>0.99</v>
      </c>
      <c r="E80">
        <v>0.79</v>
      </c>
    </row>
    <row r="81" spans="1:5" x14ac:dyDescent="0.25">
      <c r="A81" t="s">
        <v>114</v>
      </c>
      <c r="B81" t="s">
        <v>135</v>
      </c>
      <c r="C81">
        <v>1.0526315789473699</v>
      </c>
      <c r="D81">
        <v>0.4</v>
      </c>
      <c r="E81">
        <v>1.19</v>
      </c>
    </row>
    <row r="82" spans="1:5" x14ac:dyDescent="0.25">
      <c r="A82" t="s">
        <v>114</v>
      </c>
      <c r="B82" t="s">
        <v>362</v>
      </c>
      <c r="C82">
        <v>1.0526315789473699</v>
      </c>
      <c r="D82">
        <v>0.4</v>
      </c>
      <c r="E82">
        <v>0.99</v>
      </c>
    </row>
    <row r="83" spans="1:5" x14ac:dyDescent="0.25">
      <c r="A83" t="s">
        <v>114</v>
      </c>
      <c r="B83" t="s">
        <v>136</v>
      </c>
      <c r="C83">
        <v>1.0526315789473699</v>
      </c>
      <c r="D83">
        <v>0.59</v>
      </c>
      <c r="E83">
        <v>1.58</v>
      </c>
    </row>
    <row r="84" spans="1:5" x14ac:dyDescent="0.25">
      <c r="A84" t="s">
        <v>114</v>
      </c>
      <c r="B84" t="s">
        <v>133</v>
      </c>
      <c r="C84">
        <v>1.0526315789473699</v>
      </c>
      <c r="D84">
        <v>0.79</v>
      </c>
      <c r="E84">
        <v>1.39</v>
      </c>
    </row>
    <row r="85" spans="1:5" x14ac:dyDescent="0.25">
      <c r="A85" t="s">
        <v>114</v>
      </c>
      <c r="B85" t="s">
        <v>104</v>
      </c>
      <c r="C85">
        <v>1.0526315789473699</v>
      </c>
      <c r="D85">
        <v>0.4</v>
      </c>
      <c r="E85">
        <v>0.2</v>
      </c>
    </row>
    <row r="86" spans="1:5" x14ac:dyDescent="0.25">
      <c r="A86" t="s">
        <v>114</v>
      </c>
      <c r="B86" t="s">
        <v>128</v>
      </c>
      <c r="C86">
        <v>1.0526315789473699</v>
      </c>
      <c r="D86">
        <v>0.99</v>
      </c>
      <c r="E86">
        <v>0.79</v>
      </c>
    </row>
    <row r="87" spans="1:5" x14ac:dyDescent="0.25">
      <c r="A87" t="s">
        <v>114</v>
      </c>
      <c r="B87" t="s">
        <v>134</v>
      </c>
      <c r="C87">
        <v>1.0526315789473699</v>
      </c>
      <c r="D87">
        <v>0</v>
      </c>
      <c r="E87">
        <v>0.4</v>
      </c>
    </row>
    <row r="88" spans="1:5" x14ac:dyDescent="0.25">
      <c r="A88" t="s">
        <v>114</v>
      </c>
      <c r="B88" t="s">
        <v>116</v>
      </c>
      <c r="C88">
        <v>1.0526315789473699</v>
      </c>
      <c r="D88">
        <v>0.59</v>
      </c>
      <c r="E88">
        <v>0.99</v>
      </c>
    </row>
    <row r="89" spans="1:5" x14ac:dyDescent="0.25">
      <c r="A89" t="s">
        <v>114</v>
      </c>
      <c r="B89" t="s">
        <v>338</v>
      </c>
      <c r="C89">
        <v>1.0526315789473699</v>
      </c>
      <c r="D89">
        <v>0.79</v>
      </c>
      <c r="E89">
        <v>0.99</v>
      </c>
    </row>
    <row r="90" spans="1:5" x14ac:dyDescent="0.25">
      <c r="A90" t="s">
        <v>114</v>
      </c>
      <c r="B90" t="s">
        <v>123</v>
      </c>
      <c r="C90">
        <v>1.0526315789473699</v>
      </c>
      <c r="D90">
        <v>1.78</v>
      </c>
      <c r="E90">
        <v>0.4</v>
      </c>
    </row>
    <row r="91" spans="1:5" x14ac:dyDescent="0.25">
      <c r="A91" t="s">
        <v>114</v>
      </c>
      <c r="B91" t="s">
        <v>373</v>
      </c>
      <c r="C91">
        <v>1.0526315789473699</v>
      </c>
      <c r="D91">
        <v>0.53</v>
      </c>
      <c r="E91">
        <v>1.32</v>
      </c>
    </row>
    <row r="92" spans="1:5" x14ac:dyDescent="0.25">
      <c r="A92" t="s">
        <v>114</v>
      </c>
      <c r="B92" t="s">
        <v>132</v>
      </c>
      <c r="C92">
        <v>1.0526315789473699</v>
      </c>
      <c r="D92">
        <v>0.53</v>
      </c>
      <c r="E92">
        <v>1.58</v>
      </c>
    </row>
    <row r="93" spans="1:5" x14ac:dyDescent="0.25">
      <c r="A93" t="s">
        <v>114</v>
      </c>
      <c r="B93" t="s">
        <v>127</v>
      </c>
      <c r="C93">
        <v>1.0526315789473699</v>
      </c>
      <c r="D93">
        <v>1.39</v>
      </c>
      <c r="E93">
        <v>0.99</v>
      </c>
    </row>
    <row r="94" spans="1:5" x14ac:dyDescent="0.25">
      <c r="A94" t="s">
        <v>137</v>
      </c>
      <c r="B94" t="s">
        <v>341</v>
      </c>
      <c r="C94">
        <v>1.4931506849315099</v>
      </c>
      <c r="D94">
        <v>1</v>
      </c>
      <c r="E94">
        <v>0</v>
      </c>
    </row>
    <row r="95" spans="1:5" x14ac:dyDescent="0.25">
      <c r="A95" t="s">
        <v>137</v>
      </c>
      <c r="B95" t="s">
        <v>376</v>
      </c>
      <c r="C95">
        <v>1.4931506849315099</v>
      </c>
      <c r="D95">
        <v>1.56</v>
      </c>
      <c r="E95">
        <v>0.45</v>
      </c>
    </row>
    <row r="96" spans="1:5" x14ac:dyDescent="0.25">
      <c r="A96" t="s">
        <v>137</v>
      </c>
      <c r="B96" t="s">
        <v>138</v>
      </c>
      <c r="C96">
        <v>1.4931506849315099</v>
      </c>
      <c r="D96">
        <v>0.67</v>
      </c>
      <c r="E96">
        <v>1.1200000000000001</v>
      </c>
    </row>
    <row r="97" spans="1:5" x14ac:dyDescent="0.25">
      <c r="A97" t="s">
        <v>137</v>
      </c>
      <c r="B97" t="s">
        <v>126</v>
      </c>
      <c r="C97">
        <v>1.4931506849315099</v>
      </c>
      <c r="D97">
        <v>0.33</v>
      </c>
      <c r="E97">
        <v>0.67</v>
      </c>
    </row>
    <row r="98" spans="1:5" x14ac:dyDescent="0.25">
      <c r="A98" t="s">
        <v>137</v>
      </c>
      <c r="B98" t="s">
        <v>140</v>
      </c>
      <c r="C98">
        <v>1.4931506849315099</v>
      </c>
      <c r="D98">
        <v>1.17</v>
      </c>
      <c r="E98">
        <v>1.17</v>
      </c>
    </row>
    <row r="99" spans="1:5" x14ac:dyDescent="0.25">
      <c r="A99" t="s">
        <v>137</v>
      </c>
      <c r="B99" t="s">
        <v>345</v>
      </c>
      <c r="C99">
        <v>1.4931506849315099</v>
      </c>
      <c r="D99">
        <v>1.17</v>
      </c>
      <c r="E99">
        <v>0.5</v>
      </c>
    </row>
    <row r="100" spans="1:5" x14ac:dyDescent="0.25">
      <c r="A100" t="s">
        <v>137</v>
      </c>
      <c r="B100" t="s">
        <v>326</v>
      </c>
      <c r="C100">
        <v>1.4931506849315099</v>
      </c>
      <c r="D100">
        <v>0.67</v>
      </c>
      <c r="E100">
        <v>0.89</v>
      </c>
    </row>
    <row r="101" spans="1:5" x14ac:dyDescent="0.25">
      <c r="A101" t="s">
        <v>137</v>
      </c>
      <c r="B101" t="s">
        <v>403</v>
      </c>
      <c r="C101">
        <v>1.4931506849315099</v>
      </c>
      <c r="D101">
        <v>1.34</v>
      </c>
      <c r="E101">
        <v>0.45</v>
      </c>
    </row>
    <row r="102" spans="1:5" x14ac:dyDescent="0.25">
      <c r="A102" t="s">
        <v>137</v>
      </c>
      <c r="B102" t="s">
        <v>334</v>
      </c>
      <c r="C102">
        <v>1.4931506849315099</v>
      </c>
      <c r="D102">
        <v>1.17</v>
      </c>
      <c r="E102">
        <v>0.84</v>
      </c>
    </row>
    <row r="103" spans="1:5" x14ac:dyDescent="0.25">
      <c r="A103" t="s">
        <v>137</v>
      </c>
      <c r="B103" t="s">
        <v>324</v>
      </c>
      <c r="C103">
        <v>1.4931506849315099</v>
      </c>
      <c r="D103">
        <v>1.17</v>
      </c>
      <c r="E103">
        <v>1.34</v>
      </c>
    </row>
    <row r="104" spans="1:5" x14ac:dyDescent="0.25">
      <c r="A104" t="s">
        <v>137</v>
      </c>
      <c r="B104" t="s">
        <v>401</v>
      </c>
      <c r="C104">
        <v>1.4931506849315099</v>
      </c>
      <c r="D104">
        <v>0.89</v>
      </c>
      <c r="E104">
        <v>1.56</v>
      </c>
    </row>
    <row r="105" spans="1:5" x14ac:dyDescent="0.25">
      <c r="A105" t="s">
        <v>137</v>
      </c>
      <c r="B105" t="s">
        <v>336</v>
      </c>
      <c r="C105">
        <v>1.4931506849315099</v>
      </c>
      <c r="D105">
        <v>1.34</v>
      </c>
      <c r="E105">
        <v>2.0099999999999998</v>
      </c>
    </row>
    <row r="106" spans="1:5" x14ac:dyDescent="0.25">
      <c r="A106" t="s">
        <v>137</v>
      </c>
      <c r="B106" t="s">
        <v>402</v>
      </c>
      <c r="C106">
        <v>1.4931506849315099</v>
      </c>
      <c r="D106">
        <v>1.34</v>
      </c>
      <c r="E106">
        <v>1.79</v>
      </c>
    </row>
    <row r="107" spans="1:5" x14ac:dyDescent="0.25">
      <c r="A107" t="s">
        <v>137</v>
      </c>
      <c r="B107" t="s">
        <v>141</v>
      </c>
      <c r="C107">
        <v>1.4931506849315099</v>
      </c>
      <c r="D107">
        <v>0.67</v>
      </c>
      <c r="E107">
        <v>1.67</v>
      </c>
    </row>
    <row r="108" spans="1:5" x14ac:dyDescent="0.25">
      <c r="A108" t="s">
        <v>137</v>
      </c>
      <c r="B108" t="s">
        <v>396</v>
      </c>
      <c r="C108">
        <v>1.4931506849315099</v>
      </c>
      <c r="D108">
        <v>1.34</v>
      </c>
      <c r="E108">
        <v>1.34</v>
      </c>
    </row>
    <row r="109" spans="1:5" x14ac:dyDescent="0.25">
      <c r="A109" t="s">
        <v>137</v>
      </c>
      <c r="B109" t="s">
        <v>332</v>
      </c>
      <c r="C109">
        <v>1.4931506849315099</v>
      </c>
      <c r="D109">
        <v>1</v>
      </c>
      <c r="E109">
        <v>1.84</v>
      </c>
    </row>
    <row r="110" spans="1:5" x14ac:dyDescent="0.25">
      <c r="A110" t="s">
        <v>137</v>
      </c>
      <c r="B110" t="s">
        <v>361</v>
      </c>
      <c r="C110">
        <v>1.4931506849315099</v>
      </c>
      <c r="D110">
        <v>1.1200000000000001</v>
      </c>
      <c r="E110">
        <v>1.1200000000000001</v>
      </c>
    </row>
    <row r="111" spans="1:5" x14ac:dyDescent="0.25">
      <c r="A111" t="s">
        <v>137</v>
      </c>
      <c r="B111" t="s">
        <v>364</v>
      </c>
      <c r="C111">
        <v>1.4931506849315099</v>
      </c>
      <c r="D111">
        <v>1.67</v>
      </c>
      <c r="E111">
        <v>1.34</v>
      </c>
    </row>
    <row r="112" spans="1:5" x14ac:dyDescent="0.25">
      <c r="A112" t="s">
        <v>137</v>
      </c>
      <c r="B112" t="s">
        <v>392</v>
      </c>
      <c r="C112">
        <v>1.4931506849315099</v>
      </c>
      <c r="D112">
        <v>0.5</v>
      </c>
      <c r="E112">
        <v>0.5</v>
      </c>
    </row>
    <row r="113" spans="1:5" x14ac:dyDescent="0.25">
      <c r="A113" t="s">
        <v>137</v>
      </c>
      <c r="B113" t="s">
        <v>139</v>
      </c>
      <c r="C113">
        <v>1.4931506849315099</v>
      </c>
      <c r="D113">
        <v>1.67</v>
      </c>
      <c r="E113">
        <v>0.33</v>
      </c>
    </row>
    <row r="114" spans="1:5" x14ac:dyDescent="0.25">
      <c r="A114" t="s">
        <v>137</v>
      </c>
      <c r="B114" t="s">
        <v>349</v>
      </c>
      <c r="C114">
        <v>1.4931506849315099</v>
      </c>
      <c r="D114">
        <v>0.22</v>
      </c>
      <c r="E114">
        <v>1.34</v>
      </c>
    </row>
    <row r="115" spans="1:5" x14ac:dyDescent="0.25">
      <c r="A115" t="s">
        <v>137</v>
      </c>
      <c r="B115" t="s">
        <v>125</v>
      </c>
      <c r="C115">
        <v>1.4931506849315099</v>
      </c>
      <c r="D115">
        <v>1</v>
      </c>
      <c r="E115">
        <v>0.33</v>
      </c>
    </row>
    <row r="116" spans="1:5" x14ac:dyDescent="0.25">
      <c r="A116" t="s">
        <v>137</v>
      </c>
      <c r="B116" t="s">
        <v>390</v>
      </c>
      <c r="C116">
        <v>1.4931506849315099</v>
      </c>
      <c r="D116">
        <v>0.67</v>
      </c>
      <c r="E116">
        <v>0.33</v>
      </c>
    </row>
    <row r="117" spans="1:5" x14ac:dyDescent="0.25">
      <c r="A117" t="s">
        <v>318</v>
      </c>
      <c r="B117" t="s">
        <v>358</v>
      </c>
      <c r="C117">
        <v>1.13793103448276</v>
      </c>
      <c r="D117">
        <v>0.26</v>
      </c>
      <c r="E117">
        <v>1.55</v>
      </c>
    </row>
    <row r="118" spans="1:5" x14ac:dyDescent="0.25">
      <c r="A118" t="s">
        <v>318</v>
      </c>
      <c r="B118" t="s">
        <v>367</v>
      </c>
      <c r="C118">
        <v>1.13793103448276</v>
      </c>
      <c r="D118">
        <v>0.52</v>
      </c>
      <c r="E118">
        <v>0.77</v>
      </c>
    </row>
    <row r="119" spans="1:5" x14ac:dyDescent="0.25">
      <c r="A119" t="s">
        <v>318</v>
      </c>
      <c r="B119" t="s">
        <v>333</v>
      </c>
      <c r="C119">
        <v>1.13793103448276</v>
      </c>
      <c r="D119">
        <v>1.55</v>
      </c>
      <c r="E119">
        <v>0.77</v>
      </c>
    </row>
    <row r="120" spans="1:5" x14ac:dyDescent="0.25">
      <c r="A120" t="s">
        <v>318</v>
      </c>
      <c r="B120" t="s">
        <v>385</v>
      </c>
      <c r="C120">
        <v>1.13793103448276</v>
      </c>
      <c r="D120">
        <v>1.93</v>
      </c>
      <c r="E120">
        <v>0.97</v>
      </c>
    </row>
    <row r="121" spans="1:5" x14ac:dyDescent="0.25">
      <c r="A121" t="s">
        <v>318</v>
      </c>
      <c r="B121" t="s">
        <v>353</v>
      </c>
      <c r="C121">
        <v>1.13793103448276</v>
      </c>
      <c r="D121">
        <v>0.52</v>
      </c>
      <c r="E121">
        <v>0.77</v>
      </c>
    </row>
    <row r="122" spans="1:5" x14ac:dyDescent="0.25">
      <c r="A122" t="s">
        <v>318</v>
      </c>
      <c r="B122" t="s">
        <v>330</v>
      </c>
      <c r="C122">
        <v>1.13793103448276</v>
      </c>
      <c r="D122">
        <v>1.55</v>
      </c>
      <c r="E122">
        <v>0.77</v>
      </c>
    </row>
    <row r="123" spans="1:5" x14ac:dyDescent="0.25">
      <c r="A123" t="s">
        <v>318</v>
      </c>
      <c r="B123" t="s">
        <v>389</v>
      </c>
      <c r="C123">
        <v>1.13793103448276</v>
      </c>
      <c r="D123">
        <v>1.8</v>
      </c>
      <c r="E123">
        <v>1.55</v>
      </c>
    </row>
    <row r="124" spans="1:5" x14ac:dyDescent="0.25">
      <c r="A124" t="s">
        <v>318</v>
      </c>
      <c r="B124" t="s">
        <v>399</v>
      </c>
      <c r="C124">
        <v>1.13793103448276</v>
      </c>
      <c r="D124">
        <v>0.57999999999999996</v>
      </c>
      <c r="E124">
        <v>1.1599999999999999</v>
      </c>
    </row>
    <row r="125" spans="1:5" x14ac:dyDescent="0.25">
      <c r="A125" t="s">
        <v>318</v>
      </c>
      <c r="B125" t="s">
        <v>360</v>
      </c>
      <c r="C125">
        <v>1.13793103448276</v>
      </c>
      <c r="D125">
        <v>0.26</v>
      </c>
      <c r="E125">
        <v>1.29</v>
      </c>
    </row>
    <row r="126" spans="1:5" x14ac:dyDescent="0.25">
      <c r="A126" t="s">
        <v>318</v>
      </c>
      <c r="B126" t="s">
        <v>329</v>
      </c>
      <c r="C126">
        <v>1.13793103448276</v>
      </c>
      <c r="D126">
        <v>0.26</v>
      </c>
      <c r="E126">
        <v>0</v>
      </c>
    </row>
    <row r="127" spans="1:5" x14ac:dyDescent="0.25">
      <c r="A127" t="s">
        <v>318</v>
      </c>
      <c r="B127" t="s">
        <v>337</v>
      </c>
      <c r="C127">
        <v>1.13793103448276</v>
      </c>
      <c r="D127">
        <v>1.1599999999999999</v>
      </c>
      <c r="E127">
        <v>0.77</v>
      </c>
    </row>
    <row r="128" spans="1:5" x14ac:dyDescent="0.25">
      <c r="A128" t="s">
        <v>318</v>
      </c>
      <c r="B128" t="s">
        <v>372</v>
      </c>
      <c r="C128">
        <v>1.13793103448276</v>
      </c>
      <c r="D128">
        <v>0.52</v>
      </c>
      <c r="E128">
        <v>2.06</v>
      </c>
    </row>
    <row r="129" spans="1:5" x14ac:dyDescent="0.25">
      <c r="A129" t="s">
        <v>318</v>
      </c>
      <c r="B129" t="s">
        <v>400</v>
      </c>
      <c r="C129">
        <v>1.13793103448276</v>
      </c>
      <c r="D129">
        <v>0.52</v>
      </c>
      <c r="E129">
        <v>0.52</v>
      </c>
    </row>
    <row r="130" spans="1:5" x14ac:dyDescent="0.25">
      <c r="A130" t="s">
        <v>318</v>
      </c>
      <c r="B130" t="s">
        <v>397</v>
      </c>
      <c r="C130">
        <v>1.13793103448276</v>
      </c>
      <c r="D130">
        <v>1.55</v>
      </c>
      <c r="E130">
        <v>1.29</v>
      </c>
    </row>
    <row r="131" spans="1:5" x14ac:dyDescent="0.25">
      <c r="A131" t="s">
        <v>318</v>
      </c>
      <c r="B131" t="s">
        <v>331</v>
      </c>
      <c r="C131">
        <v>1.13793103448276</v>
      </c>
      <c r="D131">
        <v>0.39</v>
      </c>
      <c r="E131">
        <v>0.39</v>
      </c>
    </row>
    <row r="132" spans="1:5" x14ac:dyDescent="0.25">
      <c r="A132" t="s">
        <v>318</v>
      </c>
      <c r="B132" t="s">
        <v>352</v>
      </c>
      <c r="C132">
        <v>1.13793103448276</v>
      </c>
      <c r="D132">
        <v>0.52</v>
      </c>
      <c r="E132">
        <v>1.29</v>
      </c>
    </row>
    <row r="133" spans="1:5" x14ac:dyDescent="0.25">
      <c r="A133" t="s">
        <v>318</v>
      </c>
      <c r="B133" t="s">
        <v>386</v>
      </c>
      <c r="C133">
        <v>1.13793103448276</v>
      </c>
      <c r="D133">
        <v>0.52</v>
      </c>
      <c r="E133">
        <v>0.26</v>
      </c>
    </row>
    <row r="134" spans="1:5" x14ac:dyDescent="0.25">
      <c r="A134" t="s">
        <v>318</v>
      </c>
      <c r="B134" t="s">
        <v>340</v>
      </c>
      <c r="C134">
        <v>1.13793103448276</v>
      </c>
      <c r="D134">
        <v>1.03</v>
      </c>
      <c r="E134">
        <v>1.29</v>
      </c>
    </row>
    <row r="135" spans="1:5" x14ac:dyDescent="0.25">
      <c r="A135" t="s">
        <v>318</v>
      </c>
      <c r="B135" t="s">
        <v>319</v>
      </c>
      <c r="C135">
        <v>1.13793103448276</v>
      </c>
      <c r="D135">
        <v>0</v>
      </c>
      <c r="E135">
        <v>1.55</v>
      </c>
    </row>
    <row r="136" spans="1:5" x14ac:dyDescent="0.25">
      <c r="A136" t="s">
        <v>318</v>
      </c>
      <c r="B136" t="s">
        <v>377</v>
      </c>
      <c r="C136">
        <v>1.13793103448276</v>
      </c>
      <c r="D136">
        <v>1.93</v>
      </c>
      <c r="E136">
        <v>0.77</v>
      </c>
    </row>
    <row r="137" spans="1:5" x14ac:dyDescent="0.25">
      <c r="A137" t="s">
        <v>320</v>
      </c>
      <c r="B137" t="s">
        <v>351</v>
      </c>
      <c r="C137">
        <v>0.92424242424242398</v>
      </c>
      <c r="D137">
        <v>1.0900000000000001</v>
      </c>
      <c r="E137">
        <v>1.0900000000000001</v>
      </c>
    </row>
    <row r="138" spans="1:5" x14ac:dyDescent="0.25">
      <c r="A138" t="s">
        <v>320</v>
      </c>
      <c r="B138" t="s">
        <v>751</v>
      </c>
      <c r="C138">
        <v>0.92424242424242398</v>
      </c>
      <c r="D138">
        <v>0.81</v>
      </c>
      <c r="E138">
        <v>0.54</v>
      </c>
    </row>
    <row r="139" spans="1:5" x14ac:dyDescent="0.25">
      <c r="A139" t="s">
        <v>320</v>
      </c>
      <c r="B139" t="s">
        <v>366</v>
      </c>
      <c r="C139">
        <v>0.92424242424242398</v>
      </c>
      <c r="D139">
        <v>0.54</v>
      </c>
      <c r="E139">
        <v>1.0900000000000001</v>
      </c>
    </row>
    <row r="140" spans="1:5" x14ac:dyDescent="0.25">
      <c r="A140" t="s">
        <v>320</v>
      </c>
      <c r="B140" t="s">
        <v>752</v>
      </c>
      <c r="C140">
        <v>0.92424242424242398</v>
      </c>
      <c r="D140">
        <v>0.2</v>
      </c>
      <c r="E140">
        <v>1.22</v>
      </c>
    </row>
    <row r="141" spans="1:5" x14ac:dyDescent="0.25">
      <c r="A141" t="s">
        <v>320</v>
      </c>
      <c r="B141" t="s">
        <v>323</v>
      </c>
      <c r="C141">
        <v>0.92424242424242398</v>
      </c>
      <c r="D141">
        <v>0.81</v>
      </c>
      <c r="E141">
        <v>0.81</v>
      </c>
    </row>
    <row r="142" spans="1:5" x14ac:dyDescent="0.25">
      <c r="A142" t="s">
        <v>320</v>
      </c>
      <c r="B142" t="s">
        <v>753</v>
      </c>
      <c r="C142">
        <v>0.92424242424242398</v>
      </c>
      <c r="D142">
        <v>0.54</v>
      </c>
      <c r="E142">
        <v>0.81</v>
      </c>
    </row>
    <row r="143" spans="1:5" x14ac:dyDescent="0.25">
      <c r="A143" t="s">
        <v>320</v>
      </c>
      <c r="B143" t="s">
        <v>370</v>
      </c>
      <c r="C143">
        <v>0.92424242424242398</v>
      </c>
      <c r="D143">
        <v>1.0900000000000001</v>
      </c>
      <c r="E143">
        <v>1.36</v>
      </c>
    </row>
    <row r="144" spans="1:5" x14ac:dyDescent="0.25">
      <c r="A144" t="s">
        <v>320</v>
      </c>
      <c r="B144" t="s">
        <v>395</v>
      </c>
      <c r="C144">
        <v>0.92424242424242398</v>
      </c>
      <c r="D144">
        <v>1.0900000000000001</v>
      </c>
      <c r="E144">
        <v>0.27</v>
      </c>
    </row>
    <row r="145" spans="1:5" x14ac:dyDescent="0.25">
      <c r="A145" t="s">
        <v>320</v>
      </c>
      <c r="B145" t="s">
        <v>398</v>
      </c>
      <c r="C145">
        <v>0.92424242424242398</v>
      </c>
      <c r="D145">
        <v>0.61</v>
      </c>
      <c r="E145">
        <v>1.02</v>
      </c>
    </row>
    <row r="146" spans="1:5" x14ac:dyDescent="0.25">
      <c r="A146" t="s">
        <v>320</v>
      </c>
      <c r="B146" t="s">
        <v>374</v>
      </c>
      <c r="C146">
        <v>0.92424242424242398</v>
      </c>
      <c r="D146">
        <v>0.81</v>
      </c>
      <c r="E146">
        <v>0.81</v>
      </c>
    </row>
    <row r="147" spans="1:5" x14ac:dyDescent="0.25">
      <c r="A147" t="s">
        <v>320</v>
      </c>
      <c r="B147" t="s">
        <v>325</v>
      </c>
      <c r="C147">
        <v>0.92424242424242398</v>
      </c>
      <c r="D147">
        <v>1.63</v>
      </c>
      <c r="E147">
        <v>0.81</v>
      </c>
    </row>
    <row r="148" spans="1:5" x14ac:dyDescent="0.25">
      <c r="A148" t="s">
        <v>320</v>
      </c>
      <c r="B148" t="s">
        <v>405</v>
      </c>
      <c r="C148">
        <v>0.92424242424242398</v>
      </c>
      <c r="D148">
        <v>0.81</v>
      </c>
      <c r="E148">
        <v>1.0900000000000001</v>
      </c>
    </row>
    <row r="149" spans="1:5" x14ac:dyDescent="0.25">
      <c r="A149" t="s">
        <v>320</v>
      </c>
      <c r="B149" t="s">
        <v>378</v>
      </c>
      <c r="C149">
        <v>0.92424242424242398</v>
      </c>
      <c r="D149">
        <v>1.0900000000000001</v>
      </c>
      <c r="E149">
        <v>1.0900000000000001</v>
      </c>
    </row>
    <row r="150" spans="1:5" x14ac:dyDescent="0.25">
      <c r="A150" t="s">
        <v>320</v>
      </c>
      <c r="B150" t="s">
        <v>750</v>
      </c>
      <c r="C150">
        <v>0.92424242424242398</v>
      </c>
      <c r="D150">
        <v>0.27</v>
      </c>
      <c r="E150">
        <v>0.54</v>
      </c>
    </row>
    <row r="151" spans="1:5" x14ac:dyDescent="0.25">
      <c r="A151" t="s">
        <v>320</v>
      </c>
      <c r="B151" t="s">
        <v>391</v>
      </c>
      <c r="C151">
        <v>0.92424242424242398</v>
      </c>
      <c r="D151">
        <v>1.0900000000000001</v>
      </c>
      <c r="E151">
        <v>1.0900000000000001</v>
      </c>
    </row>
    <row r="152" spans="1:5" x14ac:dyDescent="0.25">
      <c r="A152" t="s">
        <v>320</v>
      </c>
      <c r="B152" t="s">
        <v>357</v>
      </c>
      <c r="C152">
        <v>0.92424242424242398</v>
      </c>
      <c r="D152">
        <v>0.54</v>
      </c>
      <c r="E152">
        <v>0</v>
      </c>
    </row>
    <row r="153" spans="1:5" x14ac:dyDescent="0.25">
      <c r="A153" t="s">
        <v>320</v>
      </c>
      <c r="B153" t="s">
        <v>371</v>
      </c>
      <c r="C153">
        <v>0.92424242424242398</v>
      </c>
      <c r="D153">
        <v>0.54</v>
      </c>
      <c r="E153">
        <v>2.17</v>
      </c>
    </row>
    <row r="154" spans="1:5" x14ac:dyDescent="0.25">
      <c r="A154" t="s">
        <v>320</v>
      </c>
      <c r="B154" t="s">
        <v>381</v>
      </c>
      <c r="C154">
        <v>0.92424242424242398</v>
      </c>
      <c r="D154">
        <v>0.41</v>
      </c>
      <c r="E154">
        <v>0.81</v>
      </c>
    </row>
    <row r="155" spans="1:5" x14ac:dyDescent="0.25">
      <c r="A155" t="s">
        <v>320</v>
      </c>
      <c r="B155" t="s">
        <v>365</v>
      </c>
      <c r="C155">
        <v>0.92424242424242398</v>
      </c>
      <c r="D155">
        <v>0.54</v>
      </c>
      <c r="E155">
        <v>1.0900000000000001</v>
      </c>
    </row>
    <row r="156" spans="1:5" x14ac:dyDescent="0.25">
      <c r="A156" t="s">
        <v>320</v>
      </c>
      <c r="B156" t="s">
        <v>339</v>
      </c>
      <c r="C156">
        <v>0.92424242424242398</v>
      </c>
      <c r="D156">
        <v>0.27</v>
      </c>
      <c r="E156">
        <v>1.0900000000000001</v>
      </c>
    </row>
    <row r="157" spans="1:5" x14ac:dyDescent="0.25">
      <c r="A157" t="s">
        <v>320</v>
      </c>
      <c r="B157" t="s">
        <v>363</v>
      </c>
      <c r="C157">
        <v>0.92424242424242398</v>
      </c>
      <c r="D157">
        <v>1.22</v>
      </c>
      <c r="E157">
        <v>2.04</v>
      </c>
    </row>
    <row r="158" spans="1:5" x14ac:dyDescent="0.25">
      <c r="A158" t="s">
        <v>320</v>
      </c>
      <c r="B158" t="s">
        <v>359</v>
      </c>
      <c r="C158">
        <v>0.92424242424242398</v>
      </c>
      <c r="D158">
        <v>0.41</v>
      </c>
      <c r="E158">
        <v>1.63</v>
      </c>
    </row>
    <row r="159" spans="1:5" x14ac:dyDescent="0.25">
      <c r="A159" t="s">
        <v>13</v>
      </c>
      <c r="B159" t="s">
        <v>234</v>
      </c>
      <c r="C159">
        <v>1.24444444444444</v>
      </c>
      <c r="D159">
        <v>1.36</v>
      </c>
      <c r="E159">
        <v>0.54</v>
      </c>
    </row>
    <row r="160" spans="1:5" x14ac:dyDescent="0.25">
      <c r="A160" t="s">
        <v>13</v>
      </c>
      <c r="B160" t="s">
        <v>47</v>
      </c>
      <c r="C160">
        <v>1.24444444444444</v>
      </c>
      <c r="D160">
        <v>1.08</v>
      </c>
      <c r="E160">
        <v>0.54</v>
      </c>
    </row>
    <row r="161" spans="1:5" x14ac:dyDescent="0.25">
      <c r="A161" t="s">
        <v>13</v>
      </c>
      <c r="B161" t="s">
        <v>235</v>
      </c>
      <c r="C161">
        <v>1.24444444444444</v>
      </c>
      <c r="D161">
        <v>0.54</v>
      </c>
      <c r="E161">
        <v>0.36</v>
      </c>
    </row>
    <row r="162" spans="1:5" x14ac:dyDescent="0.25">
      <c r="A162" t="s">
        <v>13</v>
      </c>
      <c r="B162" t="s">
        <v>17</v>
      </c>
      <c r="C162">
        <v>1.24444444444444</v>
      </c>
      <c r="D162">
        <v>0.36</v>
      </c>
      <c r="E162">
        <v>1.81</v>
      </c>
    </row>
    <row r="163" spans="1:5" x14ac:dyDescent="0.25">
      <c r="A163" t="s">
        <v>13</v>
      </c>
      <c r="B163" t="s">
        <v>15</v>
      </c>
      <c r="C163">
        <v>1.24444444444444</v>
      </c>
      <c r="D163">
        <v>1.45</v>
      </c>
      <c r="E163">
        <v>0.54</v>
      </c>
    </row>
    <row r="164" spans="1:5" x14ac:dyDescent="0.25">
      <c r="A164" t="s">
        <v>13</v>
      </c>
      <c r="B164" t="s">
        <v>55</v>
      </c>
      <c r="C164">
        <v>1.24444444444444</v>
      </c>
      <c r="D164">
        <v>0.18</v>
      </c>
      <c r="E164">
        <v>1.81</v>
      </c>
    </row>
    <row r="165" spans="1:5" x14ac:dyDescent="0.25">
      <c r="A165" t="s">
        <v>13</v>
      </c>
      <c r="B165" t="s">
        <v>236</v>
      </c>
      <c r="C165">
        <v>1.24444444444444</v>
      </c>
      <c r="D165">
        <v>0.72</v>
      </c>
      <c r="E165">
        <v>1.27</v>
      </c>
    </row>
    <row r="166" spans="1:5" x14ac:dyDescent="0.25">
      <c r="A166" t="s">
        <v>13</v>
      </c>
      <c r="B166" t="s">
        <v>52</v>
      </c>
      <c r="C166">
        <v>1.24444444444444</v>
      </c>
      <c r="D166">
        <v>0.18</v>
      </c>
      <c r="E166">
        <v>0.54</v>
      </c>
    </row>
    <row r="167" spans="1:5" x14ac:dyDescent="0.25">
      <c r="A167" t="s">
        <v>13</v>
      </c>
      <c r="B167" t="s">
        <v>46</v>
      </c>
      <c r="C167">
        <v>1.24444444444444</v>
      </c>
      <c r="D167">
        <v>0.72</v>
      </c>
      <c r="E167">
        <v>1.63</v>
      </c>
    </row>
    <row r="168" spans="1:5" x14ac:dyDescent="0.25">
      <c r="A168" t="s">
        <v>13</v>
      </c>
      <c r="B168" t="s">
        <v>53</v>
      </c>
      <c r="C168">
        <v>1.24444444444444</v>
      </c>
      <c r="D168">
        <v>0.27</v>
      </c>
      <c r="E168">
        <v>1.36</v>
      </c>
    </row>
    <row r="169" spans="1:5" x14ac:dyDescent="0.25">
      <c r="A169" t="s">
        <v>13</v>
      </c>
      <c r="B169" t="s">
        <v>44</v>
      </c>
      <c r="C169">
        <v>1.24444444444444</v>
      </c>
      <c r="D169">
        <v>0.54</v>
      </c>
      <c r="E169">
        <v>0.54</v>
      </c>
    </row>
    <row r="170" spans="1:5" x14ac:dyDescent="0.25">
      <c r="A170" t="s">
        <v>13</v>
      </c>
      <c r="B170" t="s">
        <v>50</v>
      </c>
      <c r="C170">
        <v>1.24444444444444</v>
      </c>
      <c r="D170">
        <v>0</v>
      </c>
      <c r="E170">
        <v>0</v>
      </c>
    </row>
    <row r="171" spans="1:5" x14ac:dyDescent="0.25">
      <c r="A171" t="s">
        <v>13</v>
      </c>
      <c r="B171" t="s">
        <v>43</v>
      </c>
      <c r="C171">
        <v>1.24444444444444</v>
      </c>
      <c r="D171">
        <v>1.36</v>
      </c>
      <c r="E171">
        <v>1.36</v>
      </c>
    </row>
    <row r="172" spans="1:5" x14ac:dyDescent="0.25">
      <c r="A172" t="s">
        <v>13</v>
      </c>
      <c r="B172" t="s">
        <v>48</v>
      </c>
      <c r="C172">
        <v>1.24444444444444</v>
      </c>
      <c r="D172">
        <v>0.54</v>
      </c>
      <c r="E172">
        <v>1.08</v>
      </c>
    </row>
    <row r="173" spans="1:5" x14ac:dyDescent="0.25">
      <c r="A173" t="s">
        <v>13</v>
      </c>
      <c r="B173" t="s">
        <v>51</v>
      </c>
      <c r="C173">
        <v>1.24444444444444</v>
      </c>
      <c r="D173">
        <v>1.08</v>
      </c>
      <c r="E173">
        <v>0.27</v>
      </c>
    </row>
    <row r="174" spans="1:5" x14ac:dyDescent="0.25">
      <c r="A174" t="s">
        <v>13</v>
      </c>
      <c r="B174" t="s">
        <v>54</v>
      </c>
      <c r="C174">
        <v>1.24444444444444</v>
      </c>
      <c r="D174">
        <v>0.18</v>
      </c>
      <c r="E174">
        <v>1.27</v>
      </c>
    </row>
    <row r="175" spans="1:5" x14ac:dyDescent="0.25">
      <c r="A175" t="s">
        <v>13</v>
      </c>
      <c r="B175" t="s">
        <v>14</v>
      </c>
      <c r="C175">
        <v>1.24444444444444</v>
      </c>
      <c r="D175">
        <v>1.08</v>
      </c>
      <c r="E175">
        <v>1.63</v>
      </c>
    </row>
    <row r="176" spans="1:5" x14ac:dyDescent="0.25">
      <c r="A176" t="s">
        <v>13</v>
      </c>
      <c r="B176" t="s">
        <v>45</v>
      </c>
      <c r="C176">
        <v>1.24444444444444</v>
      </c>
      <c r="D176">
        <v>0.81</v>
      </c>
      <c r="E176">
        <v>1.08</v>
      </c>
    </row>
    <row r="177" spans="1:5" x14ac:dyDescent="0.25">
      <c r="A177" t="s">
        <v>16</v>
      </c>
      <c r="B177" t="s">
        <v>304</v>
      </c>
      <c r="C177">
        <v>1.3333333333333299</v>
      </c>
      <c r="D177">
        <v>1.24</v>
      </c>
      <c r="E177">
        <v>0.71</v>
      </c>
    </row>
    <row r="178" spans="1:5" x14ac:dyDescent="0.25">
      <c r="A178" t="s">
        <v>16</v>
      </c>
      <c r="B178" t="s">
        <v>242</v>
      </c>
      <c r="C178">
        <v>1.3333333333333299</v>
      </c>
      <c r="D178">
        <v>1.06</v>
      </c>
      <c r="E178">
        <v>0.53</v>
      </c>
    </row>
    <row r="179" spans="1:5" x14ac:dyDescent="0.25">
      <c r="A179" t="s">
        <v>16</v>
      </c>
      <c r="B179" t="s">
        <v>756</v>
      </c>
      <c r="C179">
        <v>1.3333333333333299</v>
      </c>
      <c r="D179">
        <v>0.71</v>
      </c>
      <c r="E179">
        <v>2.2999999999999998</v>
      </c>
    </row>
    <row r="180" spans="1:5" x14ac:dyDescent="0.25">
      <c r="A180" t="s">
        <v>16</v>
      </c>
      <c r="B180" t="s">
        <v>241</v>
      </c>
      <c r="C180">
        <v>1.3333333333333299</v>
      </c>
      <c r="D180">
        <v>1.06</v>
      </c>
      <c r="E180">
        <v>0.71</v>
      </c>
    </row>
    <row r="181" spans="1:5" x14ac:dyDescent="0.25">
      <c r="A181" t="s">
        <v>16</v>
      </c>
      <c r="B181" t="s">
        <v>18</v>
      </c>
      <c r="C181">
        <v>1.3333333333333299</v>
      </c>
      <c r="D181">
        <v>1.95</v>
      </c>
      <c r="E181">
        <v>0.35</v>
      </c>
    </row>
    <row r="182" spans="1:5" x14ac:dyDescent="0.25">
      <c r="A182" t="s">
        <v>16</v>
      </c>
      <c r="B182" t="s">
        <v>59</v>
      </c>
      <c r="C182">
        <v>1.3333333333333299</v>
      </c>
      <c r="D182">
        <v>0.71</v>
      </c>
      <c r="E182">
        <v>1.24</v>
      </c>
    </row>
    <row r="183" spans="1:5" x14ac:dyDescent="0.25">
      <c r="A183" t="s">
        <v>16</v>
      </c>
      <c r="B183" t="s">
        <v>57</v>
      </c>
      <c r="C183">
        <v>1.3333333333333299</v>
      </c>
      <c r="D183">
        <v>0.24</v>
      </c>
      <c r="E183">
        <v>0.94</v>
      </c>
    </row>
    <row r="184" spans="1:5" x14ac:dyDescent="0.25">
      <c r="A184" t="s">
        <v>16</v>
      </c>
      <c r="B184" t="s">
        <v>58</v>
      </c>
      <c r="C184">
        <v>1.3333333333333299</v>
      </c>
      <c r="D184">
        <v>0.71</v>
      </c>
      <c r="E184">
        <v>0.88</v>
      </c>
    </row>
    <row r="185" spans="1:5" x14ac:dyDescent="0.25">
      <c r="A185" t="s">
        <v>16</v>
      </c>
      <c r="B185" t="s">
        <v>240</v>
      </c>
      <c r="C185">
        <v>1.3333333333333299</v>
      </c>
      <c r="D185">
        <v>0.94</v>
      </c>
      <c r="E185">
        <v>1.65</v>
      </c>
    </row>
    <row r="186" spans="1:5" x14ac:dyDescent="0.25">
      <c r="A186" t="s">
        <v>16</v>
      </c>
      <c r="B186" t="s">
        <v>239</v>
      </c>
      <c r="C186">
        <v>1.3333333333333299</v>
      </c>
      <c r="D186">
        <v>0.71</v>
      </c>
      <c r="E186">
        <v>1.65</v>
      </c>
    </row>
    <row r="187" spans="1:5" x14ac:dyDescent="0.25">
      <c r="A187" t="s">
        <v>16</v>
      </c>
      <c r="B187" t="s">
        <v>56</v>
      </c>
      <c r="C187">
        <v>1.3333333333333299</v>
      </c>
      <c r="D187">
        <v>0.94</v>
      </c>
      <c r="E187">
        <v>0.94</v>
      </c>
    </row>
    <row r="188" spans="1:5" x14ac:dyDescent="0.25">
      <c r="A188" t="s">
        <v>16</v>
      </c>
      <c r="B188" t="s">
        <v>755</v>
      </c>
      <c r="C188">
        <v>1.3333333333333299</v>
      </c>
      <c r="D188">
        <v>0.71</v>
      </c>
      <c r="E188">
        <v>0.88</v>
      </c>
    </row>
    <row r="189" spans="1:5" x14ac:dyDescent="0.25">
      <c r="A189" t="s">
        <v>16</v>
      </c>
      <c r="B189" t="s">
        <v>238</v>
      </c>
      <c r="C189">
        <v>1.3333333333333299</v>
      </c>
      <c r="D189">
        <v>1.18</v>
      </c>
      <c r="E189">
        <v>0.71</v>
      </c>
    </row>
    <row r="190" spans="1:5" x14ac:dyDescent="0.25">
      <c r="A190" t="s">
        <v>16</v>
      </c>
      <c r="B190" t="s">
        <v>243</v>
      </c>
      <c r="C190">
        <v>1.3333333333333299</v>
      </c>
      <c r="D190">
        <v>0.94</v>
      </c>
      <c r="E190">
        <v>1.42</v>
      </c>
    </row>
    <row r="191" spans="1:5" x14ac:dyDescent="0.25">
      <c r="A191" t="s">
        <v>16</v>
      </c>
      <c r="B191" t="s">
        <v>49</v>
      </c>
      <c r="C191">
        <v>1.3333333333333299</v>
      </c>
      <c r="D191">
        <v>1.42</v>
      </c>
      <c r="E191">
        <v>0.47</v>
      </c>
    </row>
    <row r="192" spans="1:5" x14ac:dyDescent="0.25">
      <c r="A192" t="s">
        <v>16</v>
      </c>
      <c r="B192" t="s">
        <v>60</v>
      </c>
      <c r="C192">
        <v>1.3333333333333299</v>
      </c>
      <c r="D192">
        <v>0.24</v>
      </c>
      <c r="E192">
        <v>0.94</v>
      </c>
    </row>
    <row r="193" spans="1:5" x14ac:dyDescent="0.25">
      <c r="A193" t="s">
        <v>16</v>
      </c>
      <c r="B193" t="s">
        <v>754</v>
      </c>
      <c r="C193">
        <v>1.3333333333333299</v>
      </c>
      <c r="D193">
        <v>0.88</v>
      </c>
      <c r="E193">
        <v>0.88</v>
      </c>
    </row>
    <row r="194" spans="1:5" x14ac:dyDescent="0.25">
      <c r="A194" t="s">
        <v>16</v>
      </c>
      <c r="B194" t="s">
        <v>237</v>
      </c>
      <c r="C194">
        <v>1.3333333333333299</v>
      </c>
      <c r="D194">
        <v>1.18</v>
      </c>
      <c r="E194">
        <v>0.94</v>
      </c>
    </row>
    <row r="195" spans="1:5" x14ac:dyDescent="0.25">
      <c r="A195" t="s">
        <v>19</v>
      </c>
      <c r="B195" t="s">
        <v>252</v>
      </c>
      <c r="C195">
        <v>1.3188405797101499</v>
      </c>
      <c r="D195">
        <v>1.03</v>
      </c>
      <c r="E195">
        <v>0.62</v>
      </c>
    </row>
    <row r="196" spans="1:5" x14ac:dyDescent="0.25">
      <c r="A196" t="s">
        <v>19</v>
      </c>
      <c r="B196" t="s">
        <v>250</v>
      </c>
      <c r="C196">
        <v>1.3188405797101499</v>
      </c>
      <c r="D196">
        <v>0.62</v>
      </c>
      <c r="E196">
        <v>1.23</v>
      </c>
    </row>
    <row r="197" spans="1:5" x14ac:dyDescent="0.25">
      <c r="A197" t="s">
        <v>19</v>
      </c>
      <c r="B197" t="s">
        <v>145</v>
      </c>
      <c r="C197">
        <v>1.3188405797101499</v>
      </c>
      <c r="D197">
        <v>1.54</v>
      </c>
      <c r="E197">
        <v>0.62</v>
      </c>
    </row>
    <row r="198" spans="1:5" x14ac:dyDescent="0.25">
      <c r="A198" t="s">
        <v>19</v>
      </c>
      <c r="B198" t="s">
        <v>253</v>
      </c>
      <c r="C198">
        <v>1.3188405797101499</v>
      </c>
      <c r="D198">
        <v>1.23</v>
      </c>
      <c r="E198">
        <v>0.62</v>
      </c>
    </row>
    <row r="199" spans="1:5" x14ac:dyDescent="0.25">
      <c r="A199" t="s">
        <v>19</v>
      </c>
      <c r="B199" t="s">
        <v>157</v>
      </c>
      <c r="C199">
        <v>1.3188405797101499</v>
      </c>
      <c r="D199">
        <v>0.77</v>
      </c>
      <c r="E199">
        <v>2</v>
      </c>
    </row>
    <row r="200" spans="1:5" x14ac:dyDescent="0.25">
      <c r="A200" t="s">
        <v>19</v>
      </c>
      <c r="B200" t="s">
        <v>259</v>
      </c>
      <c r="C200">
        <v>1.3188405797101499</v>
      </c>
      <c r="D200">
        <v>0.62</v>
      </c>
      <c r="E200">
        <v>0.46</v>
      </c>
    </row>
    <row r="201" spans="1:5" x14ac:dyDescent="0.25">
      <c r="A201" t="s">
        <v>19</v>
      </c>
      <c r="B201" t="s">
        <v>369</v>
      </c>
      <c r="C201">
        <v>1.3188405797101499</v>
      </c>
      <c r="D201">
        <v>0.62</v>
      </c>
      <c r="E201">
        <v>0.92</v>
      </c>
    </row>
    <row r="202" spans="1:5" x14ac:dyDescent="0.25">
      <c r="A202" t="s">
        <v>19</v>
      </c>
      <c r="B202" t="s">
        <v>144</v>
      </c>
      <c r="C202">
        <v>1.3188405797101499</v>
      </c>
      <c r="D202">
        <v>0.82</v>
      </c>
      <c r="E202">
        <v>0.41</v>
      </c>
    </row>
    <row r="203" spans="1:5" x14ac:dyDescent="0.25">
      <c r="A203" t="s">
        <v>19</v>
      </c>
      <c r="B203" t="s">
        <v>258</v>
      </c>
      <c r="C203">
        <v>1.3188405797101499</v>
      </c>
      <c r="D203">
        <v>0.77</v>
      </c>
      <c r="E203">
        <v>1.08</v>
      </c>
    </row>
    <row r="204" spans="1:5" x14ac:dyDescent="0.25">
      <c r="A204" t="s">
        <v>19</v>
      </c>
      <c r="B204" t="s">
        <v>142</v>
      </c>
      <c r="C204">
        <v>1.3188405797101499</v>
      </c>
      <c r="D204">
        <v>1.03</v>
      </c>
      <c r="E204">
        <v>0.41</v>
      </c>
    </row>
    <row r="205" spans="1:5" x14ac:dyDescent="0.25">
      <c r="A205" t="s">
        <v>19</v>
      </c>
      <c r="B205" t="s">
        <v>21</v>
      </c>
      <c r="C205">
        <v>1.3188405797101499</v>
      </c>
      <c r="D205">
        <v>0.82</v>
      </c>
      <c r="E205">
        <v>0.82</v>
      </c>
    </row>
    <row r="206" spans="1:5" x14ac:dyDescent="0.25">
      <c r="A206" t="s">
        <v>19</v>
      </c>
      <c r="B206" t="s">
        <v>254</v>
      </c>
      <c r="C206">
        <v>1.3188405797101499</v>
      </c>
      <c r="D206">
        <v>1.23</v>
      </c>
      <c r="E206">
        <v>0.21</v>
      </c>
    </row>
    <row r="207" spans="1:5" x14ac:dyDescent="0.25">
      <c r="A207" t="s">
        <v>19</v>
      </c>
      <c r="B207" t="s">
        <v>256</v>
      </c>
      <c r="C207">
        <v>1.3188405797101499</v>
      </c>
      <c r="D207">
        <v>0.82</v>
      </c>
      <c r="E207">
        <v>1.44</v>
      </c>
    </row>
    <row r="208" spans="1:5" x14ac:dyDescent="0.25">
      <c r="A208" t="s">
        <v>19</v>
      </c>
      <c r="B208" t="s">
        <v>260</v>
      </c>
      <c r="C208">
        <v>1.3188405797101499</v>
      </c>
      <c r="D208">
        <v>0.41</v>
      </c>
      <c r="E208">
        <v>1.03</v>
      </c>
    </row>
    <row r="209" spans="1:5" x14ac:dyDescent="0.25">
      <c r="A209" t="s">
        <v>19</v>
      </c>
      <c r="B209" t="s">
        <v>251</v>
      </c>
      <c r="C209">
        <v>1.3188405797101499</v>
      </c>
      <c r="D209">
        <v>0.21</v>
      </c>
      <c r="E209">
        <v>1.03</v>
      </c>
    </row>
    <row r="210" spans="1:5" x14ac:dyDescent="0.25">
      <c r="A210" t="s">
        <v>19</v>
      </c>
      <c r="B210" t="s">
        <v>149</v>
      </c>
      <c r="C210">
        <v>1.3188405797101499</v>
      </c>
      <c r="D210">
        <v>0.62</v>
      </c>
      <c r="E210">
        <v>0.92</v>
      </c>
    </row>
    <row r="211" spans="1:5" x14ac:dyDescent="0.25">
      <c r="A211" t="s">
        <v>19</v>
      </c>
      <c r="B211" t="s">
        <v>261</v>
      </c>
      <c r="C211">
        <v>1.3188405797101499</v>
      </c>
      <c r="D211">
        <v>0.41</v>
      </c>
      <c r="E211">
        <v>1.44</v>
      </c>
    </row>
    <row r="212" spans="1:5" x14ac:dyDescent="0.25">
      <c r="A212" t="s">
        <v>19</v>
      </c>
      <c r="B212" t="s">
        <v>20</v>
      </c>
      <c r="C212">
        <v>1.3188405797101499</v>
      </c>
      <c r="D212">
        <v>1.03</v>
      </c>
      <c r="E212">
        <v>1.23</v>
      </c>
    </row>
    <row r="213" spans="1:5" x14ac:dyDescent="0.25">
      <c r="A213" t="s">
        <v>19</v>
      </c>
      <c r="B213" t="s">
        <v>257</v>
      </c>
      <c r="C213">
        <v>1.3188405797101499</v>
      </c>
      <c r="D213">
        <v>0.62</v>
      </c>
      <c r="E213">
        <v>1.54</v>
      </c>
    </row>
    <row r="214" spans="1:5" x14ac:dyDescent="0.25">
      <c r="A214" t="s">
        <v>19</v>
      </c>
      <c r="B214" t="s">
        <v>255</v>
      </c>
      <c r="C214">
        <v>1.3188405797101499</v>
      </c>
      <c r="D214">
        <v>1.08</v>
      </c>
      <c r="E214">
        <v>1.54</v>
      </c>
    </row>
    <row r="215" spans="1:5" x14ac:dyDescent="0.25">
      <c r="A215" t="s">
        <v>146</v>
      </c>
      <c r="B215" t="s">
        <v>143</v>
      </c>
      <c r="C215">
        <v>1.05555555555556</v>
      </c>
      <c r="D215">
        <v>1.26</v>
      </c>
      <c r="E215">
        <v>0.9</v>
      </c>
    </row>
    <row r="216" spans="1:5" x14ac:dyDescent="0.25">
      <c r="A216" t="s">
        <v>146</v>
      </c>
      <c r="B216" t="s">
        <v>155</v>
      </c>
      <c r="C216">
        <v>1.05555555555556</v>
      </c>
      <c r="D216">
        <v>1.58</v>
      </c>
      <c r="E216">
        <v>0.68</v>
      </c>
    </row>
    <row r="217" spans="1:5" x14ac:dyDescent="0.25">
      <c r="A217" t="s">
        <v>146</v>
      </c>
      <c r="B217" t="s">
        <v>161</v>
      </c>
      <c r="C217">
        <v>1.05555555555556</v>
      </c>
      <c r="D217">
        <v>1.08</v>
      </c>
      <c r="E217">
        <v>1.26</v>
      </c>
    </row>
    <row r="218" spans="1:5" x14ac:dyDescent="0.25">
      <c r="A218" t="s">
        <v>146</v>
      </c>
      <c r="B218" t="s">
        <v>758</v>
      </c>
      <c r="C218">
        <v>1.05555555555556</v>
      </c>
      <c r="D218">
        <v>1.08</v>
      </c>
      <c r="E218">
        <v>1.08</v>
      </c>
    </row>
    <row r="219" spans="1:5" x14ac:dyDescent="0.25">
      <c r="A219" t="s">
        <v>146</v>
      </c>
      <c r="B219" t="s">
        <v>164</v>
      </c>
      <c r="C219">
        <v>1.05555555555556</v>
      </c>
      <c r="D219">
        <v>1.26</v>
      </c>
      <c r="E219">
        <v>0.72</v>
      </c>
    </row>
    <row r="220" spans="1:5" x14ac:dyDescent="0.25">
      <c r="A220" t="s">
        <v>146</v>
      </c>
      <c r="B220" t="s">
        <v>159</v>
      </c>
      <c r="C220">
        <v>1.05555555555556</v>
      </c>
      <c r="D220">
        <v>0.54</v>
      </c>
      <c r="E220">
        <v>0.54</v>
      </c>
    </row>
    <row r="221" spans="1:5" x14ac:dyDescent="0.25">
      <c r="A221" t="s">
        <v>146</v>
      </c>
      <c r="B221" t="s">
        <v>160</v>
      </c>
      <c r="C221">
        <v>1.05555555555556</v>
      </c>
      <c r="D221">
        <v>0.54</v>
      </c>
      <c r="E221">
        <v>1.44</v>
      </c>
    </row>
    <row r="222" spans="1:5" x14ac:dyDescent="0.25">
      <c r="A222" t="s">
        <v>146</v>
      </c>
      <c r="B222" t="s">
        <v>151</v>
      </c>
      <c r="C222">
        <v>1.05555555555556</v>
      </c>
      <c r="D222">
        <v>1.1299999999999999</v>
      </c>
      <c r="E222">
        <v>0.68</v>
      </c>
    </row>
    <row r="223" spans="1:5" x14ac:dyDescent="0.25">
      <c r="A223" t="s">
        <v>146</v>
      </c>
      <c r="B223" t="s">
        <v>156</v>
      </c>
      <c r="C223">
        <v>1.05555555555556</v>
      </c>
      <c r="D223">
        <v>0.54</v>
      </c>
      <c r="E223">
        <v>1.26</v>
      </c>
    </row>
    <row r="224" spans="1:5" x14ac:dyDescent="0.25">
      <c r="A224" t="s">
        <v>146</v>
      </c>
      <c r="B224" t="s">
        <v>150</v>
      </c>
      <c r="C224">
        <v>1.05555555555556</v>
      </c>
      <c r="D224">
        <v>1.26</v>
      </c>
      <c r="E224">
        <v>0.72</v>
      </c>
    </row>
    <row r="225" spans="1:5" x14ac:dyDescent="0.25">
      <c r="A225" t="s">
        <v>146</v>
      </c>
      <c r="B225" t="s">
        <v>346</v>
      </c>
      <c r="C225">
        <v>1.05555555555556</v>
      </c>
      <c r="D225">
        <v>0.68</v>
      </c>
      <c r="E225">
        <v>1.35</v>
      </c>
    </row>
    <row r="226" spans="1:5" x14ac:dyDescent="0.25">
      <c r="A226" t="s">
        <v>146</v>
      </c>
      <c r="B226" t="s">
        <v>153</v>
      </c>
      <c r="C226">
        <v>1.05555555555556</v>
      </c>
      <c r="D226">
        <v>1.35</v>
      </c>
      <c r="E226">
        <v>1.35</v>
      </c>
    </row>
    <row r="227" spans="1:5" x14ac:dyDescent="0.25">
      <c r="A227" t="s">
        <v>146</v>
      </c>
      <c r="B227" t="s">
        <v>163</v>
      </c>
      <c r="C227">
        <v>1.05555555555556</v>
      </c>
      <c r="D227">
        <v>0.68</v>
      </c>
      <c r="E227">
        <v>0.68</v>
      </c>
    </row>
    <row r="228" spans="1:5" x14ac:dyDescent="0.25">
      <c r="A228" t="s">
        <v>146</v>
      </c>
      <c r="B228" t="s">
        <v>147</v>
      </c>
      <c r="C228">
        <v>1.05555555555556</v>
      </c>
      <c r="D228">
        <v>2.16</v>
      </c>
      <c r="E228">
        <v>0.54</v>
      </c>
    </row>
    <row r="229" spans="1:5" x14ac:dyDescent="0.25">
      <c r="A229" t="s">
        <v>146</v>
      </c>
      <c r="B229" t="s">
        <v>152</v>
      </c>
      <c r="C229">
        <v>1.05555555555556</v>
      </c>
      <c r="D229">
        <v>0.45</v>
      </c>
      <c r="E229">
        <v>0.68</v>
      </c>
    </row>
    <row r="230" spans="1:5" x14ac:dyDescent="0.25">
      <c r="A230" t="s">
        <v>146</v>
      </c>
      <c r="B230" t="s">
        <v>158</v>
      </c>
      <c r="C230">
        <v>1.05555555555556</v>
      </c>
      <c r="D230">
        <v>0.68</v>
      </c>
      <c r="E230">
        <v>1.58</v>
      </c>
    </row>
    <row r="231" spans="1:5" x14ac:dyDescent="0.25">
      <c r="A231" t="s">
        <v>146</v>
      </c>
      <c r="B231" t="s">
        <v>162</v>
      </c>
      <c r="C231">
        <v>1.05555555555556</v>
      </c>
      <c r="D231">
        <v>0.9</v>
      </c>
      <c r="E231">
        <v>0.9</v>
      </c>
    </row>
    <row r="232" spans="1:5" x14ac:dyDescent="0.25">
      <c r="A232" t="s">
        <v>146</v>
      </c>
      <c r="B232" t="s">
        <v>154</v>
      </c>
      <c r="C232">
        <v>1.05555555555556</v>
      </c>
      <c r="D232">
        <v>0.68</v>
      </c>
      <c r="E232">
        <v>0.23</v>
      </c>
    </row>
    <row r="233" spans="1:5" x14ac:dyDescent="0.25">
      <c r="A233" t="s">
        <v>146</v>
      </c>
      <c r="B233" t="s">
        <v>148</v>
      </c>
      <c r="C233">
        <v>1.05555555555556</v>
      </c>
      <c r="D233">
        <v>0.23</v>
      </c>
      <c r="E233">
        <v>2.0299999999999998</v>
      </c>
    </row>
    <row r="234" spans="1:5" x14ac:dyDescent="0.25">
      <c r="A234" t="s">
        <v>146</v>
      </c>
      <c r="B234" t="s">
        <v>757</v>
      </c>
      <c r="C234">
        <v>1.05555555555556</v>
      </c>
      <c r="D234">
        <v>0.72</v>
      </c>
      <c r="E234">
        <v>1.44</v>
      </c>
    </row>
    <row r="235" spans="1:5" x14ac:dyDescent="0.25">
      <c r="A235" t="s">
        <v>22</v>
      </c>
      <c r="B235" t="s">
        <v>279</v>
      </c>
      <c r="C235">
        <v>1.56</v>
      </c>
      <c r="D235">
        <v>1.03</v>
      </c>
      <c r="E235">
        <v>1.65</v>
      </c>
    </row>
    <row r="236" spans="1:5" x14ac:dyDescent="0.25">
      <c r="A236" t="s">
        <v>22</v>
      </c>
      <c r="B236" t="s">
        <v>276</v>
      </c>
      <c r="C236">
        <v>1.56</v>
      </c>
      <c r="D236">
        <v>1.03</v>
      </c>
      <c r="E236">
        <v>1.23</v>
      </c>
    </row>
    <row r="237" spans="1:5" x14ac:dyDescent="0.25">
      <c r="A237" t="s">
        <v>22</v>
      </c>
      <c r="B237" t="s">
        <v>23</v>
      </c>
      <c r="C237">
        <v>1.56</v>
      </c>
      <c r="D237">
        <v>0.82</v>
      </c>
      <c r="E237">
        <v>0.82</v>
      </c>
    </row>
    <row r="238" spans="1:5" x14ac:dyDescent="0.25">
      <c r="A238" t="s">
        <v>22</v>
      </c>
      <c r="B238" t="s">
        <v>278</v>
      </c>
      <c r="C238">
        <v>1.56</v>
      </c>
      <c r="D238">
        <v>0.93</v>
      </c>
      <c r="E238">
        <v>0.31</v>
      </c>
    </row>
    <row r="239" spans="1:5" x14ac:dyDescent="0.25">
      <c r="A239" t="s">
        <v>22</v>
      </c>
      <c r="B239" t="s">
        <v>284</v>
      </c>
      <c r="C239">
        <v>1.56</v>
      </c>
      <c r="D239">
        <v>0.62</v>
      </c>
      <c r="E239">
        <v>2.16</v>
      </c>
    </row>
    <row r="240" spans="1:5" x14ac:dyDescent="0.25">
      <c r="A240" t="s">
        <v>22</v>
      </c>
      <c r="B240" t="s">
        <v>281</v>
      </c>
      <c r="C240">
        <v>1.56</v>
      </c>
      <c r="D240">
        <v>1.23</v>
      </c>
      <c r="E240">
        <v>1.23</v>
      </c>
    </row>
    <row r="241" spans="1:5" x14ac:dyDescent="0.25">
      <c r="A241" t="s">
        <v>22</v>
      </c>
      <c r="B241" t="s">
        <v>182</v>
      </c>
      <c r="C241">
        <v>1.56</v>
      </c>
    </row>
    <row r="242" spans="1:5" x14ac:dyDescent="0.25">
      <c r="A242" t="s">
        <v>22</v>
      </c>
      <c r="B242" t="s">
        <v>273</v>
      </c>
      <c r="C242">
        <v>1.56</v>
      </c>
      <c r="D242">
        <v>1.03</v>
      </c>
      <c r="E242">
        <v>1.03</v>
      </c>
    </row>
    <row r="243" spans="1:5" x14ac:dyDescent="0.25">
      <c r="A243" t="s">
        <v>22</v>
      </c>
      <c r="B243" t="s">
        <v>172</v>
      </c>
      <c r="C243">
        <v>1.56</v>
      </c>
      <c r="D243">
        <v>1.03</v>
      </c>
      <c r="E243">
        <v>1.85</v>
      </c>
    </row>
    <row r="244" spans="1:5" x14ac:dyDescent="0.25">
      <c r="A244" t="s">
        <v>22</v>
      </c>
      <c r="B244" t="s">
        <v>308</v>
      </c>
      <c r="C244">
        <v>1.56</v>
      </c>
      <c r="D244">
        <v>0.62</v>
      </c>
      <c r="E244">
        <v>0.31</v>
      </c>
    </row>
    <row r="245" spans="1:5" x14ac:dyDescent="0.25">
      <c r="A245" t="s">
        <v>22</v>
      </c>
      <c r="B245" t="s">
        <v>280</v>
      </c>
      <c r="C245">
        <v>1.56</v>
      </c>
      <c r="D245">
        <v>1.65</v>
      </c>
      <c r="E245">
        <v>0.82</v>
      </c>
    </row>
    <row r="246" spans="1:5" x14ac:dyDescent="0.25">
      <c r="A246" t="s">
        <v>22</v>
      </c>
      <c r="B246" t="s">
        <v>169</v>
      </c>
      <c r="C246">
        <v>1.56</v>
      </c>
      <c r="D246">
        <v>0.31</v>
      </c>
      <c r="E246">
        <v>1.85</v>
      </c>
    </row>
    <row r="247" spans="1:5" x14ac:dyDescent="0.25">
      <c r="A247" t="s">
        <v>22</v>
      </c>
      <c r="B247" t="s">
        <v>171</v>
      </c>
      <c r="C247">
        <v>1.56</v>
      </c>
      <c r="D247">
        <v>0.62</v>
      </c>
      <c r="E247">
        <v>0.62</v>
      </c>
    </row>
    <row r="248" spans="1:5" x14ac:dyDescent="0.25">
      <c r="A248" t="s">
        <v>22</v>
      </c>
      <c r="B248" t="s">
        <v>283</v>
      </c>
      <c r="C248">
        <v>1.56</v>
      </c>
      <c r="D248">
        <v>0.93</v>
      </c>
      <c r="E248">
        <v>0</v>
      </c>
    </row>
    <row r="249" spans="1:5" x14ac:dyDescent="0.25">
      <c r="A249" t="s">
        <v>22</v>
      </c>
      <c r="B249" t="s">
        <v>272</v>
      </c>
      <c r="C249">
        <v>1.56</v>
      </c>
      <c r="D249">
        <v>2.06</v>
      </c>
      <c r="E249">
        <v>0.21</v>
      </c>
    </row>
    <row r="250" spans="1:5" x14ac:dyDescent="0.25">
      <c r="A250" t="s">
        <v>22</v>
      </c>
      <c r="B250" t="s">
        <v>173</v>
      </c>
      <c r="C250">
        <v>1.56</v>
      </c>
      <c r="D250">
        <v>0.93</v>
      </c>
      <c r="E250">
        <v>0</v>
      </c>
    </row>
    <row r="251" spans="1:5" x14ac:dyDescent="0.25">
      <c r="A251" t="s">
        <v>22</v>
      </c>
      <c r="B251" t="s">
        <v>307</v>
      </c>
      <c r="C251">
        <v>1.56</v>
      </c>
      <c r="D251">
        <v>0.93</v>
      </c>
      <c r="E251">
        <v>1.85</v>
      </c>
    </row>
    <row r="252" spans="1:5" x14ac:dyDescent="0.25">
      <c r="A252" t="s">
        <v>22</v>
      </c>
      <c r="B252" t="s">
        <v>24</v>
      </c>
      <c r="C252">
        <v>1.56</v>
      </c>
      <c r="D252">
        <v>1.85</v>
      </c>
      <c r="E252">
        <v>0.93</v>
      </c>
    </row>
    <row r="253" spans="1:5" x14ac:dyDescent="0.25">
      <c r="A253" t="s">
        <v>22</v>
      </c>
      <c r="B253" t="s">
        <v>174</v>
      </c>
      <c r="C253">
        <v>1.56</v>
      </c>
      <c r="D253">
        <v>0.31</v>
      </c>
      <c r="E253">
        <v>0.31</v>
      </c>
    </row>
    <row r="254" spans="1:5" x14ac:dyDescent="0.25">
      <c r="A254" t="s">
        <v>22</v>
      </c>
      <c r="B254" t="s">
        <v>170</v>
      </c>
      <c r="C254">
        <v>1.56</v>
      </c>
      <c r="D254">
        <v>0.62</v>
      </c>
      <c r="E254">
        <v>0.93</v>
      </c>
    </row>
    <row r="255" spans="1:5" x14ac:dyDescent="0.25">
      <c r="A255" t="s">
        <v>25</v>
      </c>
      <c r="B255" t="s">
        <v>277</v>
      </c>
      <c r="C255">
        <v>1.38</v>
      </c>
      <c r="D255">
        <v>1.54</v>
      </c>
      <c r="E255">
        <v>1.1000000000000001</v>
      </c>
    </row>
    <row r="256" spans="1:5" x14ac:dyDescent="0.25">
      <c r="A256" t="s">
        <v>25</v>
      </c>
      <c r="B256" t="s">
        <v>760</v>
      </c>
      <c r="C256">
        <v>1.38</v>
      </c>
      <c r="D256">
        <v>0.88</v>
      </c>
      <c r="E256">
        <v>0</v>
      </c>
    </row>
    <row r="257" spans="1:5" x14ac:dyDescent="0.25">
      <c r="A257" t="s">
        <v>25</v>
      </c>
      <c r="B257" t="s">
        <v>26</v>
      </c>
      <c r="C257">
        <v>1.38</v>
      </c>
      <c r="D257">
        <v>0.66</v>
      </c>
      <c r="E257">
        <v>1.32</v>
      </c>
    </row>
    <row r="258" spans="1:5" x14ac:dyDescent="0.25">
      <c r="A258" t="s">
        <v>25</v>
      </c>
      <c r="B258" t="s">
        <v>177</v>
      </c>
      <c r="C258">
        <v>1.38</v>
      </c>
      <c r="D258">
        <v>0.44</v>
      </c>
      <c r="E258">
        <v>0.66</v>
      </c>
    </row>
    <row r="259" spans="1:5" x14ac:dyDescent="0.25">
      <c r="A259" t="s">
        <v>25</v>
      </c>
      <c r="B259" t="s">
        <v>180</v>
      </c>
      <c r="C259">
        <v>1.38</v>
      </c>
      <c r="D259">
        <v>1.54</v>
      </c>
      <c r="E259">
        <v>0.66</v>
      </c>
    </row>
    <row r="260" spans="1:5" x14ac:dyDescent="0.25">
      <c r="A260" t="s">
        <v>25</v>
      </c>
      <c r="B260" t="s">
        <v>178</v>
      </c>
      <c r="C260">
        <v>1.38</v>
      </c>
      <c r="D260">
        <v>0.44</v>
      </c>
      <c r="E260">
        <v>1.54</v>
      </c>
    </row>
    <row r="261" spans="1:5" x14ac:dyDescent="0.25">
      <c r="A261" t="s">
        <v>25</v>
      </c>
      <c r="B261" t="s">
        <v>761</v>
      </c>
      <c r="C261">
        <v>1.38</v>
      </c>
      <c r="D261">
        <v>1.1000000000000001</v>
      </c>
      <c r="E261">
        <v>1.97</v>
      </c>
    </row>
    <row r="262" spans="1:5" x14ac:dyDescent="0.25">
      <c r="A262" t="s">
        <v>25</v>
      </c>
      <c r="B262" t="s">
        <v>184</v>
      </c>
      <c r="C262">
        <v>1.38</v>
      </c>
      <c r="D262">
        <v>0.66</v>
      </c>
      <c r="E262">
        <v>0.66</v>
      </c>
    </row>
    <row r="263" spans="1:5" x14ac:dyDescent="0.25">
      <c r="A263" t="s">
        <v>25</v>
      </c>
      <c r="B263" t="s">
        <v>762</v>
      </c>
      <c r="C263">
        <v>1.38</v>
      </c>
      <c r="D263">
        <v>0.66</v>
      </c>
      <c r="E263">
        <v>1.1000000000000001</v>
      </c>
    </row>
    <row r="264" spans="1:5" x14ac:dyDescent="0.25">
      <c r="A264" t="s">
        <v>25</v>
      </c>
      <c r="B264" t="s">
        <v>309</v>
      </c>
      <c r="C264">
        <v>1.38</v>
      </c>
      <c r="D264">
        <v>0.33</v>
      </c>
      <c r="E264">
        <v>0.99</v>
      </c>
    </row>
    <row r="265" spans="1:5" x14ac:dyDescent="0.25">
      <c r="A265" t="s">
        <v>25</v>
      </c>
      <c r="B265" t="s">
        <v>27</v>
      </c>
      <c r="C265">
        <v>1.38</v>
      </c>
      <c r="D265">
        <v>1.32</v>
      </c>
      <c r="E265">
        <v>0</v>
      </c>
    </row>
    <row r="266" spans="1:5" x14ac:dyDescent="0.25">
      <c r="A266" t="s">
        <v>25</v>
      </c>
      <c r="B266" t="s">
        <v>176</v>
      </c>
      <c r="C266">
        <v>1.38</v>
      </c>
      <c r="D266">
        <v>1.54</v>
      </c>
      <c r="E266">
        <v>0.66</v>
      </c>
    </row>
    <row r="267" spans="1:5" x14ac:dyDescent="0.25">
      <c r="A267" t="s">
        <v>25</v>
      </c>
      <c r="B267" t="s">
        <v>274</v>
      </c>
      <c r="C267">
        <v>1.38</v>
      </c>
      <c r="D267">
        <v>1.32</v>
      </c>
      <c r="E267">
        <v>1.97</v>
      </c>
    </row>
    <row r="268" spans="1:5" x14ac:dyDescent="0.25">
      <c r="A268" t="s">
        <v>25</v>
      </c>
      <c r="B268" t="s">
        <v>282</v>
      </c>
      <c r="C268">
        <v>1.38</v>
      </c>
      <c r="D268">
        <v>0.66</v>
      </c>
      <c r="E268">
        <v>0.66</v>
      </c>
    </row>
    <row r="269" spans="1:5" x14ac:dyDescent="0.25">
      <c r="A269" t="s">
        <v>25</v>
      </c>
      <c r="B269" t="s">
        <v>275</v>
      </c>
      <c r="C269">
        <v>1.38</v>
      </c>
      <c r="D269">
        <v>0.66</v>
      </c>
      <c r="E269">
        <v>0.33</v>
      </c>
    </row>
    <row r="270" spans="1:5" x14ac:dyDescent="0.25">
      <c r="A270" t="s">
        <v>25</v>
      </c>
      <c r="B270" t="s">
        <v>759</v>
      </c>
      <c r="C270">
        <v>1.38</v>
      </c>
      <c r="D270">
        <v>0.99</v>
      </c>
      <c r="E270">
        <v>1.32</v>
      </c>
    </row>
    <row r="271" spans="1:5" x14ac:dyDescent="0.25">
      <c r="A271" t="s">
        <v>25</v>
      </c>
      <c r="B271" t="s">
        <v>181</v>
      </c>
      <c r="C271">
        <v>1.38</v>
      </c>
      <c r="D271">
        <v>0</v>
      </c>
      <c r="E271">
        <v>1.97</v>
      </c>
    </row>
    <row r="272" spans="1:5" x14ac:dyDescent="0.25">
      <c r="A272" t="s">
        <v>25</v>
      </c>
      <c r="B272" t="s">
        <v>179</v>
      </c>
      <c r="C272">
        <v>1.38</v>
      </c>
      <c r="D272">
        <v>2.2999999999999998</v>
      </c>
      <c r="E272">
        <v>0.66</v>
      </c>
    </row>
    <row r="273" spans="1:5" x14ac:dyDescent="0.25">
      <c r="A273" t="s">
        <v>25</v>
      </c>
      <c r="B273" t="s">
        <v>183</v>
      </c>
      <c r="C273">
        <v>1.38</v>
      </c>
      <c r="D273">
        <v>0.66</v>
      </c>
      <c r="E273">
        <v>0.66</v>
      </c>
    </row>
    <row r="274" spans="1:5" x14ac:dyDescent="0.25">
      <c r="A274" t="s">
        <v>25</v>
      </c>
      <c r="B274" t="s">
        <v>175</v>
      </c>
      <c r="C274">
        <v>1.38</v>
      </c>
      <c r="D274">
        <v>0.33</v>
      </c>
      <c r="E274">
        <v>1.97</v>
      </c>
    </row>
    <row r="275" spans="1:5" x14ac:dyDescent="0.25">
      <c r="A275" t="s">
        <v>28</v>
      </c>
      <c r="B275" t="s">
        <v>765</v>
      </c>
      <c r="C275">
        <v>1.0925925925925899</v>
      </c>
      <c r="D275">
        <v>0.47</v>
      </c>
      <c r="E275">
        <v>2.1</v>
      </c>
    </row>
    <row r="276" spans="1:5" x14ac:dyDescent="0.25">
      <c r="A276" t="s">
        <v>28</v>
      </c>
      <c r="B276" t="s">
        <v>764</v>
      </c>
      <c r="C276">
        <v>1.0925925925925899</v>
      </c>
      <c r="D276">
        <v>1.64</v>
      </c>
      <c r="E276">
        <v>0.47</v>
      </c>
    </row>
    <row r="277" spans="1:5" x14ac:dyDescent="0.25">
      <c r="A277" t="s">
        <v>28</v>
      </c>
      <c r="B277" t="s">
        <v>31</v>
      </c>
      <c r="C277">
        <v>1.0925925925925899</v>
      </c>
      <c r="D277">
        <v>2.1</v>
      </c>
      <c r="E277">
        <v>0.23</v>
      </c>
    </row>
    <row r="278" spans="1:5" x14ac:dyDescent="0.25">
      <c r="A278" t="s">
        <v>28</v>
      </c>
      <c r="B278" t="s">
        <v>195</v>
      </c>
      <c r="C278">
        <v>1.0925925925925899</v>
      </c>
      <c r="D278">
        <v>1.17</v>
      </c>
      <c r="E278">
        <v>0.47</v>
      </c>
    </row>
    <row r="279" spans="1:5" x14ac:dyDescent="0.25">
      <c r="A279" t="s">
        <v>28</v>
      </c>
      <c r="B279" t="s">
        <v>310</v>
      </c>
      <c r="C279">
        <v>1.0925925925925899</v>
      </c>
      <c r="D279">
        <v>1.17</v>
      </c>
      <c r="E279">
        <v>0.23</v>
      </c>
    </row>
    <row r="280" spans="1:5" x14ac:dyDescent="0.25">
      <c r="A280" t="s">
        <v>28</v>
      </c>
      <c r="B280" t="s">
        <v>293</v>
      </c>
      <c r="C280">
        <v>1.0925925925925899</v>
      </c>
      <c r="D280">
        <v>0.23</v>
      </c>
      <c r="E280">
        <v>1.64</v>
      </c>
    </row>
    <row r="281" spans="1:5" x14ac:dyDescent="0.25">
      <c r="A281" t="s">
        <v>28</v>
      </c>
      <c r="B281" t="s">
        <v>311</v>
      </c>
      <c r="C281">
        <v>1.0925925925925899</v>
      </c>
      <c r="D281">
        <v>0</v>
      </c>
      <c r="E281">
        <v>0.94</v>
      </c>
    </row>
    <row r="282" spans="1:5" x14ac:dyDescent="0.25">
      <c r="A282" t="s">
        <v>28</v>
      </c>
      <c r="B282" t="s">
        <v>294</v>
      </c>
      <c r="C282">
        <v>1.0925925925925899</v>
      </c>
      <c r="D282">
        <v>0.7</v>
      </c>
      <c r="E282">
        <v>1.4</v>
      </c>
    </row>
    <row r="283" spans="1:5" x14ac:dyDescent="0.25">
      <c r="A283" t="s">
        <v>28</v>
      </c>
      <c r="B283" t="s">
        <v>198</v>
      </c>
      <c r="C283">
        <v>1.0925925925925899</v>
      </c>
      <c r="D283">
        <v>0.47</v>
      </c>
      <c r="E283">
        <v>1.64</v>
      </c>
    </row>
    <row r="284" spans="1:5" x14ac:dyDescent="0.25">
      <c r="A284" t="s">
        <v>28</v>
      </c>
      <c r="B284" t="s">
        <v>196</v>
      </c>
      <c r="C284">
        <v>1.0925925925925899</v>
      </c>
      <c r="D284">
        <v>0.47</v>
      </c>
      <c r="E284">
        <v>0.47</v>
      </c>
    </row>
    <row r="285" spans="1:5" x14ac:dyDescent="0.25">
      <c r="A285" t="s">
        <v>28</v>
      </c>
      <c r="B285" t="s">
        <v>197</v>
      </c>
      <c r="C285">
        <v>1.0925925925925899</v>
      </c>
      <c r="D285">
        <v>0.7</v>
      </c>
      <c r="E285">
        <v>1.64</v>
      </c>
    </row>
    <row r="286" spans="1:5" x14ac:dyDescent="0.25">
      <c r="A286" t="s">
        <v>28</v>
      </c>
      <c r="B286" t="s">
        <v>763</v>
      </c>
      <c r="C286">
        <v>1.0925925925925899</v>
      </c>
      <c r="D286">
        <v>0.47</v>
      </c>
      <c r="E286">
        <v>1.64</v>
      </c>
    </row>
    <row r="287" spans="1:5" x14ac:dyDescent="0.25">
      <c r="A287" t="s">
        <v>28</v>
      </c>
      <c r="B287" t="s">
        <v>29</v>
      </c>
      <c r="C287">
        <v>1.0925925925925899</v>
      </c>
      <c r="D287">
        <v>0.94</v>
      </c>
      <c r="E287">
        <v>0.47</v>
      </c>
    </row>
    <row r="288" spans="1:5" x14ac:dyDescent="0.25">
      <c r="A288" t="s">
        <v>28</v>
      </c>
      <c r="B288" t="s">
        <v>295</v>
      </c>
      <c r="C288">
        <v>1.0925925925925899</v>
      </c>
      <c r="D288">
        <v>0.47</v>
      </c>
      <c r="E288">
        <v>0.47</v>
      </c>
    </row>
    <row r="289" spans="1:5" x14ac:dyDescent="0.25">
      <c r="A289" t="s">
        <v>28</v>
      </c>
      <c r="B289" t="s">
        <v>30</v>
      </c>
      <c r="C289">
        <v>1.0925925925925899</v>
      </c>
      <c r="D289">
        <v>0.94</v>
      </c>
      <c r="E289">
        <v>0.7</v>
      </c>
    </row>
    <row r="290" spans="1:5" x14ac:dyDescent="0.25">
      <c r="A290" t="s">
        <v>28</v>
      </c>
      <c r="B290" t="s">
        <v>292</v>
      </c>
      <c r="C290">
        <v>1.0925925925925899</v>
      </c>
      <c r="D290">
        <v>0.7</v>
      </c>
      <c r="E290">
        <v>1.87</v>
      </c>
    </row>
    <row r="291" spans="1:5" x14ac:dyDescent="0.25">
      <c r="A291" t="s">
        <v>28</v>
      </c>
      <c r="B291" t="s">
        <v>194</v>
      </c>
      <c r="C291">
        <v>1.0925925925925899</v>
      </c>
      <c r="D291">
        <v>0.47</v>
      </c>
      <c r="E291">
        <v>0.94</v>
      </c>
    </row>
    <row r="292" spans="1:5" x14ac:dyDescent="0.25">
      <c r="A292" t="s">
        <v>28</v>
      </c>
      <c r="B292" t="s">
        <v>296</v>
      </c>
      <c r="C292">
        <v>1.0925925925925899</v>
      </c>
      <c r="D292">
        <v>0.7</v>
      </c>
      <c r="E292">
        <v>0.7</v>
      </c>
    </row>
    <row r="293" spans="1:5" x14ac:dyDescent="0.25">
      <c r="A293" t="s">
        <v>185</v>
      </c>
      <c r="B293" t="s">
        <v>289</v>
      </c>
      <c r="C293">
        <v>1.34615384615385</v>
      </c>
      <c r="D293">
        <v>0.57999999999999996</v>
      </c>
      <c r="E293">
        <v>0.78</v>
      </c>
    </row>
    <row r="294" spans="1:5" x14ac:dyDescent="0.25">
      <c r="A294" t="s">
        <v>185</v>
      </c>
      <c r="B294" t="s">
        <v>193</v>
      </c>
      <c r="C294">
        <v>1.34615384615385</v>
      </c>
      <c r="D294">
        <v>0.88</v>
      </c>
      <c r="E294">
        <v>1.17</v>
      </c>
    </row>
    <row r="295" spans="1:5" x14ac:dyDescent="0.25">
      <c r="A295" t="s">
        <v>185</v>
      </c>
      <c r="B295" t="s">
        <v>188</v>
      </c>
      <c r="C295">
        <v>1.34615384615385</v>
      </c>
      <c r="D295">
        <v>1.36</v>
      </c>
      <c r="E295">
        <v>0.19</v>
      </c>
    </row>
    <row r="296" spans="1:5" x14ac:dyDescent="0.25">
      <c r="A296" t="s">
        <v>185</v>
      </c>
      <c r="B296" t="s">
        <v>288</v>
      </c>
      <c r="C296">
        <v>1.34615384615385</v>
      </c>
      <c r="D296">
        <v>0.97</v>
      </c>
      <c r="E296">
        <v>0.97</v>
      </c>
    </row>
    <row r="297" spans="1:5" x14ac:dyDescent="0.25">
      <c r="A297" t="s">
        <v>185</v>
      </c>
      <c r="B297" t="s">
        <v>768</v>
      </c>
      <c r="C297">
        <v>1.34615384615385</v>
      </c>
      <c r="D297">
        <v>0.39</v>
      </c>
      <c r="E297">
        <v>1.17</v>
      </c>
    </row>
    <row r="298" spans="1:5" x14ac:dyDescent="0.25">
      <c r="A298" t="s">
        <v>185</v>
      </c>
      <c r="B298" t="s">
        <v>287</v>
      </c>
      <c r="C298">
        <v>1.34615384615385</v>
      </c>
      <c r="D298">
        <v>0.97</v>
      </c>
      <c r="E298">
        <v>1.56</v>
      </c>
    </row>
    <row r="299" spans="1:5" x14ac:dyDescent="0.25">
      <c r="A299" t="s">
        <v>185</v>
      </c>
      <c r="B299" t="s">
        <v>187</v>
      </c>
      <c r="C299">
        <v>1.34615384615385</v>
      </c>
      <c r="D299">
        <v>0.19</v>
      </c>
      <c r="E299">
        <v>1.36</v>
      </c>
    </row>
    <row r="300" spans="1:5" x14ac:dyDescent="0.25">
      <c r="A300" t="s">
        <v>185</v>
      </c>
      <c r="B300" t="s">
        <v>186</v>
      </c>
      <c r="C300">
        <v>1.34615384615385</v>
      </c>
      <c r="D300">
        <v>0.57999999999999996</v>
      </c>
      <c r="E300">
        <v>0.88</v>
      </c>
    </row>
    <row r="301" spans="1:5" x14ac:dyDescent="0.25">
      <c r="A301" t="s">
        <v>185</v>
      </c>
      <c r="B301" t="s">
        <v>291</v>
      </c>
      <c r="C301">
        <v>1.34615384615385</v>
      </c>
      <c r="D301">
        <v>1.75</v>
      </c>
      <c r="E301">
        <v>0.57999999999999996</v>
      </c>
    </row>
    <row r="302" spans="1:5" x14ac:dyDescent="0.25">
      <c r="A302" t="s">
        <v>185</v>
      </c>
      <c r="B302" t="s">
        <v>191</v>
      </c>
      <c r="C302">
        <v>1.34615384615385</v>
      </c>
      <c r="D302">
        <v>0</v>
      </c>
      <c r="E302">
        <v>0.78</v>
      </c>
    </row>
    <row r="303" spans="1:5" x14ac:dyDescent="0.25">
      <c r="A303" t="s">
        <v>185</v>
      </c>
      <c r="B303" t="s">
        <v>285</v>
      </c>
      <c r="C303">
        <v>1.34615384615385</v>
      </c>
      <c r="D303">
        <v>1.17</v>
      </c>
      <c r="E303">
        <v>1.36</v>
      </c>
    </row>
    <row r="304" spans="1:5" x14ac:dyDescent="0.25">
      <c r="A304" t="s">
        <v>185</v>
      </c>
      <c r="B304" t="s">
        <v>767</v>
      </c>
      <c r="C304">
        <v>1.34615384615385</v>
      </c>
      <c r="D304">
        <v>0.28999999999999998</v>
      </c>
      <c r="E304">
        <v>3.8</v>
      </c>
    </row>
    <row r="305" spans="1:5" x14ac:dyDescent="0.25">
      <c r="A305" t="s">
        <v>185</v>
      </c>
      <c r="B305" t="s">
        <v>190</v>
      </c>
      <c r="C305">
        <v>1.34615384615385</v>
      </c>
      <c r="D305">
        <v>0.57999999999999996</v>
      </c>
      <c r="E305">
        <v>0.88</v>
      </c>
    </row>
    <row r="306" spans="1:5" x14ac:dyDescent="0.25">
      <c r="A306" t="s">
        <v>185</v>
      </c>
      <c r="B306" t="s">
        <v>189</v>
      </c>
      <c r="C306">
        <v>1.34615384615385</v>
      </c>
      <c r="D306">
        <v>0.57999999999999996</v>
      </c>
      <c r="E306">
        <v>0.19</v>
      </c>
    </row>
    <row r="307" spans="1:5" x14ac:dyDescent="0.25">
      <c r="A307" t="s">
        <v>185</v>
      </c>
      <c r="B307" t="s">
        <v>290</v>
      </c>
      <c r="C307">
        <v>1.34615384615385</v>
      </c>
      <c r="D307">
        <v>1.56</v>
      </c>
      <c r="E307">
        <v>0.19</v>
      </c>
    </row>
    <row r="308" spans="1:5" x14ac:dyDescent="0.25">
      <c r="A308" t="s">
        <v>185</v>
      </c>
      <c r="B308" t="s">
        <v>766</v>
      </c>
      <c r="C308">
        <v>1.34615384615385</v>
      </c>
      <c r="D308">
        <v>0.57999999999999996</v>
      </c>
      <c r="E308">
        <v>2.04</v>
      </c>
    </row>
    <row r="309" spans="1:5" x14ac:dyDescent="0.25">
      <c r="A309" t="s">
        <v>185</v>
      </c>
      <c r="B309" t="s">
        <v>286</v>
      </c>
      <c r="C309">
        <v>1.34615384615385</v>
      </c>
      <c r="D309">
        <v>0.97</v>
      </c>
      <c r="E309">
        <v>0.19</v>
      </c>
    </row>
    <row r="310" spans="1:5" x14ac:dyDescent="0.25">
      <c r="A310" t="s">
        <v>185</v>
      </c>
      <c r="B310" t="s">
        <v>192</v>
      </c>
      <c r="C310">
        <v>1.34615384615385</v>
      </c>
      <c r="D310">
        <v>0.28999999999999998</v>
      </c>
      <c r="E310">
        <v>1.17</v>
      </c>
    </row>
    <row r="311" spans="1:5" x14ac:dyDescent="0.25">
      <c r="A311" t="s">
        <v>10</v>
      </c>
      <c r="B311" t="s">
        <v>39</v>
      </c>
      <c r="C311">
        <v>1.4722222222222201</v>
      </c>
      <c r="D311">
        <v>1.1200000000000001</v>
      </c>
      <c r="E311">
        <v>1.1200000000000001</v>
      </c>
    </row>
    <row r="312" spans="1:5" x14ac:dyDescent="0.25">
      <c r="A312" t="s">
        <v>10</v>
      </c>
      <c r="B312" t="s">
        <v>40</v>
      </c>
      <c r="C312">
        <v>1.4722222222222201</v>
      </c>
      <c r="D312">
        <v>1.1200000000000001</v>
      </c>
      <c r="E312">
        <v>0.64</v>
      </c>
    </row>
    <row r="313" spans="1:5" x14ac:dyDescent="0.25">
      <c r="A313" t="s">
        <v>10</v>
      </c>
      <c r="B313" t="s">
        <v>769</v>
      </c>
      <c r="C313">
        <v>1.4722222222222201</v>
      </c>
      <c r="D313">
        <v>0.48</v>
      </c>
      <c r="E313">
        <v>1.27</v>
      </c>
    </row>
    <row r="314" spans="1:5" x14ac:dyDescent="0.25">
      <c r="A314" t="s">
        <v>10</v>
      </c>
      <c r="B314" t="s">
        <v>41</v>
      </c>
      <c r="C314">
        <v>1.4722222222222201</v>
      </c>
      <c r="D314">
        <v>1.43</v>
      </c>
      <c r="E314">
        <v>0.8</v>
      </c>
    </row>
    <row r="315" spans="1:5" x14ac:dyDescent="0.25">
      <c r="A315" t="s">
        <v>10</v>
      </c>
      <c r="B315" t="s">
        <v>227</v>
      </c>
      <c r="C315">
        <v>1.4722222222222201</v>
      </c>
      <c r="D315">
        <v>1.43</v>
      </c>
      <c r="E315">
        <v>0.96</v>
      </c>
    </row>
    <row r="316" spans="1:5" x14ac:dyDescent="0.25">
      <c r="A316" t="s">
        <v>10</v>
      </c>
      <c r="B316" t="s">
        <v>11</v>
      </c>
      <c r="C316">
        <v>1.4722222222222201</v>
      </c>
      <c r="D316">
        <v>1.75</v>
      </c>
      <c r="E316">
        <v>0.8</v>
      </c>
    </row>
    <row r="317" spans="1:5" x14ac:dyDescent="0.25">
      <c r="A317" t="s">
        <v>10</v>
      </c>
      <c r="B317" t="s">
        <v>770</v>
      </c>
      <c r="C317">
        <v>1.4722222222222201</v>
      </c>
      <c r="D317">
        <v>1.27</v>
      </c>
      <c r="E317">
        <v>0.8</v>
      </c>
    </row>
    <row r="318" spans="1:5" x14ac:dyDescent="0.25">
      <c r="A318" t="s">
        <v>10</v>
      </c>
      <c r="B318" t="s">
        <v>226</v>
      </c>
      <c r="C318">
        <v>1.4722222222222201</v>
      </c>
      <c r="D318">
        <v>0.32</v>
      </c>
      <c r="E318">
        <v>0.8</v>
      </c>
    </row>
    <row r="319" spans="1:5" x14ac:dyDescent="0.25">
      <c r="A319" t="s">
        <v>10</v>
      </c>
      <c r="B319" t="s">
        <v>228</v>
      </c>
      <c r="C319">
        <v>1.4722222222222201</v>
      </c>
      <c r="D319">
        <v>1.1200000000000001</v>
      </c>
      <c r="E319">
        <v>0.8</v>
      </c>
    </row>
    <row r="320" spans="1:5" x14ac:dyDescent="0.25">
      <c r="A320" t="s">
        <v>10</v>
      </c>
      <c r="B320" t="s">
        <v>37</v>
      </c>
      <c r="C320">
        <v>1.4722222222222201</v>
      </c>
      <c r="D320">
        <v>1.1200000000000001</v>
      </c>
      <c r="E320">
        <v>1.43</v>
      </c>
    </row>
    <row r="321" spans="1:5" x14ac:dyDescent="0.25">
      <c r="A321" t="s">
        <v>10</v>
      </c>
      <c r="B321" t="s">
        <v>232</v>
      </c>
      <c r="C321">
        <v>1.4722222222222201</v>
      </c>
      <c r="D321">
        <v>0.48</v>
      </c>
      <c r="E321">
        <v>0.32</v>
      </c>
    </row>
    <row r="322" spans="1:5" x14ac:dyDescent="0.25">
      <c r="A322" t="s">
        <v>10</v>
      </c>
      <c r="B322" t="s">
        <v>233</v>
      </c>
      <c r="C322">
        <v>1.4722222222222201</v>
      </c>
      <c r="D322">
        <v>0.48</v>
      </c>
      <c r="E322">
        <v>1.43</v>
      </c>
    </row>
    <row r="323" spans="1:5" x14ac:dyDescent="0.25">
      <c r="A323" t="s">
        <v>10</v>
      </c>
      <c r="B323" t="s">
        <v>42</v>
      </c>
      <c r="C323">
        <v>1.4722222222222201</v>
      </c>
      <c r="D323">
        <v>0.64</v>
      </c>
      <c r="E323">
        <v>1.91</v>
      </c>
    </row>
    <row r="324" spans="1:5" x14ac:dyDescent="0.25">
      <c r="A324" t="s">
        <v>10</v>
      </c>
      <c r="B324" t="s">
        <v>12</v>
      </c>
      <c r="C324">
        <v>1.4722222222222201</v>
      </c>
      <c r="D324">
        <v>0.64</v>
      </c>
      <c r="E324">
        <v>0.48</v>
      </c>
    </row>
    <row r="325" spans="1:5" x14ac:dyDescent="0.25">
      <c r="A325" t="s">
        <v>10</v>
      </c>
      <c r="B325" t="s">
        <v>231</v>
      </c>
      <c r="C325">
        <v>1.4722222222222201</v>
      </c>
      <c r="D325">
        <v>1.1200000000000001</v>
      </c>
      <c r="E325">
        <v>0.96</v>
      </c>
    </row>
    <row r="326" spans="1:5" x14ac:dyDescent="0.25">
      <c r="A326" t="s">
        <v>10</v>
      </c>
      <c r="B326" t="s">
        <v>229</v>
      </c>
      <c r="C326">
        <v>1.4722222222222201</v>
      </c>
      <c r="D326">
        <v>0.64</v>
      </c>
      <c r="E326">
        <v>0.8</v>
      </c>
    </row>
    <row r="327" spans="1:5" x14ac:dyDescent="0.25">
      <c r="A327" t="s">
        <v>10</v>
      </c>
      <c r="B327" t="s">
        <v>230</v>
      </c>
      <c r="C327">
        <v>1.4722222222222201</v>
      </c>
      <c r="D327">
        <v>1.1200000000000001</v>
      </c>
      <c r="E327">
        <v>2.0699999999999998</v>
      </c>
    </row>
    <row r="328" spans="1:5" x14ac:dyDescent="0.25">
      <c r="A328" t="s">
        <v>10</v>
      </c>
      <c r="B328" t="s">
        <v>38</v>
      </c>
      <c r="C328">
        <v>1.4722222222222201</v>
      </c>
      <c r="D328">
        <v>0.64</v>
      </c>
      <c r="E328">
        <v>0.64</v>
      </c>
    </row>
    <row r="329" spans="1:5" x14ac:dyDescent="0.25">
      <c r="A329" t="s">
        <v>35</v>
      </c>
      <c r="B329" t="s">
        <v>301</v>
      </c>
      <c r="C329">
        <v>1.0833333333333299</v>
      </c>
      <c r="D329">
        <v>0.67</v>
      </c>
      <c r="E329">
        <v>2.02</v>
      </c>
    </row>
    <row r="330" spans="1:5" x14ac:dyDescent="0.25">
      <c r="A330" t="s">
        <v>35</v>
      </c>
      <c r="B330" t="s">
        <v>222</v>
      </c>
      <c r="C330">
        <v>1.0833333333333299</v>
      </c>
      <c r="D330">
        <v>0.67</v>
      </c>
      <c r="E330">
        <v>1.35</v>
      </c>
    </row>
    <row r="331" spans="1:5" x14ac:dyDescent="0.25">
      <c r="A331" t="s">
        <v>35</v>
      </c>
      <c r="B331" t="s">
        <v>223</v>
      </c>
      <c r="C331">
        <v>1.0833333333333299</v>
      </c>
      <c r="D331">
        <v>0.45</v>
      </c>
      <c r="E331">
        <v>1.1200000000000001</v>
      </c>
    </row>
    <row r="332" spans="1:5" x14ac:dyDescent="0.25">
      <c r="A332" t="s">
        <v>35</v>
      </c>
      <c r="B332" t="s">
        <v>313</v>
      </c>
      <c r="C332">
        <v>1.0833333333333299</v>
      </c>
      <c r="D332">
        <v>0.22</v>
      </c>
      <c r="E332">
        <v>1.1200000000000001</v>
      </c>
    </row>
    <row r="333" spans="1:5" x14ac:dyDescent="0.25">
      <c r="A333" t="s">
        <v>35</v>
      </c>
      <c r="B333" t="s">
        <v>317</v>
      </c>
      <c r="C333">
        <v>1.0833333333333299</v>
      </c>
      <c r="D333">
        <v>0.45</v>
      </c>
      <c r="E333">
        <v>1.1200000000000001</v>
      </c>
    </row>
    <row r="334" spans="1:5" x14ac:dyDescent="0.25">
      <c r="A334" t="s">
        <v>35</v>
      </c>
      <c r="B334" t="s">
        <v>312</v>
      </c>
      <c r="C334">
        <v>1.0833333333333299</v>
      </c>
      <c r="D334">
        <v>0.67</v>
      </c>
      <c r="E334">
        <v>0.45</v>
      </c>
    </row>
    <row r="335" spans="1:5" x14ac:dyDescent="0.25">
      <c r="A335" t="s">
        <v>35</v>
      </c>
      <c r="B335" t="s">
        <v>219</v>
      </c>
      <c r="C335">
        <v>1.0833333333333299</v>
      </c>
      <c r="D335">
        <v>0.9</v>
      </c>
      <c r="E335">
        <v>1.1200000000000001</v>
      </c>
    </row>
    <row r="336" spans="1:5" x14ac:dyDescent="0.25">
      <c r="A336" t="s">
        <v>35</v>
      </c>
      <c r="B336" t="s">
        <v>218</v>
      </c>
      <c r="C336">
        <v>1.0833333333333299</v>
      </c>
      <c r="D336">
        <v>0.45</v>
      </c>
      <c r="E336">
        <v>0.22</v>
      </c>
    </row>
    <row r="337" spans="1:5" x14ac:dyDescent="0.25">
      <c r="A337" t="s">
        <v>35</v>
      </c>
      <c r="B337" t="s">
        <v>225</v>
      </c>
      <c r="C337">
        <v>1.0833333333333299</v>
      </c>
      <c r="D337">
        <v>1.52</v>
      </c>
      <c r="E337">
        <v>0.51</v>
      </c>
    </row>
    <row r="338" spans="1:5" x14ac:dyDescent="0.25">
      <c r="A338" t="s">
        <v>35</v>
      </c>
      <c r="B338" t="s">
        <v>303</v>
      </c>
      <c r="C338">
        <v>1.0833333333333299</v>
      </c>
      <c r="D338">
        <v>1.01</v>
      </c>
      <c r="E338">
        <v>1.18</v>
      </c>
    </row>
    <row r="339" spans="1:5" x14ac:dyDescent="0.25">
      <c r="A339" t="s">
        <v>35</v>
      </c>
      <c r="B339" t="s">
        <v>772</v>
      </c>
      <c r="C339">
        <v>1.0833333333333299</v>
      </c>
      <c r="D339">
        <v>0.9</v>
      </c>
      <c r="E339">
        <v>1.8</v>
      </c>
    </row>
    <row r="340" spans="1:5" x14ac:dyDescent="0.25">
      <c r="A340" t="s">
        <v>35</v>
      </c>
      <c r="B340" t="s">
        <v>773</v>
      </c>
      <c r="C340">
        <v>1.0833333333333299</v>
      </c>
      <c r="D340">
        <v>0.22</v>
      </c>
      <c r="E340">
        <v>1.1200000000000001</v>
      </c>
    </row>
    <row r="341" spans="1:5" x14ac:dyDescent="0.25">
      <c r="A341" t="s">
        <v>35</v>
      </c>
      <c r="B341" t="s">
        <v>36</v>
      </c>
      <c r="C341">
        <v>1.0833333333333299</v>
      </c>
      <c r="D341">
        <v>0.9</v>
      </c>
      <c r="E341">
        <v>0.9</v>
      </c>
    </row>
    <row r="342" spans="1:5" x14ac:dyDescent="0.25">
      <c r="A342" t="s">
        <v>35</v>
      </c>
      <c r="B342" t="s">
        <v>771</v>
      </c>
      <c r="C342">
        <v>1.0833333333333299</v>
      </c>
      <c r="D342">
        <v>1.57</v>
      </c>
      <c r="E342">
        <v>1.1200000000000001</v>
      </c>
    </row>
    <row r="343" spans="1:5" x14ac:dyDescent="0.25">
      <c r="A343" t="s">
        <v>35</v>
      </c>
      <c r="B343" t="s">
        <v>302</v>
      </c>
      <c r="C343">
        <v>1.0833333333333299</v>
      </c>
      <c r="D343">
        <v>1.01</v>
      </c>
      <c r="E343">
        <v>0.67</v>
      </c>
    </row>
    <row r="344" spans="1:5" x14ac:dyDescent="0.25">
      <c r="A344" t="s">
        <v>35</v>
      </c>
      <c r="B344" t="s">
        <v>220</v>
      </c>
      <c r="C344">
        <v>1.0833333333333299</v>
      </c>
      <c r="D344">
        <v>0.45</v>
      </c>
      <c r="E344">
        <v>1.1200000000000001</v>
      </c>
    </row>
    <row r="345" spans="1:5" x14ac:dyDescent="0.25">
      <c r="A345" t="s">
        <v>35</v>
      </c>
      <c r="B345" t="s">
        <v>224</v>
      </c>
      <c r="C345">
        <v>1.0833333333333299</v>
      </c>
      <c r="D345">
        <v>0</v>
      </c>
      <c r="E345">
        <v>0.9</v>
      </c>
    </row>
    <row r="346" spans="1:5" x14ac:dyDescent="0.25">
      <c r="A346" t="s">
        <v>35</v>
      </c>
      <c r="B346" t="s">
        <v>300</v>
      </c>
      <c r="C346">
        <v>1.0833333333333299</v>
      </c>
      <c r="D346">
        <v>0.34</v>
      </c>
      <c r="E346">
        <v>1.01</v>
      </c>
    </row>
    <row r="347" spans="1:5" x14ac:dyDescent="0.25">
      <c r="A347" t="s">
        <v>35</v>
      </c>
      <c r="B347" t="s">
        <v>221</v>
      </c>
      <c r="C347">
        <v>1.0833333333333299</v>
      </c>
      <c r="D347">
        <v>0.67</v>
      </c>
      <c r="E347">
        <v>0.67</v>
      </c>
    </row>
    <row r="348" spans="1:5" x14ac:dyDescent="0.25">
      <c r="A348" t="s">
        <v>35</v>
      </c>
      <c r="B348" t="s">
        <v>299</v>
      </c>
      <c r="C348">
        <v>1.0833333333333299</v>
      </c>
      <c r="D348">
        <v>1.1200000000000001</v>
      </c>
      <c r="E348">
        <v>0.45</v>
      </c>
    </row>
    <row r="349" spans="1:5" x14ac:dyDescent="0.25">
      <c r="A349" t="s">
        <v>165</v>
      </c>
      <c r="B349" t="s">
        <v>166</v>
      </c>
      <c r="C349">
        <v>0.76190476190476197</v>
      </c>
    </row>
    <row r="350" spans="1:5" x14ac:dyDescent="0.25">
      <c r="A350" t="s">
        <v>165</v>
      </c>
      <c r="B350" t="s">
        <v>168</v>
      </c>
      <c r="C350">
        <v>0.76190476190476197</v>
      </c>
    </row>
    <row r="351" spans="1:5" x14ac:dyDescent="0.25">
      <c r="A351" t="s">
        <v>165</v>
      </c>
      <c r="B351" t="s">
        <v>267</v>
      </c>
      <c r="C351">
        <v>0.76190476190476197</v>
      </c>
    </row>
    <row r="352" spans="1:5" x14ac:dyDescent="0.25">
      <c r="A352" t="s">
        <v>165</v>
      </c>
      <c r="B352" t="s">
        <v>263</v>
      </c>
      <c r="C352">
        <v>0.76190476190476197</v>
      </c>
    </row>
    <row r="353" spans="1:5" x14ac:dyDescent="0.25">
      <c r="A353" t="s">
        <v>165</v>
      </c>
      <c r="B353" t="s">
        <v>774</v>
      </c>
      <c r="C353">
        <v>0.76190476190476197</v>
      </c>
    </row>
    <row r="354" spans="1:5" x14ac:dyDescent="0.25">
      <c r="A354" t="s">
        <v>165</v>
      </c>
      <c r="B354" t="s">
        <v>271</v>
      </c>
      <c r="C354">
        <v>0.76190476190476197</v>
      </c>
    </row>
    <row r="355" spans="1:5" x14ac:dyDescent="0.25">
      <c r="A355" t="s">
        <v>165</v>
      </c>
      <c r="B355" t="s">
        <v>264</v>
      </c>
      <c r="C355">
        <v>0.76190476190476197</v>
      </c>
    </row>
    <row r="356" spans="1:5" x14ac:dyDescent="0.25">
      <c r="A356" t="s">
        <v>199</v>
      </c>
      <c r="B356" t="s">
        <v>268</v>
      </c>
      <c r="C356">
        <v>0.76190476190476197</v>
      </c>
      <c r="D356">
        <v>0</v>
      </c>
      <c r="E356">
        <v>0.78</v>
      </c>
    </row>
    <row r="357" spans="1:5" x14ac:dyDescent="0.25">
      <c r="A357" t="s">
        <v>199</v>
      </c>
      <c r="B357" t="s">
        <v>269</v>
      </c>
      <c r="C357">
        <v>0.76190476190476197</v>
      </c>
      <c r="D357">
        <v>0</v>
      </c>
      <c r="E357">
        <v>0.78</v>
      </c>
    </row>
    <row r="358" spans="1:5" x14ac:dyDescent="0.25">
      <c r="A358" t="s">
        <v>199</v>
      </c>
      <c r="B358" t="s">
        <v>266</v>
      </c>
      <c r="C358">
        <v>0.76190476190476197</v>
      </c>
      <c r="D358">
        <v>2.33</v>
      </c>
      <c r="E358">
        <v>0.78</v>
      </c>
    </row>
    <row r="359" spans="1:5" x14ac:dyDescent="0.25">
      <c r="A359" t="s">
        <v>199</v>
      </c>
      <c r="B359" t="s">
        <v>167</v>
      </c>
      <c r="C359">
        <v>0.76190476190476197</v>
      </c>
      <c r="D359">
        <v>1.56</v>
      </c>
      <c r="E359">
        <v>0.78</v>
      </c>
    </row>
    <row r="360" spans="1:5" x14ac:dyDescent="0.25">
      <c r="A360" t="s">
        <v>199</v>
      </c>
      <c r="B360" t="s">
        <v>270</v>
      </c>
      <c r="C360">
        <v>0.76190476190476197</v>
      </c>
      <c r="D360">
        <v>2.33</v>
      </c>
      <c r="E360">
        <v>2.33</v>
      </c>
    </row>
    <row r="361" spans="1:5" x14ac:dyDescent="0.25">
      <c r="A361" t="s">
        <v>199</v>
      </c>
      <c r="B361" t="s">
        <v>265</v>
      </c>
      <c r="C361">
        <v>0.76190476190476197</v>
      </c>
      <c r="D361">
        <v>1.17</v>
      </c>
      <c r="E361">
        <v>0.39</v>
      </c>
    </row>
    <row r="362" spans="1:5" x14ac:dyDescent="0.25">
      <c r="A362" t="s">
        <v>199</v>
      </c>
      <c r="B362" t="s">
        <v>262</v>
      </c>
      <c r="C362">
        <v>0.76190476190476197</v>
      </c>
      <c r="D362">
        <v>1.56</v>
      </c>
      <c r="E362">
        <v>0.78</v>
      </c>
    </row>
    <row r="363" spans="1:5" x14ac:dyDescent="0.25">
      <c r="A363" t="s">
        <v>199</v>
      </c>
      <c r="B363" t="s">
        <v>201</v>
      </c>
      <c r="C363">
        <v>0.88888888888888895</v>
      </c>
      <c r="D363">
        <v>0</v>
      </c>
      <c r="E363">
        <v>1.1100000000000001</v>
      </c>
    </row>
    <row r="364" spans="1:5" x14ac:dyDescent="0.25">
      <c r="A364" t="s">
        <v>199</v>
      </c>
      <c r="B364" t="s">
        <v>209</v>
      </c>
      <c r="C364">
        <v>0.88888888888888895</v>
      </c>
      <c r="D364">
        <v>0.89</v>
      </c>
      <c r="E364">
        <v>2.2200000000000002</v>
      </c>
    </row>
    <row r="365" spans="1:5" x14ac:dyDescent="0.25">
      <c r="A365" t="s">
        <v>199</v>
      </c>
      <c r="B365" t="s">
        <v>208</v>
      </c>
      <c r="C365">
        <v>0.88888888888888895</v>
      </c>
      <c r="D365">
        <v>0.22</v>
      </c>
      <c r="E365">
        <v>0</v>
      </c>
    </row>
    <row r="366" spans="1:5" x14ac:dyDescent="0.25">
      <c r="A366" t="s">
        <v>199</v>
      </c>
      <c r="B366" t="s">
        <v>200</v>
      </c>
      <c r="C366">
        <v>0.88888888888888895</v>
      </c>
      <c r="D366">
        <v>0.22</v>
      </c>
      <c r="E366">
        <v>0.89</v>
      </c>
    </row>
    <row r="367" spans="1:5" x14ac:dyDescent="0.25">
      <c r="A367" t="s">
        <v>199</v>
      </c>
      <c r="B367" t="s">
        <v>203</v>
      </c>
      <c r="C367">
        <v>0.88888888888888895</v>
      </c>
      <c r="D367">
        <v>0.22</v>
      </c>
      <c r="E367">
        <v>0.44</v>
      </c>
    </row>
    <row r="368" spans="1:5" x14ac:dyDescent="0.25">
      <c r="A368" t="s">
        <v>32</v>
      </c>
      <c r="B368" t="s">
        <v>204</v>
      </c>
      <c r="C368">
        <v>0.88888888888888895</v>
      </c>
      <c r="D368">
        <v>1.1100000000000001</v>
      </c>
      <c r="E368">
        <v>0.89</v>
      </c>
    </row>
    <row r="369" spans="1:5" x14ac:dyDescent="0.25">
      <c r="A369" t="s">
        <v>32</v>
      </c>
      <c r="B369" t="s">
        <v>298</v>
      </c>
      <c r="C369">
        <v>0.88888888888888895</v>
      </c>
      <c r="D369">
        <v>1.33</v>
      </c>
      <c r="E369">
        <v>0.89</v>
      </c>
    </row>
    <row r="370" spans="1:5" x14ac:dyDescent="0.25">
      <c r="A370" t="s">
        <v>32</v>
      </c>
      <c r="B370" t="s">
        <v>211</v>
      </c>
      <c r="C370">
        <v>0.88888888888888895</v>
      </c>
      <c r="D370">
        <v>1.33</v>
      </c>
      <c r="E370">
        <v>0.67</v>
      </c>
    </row>
    <row r="371" spans="1:5" x14ac:dyDescent="0.25">
      <c r="A371" t="s">
        <v>32</v>
      </c>
      <c r="B371" t="s">
        <v>212</v>
      </c>
      <c r="C371">
        <v>0.88888888888888895</v>
      </c>
      <c r="D371">
        <v>0</v>
      </c>
      <c r="E371">
        <v>1.78</v>
      </c>
    </row>
    <row r="372" spans="1:5" x14ac:dyDescent="0.25">
      <c r="A372" t="s">
        <v>32</v>
      </c>
      <c r="B372" t="s">
        <v>206</v>
      </c>
      <c r="C372">
        <v>0.88888888888888895</v>
      </c>
      <c r="D372">
        <v>0.22</v>
      </c>
      <c r="E372">
        <v>1.56</v>
      </c>
    </row>
    <row r="373" spans="1:5" x14ac:dyDescent="0.25">
      <c r="A373" t="s">
        <v>32</v>
      </c>
      <c r="B373" t="s">
        <v>207</v>
      </c>
      <c r="C373">
        <v>0.88888888888888895</v>
      </c>
      <c r="D373">
        <v>0.67</v>
      </c>
      <c r="E373">
        <v>0.89</v>
      </c>
    </row>
    <row r="374" spans="1:5" x14ac:dyDescent="0.25">
      <c r="A374" t="s">
        <v>32</v>
      </c>
      <c r="B374" t="s">
        <v>297</v>
      </c>
      <c r="C374">
        <v>0.88888888888888895</v>
      </c>
      <c r="D374">
        <v>0.89</v>
      </c>
      <c r="E374">
        <v>0.67</v>
      </c>
    </row>
    <row r="375" spans="1:5" x14ac:dyDescent="0.25">
      <c r="A375" t="s">
        <v>32</v>
      </c>
      <c r="B375" t="s">
        <v>217</v>
      </c>
      <c r="C375">
        <v>1.3793103448275901</v>
      </c>
      <c r="D375">
        <v>0.55000000000000004</v>
      </c>
      <c r="E375">
        <v>0</v>
      </c>
    </row>
    <row r="376" spans="1:5" x14ac:dyDescent="0.25">
      <c r="A376" t="s">
        <v>32</v>
      </c>
      <c r="B376" t="s">
        <v>34</v>
      </c>
      <c r="C376">
        <v>1.3793103448275901</v>
      </c>
      <c r="D376">
        <v>1.24</v>
      </c>
      <c r="E376">
        <v>2.0699999999999998</v>
      </c>
    </row>
    <row r="377" spans="1:5" x14ac:dyDescent="0.25">
      <c r="A377" t="s">
        <v>32</v>
      </c>
      <c r="B377" t="s">
        <v>214</v>
      </c>
      <c r="C377">
        <v>1.3793103448275901</v>
      </c>
      <c r="D377">
        <v>1.66</v>
      </c>
      <c r="E377">
        <v>1.38</v>
      </c>
    </row>
    <row r="378" spans="1:5" x14ac:dyDescent="0.25">
      <c r="A378" t="s">
        <v>315</v>
      </c>
      <c r="B378" t="s">
        <v>202</v>
      </c>
      <c r="C378">
        <v>1.3793103448275901</v>
      </c>
      <c r="D378">
        <v>1.66</v>
      </c>
      <c r="E378">
        <v>2.4900000000000002</v>
      </c>
    </row>
    <row r="379" spans="1:5" x14ac:dyDescent="0.25">
      <c r="A379" t="s">
        <v>315</v>
      </c>
      <c r="B379" t="s">
        <v>213</v>
      </c>
      <c r="C379">
        <v>1.3793103448275901</v>
      </c>
      <c r="D379">
        <v>0.55000000000000004</v>
      </c>
      <c r="E379">
        <v>0.83</v>
      </c>
    </row>
    <row r="380" spans="1:5" x14ac:dyDescent="0.25">
      <c r="A380" t="s">
        <v>315</v>
      </c>
      <c r="B380" t="s">
        <v>215</v>
      </c>
      <c r="C380">
        <v>1.3793103448275901</v>
      </c>
      <c r="D380">
        <v>1.93</v>
      </c>
      <c r="E380">
        <v>0.55000000000000004</v>
      </c>
    </row>
    <row r="381" spans="1:5" x14ac:dyDescent="0.25">
      <c r="A381" t="s">
        <v>315</v>
      </c>
      <c r="B381" t="s">
        <v>379</v>
      </c>
      <c r="C381">
        <v>1.3793103448275901</v>
      </c>
      <c r="D381">
        <v>1.38</v>
      </c>
      <c r="E381">
        <v>1.66</v>
      </c>
    </row>
    <row r="382" spans="1:5" x14ac:dyDescent="0.25">
      <c r="A382" t="s">
        <v>315</v>
      </c>
      <c r="B382" t="s">
        <v>33</v>
      </c>
      <c r="C382">
        <v>1.3793103448275901</v>
      </c>
      <c r="D382">
        <v>0.28000000000000003</v>
      </c>
      <c r="E382">
        <v>1.1000000000000001</v>
      </c>
    </row>
    <row r="383" spans="1:5" x14ac:dyDescent="0.25">
      <c r="A383" t="s">
        <v>315</v>
      </c>
      <c r="B383" t="s">
        <v>216</v>
      </c>
      <c r="C383">
        <v>1.3793103448275901</v>
      </c>
      <c r="D383">
        <v>0.83</v>
      </c>
      <c r="E383">
        <v>0.28000000000000003</v>
      </c>
    </row>
    <row r="384" spans="1:5" x14ac:dyDescent="0.25">
      <c r="A384" t="s">
        <v>315</v>
      </c>
      <c r="B384" t="s">
        <v>205</v>
      </c>
      <c r="C384">
        <v>1.3793103448275901</v>
      </c>
      <c r="D384">
        <v>1.38</v>
      </c>
      <c r="E384">
        <v>0</v>
      </c>
    </row>
    <row r="385" spans="1:5" x14ac:dyDescent="0.25">
      <c r="A385" t="s">
        <v>315</v>
      </c>
      <c r="B385" t="s">
        <v>375</v>
      </c>
      <c r="C385">
        <v>1.22857142857143</v>
      </c>
      <c r="D385">
        <v>1.19</v>
      </c>
      <c r="E385">
        <v>0.2</v>
      </c>
    </row>
    <row r="386" spans="1:5" x14ac:dyDescent="0.25">
      <c r="A386" t="s">
        <v>315</v>
      </c>
      <c r="B386" t="s">
        <v>347</v>
      </c>
      <c r="C386">
        <v>1.22857142857143</v>
      </c>
      <c r="D386">
        <v>1.04</v>
      </c>
      <c r="E386">
        <v>0.74</v>
      </c>
    </row>
    <row r="387" spans="1:5" x14ac:dyDescent="0.25">
      <c r="A387" t="s">
        <v>315</v>
      </c>
      <c r="B387" t="s">
        <v>355</v>
      </c>
      <c r="C387">
        <v>1.22857142857143</v>
      </c>
      <c r="D387">
        <v>0.59</v>
      </c>
      <c r="E387">
        <v>0.79</v>
      </c>
    </row>
    <row r="388" spans="1:5" x14ac:dyDescent="0.25">
      <c r="A388" t="s">
        <v>321</v>
      </c>
      <c r="B388" t="s">
        <v>383</v>
      </c>
      <c r="C388">
        <v>1.22857142857143</v>
      </c>
      <c r="D388">
        <v>0.74</v>
      </c>
      <c r="E388">
        <v>0.59</v>
      </c>
    </row>
    <row r="389" spans="1:5" x14ac:dyDescent="0.25">
      <c r="A389" t="s">
        <v>321</v>
      </c>
      <c r="B389" t="s">
        <v>210</v>
      </c>
      <c r="C389">
        <v>1.22857142857143</v>
      </c>
      <c r="D389">
        <v>0.59</v>
      </c>
      <c r="E389">
        <v>0.89</v>
      </c>
    </row>
    <row r="390" spans="1:5" x14ac:dyDescent="0.25">
      <c r="A390" t="s">
        <v>321</v>
      </c>
      <c r="B390" t="s">
        <v>348</v>
      </c>
      <c r="C390">
        <v>1.22857142857143</v>
      </c>
      <c r="D390">
        <v>0.44</v>
      </c>
      <c r="E390">
        <v>2.37</v>
      </c>
    </row>
    <row r="391" spans="1:5" x14ac:dyDescent="0.25">
      <c r="A391" t="s">
        <v>321</v>
      </c>
      <c r="B391" t="s">
        <v>316</v>
      </c>
      <c r="C391">
        <v>1.22857142857143</v>
      </c>
      <c r="D391">
        <v>0.99</v>
      </c>
      <c r="E391">
        <v>0.79</v>
      </c>
    </row>
    <row r="392" spans="1:5" x14ac:dyDescent="0.25">
      <c r="A392" t="s">
        <v>321</v>
      </c>
      <c r="B392" t="s">
        <v>380</v>
      </c>
      <c r="C392">
        <v>1.22857142857143</v>
      </c>
      <c r="D392">
        <v>0.2</v>
      </c>
      <c r="E392">
        <v>1.19</v>
      </c>
    </row>
    <row r="393" spans="1:5" x14ac:dyDescent="0.25">
      <c r="A393" t="s">
        <v>321</v>
      </c>
      <c r="B393" t="s">
        <v>342</v>
      </c>
      <c r="C393">
        <v>1.22857142857143</v>
      </c>
      <c r="D393">
        <v>0.79</v>
      </c>
      <c r="E393">
        <v>1.58</v>
      </c>
    </row>
    <row r="394" spans="1:5" x14ac:dyDescent="0.25">
      <c r="A394" t="s">
        <v>321</v>
      </c>
      <c r="B394" t="s">
        <v>343</v>
      </c>
      <c r="C394">
        <v>1.22857142857143</v>
      </c>
      <c r="D394">
        <v>0.74</v>
      </c>
      <c r="E394">
        <v>0.74</v>
      </c>
    </row>
    <row r="395" spans="1:5" x14ac:dyDescent="0.25">
      <c r="A395" t="s">
        <v>321</v>
      </c>
      <c r="B395" t="s">
        <v>350</v>
      </c>
      <c r="C395">
        <v>1.3142857142857101</v>
      </c>
      <c r="D395">
        <v>0.2</v>
      </c>
      <c r="E395">
        <v>1.02</v>
      </c>
    </row>
    <row r="396" spans="1:5" x14ac:dyDescent="0.25">
      <c r="A396" t="s">
        <v>321</v>
      </c>
      <c r="B396" t="s">
        <v>356</v>
      </c>
      <c r="C396">
        <v>1.3142857142857101</v>
      </c>
      <c r="D396">
        <v>0.81</v>
      </c>
      <c r="E396">
        <v>0.61</v>
      </c>
    </row>
    <row r="397" spans="1:5" x14ac:dyDescent="0.25">
      <c r="A397" t="s">
        <v>321</v>
      </c>
      <c r="B397" t="s">
        <v>393</v>
      </c>
      <c r="C397">
        <v>1.3142857142857101</v>
      </c>
      <c r="D397">
        <v>1.0900000000000001</v>
      </c>
      <c r="E397">
        <v>0.81</v>
      </c>
    </row>
    <row r="405" spans="1:5" x14ac:dyDescent="0.25">
      <c r="A405" t="s">
        <v>35</v>
      </c>
      <c r="B405" t="s">
        <v>300</v>
      </c>
      <c r="C405">
        <v>1.2</v>
      </c>
      <c r="D405">
        <v>0.95830000000000004</v>
      </c>
      <c r="E405">
        <v>1.03</v>
      </c>
    </row>
    <row r="406" spans="1:5" x14ac:dyDescent="0.25">
      <c r="A406" t="s">
        <v>462</v>
      </c>
      <c r="B406" t="s">
        <v>463</v>
      </c>
      <c r="C406">
        <v>0.89739999999999998</v>
      </c>
      <c r="D406">
        <v>1.3001</v>
      </c>
      <c r="E406">
        <v>1.3402000000000001</v>
      </c>
    </row>
    <row r="407" spans="1:5" x14ac:dyDescent="0.25">
      <c r="A407" t="s">
        <v>462</v>
      </c>
      <c r="B407" t="s">
        <v>464</v>
      </c>
      <c r="C407">
        <v>0.89739999999999998</v>
      </c>
      <c r="D407">
        <v>0.47760000000000002</v>
      </c>
      <c r="E407">
        <v>0.45950000000000002</v>
      </c>
    </row>
    <row r="408" spans="1:5" x14ac:dyDescent="0.25">
      <c r="A408" t="s">
        <v>462</v>
      </c>
      <c r="B408" t="s">
        <v>465</v>
      </c>
      <c r="C408">
        <v>0.89739999999999998</v>
      </c>
      <c r="D408">
        <v>0.1857</v>
      </c>
      <c r="E408">
        <v>1.7423</v>
      </c>
    </row>
    <row r="409" spans="1:5" x14ac:dyDescent="0.25">
      <c r="A409" t="s">
        <v>462</v>
      </c>
      <c r="B409" t="s">
        <v>466</v>
      </c>
      <c r="C409">
        <v>0.89739999999999998</v>
      </c>
      <c r="D409">
        <v>1.1143000000000001</v>
      </c>
      <c r="E409">
        <v>1.6082000000000001</v>
      </c>
    </row>
    <row r="410" spans="1:5" x14ac:dyDescent="0.25">
      <c r="A410" t="s">
        <v>462</v>
      </c>
      <c r="B410" t="s">
        <v>467</v>
      </c>
      <c r="C410">
        <v>0.89739999999999998</v>
      </c>
      <c r="D410">
        <v>0.63680000000000003</v>
      </c>
      <c r="E410">
        <v>0.57440000000000002</v>
      </c>
    </row>
    <row r="411" spans="1:5" x14ac:dyDescent="0.25">
      <c r="A411" t="s">
        <v>462</v>
      </c>
      <c r="B411" t="s">
        <v>468</v>
      </c>
      <c r="C411">
        <v>0.89739999999999998</v>
      </c>
      <c r="D411">
        <v>1.2735000000000001</v>
      </c>
      <c r="E411">
        <v>0.57440000000000002</v>
      </c>
    </row>
    <row r="412" spans="1:5" x14ac:dyDescent="0.25">
      <c r="A412" t="s">
        <v>462</v>
      </c>
      <c r="B412" t="s">
        <v>469</v>
      </c>
      <c r="C412">
        <v>0.89739999999999998</v>
      </c>
      <c r="D412">
        <v>0.37140000000000001</v>
      </c>
      <c r="E412">
        <v>0.67010000000000003</v>
      </c>
    </row>
    <row r="413" spans="1:5" x14ac:dyDescent="0.25">
      <c r="A413" t="s">
        <v>462</v>
      </c>
      <c r="B413" t="s">
        <v>470</v>
      </c>
      <c r="C413">
        <v>0.89739999999999998</v>
      </c>
      <c r="D413">
        <v>0.7429</v>
      </c>
      <c r="E413">
        <v>1.0722</v>
      </c>
    </row>
    <row r="414" spans="1:5" x14ac:dyDescent="0.25">
      <c r="A414" t="s">
        <v>462</v>
      </c>
      <c r="B414" t="s">
        <v>471</v>
      </c>
      <c r="C414">
        <v>0.89739999999999998</v>
      </c>
      <c r="D414">
        <v>0.1857</v>
      </c>
      <c r="E414">
        <v>0.40210000000000001</v>
      </c>
    </row>
    <row r="415" spans="1:5" x14ac:dyDescent="0.25">
      <c r="A415" t="s">
        <v>462</v>
      </c>
      <c r="B415" t="s">
        <v>472</v>
      </c>
      <c r="C415">
        <v>0.89739999999999998</v>
      </c>
      <c r="D415">
        <v>1.9103000000000001</v>
      </c>
      <c r="E415">
        <v>1.0339</v>
      </c>
    </row>
    <row r="416" spans="1:5" x14ac:dyDescent="0.25">
      <c r="A416" t="s">
        <v>462</v>
      </c>
      <c r="B416" t="s">
        <v>473</v>
      </c>
      <c r="C416">
        <v>0.89739999999999998</v>
      </c>
      <c r="D416">
        <v>0.44569999999999999</v>
      </c>
      <c r="E416">
        <v>1.6082000000000001</v>
      </c>
    </row>
    <row r="417" spans="1:5" x14ac:dyDescent="0.25">
      <c r="A417" t="s">
        <v>462</v>
      </c>
      <c r="B417" t="s">
        <v>474</v>
      </c>
      <c r="C417">
        <v>0.89739999999999998</v>
      </c>
      <c r="D417">
        <v>1.5601</v>
      </c>
      <c r="E417">
        <v>1.4474</v>
      </c>
    </row>
    <row r="418" spans="1:5" x14ac:dyDescent="0.25">
      <c r="A418" t="s">
        <v>462</v>
      </c>
      <c r="B418" t="s">
        <v>475</v>
      </c>
      <c r="C418">
        <v>0.89739999999999998</v>
      </c>
      <c r="D418">
        <v>0.44569999999999999</v>
      </c>
      <c r="E418">
        <v>0.48249999999999998</v>
      </c>
    </row>
    <row r="419" spans="1:5" x14ac:dyDescent="0.25">
      <c r="A419" t="s">
        <v>462</v>
      </c>
      <c r="B419" t="s">
        <v>476</v>
      </c>
      <c r="C419">
        <v>0.89739999999999998</v>
      </c>
      <c r="D419">
        <v>1.1143000000000001</v>
      </c>
      <c r="E419">
        <v>0.67010000000000003</v>
      </c>
    </row>
    <row r="420" spans="1:5" x14ac:dyDescent="0.25">
      <c r="A420" t="s">
        <v>462</v>
      </c>
      <c r="B420" t="s">
        <v>477</v>
      </c>
      <c r="C420">
        <v>0.89739999999999998</v>
      </c>
      <c r="D420">
        <v>2.2286999999999999</v>
      </c>
      <c r="E420">
        <v>1.2866</v>
      </c>
    </row>
    <row r="421" spans="1:5" x14ac:dyDescent="0.25">
      <c r="A421" t="s">
        <v>462</v>
      </c>
      <c r="B421" t="s">
        <v>478</v>
      </c>
      <c r="C421">
        <v>0.89739999999999998</v>
      </c>
      <c r="D421">
        <v>0.55720000000000003</v>
      </c>
      <c r="E421">
        <v>0.93810000000000004</v>
      </c>
    </row>
    <row r="422" spans="1:5" x14ac:dyDescent="0.25">
      <c r="A422" t="s">
        <v>462</v>
      </c>
      <c r="B422" t="s">
        <v>479</v>
      </c>
      <c r="C422">
        <v>0.89739999999999998</v>
      </c>
      <c r="D422">
        <v>0.92859999999999998</v>
      </c>
      <c r="E422">
        <v>1.2061999999999999</v>
      </c>
    </row>
    <row r="423" spans="1:5" x14ac:dyDescent="0.25">
      <c r="A423" t="s">
        <v>462</v>
      </c>
      <c r="B423" t="s">
        <v>480</v>
      </c>
      <c r="C423">
        <v>0.89739999999999998</v>
      </c>
      <c r="D423">
        <v>1.6715</v>
      </c>
      <c r="E423">
        <v>1.3402000000000001</v>
      </c>
    </row>
    <row r="424" spans="1:5" x14ac:dyDescent="0.25">
      <c r="A424" t="s">
        <v>462</v>
      </c>
      <c r="B424" t="s">
        <v>481</v>
      </c>
      <c r="C424">
        <v>0.89739999999999998</v>
      </c>
      <c r="D424">
        <v>1.1143000000000001</v>
      </c>
      <c r="E424">
        <v>0.26800000000000002</v>
      </c>
    </row>
    <row r="425" spans="1:5" x14ac:dyDescent="0.25">
      <c r="A425" t="s">
        <v>462</v>
      </c>
      <c r="B425" t="s">
        <v>482</v>
      </c>
      <c r="C425">
        <v>0.89739999999999998</v>
      </c>
      <c r="D425">
        <v>2.4514999999999998</v>
      </c>
      <c r="E425">
        <v>0.80410000000000004</v>
      </c>
    </row>
    <row r="426" spans="1:5" x14ac:dyDescent="0.25">
      <c r="A426" t="s">
        <v>462</v>
      </c>
      <c r="B426" t="s">
        <v>483</v>
      </c>
      <c r="C426">
        <v>0.89739999999999998</v>
      </c>
      <c r="D426">
        <v>1.4858</v>
      </c>
      <c r="E426">
        <v>1.0722</v>
      </c>
    </row>
    <row r="427" spans="1:5" x14ac:dyDescent="0.25">
      <c r="A427" t="s">
        <v>462</v>
      </c>
      <c r="B427" t="s">
        <v>484</v>
      </c>
      <c r="C427">
        <v>0.89739999999999998</v>
      </c>
      <c r="D427">
        <v>0.63680000000000003</v>
      </c>
      <c r="E427">
        <v>1.2636000000000001</v>
      </c>
    </row>
    <row r="428" spans="1:5" x14ac:dyDescent="0.25">
      <c r="A428" t="s">
        <v>462</v>
      </c>
      <c r="B428" t="s">
        <v>485</v>
      </c>
      <c r="C428">
        <v>0.89739999999999998</v>
      </c>
      <c r="D428">
        <v>0.92859999999999998</v>
      </c>
      <c r="E428">
        <v>1.3402000000000001</v>
      </c>
    </row>
    <row r="429" spans="1:5" x14ac:dyDescent="0.25">
      <c r="A429" t="s">
        <v>462</v>
      </c>
      <c r="B429" t="s">
        <v>486</v>
      </c>
      <c r="C429">
        <v>0.89739999999999998</v>
      </c>
      <c r="D429">
        <v>1.5919000000000001</v>
      </c>
      <c r="E429">
        <v>0.91900000000000004</v>
      </c>
    </row>
    <row r="430" spans="1:5" x14ac:dyDescent="0.25">
      <c r="A430" t="s">
        <v>462</v>
      </c>
      <c r="B430" t="s">
        <v>487</v>
      </c>
      <c r="C430">
        <v>0.89739999999999998</v>
      </c>
      <c r="D430">
        <v>0.55720000000000003</v>
      </c>
      <c r="E430">
        <v>1.4742</v>
      </c>
    </row>
    <row r="431" spans="1:5" x14ac:dyDescent="0.25">
      <c r="A431" t="s">
        <v>462</v>
      </c>
      <c r="B431" t="s">
        <v>488</v>
      </c>
      <c r="C431">
        <v>0.89739999999999998</v>
      </c>
      <c r="D431">
        <v>0.22289999999999999</v>
      </c>
      <c r="E431">
        <v>0.64329999999999998</v>
      </c>
    </row>
    <row r="432" spans="1:5" x14ac:dyDescent="0.25">
      <c r="A432" t="s">
        <v>489</v>
      </c>
      <c r="B432" t="s">
        <v>490</v>
      </c>
      <c r="C432">
        <v>1.25</v>
      </c>
      <c r="D432">
        <v>0.6</v>
      </c>
      <c r="E432">
        <v>1.5584</v>
      </c>
    </row>
    <row r="433" spans="1:5" x14ac:dyDescent="0.25">
      <c r="A433" t="s">
        <v>489</v>
      </c>
      <c r="B433" t="s">
        <v>491</v>
      </c>
      <c r="C433">
        <v>1.25</v>
      </c>
      <c r="D433">
        <v>0.8</v>
      </c>
      <c r="E433">
        <v>1.0909</v>
      </c>
    </row>
    <row r="434" spans="1:5" x14ac:dyDescent="0.25">
      <c r="A434" t="s">
        <v>489</v>
      </c>
      <c r="B434" t="s">
        <v>492</v>
      </c>
      <c r="C434">
        <v>1.25</v>
      </c>
      <c r="D434">
        <v>0.6</v>
      </c>
      <c r="E434">
        <v>0.62339999999999995</v>
      </c>
    </row>
    <row r="435" spans="1:5" x14ac:dyDescent="0.25">
      <c r="A435" t="s">
        <v>489</v>
      </c>
      <c r="B435" t="s">
        <v>493</v>
      </c>
      <c r="C435">
        <v>1.25</v>
      </c>
      <c r="D435">
        <v>1</v>
      </c>
      <c r="E435">
        <v>0.7792</v>
      </c>
    </row>
    <row r="436" spans="1:5" x14ac:dyDescent="0.25">
      <c r="A436" t="s">
        <v>489</v>
      </c>
      <c r="B436" t="s">
        <v>494</v>
      </c>
      <c r="C436">
        <v>1.25</v>
      </c>
      <c r="D436">
        <v>1.6</v>
      </c>
      <c r="E436">
        <v>0.87270000000000003</v>
      </c>
    </row>
    <row r="437" spans="1:5" x14ac:dyDescent="0.25">
      <c r="A437" t="s">
        <v>489</v>
      </c>
      <c r="B437" t="s">
        <v>495</v>
      </c>
      <c r="C437">
        <v>1.25</v>
      </c>
      <c r="D437">
        <v>0.6</v>
      </c>
      <c r="E437">
        <v>0.46750000000000003</v>
      </c>
    </row>
    <row r="438" spans="1:5" x14ac:dyDescent="0.25">
      <c r="A438" t="s">
        <v>489</v>
      </c>
      <c r="B438" t="s">
        <v>496</v>
      </c>
      <c r="C438">
        <v>1.25</v>
      </c>
      <c r="D438">
        <v>0.6</v>
      </c>
      <c r="E438">
        <v>0.93500000000000005</v>
      </c>
    </row>
    <row r="439" spans="1:5" x14ac:dyDescent="0.25">
      <c r="A439" t="s">
        <v>489</v>
      </c>
      <c r="B439" t="s">
        <v>497</v>
      </c>
      <c r="C439">
        <v>1.25</v>
      </c>
      <c r="D439">
        <v>0.6</v>
      </c>
      <c r="E439">
        <v>1.8701000000000001</v>
      </c>
    </row>
    <row r="440" spans="1:5" x14ac:dyDescent="0.25">
      <c r="A440" t="s">
        <v>489</v>
      </c>
      <c r="B440" t="s">
        <v>498</v>
      </c>
      <c r="C440">
        <v>1.25</v>
      </c>
      <c r="D440">
        <v>1.6</v>
      </c>
      <c r="E440">
        <v>0.31169999999999998</v>
      </c>
    </row>
    <row r="441" spans="1:5" x14ac:dyDescent="0.25">
      <c r="A441" t="s">
        <v>489</v>
      </c>
      <c r="B441" t="s">
        <v>499</v>
      </c>
      <c r="C441">
        <v>1.25</v>
      </c>
      <c r="D441">
        <v>2.1333000000000002</v>
      </c>
      <c r="E441">
        <v>0.62339999999999995</v>
      </c>
    </row>
    <row r="442" spans="1:5" x14ac:dyDescent="0.25">
      <c r="A442" t="s">
        <v>489</v>
      </c>
      <c r="B442" t="s">
        <v>500</v>
      </c>
      <c r="C442">
        <v>1.25</v>
      </c>
      <c r="D442">
        <v>0.8</v>
      </c>
      <c r="E442">
        <v>1.5584</v>
      </c>
    </row>
    <row r="443" spans="1:5" x14ac:dyDescent="0.25">
      <c r="A443" t="s">
        <v>489</v>
      </c>
      <c r="B443" t="s">
        <v>501</v>
      </c>
      <c r="C443">
        <v>1.25</v>
      </c>
      <c r="D443">
        <v>1.2</v>
      </c>
      <c r="E443">
        <v>1.2466999999999999</v>
      </c>
    </row>
    <row r="444" spans="1:5" x14ac:dyDescent="0.25">
      <c r="A444" t="s">
        <v>502</v>
      </c>
      <c r="B444" t="s">
        <v>503</v>
      </c>
      <c r="C444">
        <v>1.0478000000000001</v>
      </c>
      <c r="D444">
        <v>0.8589</v>
      </c>
      <c r="E444">
        <v>1.3817999999999999</v>
      </c>
    </row>
    <row r="445" spans="1:5" x14ac:dyDescent="0.25">
      <c r="A445" t="s">
        <v>502</v>
      </c>
      <c r="B445" t="s">
        <v>504</v>
      </c>
      <c r="C445">
        <v>1.0478000000000001</v>
      </c>
      <c r="D445">
        <v>1.1278999999999999</v>
      </c>
      <c r="E445">
        <v>1.0206999999999999</v>
      </c>
    </row>
    <row r="446" spans="1:5" x14ac:dyDescent="0.25">
      <c r="A446" t="s">
        <v>502</v>
      </c>
      <c r="B446" t="s">
        <v>505</v>
      </c>
      <c r="C446">
        <v>1.0478000000000001</v>
      </c>
      <c r="D446">
        <v>1.1278999999999999</v>
      </c>
      <c r="E446">
        <v>0.62809999999999999</v>
      </c>
    </row>
    <row r="447" spans="1:5" x14ac:dyDescent="0.25">
      <c r="A447" t="s">
        <v>502</v>
      </c>
      <c r="B447" t="s">
        <v>506</v>
      </c>
      <c r="C447">
        <v>1.0478000000000001</v>
      </c>
      <c r="D447">
        <v>0.95440000000000003</v>
      </c>
      <c r="E447">
        <v>1.0364</v>
      </c>
    </row>
    <row r="448" spans="1:5" x14ac:dyDescent="0.25">
      <c r="A448" t="s">
        <v>502</v>
      </c>
      <c r="B448" t="s">
        <v>507</v>
      </c>
      <c r="C448">
        <v>1.0478000000000001</v>
      </c>
      <c r="D448">
        <v>0.95440000000000003</v>
      </c>
      <c r="E448">
        <v>1.3817999999999999</v>
      </c>
    </row>
    <row r="449" spans="1:5" x14ac:dyDescent="0.25">
      <c r="A449" t="s">
        <v>502</v>
      </c>
      <c r="B449" t="s">
        <v>508</v>
      </c>
      <c r="C449">
        <v>1.0478000000000001</v>
      </c>
      <c r="D449">
        <v>1.4750000000000001</v>
      </c>
      <c r="E449">
        <v>0.78510000000000002</v>
      </c>
    </row>
    <row r="450" spans="1:5" x14ac:dyDescent="0.25">
      <c r="A450" t="s">
        <v>502</v>
      </c>
      <c r="B450" t="s">
        <v>509</v>
      </c>
      <c r="C450">
        <v>1.0478000000000001</v>
      </c>
      <c r="D450">
        <v>0.47720000000000001</v>
      </c>
      <c r="E450">
        <v>1.1227</v>
      </c>
    </row>
    <row r="451" spans="1:5" x14ac:dyDescent="0.25">
      <c r="A451" t="s">
        <v>502</v>
      </c>
      <c r="B451" t="s">
        <v>510</v>
      </c>
      <c r="C451">
        <v>1.0478000000000001</v>
      </c>
      <c r="D451">
        <v>1.0410999999999999</v>
      </c>
      <c r="E451">
        <v>1.3347</v>
      </c>
    </row>
    <row r="452" spans="1:5" x14ac:dyDescent="0.25">
      <c r="A452" t="s">
        <v>502</v>
      </c>
      <c r="B452" t="s">
        <v>511</v>
      </c>
      <c r="C452">
        <v>1.0478000000000001</v>
      </c>
      <c r="D452">
        <v>0.78090000000000004</v>
      </c>
      <c r="E452">
        <v>0.3926</v>
      </c>
    </row>
    <row r="453" spans="1:5" x14ac:dyDescent="0.25">
      <c r="A453" t="s">
        <v>502</v>
      </c>
      <c r="B453" t="s">
        <v>512</v>
      </c>
      <c r="C453">
        <v>1.0478000000000001</v>
      </c>
      <c r="D453">
        <v>0.95440000000000003</v>
      </c>
      <c r="E453">
        <v>0.60450000000000004</v>
      </c>
    </row>
    <row r="454" spans="1:5" x14ac:dyDescent="0.25">
      <c r="A454" t="s">
        <v>502</v>
      </c>
      <c r="B454" t="s">
        <v>513</v>
      </c>
      <c r="C454">
        <v>1.0478000000000001</v>
      </c>
      <c r="D454">
        <v>2.3329</v>
      </c>
      <c r="E454">
        <v>0.57579999999999998</v>
      </c>
    </row>
    <row r="455" spans="1:5" x14ac:dyDescent="0.25">
      <c r="A455" t="s">
        <v>502</v>
      </c>
      <c r="B455" t="s">
        <v>514</v>
      </c>
      <c r="C455">
        <v>1.0478000000000001</v>
      </c>
      <c r="D455">
        <v>1.0410999999999999</v>
      </c>
      <c r="E455">
        <v>1.0992</v>
      </c>
    </row>
    <row r="456" spans="1:5" x14ac:dyDescent="0.25">
      <c r="A456" t="s">
        <v>502</v>
      </c>
      <c r="B456" t="s">
        <v>515</v>
      </c>
      <c r="C456">
        <v>1.0478000000000001</v>
      </c>
      <c r="D456">
        <v>0.95440000000000003</v>
      </c>
      <c r="E456">
        <v>1.2954000000000001</v>
      </c>
    </row>
    <row r="457" spans="1:5" x14ac:dyDescent="0.25">
      <c r="A457" t="s">
        <v>502</v>
      </c>
      <c r="B457" t="s">
        <v>516</v>
      </c>
      <c r="C457">
        <v>1.0478000000000001</v>
      </c>
      <c r="D457">
        <v>0.63629999999999998</v>
      </c>
      <c r="E457">
        <v>1.0556000000000001</v>
      </c>
    </row>
    <row r="458" spans="1:5" x14ac:dyDescent="0.25">
      <c r="A458" t="s">
        <v>502</v>
      </c>
      <c r="B458" t="s">
        <v>517</v>
      </c>
      <c r="C458">
        <v>1.0478000000000001</v>
      </c>
      <c r="D458">
        <v>1.2146999999999999</v>
      </c>
      <c r="E458">
        <v>0.94210000000000005</v>
      </c>
    </row>
    <row r="459" spans="1:5" x14ac:dyDescent="0.25">
      <c r="A459" t="s">
        <v>502</v>
      </c>
      <c r="B459" t="s">
        <v>518</v>
      </c>
      <c r="C459">
        <v>1.0478000000000001</v>
      </c>
      <c r="D459">
        <v>0.76349999999999996</v>
      </c>
      <c r="E459">
        <v>1.0364</v>
      </c>
    </row>
    <row r="460" spans="1:5" x14ac:dyDescent="0.25">
      <c r="A460" t="s">
        <v>502</v>
      </c>
      <c r="B460" t="s">
        <v>519</v>
      </c>
      <c r="C460">
        <v>1.0478000000000001</v>
      </c>
      <c r="D460">
        <v>1.2725</v>
      </c>
      <c r="E460">
        <v>0.67169999999999996</v>
      </c>
    </row>
    <row r="461" spans="1:5" x14ac:dyDescent="0.25">
      <c r="A461" t="s">
        <v>502</v>
      </c>
      <c r="B461" t="s">
        <v>520</v>
      </c>
      <c r="C461">
        <v>1.0478000000000001</v>
      </c>
      <c r="D461">
        <v>0.8589</v>
      </c>
      <c r="E461">
        <v>1.3817999999999999</v>
      </c>
    </row>
    <row r="462" spans="1:5" x14ac:dyDescent="0.25">
      <c r="A462" t="s">
        <v>502</v>
      </c>
      <c r="B462" t="s">
        <v>521</v>
      </c>
      <c r="C462">
        <v>1.0478000000000001</v>
      </c>
      <c r="D462">
        <v>0.79530000000000001</v>
      </c>
      <c r="E462">
        <v>1.2235</v>
      </c>
    </row>
    <row r="463" spans="1:5" x14ac:dyDescent="0.25">
      <c r="A463" t="s">
        <v>502</v>
      </c>
      <c r="B463" t="s">
        <v>522</v>
      </c>
      <c r="C463">
        <v>1.0478000000000001</v>
      </c>
      <c r="D463">
        <v>0.52059999999999995</v>
      </c>
      <c r="E463">
        <v>0.94210000000000005</v>
      </c>
    </row>
    <row r="464" spans="1:5" x14ac:dyDescent="0.25">
      <c r="A464" t="s">
        <v>523</v>
      </c>
      <c r="B464" t="s">
        <v>524</v>
      </c>
      <c r="C464">
        <v>1.2321</v>
      </c>
      <c r="D464">
        <v>0.69569999999999999</v>
      </c>
      <c r="E464">
        <v>0.98160000000000003</v>
      </c>
    </row>
    <row r="465" spans="1:5" x14ac:dyDescent="0.25">
      <c r="A465" t="s">
        <v>523</v>
      </c>
      <c r="B465" t="s">
        <v>525</v>
      </c>
      <c r="C465">
        <v>1.2321</v>
      </c>
      <c r="D465">
        <v>0.92759999999999998</v>
      </c>
      <c r="E465">
        <v>1.4722999999999999</v>
      </c>
    </row>
    <row r="466" spans="1:5" x14ac:dyDescent="0.25">
      <c r="A466" t="s">
        <v>523</v>
      </c>
      <c r="B466" t="s">
        <v>526</v>
      </c>
      <c r="C466">
        <v>1.2321</v>
      </c>
      <c r="D466">
        <v>1.3914</v>
      </c>
      <c r="E466">
        <v>0.88339999999999996</v>
      </c>
    </row>
    <row r="467" spans="1:5" x14ac:dyDescent="0.25">
      <c r="A467" t="s">
        <v>523</v>
      </c>
      <c r="B467" t="s">
        <v>527</v>
      </c>
      <c r="C467">
        <v>1.2321</v>
      </c>
      <c r="D467">
        <v>0.57969999999999999</v>
      </c>
      <c r="E467">
        <v>1.3742000000000001</v>
      </c>
    </row>
    <row r="468" spans="1:5" x14ac:dyDescent="0.25">
      <c r="A468" t="s">
        <v>523</v>
      </c>
      <c r="B468" t="s">
        <v>528</v>
      </c>
      <c r="C468">
        <v>1.2321</v>
      </c>
      <c r="D468">
        <v>0.81159999999999999</v>
      </c>
      <c r="E468">
        <v>1.4722999999999999</v>
      </c>
    </row>
    <row r="469" spans="1:5" x14ac:dyDescent="0.25">
      <c r="A469" t="s">
        <v>523</v>
      </c>
      <c r="B469" t="s">
        <v>529</v>
      </c>
      <c r="C469">
        <v>1.2321</v>
      </c>
      <c r="D469">
        <v>0.81159999999999999</v>
      </c>
      <c r="E469">
        <v>0.68710000000000004</v>
      </c>
    </row>
    <row r="470" spans="1:5" x14ac:dyDescent="0.25">
      <c r="A470" t="s">
        <v>523</v>
      </c>
      <c r="B470" t="s">
        <v>530</v>
      </c>
      <c r="C470">
        <v>1.2321</v>
      </c>
      <c r="D470">
        <v>2.0870000000000002</v>
      </c>
      <c r="E470">
        <v>0.7853</v>
      </c>
    </row>
    <row r="471" spans="1:5" x14ac:dyDescent="0.25">
      <c r="A471" t="s">
        <v>523</v>
      </c>
      <c r="B471" t="s">
        <v>531</v>
      </c>
      <c r="C471">
        <v>1.2321</v>
      </c>
      <c r="D471">
        <v>0.46379999999999999</v>
      </c>
      <c r="E471">
        <v>0.68710000000000004</v>
      </c>
    </row>
    <row r="472" spans="1:5" x14ac:dyDescent="0.25">
      <c r="A472" t="s">
        <v>523</v>
      </c>
      <c r="B472" t="s">
        <v>532</v>
      </c>
      <c r="C472">
        <v>1.2321</v>
      </c>
      <c r="D472">
        <v>0.46379999999999999</v>
      </c>
      <c r="E472">
        <v>0.7853</v>
      </c>
    </row>
    <row r="473" spans="1:5" x14ac:dyDescent="0.25">
      <c r="A473" t="s">
        <v>523</v>
      </c>
      <c r="B473" t="s">
        <v>533</v>
      </c>
      <c r="C473">
        <v>1.2321</v>
      </c>
      <c r="D473">
        <v>0.2319</v>
      </c>
      <c r="E473">
        <v>1.5705</v>
      </c>
    </row>
    <row r="474" spans="1:5" x14ac:dyDescent="0.25">
      <c r="A474" t="s">
        <v>523</v>
      </c>
      <c r="B474" t="s">
        <v>534</v>
      </c>
      <c r="C474">
        <v>1.2321</v>
      </c>
      <c r="D474">
        <v>1.8551</v>
      </c>
      <c r="E474">
        <v>0.58889999999999998</v>
      </c>
    </row>
    <row r="475" spans="1:5" x14ac:dyDescent="0.25">
      <c r="A475" t="s">
        <v>523</v>
      </c>
      <c r="B475" t="s">
        <v>535</v>
      </c>
      <c r="C475">
        <v>1.2321</v>
      </c>
      <c r="D475">
        <v>1.6232</v>
      </c>
      <c r="E475">
        <v>0.58889999999999998</v>
      </c>
    </row>
    <row r="476" spans="1:5" x14ac:dyDescent="0.25">
      <c r="A476" t="s">
        <v>523</v>
      </c>
      <c r="B476" t="s">
        <v>536</v>
      </c>
      <c r="C476">
        <v>1.2321</v>
      </c>
      <c r="D476">
        <v>1.5073000000000001</v>
      </c>
      <c r="E476">
        <v>1.0797000000000001</v>
      </c>
    </row>
    <row r="477" spans="1:5" x14ac:dyDescent="0.25">
      <c r="A477" t="s">
        <v>523</v>
      </c>
      <c r="B477" t="s">
        <v>537</v>
      </c>
      <c r="C477">
        <v>1.2321</v>
      </c>
      <c r="D477">
        <v>1.8551</v>
      </c>
      <c r="E477">
        <v>1.1778999999999999</v>
      </c>
    </row>
    <row r="478" spans="1:5" x14ac:dyDescent="0.25">
      <c r="A478" t="s">
        <v>523</v>
      </c>
      <c r="B478" t="s">
        <v>538</v>
      </c>
      <c r="C478">
        <v>1.2321</v>
      </c>
      <c r="D478">
        <v>0.2319</v>
      </c>
      <c r="E478">
        <v>0.98160000000000003</v>
      </c>
    </row>
    <row r="479" spans="1:5" x14ac:dyDescent="0.25">
      <c r="A479" t="s">
        <v>523</v>
      </c>
      <c r="B479" t="s">
        <v>539</v>
      </c>
      <c r="C479">
        <v>1.2321</v>
      </c>
      <c r="D479">
        <v>0.46379999999999999</v>
      </c>
      <c r="E479">
        <v>0.88339999999999996</v>
      </c>
    </row>
    <row r="480" spans="1:5" x14ac:dyDescent="0.25">
      <c r="A480" t="s">
        <v>540</v>
      </c>
      <c r="B480" t="s">
        <v>541</v>
      </c>
      <c r="C480">
        <v>1.1852</v>
      </c>
      <c r="D480">
        <v>1.1812</v>
      </c>
      <c r="E480">
        <v>0.77139999999999997</v>
      </c>
    </row>
    <row r="481" spans="1:5" x14ac:dyDescent="0.25">
      <c r="A481" t="s">
        <v>540</v>
      </c>
      <c r="B481" t="s">
        <v>542</v>
      </c>
      <c r="C481">
        <v>1.1852</v>
      </c>
      <c r="D481">
        <v>0.4219</v>
      </c>
      <c r="E481">
        <v>0.77139999999999997</v>
      </c>
    </row>
    <row r="482" spans="1:5" x14ac:dyDescent="0.25">
      <c r="A482" t="s">
        <v>540</v>
      </c>
      <c r="B482" t="s">
        <v>543</v>
      </c>
      <c r="C482">
        <v>1.1852</v>
      </c>
      <c r="D482">
        <v>1.1812</v>
      </c>
      <c r="E482">
        <v>1.5428999999999999</v>
      </c>
    </row>
    <row r="483" spans="1:5" x14ac:dyDescent="0.25">
      <c r="A483" t="s">
        <v>540</v>
      </c>
      <c r="B483" t="s">
        <v>544</v>
      </c>
      <c r="C483">
        <v>1.1852</v>
      </c>
      <c r="D483">
        <v>2.3203</v>
      </c>
      <c r="E483">
        <v>0.19289999999999999</v>
      </c>
    </row>
    <row r="484" spans="1:5" x14ac:dyDescent="0.25">
      <c r="A484" t="s">
        <v>540</v>
      </c>
      <c r="B484" t="s">
        <v>545</v>
      </c>
      <c r="C484">
        <v>1.1852</v>
      </c>
      <c r="D484">
        <v>1.0125</v>
      </c>
      <c r="E484">
        <v>0.30859999999999999</v>
      </c>
    </row>
    <row r="485" spans="1:5" x14ac:dyDescent="0.25">
      <c r="A485" t="s">
        <v>540</v>
      </c>
      <c r="B485" t="s">
        <v>546</v>
      </c>
      <c r="C485">
        <v>1.1852</v>
      </c>
      <c r="D485">
        <v>1.0125</v>
      </c>
      <c r="E485">
        <v>1.08</v>
      </c>
    </row>
    <row r="486" spans="1:5" x14ac:dyDescent="0.25">
      <c r="A486" t="s">
        <v>540</v>
      </c>
      <c r="B486" t="s">
        <v>547</v>
      </c>
      <c r="C486">
        <v>1.1852</v>
      </c>
      <c r="D486">
        <v>1.0125</v>
      </c>
      <c r="E486">
        <v>1.3886000000000001</v>
      </c>
    </row>
    <row r="487" spans="1:5" x14ac:dyDescent="0.25">
      <c r="A487" t="s">
        <v>540</v>
      </c>
      <c r="B487" t="s">
        <v>548</v>
      </c>
      <c r="C487">
        <v>1.1852</v>
      </c>
      <c r="D487">
        <v>1.4764999999999999</v>
      </c>
      <c r="E487">
        <v>0.77139999999999997</v>
      </c>
    </row>
    <row r="488" spans="1:5" x14ac:dyDescent="0.25">
      <c r="A488" t="s">
        <v>540</v>
      </c>
      <c r="B488" t="s">
        <v>549</v>
      </c>
      <c r="C488">
        <v>1.1852</v>
      </c>
      <c r="D488">
        <v>0.4219</v>
      </c>
      <c r="E488">
        <v>0.96430000000000005</v>
      </c>
    </row>
    <row r="489" spans="1:5" x14ac:dyDescent="0.25">
      <c r="A489" t="s">
        <v>540</v>
      </c>
      <c r="B489" t="s">
        <v>550</v>
      </c>
      <c r="C489">
        <v>1.1852</v>
      </c>
      <c r="D489">
        <v>0.2109</v>
      </c>
      <c r="E489">
        <v>0.96430000000000005</v>
      </c>
    </row>
    <row r="490" spans="1:5" x14ac:dyDescent="0.25">
      <c r="A490" t="s">
        <v>540</v>
      </c>
      <c r="B490" t="s">
        <v>551</v>
      </c>
      <c r="C490">
        <v>1.1852</v>
      </c>
      <c r="D490">
        <v>0.4219</v>
      </c>
      <c r="E490">
        <v>1.7357</v>
      </c>
    </row>
    <row r="491" spans="1:5" x14ac:dyDescent="0.25">
      <c r="A491" t="s">
        <v>540</v>
      </c>
      <c r="B491" t="s">
        <v>552</v>
      </c>
      <c r="C491">
        <v>1.1852</v>
      </c>
      <c r="D491">
        <v>1.1812</v>
      </c>
      <c r="E491">
        <v>1.3886000000000001</v>
      </c>
    </row>
    <row r="492" spans="1:5" x14ac:dyDescent="0.25">
      <c r="A492" t="s">
        <v>553</v>
      </c>
      <c r="B492" t="s">
        <v>554</v>
      </c>
      <c r="C492">
        <v>1.1359999999999999</v>
      </c>
      <c r="D492">
        <v>0.72019999999999995</v>
      </c>
      <c r="E492">
        <v>1.5597000000000001</v>
      </c>
    </row>
    <row r="493" spans="1:5" x14ac:dyDescent="0.25">
      <c r="A493" t="s">
        <v>553</v>
      </c>
      <c r="B493" t="s">
        <v>555</v>
      </c>
      <c r="C493">
        <v>1.1359999999999999</v>
      </c>
      <c r="D493">
        <v>0.7923</v>
      </c>
      <c r="E493">
        <v>1.1437999999999999</v>
      </c>
    </row>
    <row r="494" spans="1:5" x14ac:dyDescent="0.25">
      <c r="A494" t="s">
        <v>553</v>
      </c>
      <c r="B494" t="s">
        <v>556</v>
      </c>
      <c r="C494">
        <v>1.1359999999999999</v>
      </c>
      <c r="D494">
        <v>1.0759000000000001</v>
      </c>
      <c r="E494">
        <v>0.27229999999999999</v>
      </c>
    </row>
    <row r="495" spans="1:5" x14ac:dyDescent="0.25">
      <c r="A495" t="s">
        <v>553</v>
      </c>
      <c r="B495" t="s">
        <v>557</v>
      </c>
      <c r="C495">
        <v>1.1359999999999999</v>
      </c>
      <c r="D495">
        <v>1.2003999999999999</v>
      </c>
      <c r="E495">
        <v>0.29709999999999998</v>
      </c>
    </row>
    <row r="496" spans="1:5" x14ac:dyDescent="0.25">
      <c r="A496" t="s">
        <v>553</v>
      </c>
      <c r="B496" t="s">
        <v>558</v>
      </c>
      <c r="C496">
        <v>1.1359999999999999</v>
      </c>
      <c r="D496">
        <v>1.4085000000000001</v>
      </c>
      <c r="E496">
        <v>1.3071999999999999</v>
      </c>
    </row>
    <row r="497" spans="1:5" x14ac:dyDescent="0.25">
      <c r="A497" t="s">
        <v>553</v>
      </c>
      <c r="B497" t="s">
        <v>559</v>
      </c>
      <c r="C497">
        <v>1.1359999999999999</v>
      </c>
      <c r="D497">
        <v>0.64019999999999999</v>
      </c>
      <c r="E497">
        <v>1.1883999999999999</v>
      </c>
    </row>
    <row r="498" spans="1:5" x14ac:dyDescent="0.25">
      <c r="A498" t="s">
        <v>553</v>
      </c>
      <c r="B498" t="s">
        <v>560</v>
      </c>
      <c r="C498">
        <v>1.1359999999999999</v>
      </c>
      <c r="D498">
        <v>1.3204</v>
      </c>
      <c r="E498">
        <v>1.0621</v>
      </c>
    </row>
    <row r="499" spans="1:5" x14ac:dyDescent="0.25">
      <c r="A499" t="s">
        <v>553</v>
      </c>
      <c r="B499" t="s">
        <v>561</v>
      </c>
      <c r="C499">
        <v>1.1359999999999999</v>
      </c>
      <c r="D499">
        <v>0.7923</v>
      </c>
      <c r="E499">
        <v>1.6339999999999999</v>
      </c>
    </row>
    <row r="500" spans="1:5" x14ac:dyDescent="0.25">
      <c r="A500" t="s">
        <v>553</v>
      </c>
      <c r="B500" t="s">
        <v>562</v>
      </c>
      <c r="C500">
        <v>1.1359999999999999</v>
      </c>
      <c r="D500">
        <v>1.6005</v>
      </c>
      <c r="E500">
        <v>0.66839999999999999</v>
      </c>
    </row>
    <row r="501" spans="1:5" x14ac:dyDescent="0.25">
      <c r="A501" t="s">
        <v>553</v>
      </c>
      <c r="B501" t="s">
        <v>563</v>
      </c>
      <c r="C501">
        <v>1.1359999999999999</v>
      </c>
      <c r="D501">
        <v>1.0563</v>
      </c>
      <c r="E501">
        <v>0.81699999999999995</v>
      </c>
    </row>
    <row r="502" spans="1:5" x14ac:dyDescent="0.25">
      <c r="A502" t="s">
        <v>553</v>
      </c>
      <c r="B502" t="s">
        <v>564</v>
      </c>
      <c r="C502">
        <v>1.1359999999999999</v>
      </c>
      <c r="D502">
        <v>0.88029999999999997</v>
      </c>
      <c r="E502">
        <v>1.1141000000000001</v>
      </c>
    </row>
    <row r="503" spans="1:5" x14ac:dyDescent="0.25">
      <c r="A503" t="s">
        <v>553</v>
      </c>
      <c r="B503" t="s">
        <v>565</v>
      </c>
      <c r="C503">
        <v>1.1359999999999999</v>
      </c>
      <c r="D503">
        <v>0.56020000000000003</v>
      </c>
      <c r="E503">
        <v>0.89129999999999998</v>
      </c>
    </row>
    <row r="504" spans="1:5" x14ac:dyDescent="0.25">
      <c r="A504" t="s">
        <v>566</v>
      </c>
      <c r="B504" t="s">
        <v>567</v>
      </c>
      <c r="C504">
        <v>1.2030000000000001</v>
      </c>
      <c r="D504">
        <v>0.83130000000000004</v>
      </c>
      <c r="E504">
        <v>0.98519999999999996</v>
      </c>
    </row>
    <row r="505" spans="1:5" x14ac:dyDescent="0.25">
      <c r="A505" t="s">
        <v>566</v>
      </c>
      <c r="B505" t="s">
        <v>568</v>
      </c>
      <c r="C505">
        <v>1.2030000000000001</v>
      </c>
      <c r="D505">
        <v>1.087</v>
      </c>
      <c r="E505">
        <v>0.85260000000000002</v>
      </c>
    </row>
    <row r="506" spans="1:5" x14ac:dyDescent="0.25">
      <c r="A506" t="s">
        <v>566</v>
      </c>
      <c r="B506" t="s">
        <v>569</v>
      </c>
      <c r="C506">
        <v>1.2030000000000001</v>
      </c>
      <c r="D506">
        <v>1.3428</v>
      </c>
      <c r="E506">
        <v>1.0799000000000001</v>
      </c>
    </row>
    <row r="507" spans="1:5" x14ac:dyDescent="0.25">
      <c r="A507" t="s">
        <v>566</v>
      </c>
      <c r="B507" t="s">
        <v>570</v>
      </c>
      <c r="C507">
        <v>1.2030000000000001</v>
      </c>
      <c r="D507">
        <v>0.95</v>
      </c>
      <c r="E507">
        <v>1.0555000000000001</v>
      </c>
    </row>
    <row r="508" spans="1:5" x14ac:dyDescent="0.25">
      <c r="A508" t="s">
        <v>566</v>
      </c>
      <c r="B508" t="s">
        <v>571</v>
      </c>
      <c r="C508">
        <v>1.2030000000000001</v>
      </c>
      <c r="D508">
        <v>0.95</v>
      </c>
      <c r="E508">
        <v>1.0555000000000001</v>
      </c>
    </row>
    <row r="509" spans="1:5" x14ac:dyDescent="0.25">
      <c r="A509" t="s">
        <v>566</v>
      </c>
      <c r="B509" t="s">
        <v>572</v>
      </c>
      <c r="C509">
        <v>1.2030000000000001</v>
      </c>
      <c r="D509">
        <v>0.70340000000000003</v>
      </c>
      <c r="E509">
        <v>1.4778</v>
      </c>
    </row>
    <row r="510" spans="1:5" x14ac:dyDescent="0.25">
      <c r="A510" t="s">
        <v>566</v>
      </c>
      <c r="B510" t="s">
        <v>573</v>
      </c>
      <c r="C510">
        <v>1.2030000000000001</v>
      </c>
      <c r="D510">
        <v>1.3428</v>
      </c>
      <c r="E510">
        <v>0.56840000000000002</v>
      </c>
    </row>
    <row r="511" spans="1:5" x14ac:dyDescent="0.25">
      <c r="A511" t="s">
        <v>566</v>
      </c>
      <c r="B511" t="s">
        <v>574</v>
      </c>
      <c r="C511">
        <v>1.2030000000000001</v>
      </c>
      <c r="D511">
        <v>0.83130000000000004</v>
      </c>
      <c r="E511">
        <v>0.51149999999999995</v>
      </c>
    </row>
    <row r="512" spans="1:5" x14ac:dyDescent="0.25">
      <c r="A512" t="s">
        <v>566</v>
      </c>
      <c r="B512" t="s">
        <v>575</v>
      </c>
      <c r="C512">
        <v>1.2030000000000001</v>
      </c>
      <c r="D512">
        <v>1.2468999999999999</v>
      </c>
      <c r="E512">
        <v>1.1611</v>
      </c>
    </row>
    <row r="513" spans="1:5" x14ac:dyDescent="0.25">
      <c r="A513" t="s">
        <v>566</v>
      </c>
      <c r="B513" t="s">
        <v>576</v>
      </c>
      <c r="C513">
        <v>1.2030000000000001</v>
      </c>
      <c r="D513">
        <v>0.71250000000000002</v>
      </c>
      <c r="E513">
        <v>1.2139</v>
      </c>
    </row>
    <row r="514" spans="1:5" x14ac:dyDescent="0.25">
      <c r="A514" t="s">
        <v>577</v>
      </c>
      <c r="B514" t="s">
        <v>578</v>
      </c>
      <c r="C514">
        <v>1.1267</v>
      </c>
      <c r="D514">
        <v>0.94669999999999999</v>
      </c>
      <c r="E514">
        <v>0.93440000000000001</v>
      </c>
    </row>
    <row r="515" spans="1:5" x14ac:dyDescent="0.25">
      <c r="A515" t="s">
        <v>577</v>
      </c>
      <c r="B515" t="s">
        <v>579</v>
      </c>
      <c r="C515">
        <v>1.1267</v>
      </c>
      <c r="D515">
        <v>1.1242000000000001</v>
      </c>
      <c r="E515">
        <v>0.98629999999999995</v>
      </c>
    </row>
    <row r="516" spans="1:5" x14ac:dyDescent="0.25">
      <c r="A516" t="s">
        <v>577</v>
      </c>
      <c r="B516" t="s">
        <v>580</v>
      </c>
      <c r="C516">
        <v>1.1267</v>
      </c>
      <c r="D516">
        <v>0.94299999999999995</v>
      </c>
      <c r="E516">
        <v>0.82740000000000002</v>
      </c>
    </row>
    <row r="517" spans="1:5" x14ac:dyDescent="0.25">
      <c r="A517" t="s">
        <v>577</v>
      </c>
      <c r="B517" t="s">
        <v>581</v>
      </c>
      <c r="C517">
        <v>1.1267</v>
      </c>
      <c r="D517">
        <v>0.5917</v>
      </c>
      <c r="E517">
        <v>0.7268</v>
      </c>
    </row>
    <row r="518" spans="1:5" x14ac:dyDescent="0.25">
      <c r="A518" t="s">
        <v>577</v>
      </c>
      <c r="B518" t="s">
        <v>582</v>
      </c>
      <c r="C518">
        <v>1.1267</v>
      </c>
      <c r="D518">
        <v>0.76080000000000003</v>
      </c>
      <c r="E518">
        <v>0.9456</v>
      </c>
    </row>
    <row r="519" spans="1:5" x14ac:dyDescent="0.25">
      <c r="A519" t="s">
        <v>577</v>
      </c>
      <c r="B519" t="s">
        <v>583</v>
      </c>
      <c r="C519">
        <v>1.1267</v>
      </c>
      <c r="D519">
        <v>1.2425999999999999</v>
      </c>
      <c r="E519">
        <v>0.67490000000000006</v>
      </c>
    </row>
    <row r="520" spans="1:5" x14ac:dyDescent="0.25">
      <c r="A520" t="s">
        <v>577</v>
      </c>
      <c r="B520" t="s">
        <v>584</v>
      </c>
      <c r="C520">
        <v>1.1267</v>
      </c>
      <c r="D520">
        <v>0.76080000000000003</v>
      </c>
      <c r="E520">
        <v>0.83430000000000004</v>
      </c>
    </row>
    <row r="521" spans="1:5" x14ac:dyDescent="0.25">
      <c r="A521" t="s">
        <v>577</v>
      </c>
      <c r="B521" t="s">
        <v>585</v>
      </c>
      <c r="C521">
        <v>1.1267</v>
      </c>
      <c r="D521">
        <v>1.9970000000000001</v>
      </c>
      <c r="E521">
        <v>0.438</v>
      </c>
    </row>
    <row r="522" spans="1:5" x14ac:dyDescent="0.25">
      <c r="A522" t="s">
        <v>577</v>
      </c>
      <c r="B522" t="s">
        <v>586</v>
      </c>
      <c r="C522">
        <v>1.1267</v>
      </c>
      <c r="D522">
        <v>1.0059</v>
      </c>
      <c r="E522">
        <v>0.623</v>
      </c>
    </row>
    <row r="523" spans="1:5" x14ac:dyDescent="0.25">
      <c r="A523" t="s">
        <v>577</v>
      </c>
      <c r="B523" t="s">
        <v>587</v>
      </c>
      <c r="C523">
        <v>1.1267</v>
      </c>
      <c r="D523">
        <v>0.50719999999999998</v>
      </c>
      <c r="E523">
        <v>1.613</v>
      </c>
    </row>
    <row r="524" spans="1:5" x14ac:dyDescent="0.25">
      <c r="A524" t="s">
        <v>577</v>
      </c>
      <c r="B524" t="s">
        <v>588</v>
      </c>
      <c r="C524">
        <v>1.1267</v>
      </c>
      <c r="D524">
        <v>0.82420000000000004</v>
      </c>
      <c r="E524">
        <v>0.66749999999999998</v>
      </c>
    </row>
    <row r="525" spans="1:5" x14ac:dyDescent="0.25">
      <c r="A525" t="s">
        <v>577</v>
      </c>
      <c r="B525" t="s">
        <v>589</v>
      </c>
      <c r="C525">
        <v>1.1267</v>
      </c>
      <c r="D525">
        <v>1.2044999999999999</v>
      </c>
      <c r="E525">
        <v>0.77869999999999995</v>
      </c>
    </row>
    <row r="526" spans="1:5" x14ac:dyDescent="0.25">
      <c r="A526" t="s">
        <v>577</v>
      </c>
      <c r="B526" t="s">
        <v>590</v>
      </c>
      <c r="C526">
        <v>1.1267</v>
      </c>
      <c r="D526">
        <v>1.0059</v>
      </c>
      <c r="E526">
        <v>1.0383</v>
      </c>
    </row>
    <row r="527" spans="1:5" x14ac:dyDescent="0.25">
      <c r="A527" t="s">
        <v>577</v>
      </c>
      <c r="B527" t="s">
        <v>591</v>
      </c>
      <c r="C527">
        <v>1.1267</v>
      </c>
      <c r="D527">
        <v>1.1411</v>
      </c>
      <c r="E527">
        <v>1.3349</v>
      </c>
    </row>
    <row r="528" spans="1:5" x14ac:dyDescent="0.25">
      <c r="A528" t="s">
        <v>577</v>
      </c>
      <c r="B528" t="s">
        <v>592</v>
      </c>
      <c r="C528">
        <v>1.1267</v>
      </c>
      <c r="D528">
        <v>0.5706</v>
      </c>
      <c r="E528">
        <v>1.3905000000000001</v>
      </c>
    </row>
    <row r="529" spans="1:5" x14ac:dyDescent="0.25">
      <c r="A529" t="s">
        <v>577</v>
      </c>
      <c r="B529" t="s">
        <v>593</v>
      </c>
      <c r="C529">
        <v>1.1267</v>
      </c>
      <c r="D529">
        <v>0.82420000000000004</v>
      </c>
      <c r="E529">
        <v>0.72309999999999997</v>
      </c>
    </row>
    <row r="530" spans="1:5" x14ac:dyDescent="0.25">
      <c r="A530" t="s">
        <v>577</v>
      </c>
      <c r="B530" t="s">
        <v>594</v>
      </c>
      <c r="C530">
        <v>1.1267</v>
      </c>
      <c r="D530">
        <v>0.82840000000000003</v>
      </c>
      <c r="E530">
        <v>1.5573999999999999</v>
      </c>
    </row>
    <row r="531" spans="1:5" x14ac:dyDescent="0.25">
      <c r="A531" t="s">
        <v>577</v>
      </c>
      <c r="B531" t="s">
        <v>595</v>
      </c>
      <c r="C531">
        <v>1.1267</v>
      </c>
      <c r="D531">
        <v>1.3947000000000001</v>
      </c>
      <c r="E531">
        <v>0.9456</v>
      </c>
    </row>
    <row r="532" spans="1:5" x14ac:dyDescent="0.25">
      <c r="A532" t="s">
        <v>577</v>
      </c>
      <c r="B532" t="s">
        <v>596</v>
      </c>
      <c r="C532">
        <v>1.1267</v>
      </c>
      <c r="D532">
        <v>1.8385</v>
      </c>
      <c r="E532">
        <v>0.9456</v>
      </c>
    </row>
    <row r="533" spans="1:5" x14ac:dyDescent="0.25">
      <c r="A533" t="s">
        <v>577</v>
      </c>
      <c r="B533" t="s">
        <v>597</v>
      </c>
      <c r="C533">
        <v>1.1267</v>
      </c>
      <c r="D533">
        <v>0.41420000000000001</v>
      </c>
      <c r="E533">
        <v>2.0764999999999998</v>
      </c>
    </row>
    <row r="534" spans="1:5" x14ac:dyDescent="0.25">
      <c r="A534" t="s">
        <v>598</v>
      </c>
      <c r="B534" t="s">
        <v>599</v>
      </c>
      <c r="C534">
        <v>1.0585</v>
      </c>
      <c r="D534">
        <v>0.94469999999999998</v>
      </c>
      <c r="E534">
        <v>1.4730000000000001</v>
      </c>
    </row>
    <row r="535" spans="1:5" x14ac:dyDescent="0.25">
      <c r="A535" t="s">
        <v>598</v>
      </c>
      <c r="B535" t="s">
        <v>600</v>
      </c>
      <c r="C535">
        <v>1.0585</v>
      </c>
      <c r="D535">
        <v>0.89219999999999999</v>
      </c>
      <c r="E535">
        <v>0.71550000000000002</v>
      </c>
    </row>
    <row r="536" spans="1:5" x14ac:dyDescent="0.25">
      <c r="A536" t="s">
        <v>598</v>
      </c>
      <c r="B536" t="s">
        <v>601</v>
      </c>
      <c r="C536">
        <v>1.0585</v>
      </c>
      <c r="D536">
        <v>1.3425</v>
      </c>
      <c r="E536">
        <v>0.86609999999999998</v>
      </c>
    </row>
    <row r="537" spans="1:5" x14ac:dyDescent="0.25">
      <c r="A537" t="s">
        <v>598</v>
      </c>
      <c r="B537" t="s">
        <v>602</v>
      </c>
      <c r="C537">
        <v>1.0585</v>
      </c>
      <c r="D537">
        <v>1.2282</v>
      </c>
      <c r="E537">
        <v>0.85860000000000003</v>
      </c>
    </row>
    <row r="538" spans="1:5" x14ac:dyDescent="0.25">
      <c r="A538" t="s">
        <v>598</v>
      </c>
      <c r="B538" t="s">
        <v>603</v>
      </c>
      <c r="C538">
        <v>1.0585</v>
      </c>
      <c r="D538">
        <v>0.61129999999999995</v>
      </c>
      <c r="E538">
        <v>1.2625999999999999</v>
      </c>
    </row>
    <row r="539" spans="1:5" x14ac:dyDescent="0.25">
      <c r="A539" t="s">
        <v>598</v>
      </c>
      <c r="B539" t="s">
        <v>604</v>
      </c>
      <c r="C539">
        <v>1.0585</v>
      </c>
      <c r="D539">
        <v>1.0736000000000001</v>
      </c>
      <c r="E539">
        <v>0.6179</v>
      </c>
    </row>
    <row r="540" spans="1:5" x14ac:dyDescent="0.25">
      <c r="A540" t="s">
        <v>598</v>
      </c>
      <c r="B540" t="s">
        <v>605</v>
      </c>
      <c r="C540">
        <v>1.0585</v>
      </c>
      <c r="D540">
        <v>1.1809000000000001</v>
      </c>
      <c r="E540">
        <v>0.89429999999999998</v>
      </c>
    </row>
    <row r="541" spans="1:5" x14ac:dyDescent="0.25">
      <c r="A541" t="s">
        <v>598</v>
      </c>
      <c r="B541" t="s">
        <v>606</v>
      </c>
      <c r="C541">
        <v>1.0585</v>
      </c>
      <c r="D541">
        <v>0.83360000000000001</v>
      </c>
      <c r="E541">
        <v>1.2625999999999999</v>
      </c>
    </row>
    <row r="542" spans="1:5" x14ac:dyDescent="0.25">
      <c r="A542" t="s">
        <v>598</v>
      </c>
      <c r="B542" t="s">
        <v>607</v>
      </c>
      <c r="C542">
        <v>1.0585</v>
      </c>
      <c r="D542">
        <v>1.1114999999999999</v>
      </c>
      <c r="E542">
        <v>1.4309000000000001</v>
      </c>
    </row>
    <row r="543" spans="1:5" x14ac:dyDescent="0.25">
      <c r="A543" t="s">
        <v>598</v>
      </c>
      <c r="B543" t="s">
        <v>608</v>
      </c>
      <c r="C543">
        <v>1.0585</v>
      </c>
      <c r="D543">
        <v>1.3646</v>
      </c>
      <c r="E543">
        <v>0.8347</v>
      </c>
    </row>
    <row r="544" spans="1:5" x14ac:dyDescent="0.25">
      <c r="A544" t="s">
        <v>598</v>
      </c>
      <c r="B544" t="s">
        <v>609</v>
      </c>
      <c r="C544">
        <v>1.0585</v>
      </c>
      <c r="D544">
        <v>0.73480000000000001</v>
      </c>
      <c r="E544">
        <v>1.0731999999999999</v>
      </c>
    </row>
    <row r="545" spans="1:5" x14ac:dyDescent="0.25">
      <c r="A545" t="s">
        <v>598</v>
      </c>
      <c r="B545" t="s">
        <v>610</v>
      </c>
      <c r="C545">
        <v>1.0585</v>
      </c>
      <c r="D545">
        <v>1.1247</v>
      </c>
      <c r="E545">
        <v>0.68140000000000001</v>
      </c>
    </row>
    <row r="546" spans="1:5" x14ac:dyDescent="0.25">
      <c r="A546" t="s">
        <v>598</v>
      </c>
      <c r="B546" t="s">
        <v>611</v>
      </c>
      <c r="C546">
        <v>1.0585</v>
      </c>
      <c r="D546">
        <v>1.2146999999999999</v>
      </c>
      <c r="E546">
        <v>0.98799999999999999</v>
      </c>
    </row>
    <row r="547" spans="1:5" x14ac:dyDescent="0.25">
      <c r="A547" t="s">
        <v>598</v>
      </c>
      <c r="B547" t="s">
        <v>612</v>
      </c>
      <c r="C547">
        <v>1.0585</v>
      </c>
      <c r="D547">
        <v>0.73480000000000001</v>
      </c>
      <c r="E547">
        <v>1.6296999999999999</v>
      </c>
    </row>
    <row r="548" spans="1:5" x14ac:dyDescent="0.25">
      <c r="A548" t="s">
        <v>598</v>
      </c>
      <c r="B548" t="s">
        <v>613</v>
      </c>
      <c r="C548">
        <v>1.0585</v>
      </c>
      <c r="D548">
        <v>0.70850000000000002</v>
      </c>
      <c r="E548">
        <v>0.85860000000000003</v>
      </c>
    </row>
    <row r="549" spans="1:5" x14ac:dyDescent="0.25">
      <c r="A549" t="s">
        <v>598</v>
      </c>
      <c r="B549" t="s">
        <v>614</v>
      </c>
      <c r="C549">
        <v>1.0585</v>
      </c>
      <c r="D549">
        <v>0.99199999999999999</v>
      </c>
      <c r="E549">
        <v>1.3951</v>
      </c>
    </row>
    <row r="550" spans="1:5" x14ac:dyDescent="0.25">
      <c r="A550" t="s">
        <v>598</v>
      </c>
      <c r="B550" t="s">
        <v>615</v>
      </c>
      <c r="C550">
        <v>1.0585</v>
      </c>
      <c r="D550">
        <v>1.0939000000000001</v>
      </c>
      <c r="E550">
        <v>0.6401</v>
      </c>
    </row>
    <row r="551" spans="1:5" x14ac:dyDescent="0.25">
      <c r="A551" t="s">
        <v>598</v>
      </c>
      <c r="B551" t="s">
        <v>616</v>
      </c>
      <c r="C551">
        <v>1.0585</v>
      </c>
      <c r="D551">
        <v>0.70850000000000002</v>
      </c>
      <c r="E551">
        <v>0.78700000000000003</v>
      </c>
    </row>
    <row r="552" spans="1:5" x14ac:dyDescent="0.25">
      <c r="A552" t="s">
        <v>617</v>
      </c>
      <c r="B552" t="s">
        <v>618</v>
      </c>
      <c r="C552">
        <v>1.2583</v>
      </c>
      <c r="D552">
        <v>1.2362</v>
      </c>
      <c r="E552">
        <v>0.5393</v>
      </c>
    </row>
    <row r="553" spans="1:5" x14ac:dyDescent="0.25">
      <c r="A553" t="s">
        <v>617</v>
      </c>
      <c r="B553" t="s">
        <v>619</v>
      </c>
      <c r="C553">
        <v>1.2583</v>
      </c>
      <c r="D553">
        <v>0.79469999999999996</v>
      </c>
      <c r="E553">
        <v>1.1863999999999999</v>
      </c>
    </row>
    <row r="554" spans="1:5" x14ac:dyDescent="0.25">
      <c r="A554" t="s">
        <v>617</v>
      </c>
      <c r="B554" t="s">
        <v>620</v>
      </c>
      <c r="C554">
        <v>1.2583</v>
      </c>
      <c r="D554">
        <v>1.0330999999999999</v>
      </c>
      <c r="E554">
        <v>1.1325000000000001</v>
      </c>
    </row>
    <row r="555" spans="1:5" x14ac:dyDescent="0.25">
      <c r="A555" t="s">
        <v>617</v>
      </c>
      <c r="B555" t="s">
        <v>621</v>
      </c>
      <c r="C555">
        <v>1.2583</v>
      </c>
      <c r="D555">
        <v>0.61809999999999998</v>
      </c>
      <c r="E555">
        <v>0.83889999999999998</v>
      </c>
    </row>
    <row r="556" spans="1:5" x14ac:dyDescent="0.25">
      <c r="A556" t="s">
        <v>617</v>
      </c>
      <c r="B556" t="s">
        <v>622</v>
      </c>
      <c r="C556">
        <v>1.2583</v>
      </c>
      <c r="D556">
        <v>1.4305000000000001</v>
      </c>
      <c r="E556">
        <v>0.755</v>
      </c>
    </row>
    <row r="557" spans="1:5" x14ac:dyDescent="0.25">
      <c r="A557" t="s">
        <v>617</v>
      </c>
      <c r="B557" t="s">
        <v>623</v>
      </c>
      <c r="C557">
        <v>1.2583</v>
      </c>
      <c r="D557">
        <v>0.79469999999999996</v>
      </c>
      <c r="E557">
        <v>0.83889999999999998</v>
      </c>
    </row>
    <row r="558" spans="1:5" x14ac:dyDescent="0.25">
      <c r="A558" t="s">
        <v>617</v>
      </c>
      <c r="B558" t="s">
        <v>624</v>
      </c>
      <c r="C558">
        <v>1.2583</v>
      </c>
      <c r="D558">
        <v>1.1920999999999999</v>
      </c>
      <c r="E558">
        <v>0.755</v>
      </c>
    </row>
    <row r="559" spans="1:5" x14ac:dyDescent="0.25">
      <c r="A559" t="s">
        <v>617</v>
      </c>
      <c r="B559" t="s">
        <v>625</v>
      </c>
      <c r="C559">
        <v>1.2583</v>
      </c>
      <c r="D559">
        <v>0.71530000000000005</v>
      </c>
      <c r="E559">
        <v>1.1863999999999999</v>
      </c>
    </row>
    <row r="560" spans="1:5" x14ac:dyDescent="0.25">
      <c r="A560" t="s">
        <v>617</v>
      </c>
      <c r="B560" t="s">
        <v>626</v>
      </c>
      <c r="C560">
        <v>1.2583</v>
      </c>
      <c r="D560">
        <v>1.351</v>
      </c>
      <c r="E560">
        <v>0.80889999999999995</v>
      </c>
    </row>
    <row r="561" spans="1:5" x14ac:dyDescent="0.25">
      <c r="A561" t="s">
        <v>617</v>
      </c>
      <c r="B561" t="s">
        <v>627</v>
      </c>
      <c r="C561">
        <v>1.2583</v>
      </c>
      <c r="D561">
        <v>1.0596000000000001</v>
      </c>
      <c r="E561">
        <v>1.2583</v>
      </c>
    </row>
    <row r="562" spans="1:5" x14ac:dyDescent="0.25">
      <c r="A562" t="s">
        <v>617</v>
      </c>
      <c r="B562" t="s">
        <v>628</v>
      </c>
      <c r="C562">
        <v>1.2583</v>
      </c>
      <c r="D562">
        <v>0.70640000000000003</v>
      </c>
      <c r="E562">
        <v>1.0786</v>
      </c>
    </row>
    <row r="563" spans="1:5" x14ac:dyDescent="0.25">
      <c r="A563" t="s">
        <v>617</v>
      </c>
      <c r="B563" t="s">
        <v>629</v>
      </c>
      <c r="C563">
        <v>1.2583</v>
      </c>
      <c r="D563">
        <v>1.0596000000000001</v>
      </c>
      <c r="E563">
        <v>1.4380999999999999</v>
      </c>
    </row>
    <row r="564" spans="1:5" x14ac:dyDescent="0.25">
      <c r="A564" t="s">
        <v>617</v>
      </c>
      <c r="B564" t="s">
        <v>630</v>
      </c>
      <c r="C564">
        <v>1.2583</v>
      </c>
      <c r="D564">
        <v>0.52980000000000005</v>
      </c>
      <c r="E564">
        <v>1.1385000000000001</v>
      </c>
    </row>
    <row r="565" spans="1:5" x14ac:dyDescent="0.25">
      <c r="A565" t="s">
        <v>617</v>
      </c>
      <c r="B565" t="s">
        <v>631</v>
      </c>
      <c r="C565">
        <v>1.2583</v>
      </c>
      <c r="D565">
        <v>0.95369999999999999</v>
      </c>
      <c r="E565">
        <v>0.91679999999999995</v>
      </c>
    </row>
    <row r="566" spans="1:5" x14ac:dyDescent="0.25">
      <c r="A566" t="s">
        <v>617</v>
      </c>
      <c r="B566" t="s">
        <v>632</v>
      </c>
      <c r="C566">
        <v>1.2583</v>
      </c>
      <c r="D566">
        <v>1.1478999999999999</v>
      </c>
      <c r="E566">
        <v>0.89880000000000004</v>
      </c>
    </row>
    <row r="567" spans="1:5" x14ac:dyDescent="0.25">
      <c r="A567" t="s">
        <v>617</v>
      </c>
      <c r="B567" t="s">
        <v>633</v>
      </c>
      <c r="C567">
        <v>1.2583</v>
      </c>
      <c r="D567">
        <v>1.3245</v>
      </c>
      <c r="E567">
        <v>1.2583</v>
      </c>
    </row>
    <row r="568" spans="1:5" x14ac:dyDescent="0.25">
      <c r="A568" t="s">
        <v>634</v>
      </c>
      <c r="B568" t="s">
        <v>635</v>
      </c>
      <c r="C568">
        <v>1.0882000000000001</v>
      </c>
      <c r="D568">
        <v>0.73519999999999996</v>
      </c>
      <c r="E568">
        <v>1.0563</v>
      </c>
    </row>
    <row r="569" spans="1:5" x14ac:dyDescent="0.25">
      <c r="A569" t="s">
        <v>634</v>
      </c>
      <c r="B569" t="s">
        <v>636</v>
      </c>
      <c r="C569">
        <v>1.0882000000000001</v>
      </c>
      <c r="D569">
        <v>1.5316000000000001</v>
      </c>
      <c r="E569">
        <v>1.1003000000000001</v>
      </c>
    </row>
    <row r="570" spans="1:5" x14ac:dyDescent="0.25">
      <c r="A570" t="s">
        <v>634</v>
      </c>
      <c r="B570" t="s">
        <v>637</v>
      </c>
      <c r="C570">
        <v>1.0882000000000001</v>
      </c>
      <c r="D570">
        <v>0.61260000000000003</v>
      </c>
      <c r="E570">
        <v>1.3204</v>
      </c>
    </row>
    <row r="571" spans="1:5" x14ac:dyDescent="0.25">
      <c r="A571" t="s">
        <v>634</v>
      </c>
      <c r="B571" t="s">
        <v>638</v>
      </c>
      <c r="C571">
        <v>1.0882000000000001</v>
      </c>
      <c r="D571">
        <v>2.4504999999999999</v>
      </c>
      <c r="E571">
        <v>0.88029999999999997</v>
      </c>
    </row>
    <row r="572" spans="1:5" x14ac:dyDescent="0.25">
      <c r="A572" t="s">
        <v>634</v>
      </c>
      <c r="B572" t="s">
        <v>639</v>
      </c>
      <c r="C572">
        <v>1.0882000000000001</v>
      </c>
      <c r="D572">
        <v>0.91890000000000005</v>
      </c>
      <c r="E572">
        <v>0.99029999999999996</v>
      </c>
    </row>
    <row r="573" spans="1:5" x14ac:dyDescent="0.25">
      <c r="A573" t="s">
        <v>634</v>
      </c>
      <c r="B573" t="s">
        <v>640</v>
      </c>
      <c r="C573">
        <v>1.0882000000000001</v>
      </c>
      <c r="D573">
        <v>0.45950000000000002</v>
      </c>
      <c r="E573">
        <v>1.3204</v>
      </c>
    </row>
    <row r="574" spans="1:5" x14ac:dyDescent="0.25">
      <c r="A574" t="s">
        <v>634</v>
      </c>
      <c r="B574" t="s">
        <v>641</v>
      </c>
      <c r="C574">
        <v>1.0882000000000001</v>
      </c>
      <c r="D574">
        <v>0.68920000000000003</v>
      </c>
      <c r="E574">
        <v>0.82520000000000004</v>
      </c>
    </row>
    <row r="575" spans="1:5" x14ac:dyDescent="0.25">
      <c r="A575" t="s">
        <v>634</v>
      </c>
      <c r="B575" t="s">
        <v>642</v>
      </c>
      <c r="C575">
        <v>1.0882000000000001</v>
      </c>
      <c r="D575">
        <v>0.68920000000000003</v>
      </c>
      <c r="E575">
        <v>0.3301</v>
      </c>
    </row>
    <row r="576" spans="1:5" x14ac:dyDescent="0.25">
      <c r="A576" t="s">
        <v>634</v>
      </c>
      <c r="B576" t="s">
        <v>643</v>
      </c>
      <c r="C576">
        <v>1.0882000000000001</v>
      </c>
      <c r="D576">
        <v>0.68920000000000003</v>
      </c>
      <c r="E576">
        <v>0.82520000000000004</v>
      </c>
    </row>
    <row r="577" spans="1:5" x14ac:dyDescent="0.25">
      <c r="A577" t="s">
        <v>634</v>
      </c>
      <c r="B577" t="s">
        <v>644</v>
      </c>
      <c r="C577">
        <v>1.0882000000000001</v>
      </c>
      <c r="D577">
        <v>0.61260000000000003</v>
      </c>
      <c r="E577">
        <v>0.66020000000000001</v>
      </c>
    </row>
    <row r="578" spans="1:5" x14ac:dyDescent="0.25">
      <c r="A578" t="s">
        <v>634</v>
      </c>
      <c r="B578" t="s">
        <v>645</v>
      </c>
      <c r="C578">
        <v>1.0882000000000001</v>
      </c>
      <c r="D578">
        <v>1.6540999999999999</v>
      </c>
      <c r="E578">
        <v>0.92430000000000001</v>
      </c>
    </row>
    <row r="579" spans="1:5" x14ac:dyDescent="0.25">
      <c r="A579" t="s">
        <v>634</v>
      </c>
      <c r="B579" t="s">
        <v>646</v>
      </c>
      <c r="C579">
        <v>1.0882000000000001</v>
      </c>
      <c r="D579">
        <v>1.6082000000000001</v>
      </c>
      <c r="E579">
        <v>0.66020000000000001</v>
      </c>
    </row>
    <row r="580" spans="1:5" x14ac:dyDescent="0.25">
      <c r="A580" t="s">
        <v>634</v>
      </c>
      <c r="B580" t="s">
        <v>647</v>
      </c>
      <c r="C580">
        <v>1.0882000000000001</v>
      </c>
      <c r="D580">
        <v>0.68920000000000003</v>
      </c>
      <c r="E580">
        <v>1.1553</v>
      </c>
    </row>
    <row r="581" spans="1:5" x14ac:dyDescent="0.25">
      <c r="A581" t="s">
        <v>634</v>
      </c>
      <c r="B581" t="s">
        <v>648</v>
      </c>
      <c r="C581">
        <v>1.0882000000000001</v>
      </c>
      <c r="D581">
        <v>0.30630000000000002</v>
      </c>
      <c r="E581">
        <v>0.66020000000000001</v>
      </c>
    </row>
    <row r="582" spans="1:5" x14ac:dyDescent="0.25">
      <c r="A582" t="s">
        <v>634</v>
      </c>
      <c r="B582" t="s">
        <v>649</v>
      </c>
      <c r="C582">
        <v>1.0882000000000001</v>
      </c>
      <c r="D582">
        <v>1.3784000000000001</v>
      </c>
      <c r="E582">
        <v>0.66020000000000001</v>
      </c>
    </row>
    <row r="583" spans="1:5" x14ac:dyDescent="0.25">
      <c r="A583" t="s">
        <v>634</v>
      </c>
      <c r="B583" t="s">
        <v>650</v>
      </c>
      <c r="C583">
        <v>1.0882000000000001</v>
      </c>
      <c r="D583">
        <v>1.3784000000000001</v>
      </c>
      <c r="E583">
        <v>1.6505000000000001</v>
      </c>
    </row>
    <row r="584" spans="1:5" x14ac:dyDescent="0.25">
      <c r="A584" t="s">
        <v>634</v>
      </c>
      <c r="B584" t="s">
        <v>651</v>
      </c>
      <c r="C584">
        <v>1.0882000000000001</v>
      </c>
      <c r="D584">
        <v>1.1487000000000001</v>
      </c>
      <c r="E584">
        <v>1.4854000000000001</v>
      </c>
    </row>
    <row r="585" spans="1:5" x14ac:dyDescent="0.25">
      <c r="A585" t="s">
        <v>634</v>
      </c>
      <c r="B585" t="s">
        <v>652</v>
      </c>
      <c r="C585">
        <v>1.0882000000000001</v>
      </c>
      <c r="D585">
        <v>0.30630000000000002</v>
      </c>
      <c r="E585">
        <v>1.5405</v>
      </c>
    </row>
    <row r="586" spans="1:5" x14ac:dyDescent="0.25">
      <c r="A586" t="s">
        <v>653</v>
      </c>
      <c r="B586" t="s">
        <v>654</v>
      </c>
      <c r="C586">
        <v>0.81940000000000002</v>
      </c>
      <c r="D586">
        <v>0.73219999999999996</v>
      </c>
      <c r="E586">
        <v>2.0571000000000002</v>
      </c>
    </row>
    <row r="587" spans="1:5" x14ac:dyDescent="0.25">
      <c r="A587" t="s">
        <v>653</v>
      </c>
      <c r="B587" t="s">
        <v>655</v>
      </c>
      <c r="C587">
        <v>0.81940000000000002</v>
      </c>
      <c r="D587">
        <v>1.2203999999999999</v>
      </c>
      <c r="E587">
        <v>0.39560000000000001</v>
      </c>
    </row>
    <row r="588" spans="1:5" x14ac:dyDescent="0.25">
      <c r="A588" t="s">
        <v>653</v>
      </c>
      <c r="B588" t="s">
        <v>656</v>
      </c>
      <c r="C588">
        <v>0.81940000000000002</v>
      </c>
      <c r="D588">
        <v>0.48820000000000002</v>
      </c>
      <c r="E588">
        <v>0.63300000000000001</v>
      </c>
    </row>
    <row r="589" spans="1:5" x14ac:dyDescent="0.25">
      <c r="A589" t="s">
        <v>653</v>
      </c>
      <c r="B589" t="s">
        <v>657</v>
      </c>
      <c r="C589">
        <v>0.81940000000000002</v>
      </c>
      <c r="D589">
        <v>0</v>
      </c>
      <c r="E589">
        <v>2.1758000000000002</v>
      </c>
    </row>
    <row r="590" spans="1:5" x14ac:dyDescent="0.25">
      <c r="A590" t="s">
        <v>653</v>
      </c>
      <c r="B590" t="s">
        <v>658</v>
      </c>
      <c r="C590">
        <v>0.81940000000000002</v>
      </c>
      <c r="D590">
        <v>0.24410000000000001</v>
      </c>
      <c r="E590">
        <v>0.63300000000000001</v>
      </c>
    </row>
    <row r="591" spans="1:5" x14ac:dyDescent="0.25">
      <c r="A591" t="s">
        <v>653</v>
      </c>
      <c r="B591" t="s">
        <v>659</v>
      </c>
      <c r="C591">
        <v>0.81940000000000002</v>
      </c>
      <c r="D591">
        <v>1.7085999999999999</v>
      </c>
      <c r="E591">
        <v>0.47470000000000001</v>
      </c>
    </row>
    <row r="592" spans="1:5" x14ac:dyDescent="0.25">
      <c r="A592" t="s">
        <v>653</v>
      </c>
      <c r="B592" t="s">
        <v>660</v>
      </c>
      <c r="C592">
        <v>0.81940000000000002</v>
      </c>
      <c r="D592">
        <v>1.7085999999999999</v>
      </c>
      <c r="E592">
        <v>0.47470000000000001</v>
      </c>
    </row>
    <row r="593" spans="1:5" x14ac:dyDescent="0.25">
      <c r="A593" t="s">
        <v>653</v>
      </c>
      <c r="B593" t="s">
        <v>661</v>
      </c>
      <c r="C593">
        <v>0.81940000000000002</v>
      </c>
      <c r="D593">
        <v>2.1356999999999999</v>
      </c>
      <c r="E593">
        <v>0.39560000000000001</v>
      </c>
    </row>
    <row r="594" spans="1:5" x14ac:dyDescent="0.25">
      <c r="A594" t="s">
        <v>653</v>
      </c>
      <c r="B594" t="s">
        <v>662</v>
      </c>
      <c r="C594">
        <v>0.81940000000000002</v>
      </c>
      <c r="D594">
        <v>0.73219999999999996</v>
      </c>
      <c r="E594">
        <v>0.94940000000000002</v>
      </c>
    </row>
    <row r="595" spans="1:5" x14ac:dyDescent="0.25">
      <c r="A595" t="s">
        <v>653</v>
      </c>
      <c r="B595" t="s">
        <v>663</v>
      </c>
      <c r="C595">
        <v>0.81940000000000002</v>
      </c>
      <c r="D595">
        <v>1.2203999999999999</v>
      </c>
      <c r="E595">
        <v>1.7802</v>
      </c>
    </row>
    <row r="596" spans="1:5" x14ac:dyDescent="0.25">
      <c r="A596" t="s">
        <v>653</v>
      </c>
      <c r="B596" t="s">
        <v>664</v>
      </c>
      <c r="C596">
        <v>0.81940000000000002</v>
      </c>
      <c r="D596">
        <v>0.9153</v>
      </c>
      <c r="E596">
        <v>1.1868000000000001</v>
      </c>
    </row>
    <row r="597" spans="1:5" x14ac:dyDescent="0.25">
      <c r="A597" t="s">
        <v>653</v>
      </c>
      <c r="B597" t="s">
        <v>665</v>
      </c>
      <c r="C597">
        <v>0.81940000000000002</v>
      </c>
      <c r="D597">
        <v>0.97629999999999995</v>
      </c>
      <c r="E597">
        <v>1.1076999999999999</v>
      </c>
    </row>
    <row r="598" spans="1:5" x14ac:dyDescent="0.25">
      <c r="A598" t="s">
        <v>653</v>
      </c>
      <c r="B598" t="s">
        <v>666</v>
      </c>
      <c r="C598">
        <v>0.81940000000000002</v>
      </c>
      <c r="D598">
        <v>0.9153</v>
      </c>
      <c r="E598">
        <v>0.79120000000000001</v>
      </c>
    </row>
    <row r="599" spans="1:5" x14ac:dyDescent="0.25">
      <c r="A599" t="s">
        <v>653</v>
      </c>
      <c r="B599" t="s">
        <v>667</v>
      </c>
      <c r="C599">
        <v>0.81940000000000002</v>
      </c>
      <c r="D599">
        <v>1.2203999999999999</v>
      </c>
      <c r="E599">
        <v>1.2659</v>
      </c>
    </row>
    <row r="600" spans="1:5" x14ac:dyDescent="0.25">
      <c r="A600" t="s">
        <v>653</v>
      </c>
      <c r="B600" t="s">
        <v>668</v>
      </c>
      <c r="C600">
        <v>0.81940000000000002</v>
      </c>
      <c r="D600">
        <v>0.9153</v>
      </c>
      <c r="E600">
        <v>1.3846000000000001</v>
      </c>
    </row>
    <row r="601" spans="1:5" x14ac:dyDescent="0.25">
      <c r="A601" t="s">
        <v>653</v>
      </c>
      <c r="B601" t="s">
        <v>669</v>
      </c>
      <c r="C601">
        <v>0.81940000000000002</v>
      </c>
      <c r="D601">
        <v>0.9153</v>
      </c>
      <c r="E601">
        <v>0.39560000000000001</v>
      </c>
    </row>
    <row r="602" spans="1:5" x14ac:dyDescent="0.25">
      <c r="A602" t="s">
        <v>670</v>
      </c>
      <c r="B602" t="s">
        <v>671</v>
      </c>
      <c r="C602">
        <v>1.2968999999999999</v>
      </c>
      <c r="D602">
        <v>0.77110000000000001</v>
      </c>
      <c r="E602">
        <v>1.4066000000000001</v>
      </c>
    </row>
    <row r="603" spans="1:5" x14ac:dyDescent="0.25">
      <c r="A603" t="s">
        <v>670</v>
      </c>
      <c r="B603" t="s">
        <v>672</v>
      </c>
      <c r="C603">
        <v>1.2968999999999999</v>
      </c>
      <c r="D603">
        <v>1.3493999999999999</v>
      </c>
      <c r="E603">
        <v>1.7582</v>
      </c>
    </row>
    <row r="604" spans="1:5" x14ac:dyDescent="0.25">
      <c r="A604" t="s">
        <v>670</v>
      </c>
      <c r="B604" t="s">
        <v>673</v>
      </c>
      <c r="C604">
        <v>1.2968999999999999</v>
      </c>
      <c r="D604">
        <v>1.1566000000000001</v>
      </c>
      <c r="E604">
        <v>1.0548999999999999</v>
      </c>
    </row>
    <row r="605" spans="1:5" x14ac:dyDescent="0.25">
      <c r="A605" t="s">
        <v>670</v>
      </c>
      <c r="B605" t="s">
        <v>674</v>
      </c>
      <c r="C605">
        <v>1.2968999999999999</v>
      </c>
      <c r="D605">
        <v>1.2337</v>
      </c>
      <c r="E605">
        <v>0.56259999999999999</v>
      </c>
    </row>
    <row r="606" spans="1:5" x14ac:dyDescent="0.25">
      <c r="A606" t="s">
        <v>670</v>
      </c>
      <c r="B606" t="s">
        <v>675</v>
      </c>
      <c r="C606">
        <v>1.2968999999999999</v>
      </c>
      <c r="D606">
        <v>0.77110000000000001</v>
      </c>
      <c r="E606">
        <v>1.0548999999999999</v>
      </c>
    </row>
    <row r="607" spans="1:5" x14ac:dyDescent="0.25">
      <c r="A607" t="s">
        <v>670</v>
      </c>
      <c r="B607" t="s">
        <v>676</v>
      </c>
      <c r="C607">
        <v>1.2968999999999999</v>
      </c>
      <c r="D607">
        <v>1.1566000000000001</v>
      </c>
      <c r="E607">
        <v>1.2306999999999999</v>
      </c>
    </row>
    <row r="608" spans="1:5" x14ac:dyDescent="0.25">
      <c r="A608" t="s">
        <v>670</v>
      </c>
      <c r="B608" t="s">
        <v>677</v>
      </c>
      <c r="C608">
        <v>1.2968999999999999</v>
      </c>
      <c r="D608">
        <v>0.77110000000000001</v>
      </c>
      <c r="E608">
        <v>1.5824</v>
      </c>
    </row>
    <row r="609" spans="1:5" x14ac:dyDescent="0.25">
      <c r="A609" t="s">
        <v>670</v>
      </c>
      <c r="B609" t="s">
        <v>678</v>
      </c>
      <c r="C609">
        <v>1.2968999999999999</v>
      </c>
      <c r="D609">
        <v>1.3878999999999999</v>
      </c>
      <c r="E609">
        <v>0.84389999999999998</v>
      </c>
    </row>
    <row r="610" spans="1:5" x14ac:dyDescent="0.25">
      <c r="A610" t="s">
        <v>670</v>
      </c>
      <c r="B610" t="s">
        <v>679</v>
      </c>
      <c r="C610">
        <v>1.2968999999999999</v>
      </c>
      <c r="D610">
        <v>0.77110000000000001</v>
      </c>
      <c r="E610">
        <v>0.52749999999999997</v>
      </c>
    </row>
    <row r="611" spans="1:5" x14ac:dyDescent="0.25">
      <c r="A611" t="s">
        <v>670</v>
      </c>
      <c r="B611" t="s">
        <v>680</v>
      </c>
      <c r="C611">
        <v>1.2968999999999999</v>
      </c>
      <c r="D611">
        <v>1.1566000000000001</v>
      </c>
      <c r="E611">
        <v>0.70330000000000004</v>
      </c>
    </row>
    <row r="612" spans="1:5" x14ac:dyDescent="0.25">
      <c r="A612" t="s">
        <v>670</v>
      </c>
      <c r="B612" t="s">
        <v>681</v>
      </c>
      <c r="C612">
        <v>1.2968999999999999</v>
      </c>
      <c r="D612">
        <v>1.0281</v>
      </c>
      <c r="E612">
        <v>0.70330000000000004</v>
      </c>
    </row>
    <row r="613" spans="1:5" x14ac:dyDescent="0.25">
      <c r="A613" t="s">
        <v>670</v>
      </c>
      <c r="B613" t="s">
        <v>682</v>
      </c>
      <c r="C613">
        <v>1.2968999999999999</v>
      </c>
      <c r="D613">
        <v>0.77110000000000001</v>
      </c>
      <c r="E613">
        <v>0.70330000000000004</v>
      </c>
    </row>
    <row r="614" spans="1:5" x14ac:dyDescent="0.25">
      <c r="A614" t="s">
        <v>670</v>
      </c>
      <c r="B614" t="s">
        <v>683</v>
      </c>
      <c r="C614">
        <v>1.2968999999999999</v>
      </c>
      <c r="D614">
        <v>0.38550000000000001</v>
      </c>
      <c r="E614">
        <v>0.52749999999999997</v>
      </c>
    </row>
    <row r="615" spans="1:5" x14ac:dyDescent="0.25">
      <c r="A615" t="s">
        <v>670</v>
      </c>
      <c r="B615" t="s">
        <v>684</v>
      </c>
      <c r="C615">
        <v>1.2968999999999999</v>
      </c>
      <c r="D615">
        <v>0.77110000000000001</v>
      </c>
      <c r="E615">
        <v>1.1720999999999999</v>
      </c>
    </row>
    <row r="616" spans="1:5" x14ac:dyDescent="0.25">
      <c r="A616" t="s">
        <v>670</v>
      </c>
      <c r="B616" t="s">
        <v>685</v>
      </c>
      <c r="C616">
        <v>1.2968999999999999</v>
      </c>
      <c r="D616">
        <v>0</v>
      </c>
      <c r="E616">
        <v>1.641</v>
      </c>
    </row>
    <row r="617" spans="1:5" x14ac:dyDescent="0.25">
      <c r="A617" t="s">
        <v>670</v>
      </c>
      <c r="B617" t="s">
        <v>686</v>
      </c>
      <c r="C617">
        <v>1.2968999999999999</v>
      </c>
      <c r="D617">
        <v>1.8506</v>
      </c>
      <c r="E617">
        <v>0.84389999999999998</v>
      </c>
    </row>
    <row r="618" spans="1:5" x14ac:dyDescent="0.25">
      <c r="A618" t="s">
        <v>687</v>
      </c>
      <c r="B618" t="s">
        <v>688</v>
      </c>
      <c r="C618">
        <v>1.05</v>
      </c>
      <c r="D618">
        <v>1.0582</v>
      </c>
      <c r="E618">
        <v>0.747</v>
      </c>
    </row>
    <row r="619" spans="1:5" x14ac:dyDescent="0.25">
      <c r="A619" t="s">
        <v>687</v>
      </c>
      <c r="B619" t="s">
        <v>689</v>
      </c>
      <c r="C619">
        <v>1.05</v>
      </c>
      <c r="D619">
        <v>0.69259999999999999</v>
      </c>
      <c r="E619">
        <v>1.589</v>
      </c>
    </row>
    <row r="620" spans="1:5" x14ac:dyDescent="0.25">
      <c r="A620" t="s">
        <v>687</v>
      </c>
      <c r="B620" t="s">
        <v>690</v>
      </c>
      <c r="C620">
        <v>1.05</v>
      </c>
      <c r="D620">
        <v>1.0582</v>
      </c>
      <c r="E620">
        <v>0.52290000000000003</v>
      </c>
    </row>
    <row r="621" spans="1:5" x14ac:dyDescent="0.25">
      <c r="A621" t="s">
        <v>687</v>
      </c>
      <c r="B621" t="s">
        <v>691</v>
      </c>
      <c r="C621">
        <v>1.05</v>
      </c>
      <c r="D621">
        <v>1.4815</v>
      </c>
      <c r="E621">
        <v>0.59760000000000002</v>
      </c>
    </row>
    <row r="622" spans="1:5" x14ac:dyDescent="0.25">
      <c r="A622" t="s">
        <v>687</v>
      </c>
      <c r="B622" t="s">
        <v>692</v>
      </c>
      <c r="C622">
        <v>1.05</v>
      </c>
      <c r="D622">
        <v>0.95240000000000002</v>
      </c>
      <c r="E622">
        <v>1.0755999999999999</v>
      </c>
    </row>
    <row r="623" spans="1:5" x14ac:dyDescent="0.25">
      <c r="A623" t="s">
        <v>687</v>
      </c>
      <c r="B623" t="s">
        <v>693</v>
      </c>
      <c r="C623">
        <v>1.05</v>
      </c>
      <c r="D623">
        <v>1.0389999999999999</v>
      </c>
      <c r="E623">
        <v>1.1001000000000001</v>
      </c>
    </row>
    <row r="624" spans="1:5" x14ac:dyDescent="0.25">
      <c r="A624" t="s">
        <v>687</v>
      </c>
      <c r="B624" t="s">
        <v>694</v>
      </c>
      <c r="C624">
        <v>1.05</v>
      </c>
      <c r="D624">
        <v>0.60609999999999997</v>
      </c>
      <c r="E624">
        <v>0.73340000000000005</v>
      </c>
    </row>
    <row r="625" spans="1:5" x14ac:dyDescent="0.25">
      <c r="A625" t="s">
        <v>687</v>
      </c>
      <c r="B625" t="s">
        <v>695</v>
      </c>
      <c r="C625">
        <v>1.05</v>
      </c>
      <c r="D625">
        <v>1.2698</v>
      </c>
      <c r="E625">
        <v>1.1204000000000001</v>
      </c>
    </row>
    <row r="626" spans="1:5" x14ac:dyDescent="0.25">
      <c r="A626" t="s">
        <v>687</v>
      </c>
      <c r="B626" t="s">
        <v>696</v>
      </c>
      <c r="C626">
        <v>1.05</v>
      </c>
      <c r="D626">
        <v>1.0582</v>
      </c>
      <c r="E626">
        <v>0.747</v>
      </c>
    </row>
    <row r="627" spans="1:5" x14ac:dyDescent="0.25">
      <c r="A627" t="s">
        <v>687</v>
      </c>
      <c r="B627" t="s">
        <v>697</v>
      </c>
      <c r="C627">
        <v>1.05</v>
      </c>
      <c r="D627">
        <v>1.619</v>
      </c>
      <c r="E627">
        <v>0.73950000000000005</v>
      </c>
    </row>
    <row r="628" spans="1:5" x14ac:dyDescent="0.25">
      <c r="A628" t="s">
        <v>687</v>
      </c>
      <c r="B628" t="s">
        <v>698</v>
      </c>
      <c r="C628">
        <v>1.05</v>
      </c>
      <c r="D628">
        <v>0.86580000000000001</v>
      </c>
      <c r="E628">
        <v>0.85560000000000003</v>
      </c>
    </row>
    <row r="629" spans="1:5" x14ac:dyDescent="0.25">
      <c r="A629" t="s">
        <v>687</v>
      </c>
      <c r="B629" t="s">
        <v>699</v>
      </c>
      <c r="C629">
        <v>1.05</v>
      </c>
      <c r="D629">
        <v>1.3853</v>
      </c>
      <c r="E629">
        <v>0.79449999999999998</v>
      </c>
    </row>
    <row r="630" spans="1:5" x14ac:dyDescent="0.25">
      <c r="A630" t="s">
        <v>687</v>
      </c>
      <c r="B630" t="s">
        <v>700</v>
      </c>
      <c r="C630">
        <v>1.05</v>
      </c>
      <c r="D630">
        <v>0.57140000000000002</v>
      </c>
      <c r="E630">
        <v>1.5462</v>
      </c>
    </row>
    <row r="631" spans="1:5" x14ac:dyDescent="0.25">
      <c r="A631" t="s">
        <v>687</v>
      </c>
      <c r="B631" t="s">
        <v>701</v>
      </c>
      <c r="C631">
        <v>1.05</v>
      </c>
      <c r="D631">
        <v>0.1905</v>
      </c>
      <c r="E631">
        <v>1.4117999999999999</v>
      </c>
    </row>
    <row r="632" spans="1:5" x14ac:dyDescent="0.25">
      <c r="A632" t="s">
        <v>687</v>
      </c>
      <c r="B632" t="s">
        <v>702</v>
      </c>
      <c r="C632">
        <v>1.05</v>
      </c>
      <c r="D632">
        <v>1.0476000000000001</v>
      </c>
      <c r="E632">
        <v>1.4117999999999999</v>
      </c>
    </row>
    <row r="633" spans="1:5" x14ac:dyDescent="0.25">
      <c r="A633" t="s">
        <v>687</v>
      </c>
      <c r="B633" t="s">
        <v>703</v>
      </c>
      <c r="C633">
        <v>1.05</v>
      </c>
      <c r="D633">
        <v>1.2381</v>
      </c>
      <c r="E633">
        <v>0.87390000000000001</v>
      </c>
    </row>
    <row r="634" spans="1:5" x14ac:dyDescent="0.25">
      <c r="A634" t="s">
        <v>704</v>
      </c>
      <c r="B634" t="s">
        <v>705</v>
      </c>
      <c r="C634">
        <v>1.1513</v>
      </c>
      <c r="D634">
        <v>1.0857000000000001</v>
      </c>
      <c r="E634">
        <v>0.98450000000000004</v>
      </c>
    </row>
    <row r="635" spans="1:5" x14ac:dyDescent="0.25">
      <c r="A635" t="s">
        <v>704</v>
      </c>
      <c r="B635" t="s">
        <v>706</v>
      </c>
      <c r="C635">
        <v>1.1513</v>
      </c>
      <c r="D635">
        <v>0.4677</v>
      </c>
      <c r="E635">
        <v>0.90869999999999995</v>
      </c>
    </row>
    <row r="636" spans="1:5" x14ac:dyDescent="0.25">
      <c r="A636" t="s">
        <v>704</v>
      </c>
      <c r="B636" t="s">
        <v>707</v>
      </c>
      <c r="C636">
        <v>1.1513</v>
      </c>
      <c r="D636">
        <v>0.43430000000000002</v>
      </c>
      <c r="E636">
        <v>1.2954000000000001</v>
      </c>
    </row>
    <row r="637" spans="1:5" x14ac:dyDescent="0.25">
      <c r="A637" t="s">
        <v>704</v>
      </c>
      <c r="B637" t="s">
        <v>708</v>
      </c>
      <c r="C637">
        <v>1.1513</v>
      </c>
      <c r="D637">
        <v>0.93540000000000001</v>
      </c>
      <c r="E637">
        <v>0.76529999999999998</v>
      </c>
    </row>
    <row r="638" spans="1:5" x14ac:dyDescent="0.25">
      <c r="A638" t="s">
        <v>704</v>
      </c>
      <c r="B638" t="s">
        <v>709</v>
      </c>
      <c r="C638">
        <v>1.1513</v>
      </c>
      <c r="D638">
        <v>1.0857000000000001</v>
      </c>
      <c r="E638">
        <v>0.67359999999999998</v>
      </c>
    </row>
    <row r="639" spans="1:5" x14ac:dyDescent="0.25">
      <c r="A639" t="s">
        <v>704</v>
      </c>
      <c r="B639" t="s">
        <v>710</v>
      </c>
      <c r="C639">
        <v>1.1513</v>
      </c>
      <c r="D639">
        <v>0.55840000000000001</v>
      </c>
      <c r="E639">
        <v>0.7994</v>
      </c>
    </row>
    <row r="640" spans="1:5" x14ac:dyDescent="0.25">
      <c r="A640" t="s">
        <v>704</v>
      </c>
      <c r="B640" t="s">
        <v>711</v>
      </c>
      <c r="C640">
        <v>1.1513</v>
      </c>
      <c r="D640">
        <v>1.2407999999999999</v>
      </c>
      <c r="E640">
        <v>1.2435</v>
      </c>
    </row>
    <row r="641" spans="1:5" x14ac:dyDescent="0.25">
      <c r="A641" t="s">
        <v>704</v>
      </c>
      <c r="B641" t="s">
        <v>712</v>
      </c>
      <c r="C641">
        <v>1.1513</v>
      </c>
      <c r="D641">
        <v>1.0022</v>
      </c>
      <c r="E641">
        <v>1.4826999999999999</v>
      </c>
    </row>
    <row r="642" spans="1:5" x14ac:dyDescent="0.25">
      <c r="A642" t="s">
        <v>704</v>
      </c>
      <c r="B642" t="s">
        <v>713</v>
      </c>
      <c r="C642">
        <v>1.1513</v>
      </c>
      <c r="D642">
        <v>1.1788000000000001</v>
      </c>
      <c r="E642">
        <v>1.3768</v>
      </c>
    </row>
    <row r="643" spans="1:5" x14ac:dyDescent="0.25">
      <c r="A643" t="s">
        <v>704</v>
      </c>
      <c r="B643" t="s">
        <v>714</v>
      </c>
      <c r="C643">
        <v>1.1513</v>
      </c>
      <c r="D643">
        <v>0.80179999999999996</v>
      </c>
      <c r="E643">
        <v>1.0522</v>
      </c>
    </row>
    <row r="644" spans="1:5" x14ac:dyDescent="0.25">
      <c r="A644" t="s">
        <v>704</v>
      </c>
      <c r="B644" t="s">
        <v>715</v>
      </c>
      <c r="C644">
        <v>1.1513</v>
      </c>
      <c r="D644">
        <v>0.63170000000000004</v>
      </c>
      <c r="E644">
        <v>0.50870000000000004</v>
      </c>
    </row>
    <row r="645" spans="1:5" x14ac:dyDescent="0.25">
      <c r="A645" t="s">
        <v>704</v>
      </c>
      <c r="B645" t="s">
        <v>716</v>
      </c>
      <c r="C645">
        <v>1.1513</v>
      </c>
      <c r="D645">
        <v>0.86860000000000004</v>
      </c>
      <c r="E645">
        <v>0.88080000000000003</v>
      </c>
    </row>
    <row r="646" spans="1:5" x14ac:dyDescent="0.25">
      <c r="A646" t="s">
        <v>704</v>
      </c>
      <c r="B646" t="s">
        <v>717</v>
      </c>
      <c r="C646">
        <v>1.1513</v>
      </c>
      <c r="D646">
        <v>1.1580999999999999</v>
      </c>
      <c r="E646">
        <v>1.2954000000000001</v>
      </c>
    </row>
    <row r="647" spans="1:5" x14ac:dyDescent="0.25">
      <c r="A647" t="s">
        <v>704</v>
      </c>
      <c r="B647" t="s">
        <v>718</v>
      </c>
      <c r="C647">
        <v>1.1513</v>
      </c>
      <c r="D647">
        <v>0.86860000000000004</v>
      </c>
      <c r="E647">
        <v>1.1398999999999999</v>
      </c>
    </row>
    <row r="648" spans="1:5" x14ac:dyDescent="0.25">
      <c r="A648" t="s">
        <v>704</v>
      </c>
      <c r="B648" t="s">
        <v>719</v>
      </c>
      <c r="C648">
        <v>1.1513</v>
      </c>
      <c r="D648">
        <v>1.0265</v>
      </c>
      <c r="E648">
        <v>0.56520000000000004</v>
      </c>
    </row>
    <row r="649" spans="1:5" x14ac:dyDescent="0.25">
      <c r="A649" t="s">
        <v>704</v>
      </c>
      <c r="B649" t="s">
        <v>720</v>
      </c>
      <c r="C649">
        <v>1.1513</v>
      </c>
      <c r="D649">
        <v>1.5509999999999999</v>
      </c>
      <c r="E649">
        <v>0.7994</v>
      </c>
    </row>
    <row r="650" spans="1:5" x14ac:dyDescent="0.25">
      <c r="A650" t="s">
        <v>704</v>
      </c>
      <c r="B650" t="s">
        <v>721</v>
      </c>
      <c r="C650">
        <v>1.1513</v>
      </c>
      <c r="D650">
        <v>1.0022</v>
      </c>
      <c r="E650">
        <v>0.8609</v>
      </c>
    </row>
    <row r="651" spans="1:5" x14ac:dyDescent="0.25">
      <c r="A651" t="s">
        <v>704</v>
      </c>
      <c r="B651" t="s">
        <v>722</v>
      </c>
      <c r="C651">
        <v>1.1513</v>
      </c>
      <c r="D651">
        <v>1.0857000000000001</v>
      </c>
      <c r="E651">
        <v>0.98450000000000004</v>
      </c>
    </row>
    <row r="652" spans="1:5" x14ac:dyDescent="0.25">
      <c r="A652" t="s">
        <v>704</v>
      </c>
      <c r="B652" t="s">
        <v>723</v>
      </c>
      <c r="C652">
        <v>1.1513</v>
      </c>
      <c r="D652">
        <v>0.94099999999999995</v>
      </c>
      <c r="E652">
        <v>1.1917</v>
      </c>
    </row>
    <row r="653" spans="1:5" x14ac:dyDescent="0.25">
      <c r="A653" t="s">
        <v>704</v>
      </c>
      <c r="B653" t="s">
        <v>724</v>
      </c>
      <c r="C653">
        <v>1.1513</v>
      </c>
      <c r="D653">
        <v>1.0265</v>
      </c>
      <c r="E653">
        <v>0.84789999999999999</v>
      </c>
    </row>
    <row r="654" spans="1:5" x14ac:dyDescent="0.25">
      <c r="A654" t="s">
        <v>704</v>
      </c>
      <c r="B654" t="s">
        <v>725</v>
      </c>
      <c r="C654">
        <v>1.1513</v>
      </c>
      <c r="D654">
        <v>1.0022</v>
      </c>
      <c r="E654">
        <v>1.1478999999999999</v>
      </c>
    </row>
    <row r="655" spans="1:5" x14ac:dyDescent="0.25">
      <c r="A655" t="s">
        <v>704</v>
      </c>
      <c r="B655" t="s">
        <v>726</v>
      </c>
      <c r="C655">
        <v>1.1513</v>
      </c>
      <c r="D655">
        <v>1.4476</v>
      </c>
      <c r="E655">
        <v>1.1917</v>
      </c>
    </row>
    <row r="656" spans="1:5" x14ac:dyDescent="0.25">
      <c r="A656" t="s">
        <v>704</v>
      </c>
      <c r="B656" t="s">
        <v>727</v>
      </c>
      <c r="C656">
        <v>1.1513</v>
      </c>
      <c r="D656">
        <v>1.069</v>
      </c>
      <c r="E656">
        <v>0.90869999999999995</v>
      </c>
    </row>
    <row r="657" spans="1:5" x14ac:dyDescent="0.25">
      <c r="A657" t="s">
        <v>704</v>
      </c>
      <c r="B657" t="s">
        <v>728</v>
      </c>
      <c r="C657">
        <v>1.1513</v>
      </c>
      <c r="D657">
        <v>1.3424</v>
      </c>
      <c r="E657">
        <v>0.50870000000000004</v>
      </c>
    </row>
    <row r="658" spans="1:5" x14ac:dyDescent="0.25">
      <c r="A658" t="s">
        <v>704</v>
      </c>
      <c r="B658" t="s">
        <v>729</v>
      </c>
      <c r="C658">
        <v>1.1513</v>
      </c>
      <c r="D658">
        <v>1.3028999999999999</v>
      </c>
      <c r="E658">
        <v>0.72540000000000004</v>
      </c>
    </row>
    <row r="659" spans="1:5" x14ac:dyDescent="0.25">
      <c r="A659" t="s">
        <v>704</v>
      </c>
      <c r="B659" t="s">
        <v>730</v>
      </c>
      <c r="C659">
        <v>1.1513</v>
      </c>
      <c r="D659">
        <v>0.86860000000000004</v>
      </c>
      <c r="E659">
        <v>1.5544</v>
      </c>
    </row>
    <row r="660" spans="1:5" x14ac:dyDescent="0.25">
      <c r="A660" t="s">
        <v>704</v>
      </c>
      <c r="B660" t="s">
        <v>731</v>
      </c>
      <c r="C660">
        <v>1.1513</v>
      </c>
      <c r="D660">
        <v>1.0133000000000001</v>
      </c>
      <c r="E660">
        <v>1.0363</v>
      </c>
    </row>
    <row r="661" spans="1:5" x14ac:dyDescent="0.25">
      <c r="A661" t="s">
        <v>732</v>
      </c>
      <c r="B661" t="s">
        <v>733</v>
      </c>
      <c r="C661">
        <v>1.5588</v>
      </c>
      <c r="D661">
        <v>1.1227</v>
      </c>
      <c r="E661">
        <v>0.40479999999999999</v>
      </c>
    </row>
    <row r="662" spans="1:5" x14ac:dyDescent="0.25">
      <c r="A662" t="s">
        <v>732</v>
      </c>
      <c r="B662" t="s">
        <v>734</v>
      </c>
      <c r="C662">
        <v>1.5588</v>
      </c>
      <c r="D662">
        <v>0.48110000000000003</v>
      </c>
      <c r="E662">
        <v>0.53969999999999996</v>
      </c>
    </row>
    <row r="663" spans="1:5" x14ac:dyDescent="0.25">
      <c r="A663" t="s">
        <v>732</v>
      </c>
      <c r="B663" t="s">
        <v>735</v>
      </c>
      <c r="C663">
        <v>1.5588</v>
      </c>
      <c r="D663">
        <v>0.64149999999999996</v>
      </c>
      <c r="E663">
        <v>1.2593000000000001</v>
      </c>
    </row>
    <row r="664" spans="1:5" x14ac:dyDescent="0.25">
      <c r="A664" t="s">
        <v>732</v>
      </c>
      <c r="B664" t="s">
        <v>736</v>
      </c>
      <c r="C664">
        <v>1.5588</v>
      </c>
      <c r="D664">
        <v>1.2829999999999999</v>
      </c>
      <c r="E664">
        <v>0.8095</v>
      </c>
    </row>
    <row r="665" spans="1:5" x14ac:dyDescent="0.25">
      <c r="A665" t="s">
        <v>732</v>
      </c>
      <c r="B665" t="s">
        <v>737</v>
      </c>
      <c r="C665">
        <v>1.5588</v>
      </c>
      <c r="D665">
        <v>0.85540000000000005</v>
      </c>
      <c r="E665">
        <v>1.2593000000000001</v>
      </c>
    </row>
    <row r="666" spans="1:5" x14ac:dyDescent="0.25">
      <c r="A666" t="s">
        <v>732</v>
      </c>
      <c r="B666" t="s">
        <v>738</v>
      </c>
      <c r="C666">
        <v>1.5588</v>
      </c>
      <c r="D666">
        <v>0.96230000000000004</v>
      </c>
      <c r="E666">
        <v>1.2142999999999999</v>
      </c>
    </row>
    <row r="667" spans="1:5" x14ac:dyDescent="0.25">
      <c r="A667" t="s">
        <v>732</v>
      </c>
      <c r="B667" t="s">
        <v>739</v>
      </c>
      <c r="C667">
        <v>1.5588</v>
      </c>
      <c r="D667">
        <v>0.64149999999999996</v>
      </c>
      <c r="E667">
        <v>1.4392</v>
      </c>
    </row>
    <row r="668" spans="1:5" x14ac:dyDescent="0.25">
      <c r="A668" t="s">
        <v>732</v>
      </c>
      <c r="B668" t="s">
        <v>740</v>
      </c>
      <c r="C668">
        <v>1.5588</v>
      </c>
      <c r="D668">
        <v>0.85540000000000005</v>
      </c>
      <c r="E668">
        <v>1.4392</v>
      </c>
    </row>
    <row r="669" spans="1:5" x14ac:dyDescent="0.25">
      <c r="A669" t="s">
        <v>732</v>
      </c>
      <c r="B669" t="s">
        <v>741</v>
      </c>
      <c r="C669">
        <v>1.5588</v>
      </c>
      <c r="D669">
        <v>1.7642</v>
      </c>
      <c r="E669">
        <v>0.8095</v>
      </c>
    </row>
    <row r="670" spans="1:5" x14ac:dyDescent="0.25">
      <c r="A670" t="s">
        <v>732</v>
      </c>
      <c r="B670" t="s">
        <v>742</v>
      </c>
      <c r="C670">
        <v>1.5588</v>
      </c>
      <c r="D670">
        <v>1.2829999999999999</v>
      </c>
      <c r="E670">
        <v>1.0793999999999999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11" activePane="bottomRight" state="frozen"/>
      <selection pane="topRight" activeCell="M1" sqref="M1"/>
      <selection pane="bottomLeft" activeCell="A2" sqref="A2"/>
      <selection pane="bottomRight" activeCell="B20" sqref="B20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743</v>
      </c>
      <c r="E2" s="1">
        <f>VLOOKUP(A2,home!$A$2:$E$670,3,FALSE)</f>
        <v>1.8444444444444399</v>
      </c>
      <c r="F2">
        <f>VLOOKUP(B2,home!$B$2:$E$670,3,FALSE)</f>
        <v>1.8</v>
      </c>
      <c r="G2">
        <f>VLOOKUP(C2,away!$B$2:$E$670,4,FALSE)</f>
        <v>0.54</v>
      </c>
      <c r="H2">
        <f>VLOOKUP(A2,away!$A$2:$E$670,3,FALSE)</f>
        <v>1.24444444444444</v>
      </c>
      <c r="I2">
        <f>VLOOKUP(C2,away!$B$2:$E$670,3,FALSE)</f>
        <v>1.36</v>
      </c>
      <c r="J2">
        <f>VLOOKUP(B2,home!$B$2:$E$670,4,FALSE)</f>
        <v>1.17</v>
      </c>
      <c r="K2" s="3">
        <f>E2*F2*G2</f>
        <v>1.7927999999999957</v>
      </c>
      <c r="L2" s="3">
        <f>H2*I2*J2</f>
        <v>1.980159999999993</v>
      </c>
      <c r="M2" s="5">
        <f>_xlfn.POISSON.DIST(0,$K2,FALSE) * _xlfn.POISSON.DIST(0,$L2,FALSE)</f>
        <v>2.2983930066808191E-2</v>
      </c>
      <c r="N2" s="5">
        <f>_xlfn.POISSON.DIST(1,K2,FALSE) * _xlfn.POISSON.DIST(0,L2,FALSE)</f>
        <v>4.120558982377362E-2</v>
      </c>
      <c r="O2" s="5">
        <f>_xlfn.POISSON.DIST(0,K2,FALSE) * _xlfn.POISSON.DIST(1,L2,FALSE)</f>
        <v>4.5511858961090744E-2</v>
      </c>
      <c r="P2" s="5">
        <f>_xlfn.POISSON.DIST(1,K2,FALSE) * _xlfn.POISSON.DIST(1,L2,FALSE)</f>
        <v>8.1593660745443275E-2</v>
      </c>
      <c r="Q2" s="5">
        <f>_xlfn.POISSON.DIST(2,K2,FALSE) * _xlfn.POISSON.DIST(0,L2,FALSE)</f>
        <v>3.6936690718030588E-2</v>
      </c>
      <c r="R2" s="5">
        <f>_xlfn.POISSON.DIST(0,K2,FALSE) * _xlfn.POISSON.DIST(2,L2,FALSE)</f>
        <v>4.5060381320196567E-2</v>
      </c>
      <c r="S2" s="5">
        <f>_xlfn.POISSON.DIST(2,K2,FALSE) * _xlfn.POISSON.DIST(2,L2,FALSE)</f>
        <v>7.2415003161892172E-2</v>
      </c>
      <c r="T2" s="5">
        <f>_xlfn.POISSON.DIST(2,K2,FALSE) * _xlfn.POISSON.DIST(1,L2,FALSE)</f>
        <v>7.3140557492215194E-2</v>
      </c>
      <c r="U2" s="5">
        <f>_xlfn.POISSON.DIST(1,K2,FALSE) * _xlfn.POISSON.DIST(2,L2,FALSE)</f>
        <v>8.0784251630848208E-2</v>
      </c>
      <c r="V2" s="5">
        <f>_xlfn.POISSON.DIST(3,K2,FALSE) * _xlfn.POISSON.DIST(3,L2,FALSE)</f>
        <v>2.8563943898081475E-2</v>
      </c>
      <c r="W2" s="5">
        <f>_xlfn.POISSON.DIST(3,K2,FALSE) * _xlfn.POISSON.DIST(0,L2,FALSE)</f>
        <v>2.2073366373095031E-2</v>
      </c>
      <c r="X2" s="5">
        <f>_xlfn.POISSON.DIST(3,K2,FALSE) * _xlfn.POISSON.DIST(1,L2,FALSE)</f>
        <v>4.3708797157347698E-2</v>
      </c>
      <c r="Y2" s="5">
        <f>_xlfn.POISSON.DIST(3,K2,FALSE) * _xlfn.POISSON.DIST(2,L2,FALSE)</f>
        <v>4.3275205889546663E-2</v>
      </c>
      <c r="Z2" s="5">
        <f>_xlfn.POISSON.DIST(0,K2,FALSE) * _xlfn.POISSON.DIST(3,L2,FALSE)</f>
        <v>2.9742254891666708E-2</v>
      </c>
      <c r="AA2" s="5">
        <f>_xlfn.POISSON.DIST(1,K2,FALSE) * _xlfn.POISSON.DIST(3,L2,FALSE)</f>
        <v>5.3321914569779943E-2</v>
      </c>
      <c r="AB2" s="5">
        <f>_xlfn.POISSON.DIST(2,K2,FALSE) * _xlfn.POISSON.DIST(3,L2,FALSE)</f>
        <v>4.7797764220350633E-2</v>
      </c>
      <c r="AC2" s="5">
        <f>_xlfn.POISSON.DIST(4,K2,FALSE) * _xlfn.POISSON.DIST(4,L2,FALSE)</f>
        <v>6.337680123670625E-3</v>
      </c>
      <c r="AD2" s="5">
        <f>_xlfn.POISSON.DIST(4,K2,FALSE) * _xlfn.POISSON.DIST(0,L2,FALSE)</f>
        <v>9.8932828084211683E-3</v>
      </c>
      <c r="AE2" s="5">
        <f>_xlfn.POISSON.DIST(4,K2,FALSE) * _xlfn.POISSON.DIST(1,L2,FALSE)</f>
        <v>1.959028288592319E-2</v>
      </c>
      <c r="AF2" s="5">
        <f>_xlfn.POISSON.DIST(4,K2,FALSE) * _xlfn.POISSON.DIST(2,L2,FALSE)</f>
        <v>1.9395947279694768E-2</v>
      </c>
      <c r="AG2" s="5">
        <f>_xlfn.POISSON.DIST(4,K2,FALSE) * _xlfn.POISSON.DIST(3,L2,FALSE)</f>
        <v>1.2802359655120086E-2</v>
      </c>
      <c r="AH2" s="5">
        <f>_xlfn.POISSON.DIST(0,K2,FALSE) * _xlfn.POISSON.DIST(4,L2,FALSE)</f>
        <v>1.4723605861570637E-2</v>
      </c>
      <c r="AI2" s="5">
        <f>_xlfn.POISSON.DIST(1,K2,FALSE) * _xlfn.POISSON.DIST(4,L2,FALSE)</f>
        <v>2.6396480588623771E-2</v>
      </c>
      <c r="AJ2" s="5">
        <f>_xlfn.POISSON.DIST(2,K2,FALSE) * _xlfn.POISSON.DIST(4,L2,FALSE)</f>
        <v>2.3661805199642297E-2</v>
      </c>
      <c r="AK2" s="5">
        <f>_xlfn.POISSON.DIST(3,K2,FALSE) * _xlfn.POISSON.DIST(4,L2,FALSE)</f>
        <v>1.4140294787306206E-2</v>
      </c>
      <c r="AL2" s="5">
        <f>_xlfn.POISSON.DIST(5,K2,FALSE) * _xlfn.POISSON.DIST(5,L2,FALSE)</f>
        <v>8.9995839775148232E-4</v>
      </c>
      <c r="AM2" s="5">
        <f>_xlfn.POISSON.DIST(5,K2,FALSE) * _xlfn.POISSON.DIST(0,L2,FALSE)</f>
        <v>3.5473354837874875E-3</v>
      </c>
      <c r="AN2" s="5">
        <f>_xlfn.POISSON.DIST(5,K2,FALSE) * _xlfn.POISSON.DIST(1,L2,FALSE)</f>
        <v>7.0242918315766055E-3</v>
      </c>
      <c r="AO2" s="5">
        <f>_xlfn.POISSON.DIST(5,K2,FALSE) * _xlfn.POISSON.DIST(2,L2,FALSE)</f>
        <v>6.9546108566073423E-3</v>
      </c>
      <c r="AP2" s="5">
        <f>_xlfn.POISSON.DIST(5,K2,FALSE) * _xlfn.POISSON.DIST(3,L2,FALSE)</f>
        <v>4.5904140779398491E-3</v>
      </c>
      <c r="AQ2" s="5">
        <f>_xlfn.POISSON.DIST(5,K2,FALSE) * _xlfn.POISSON.DIST(4,L2,FALSE)</f>
        <v>2.2724385851433351E-3</v>
      </c>
      <c r="AR2" s="5">
        <f>_xlfn.POISSON.DIST(0,K2,FALSE) * _xlfn.POISSON.DIST(5,L2,FALSE)</f>
        <v>5.8310190765695231E-3</v>
      </c>
      <c r="AS2" s="5">
        <f>_xlfn.POISSON.DIST(1,K2,FALSE) * _xlfn.POISSON.DIST(5,L2,FALSE)</f>
        <v>1.0453851000473816E-2</v>
      </c>
      <c r="AT2" s="5">
        <f>_xlfn.POISSON.DIST(2,K2,FALSE) * _xlfn.POISSON.DIST(5,L2,FALSE)</f>
        <v>9.3708320368247073E-3</v>
      </c>
      <c r="AU2" s="5">
        <f>_xlfn.POISSON.DIST(3,K2,FALSE) * _xlfn.POISSON.DIST(5,L2,FALSE)</f>
        <v>5.600009225206432E-3</v>
      </c>
      <c r="AV2" s="5">
        <f>_xlfn.POISSON.DIST(4,K2,FALSE) * _xlfn.POISSON.DIST(5,L2,FALSE)</f>
        <v>2.5099241347375169E-3</v>
      </c>
      <c r="AW2" s="5">
        <f>_xlfn.POISSON.DIST(6,K2,FALSE) * _xlfn.POISSON.DIST(6,L2,FALSE)</f>
        <v>8.8746668720399863E-5</v>
      </c>
      <c r="AX2" s="5">
        <f>_xlfn.POISSON.DIST(6,K2,FALSE) * _xlfn.POISSON.DIST(0,L2,FALSE)</f>
        <v>1.0599438425556976E-3</v>
      </c>
      <c r="AY2" s="5">
        <f>_xlfn.POISSON.DIST(6,K2,FALSE) * _xlfn.POISSON.DIST(1,L2,FALSE)</f>
        <v>2.0988583992750825E-3</v>
      </c>
      <c r="AZ2" s="5">
        <f>_xlfn.POISSON.DIST(6,K2,FALSE) * _xlfn.POISSON.DIST(2,L2,FALSE)</f>
        <v>2.0780377239542668E-3</v>
      </c>
      <c r="BA2" s="5">
        <f>_xlfn.POISSON.DIST(6,K2,FALSE) * _xlfn.POISSON.DIST(3,L2,FALSE)</f>
        <v>1.3716157264884222E-3</v>
      </c>
      <c r="BB2" s="5">
        <f>_xlfn.POISSON.DIST(6,K2,FALSE) * _xlfn.POISSON.DIST(4,L2,FALSE)</f>
        <v>6.7900464924082612E-4</v>
      </c>
      <c r="BC2" s="5">
        <f>_xlfn.POISSON.DIST(6,K2,FALSE) * _xlfn.POISSON.DIST(5,L2,FALSE)</f>
        <v>2.6890756924814198E-4</v>
      </c>
      <c r="BD2" s="5">
        <f>_xlfn.POISSON.DIST(0,K2,FALSE) * _xlfn.POISSON.DIST(6,L2,FALSE)</f>
        <v>1.9243917891099787E-3</v>
      </c>
      <c r="BE2" s="5">
        <f>_xlfn.POISSON.DIST(1,K2,FALSE) * _xlfn.POISSON.DIST(6,L2,FALSE)</f>
        <v>3.4500495995163612E-3</v>
      </c>
      <c r="BF2" s="5">
        <f>_xlfn.POISSON.DIST(2,K2,FALSE) * _xlfn.POISSON.DIST(6,L2,FALSE)</f>
        <v>3.0926244610064591E-3</v>
      </c>
      <c r="BG2" s="5">
        <f>_xlfn.POISSON.DIST(3,K2,FALSE) * _xlfn.POISSON.DIST(6,L2,FALSE)</f>
        <v>1.848152377897456E-3</v>
      </c>
      <c r="BH2" s="5">
        <f>_xlfn.POISSON.DIST(4,K2,FALSE) * _xlfn.POISSON.DIST(6,L2,FALSE)</f>
        <v>8.2834189577363768E-4</v>
      </c>
      <c r="BI2" s="5">
        <f>_xlfn.POISSON.DIST(5,K2,FALSE) * _xlfn.POISSON.DIST(6,L2,FALSE)</f>
        <v>2.9701027014859496E-4</v>
      </c>
      <c r="BJ2" s="8">
        <f>SUM(N2,Q2,T2,W2,X2,Y2,AD2,AE2,AF2,AG2,AM2,AN2,AO2,AP2,AQ2,AX2,AY2,AZ2,BA2,BB2,BC2)</f>
        <v>0.35396753882898507</v>
      </c>
      <c r="BK2" s="8">
        <f>SUM(M2,P2,S2,V2,AC2,AL2,AY2)</f>
        <v>0.21489303479292229</v>
      </c>
      <c r="BL2" s="8">
        <f>SUM(O2,R2,U2,AA2,AB2,AH2,AI2,AJ2,AK2,AR2,AS2,AT2,AU2,AV2,BD2,BE2,BF2,BG2,BH2,BI2)</f>
        <v>0.39660456300667341</v>
      </c>
      <c r="BM2" s="8">
        <f>SUM(S2:BI2)</f>
        <v>0.71990516815435002</v>
      </c>
      <c r="BN2" s="8">
        <f>SUM(M2:R2)</f>
        <v>0.273292111635343</v>
      </c>
    </row>
    <row r="3" spans="1:88" x14ac:dyDescent="0.25">
      <c r="A3" t="s">
        <v>61</v>
      </c>
      <c r="B3" t="s">
        <v>741</v>
      </c>
      <c r="C3" t="s">
        <v>247</v>
      </c>
      <c r="D3" t="s">
        <v>743</v>
      </c>
      <c r="E3" s="1">
        <f>VLOOKUP(A3,home!$A$2:$E$670,3,FALSE)</f>
        <v>1.56</v>
      </c>
      <c r="F3">
        <f>VLOOKUP(B3,home!$B$2:$E$670,3,FALSE)</f>
        <v>1.0793999999999999</v>
      </c>
      <c r="G3">
        <f>VLOOKUP(C3,away!$B$2:$E$670,4,FALSE)</f>
        <v>0.43</v>
      </c>
      <c r="H3">
        <f>VLOOKUP(A3,away!$A$2:$E$670,3,FALSE)</f>
        <v>1.08</v>
      </c>
      <c r="I3">
        <f>VLOOKUP(C3,away!$B$2:$E$670,3,FALSE)</f>
        <v>0.85</v>
      </c>
      <c r="J3">
        <f>VLOOKUP(B3,home!$B$2:$E$670,4,FALSE)</f>
        <v>0</v>
      </c>
      <c r="K3" s="3">
        <f t="shared" ref="K3:K9" si="0">E3*F3*G3</f>
        <v>0.72406152000000001</v>
      </c>
      <c r="L3" s="3">
        <f t="shared" ref="L3:L9" si="1">H3*I3*J3</f>
        <v>0</v>
      </c>
      <c r="M3" s="5">
        <f t="shared" ref="M3:M33" si="2">_xlfn.POISSON.DIST(0,$K3,FALSE) * _xlfn.POISSON.DIST(0,$L3,FALSE)</f>
        <v>0.48477931122672313</v>
      </c>
      <c r="N3" s="5">
        <f t="shared" ref="N3:N9" si="3">_xlfn.POISSON.DIST(1,K3,FALSE) * _xlfn.POISSON.DIST(0,L3,FALSE)</f>
        <v>0.35101004495137422</v>
      </c>
      <c r="O3" s="5">
        <f t="shared" ref="O3:O9" si="4">_xlfn.POISSON.DIST(0,K3,FALSE) * _xlfn.POISSON.DIST(1,L3,FALSE)</f>
        <v>0</v>
      </c>
      <c r="P3" s="5">
        <f t="shared" ref="P3:P9" si="5">_xlfn.POISSON.DIST(1,K3,FALSE) * _xlfn.POISSON.DIST(1,L3,FALSE)</f>
        <v>0</v>
      </c>
      <c r="Q3" s="5">
        <f t="shared" ref="Q3:Q9" si="6">_xlfn.POISSON.DIST(2,K3,FALSE) * _xlfn.POISSON.DIST(0,L3,FALSE)</f>
        <v>0.12707643334138016</v>
      </c>
      <c r="R3" s="5">
        <f t="shared" ref="R3:R9" si="7">_xlfn.POISSON.DIST(0,K3,FALSE) * _xlfn.POISSON.DIST(2,L3,FALSE)</f>
        <v>0</v>
      </c>
      <c r="S3" s="5">
        <f t="shared" ref="S3:S9" si="8">_xlfn.POISSON.DIST(2,K3,FALSE) * _xlfn.POISSON.DIST(2,L3,FALSE)</f>
        <v>0</v>
      </c>
      <c r="T3" s="5">
        <f t="shared" ref="T3:T9" si="9">_xlfn.POISSON.DIST(2,K3,FALSE) * _xlfn.POISSON.DIST(1,L3,FALSE)</f>
        <v>0</v>
      </c>
      <c r="U3" s="5">
        <f t="shared" ref="U3:U9" si="10">_xlfn.POISSON.DIST(1,K3,FALSE) * _xlfn.POISSON.DIST(2,L3,FALSE)</f>
        <v>0</v>
      </c>
      <c r="V3" s="5">
        <f t="shared" ref="V3:V9" si="11">_xlfn.POISSON.DIST(3,K3,FALSE) * _xlfn.POISSON.DIST(3,L3,FALSE)</f>
        <v>0</v>
      </c>
      <c r="W3" s="5">
        <f t="shared" ref="W3:W9" si="12">_xlfn.POISSON.DIST(3,K3,FALSE) * _xlfn.POISSON.DIST(0,L3,FALSE)</f>
        <v>3.0670385160446133E-2</v>
      </c>
      <c r="X3" s="5">
        <f t="shared" ref="X3:X9" si="13">_xlfn.POISSON.DIST(3,K3,FALSE) * _xlfn.POISSON.DIST(1,L3,FALSE)</f>
        <v>0</v>
      </c>
      <c r="Y3" s="5">
        <f t="shared" ref="Y3:Y9" si="14">_xlfn.POISSON.DIST(3,K3,FALSE) * _xlfn.POISSON.DIST(2,L3,FALSE)</f>
        <v>0</v>
      </c>
      <c r="Z3" s="5">
        <f t="shared" ref="Z3:Z9" si="15">_xlfn.POISSON.DIST(0,K3,FALSE) * _xlfn.POISSON.DIST(3,L3,FALSE)</f>
        <v>0</v>
      </c>
      <c r="AA3" s="5">
        <f t="shared" ref="AA3:AA9" si="16">_xlfn.POISSON.DIST(1,K3,FALSE) * _xlfn.POISSON.DIST(3,L3,FALSE)</f>
        <v>0</v>
      </c>
      <c r="AB3" s="5">
        <f t="shared" ref="AB3:AB9" si="17">_xlfn.POISSON.DIST(2,K3,FALSE) * _xlfn.POISSON.DIST(3,L3,FALSE)</f>
        <v>0</v>
      </c>
      <c r="AC3" s="5">
        <f t="shared" ref="AC3:AC9" si="18">_xlfn.POISSON.DIST(4,K3,FALSE) * _xlfn.POISSON.DIST(4,L3,FALSE)</f>
        <v>0</v>
      </c>
      <c r="AD3" s="5">
        <f t="shared" ref="AD3:AD9" si="19">_xlfn.POISSON.DIST(4,K3,FALSE) * _xlfn.POISSON.DIST(0,L3,FALSE)</f>
        <v>5.5518114245645166E-3</v>
      </c>
      <c r="AE3" s="5">
        <f t="shared" ref="AE3:AE9" si="20">_xlfn.POISSON.DIST(4,K3,FALSE) * _xlfn.POISSON.DIST(1,L3,FALSE)</f>
        <v>0</v>
      </c>
      <c r="AF3" s="5">
        <f t="shared" ref="AF3:AF9" si="21">_xlfn.POISSON.DIST(4,K3,FALSE) * _xlfn.POISSON.DIST(2,L3,FALSE)</f>
        <v>0</v>
      </c>
      <c r="AG3" s="5">
        <f t="shared" ref="AG3:AG9" si="22">_xlfn.POISSON.DIST(4,K3,FALSE) * _xlfn.POISSON.DIST(3,L3,FALSE)</f>
        <v>0</v>
      </c>
      <c r="AH3" s="5">
        <f t="shared" ref="AH3:AH9" si="23">_xlfn.POISSON.DIST(0,K3,FALSE) * _xlfn.POISSON.DIST(4,L3,FALSE)</f>
        <v>0</v>
      </c>
      <c r="AI3" s="5">
        <f t="shared" ref="AI3:AI9" si="24">_xlfn.POISSON.DIST(1,K3,FALSE) * _xlfn.POISSON.DIST(4,L3,FALSE)</f>
        <v>0</v>
      </c>
      <c r="AJ3" s="5">
        <f t="shared" ref="AJ3:AJ9" si="25">_xlfn.POISSON.DIST(2,K3,FALSE) * _xlfn.POISSON.DIST(4,L3,FALSE)</f>
        <v>0</v>
      </c>
      <c r="AK3" s="5">
        <f t="shared" ref="AK3:AK9" si="26">_xlfn.POISSON.DIST(3,K3,FALSE) * _xlfn.POISSON.DIST(4,L3,FALSE)</f>
        <v>0</v>
      </c>
      <c r="AL3" s="5">
        <f t="shared" ref="AL3:AL9" si="27">_xlfn.POISSON.DIST(5,K3,FALSE) * _xlfn.POISSON.DIST(5,L3,FALSE)</f>
        <v>0</v>
      </c>
      <c r="AM3" s="5">
        <f t="shared" ref="AM3:AM9" si="28">_xlfn.POISSON.DIST(5,K3,FALSE) * _xlfn.POISSON.DIST(0,L3,FALSE)</f>
        <v>8.0397060376471009E-4</v>
      </c>
      <c r="AN3" s="5">
        <f t="shared" ref="AN3:AN9" si="29">_xlfn.POISSON.DIST(5,K3,FALSE) * _xlfn.POISSON.DIST(1,L3,FALSE)</f>
        <v>0</v>
      </c>
      <c r="AO3" s="5">
        <f t="shared" ref="AO3:AO9" si="30">_xlfn.POISSON.DIST(5,K3,FALSE) * _xlfn.POISSON.DIST(2,L3,FALSE)</f>
        <v>0</v>
      </c>
      <c r="AP3" s="5">
        <f t="shared" ref="AP3:AP9" si="31">_xlfn.POISSON.DIST(5,K3,FALSE) * _xlfn.POISSON.DIST(3,L3,FALSE)</f>
        <v>0</v>
      </c>
      <c r="AQ3" s="5">
        <f t="shared" ref="AQ3:AQ9" si="32">_xlfn.POISSON.DIST(5,K3,FALSE) * _xlfn.POISSON.DIST(4,L3,FALSE)</f>
        <v>0</v>
      </c>
      <c r="AR3" s="5">
        <f t="shared" ref="AR3:AR9" si="33">_xlfn.POISSON.DIST(0,K3,FALSE) * _xlfn.POISSON.DIST(5,L3,FALSE)</f>
        <v>0</v>
      </c>
      <c r="AS3" s="5">
        <f t="shared" ref="AS3:AS9" si="34">_xlfn.POISSON.DIST(1,K3,FALSE) * _xlfn.POISSON.DIST(5,L3,FALSE)</f>
        <v>0</v>
      </c>
      <c r="AT3" s="5">
        <f t="shared" ref="AT3:AT9" si="35">_xlfn.POISSON.DIST(2,K3,FALSE) * _xlfn.POISSON.DIST(5,L3,FALSE)</f>
        <v>0</v>
      </c>
      <c r="AU3" s="5">
        <f t="shared" ref="AU3:AU9" si="36">_xlfn.POISSON.DIST(3,K3,FALSE) * _xlfn.POISSON.DIST(5,L3,FALSE)</f>
        <v>0</v>
      </c>
      <c r="AV3" s="5">
        <f t="shared" ref="AV3:AV9" si="37">_xlfn.POISSON.DIST(4,K3,FALSE) * _xlfn.POISSON.DIST(5,L3,FALSE)</f>
        <v>0</v>
      </c>
      <c r="AW3" s="5">
        <f t="shared" ref="AW3:AW9" si="38">_xlfn.POISSON.DIST(6,K3,FALSE) * _xlfn.POISSON.DIST(6,L3,FALSE)</f>
        <v>0</v>
      </c>
      <c r="AX3" s="5">
        <f t="shared" ref="AX3:AX9" si="39">_xlfn.POISSON.DIST(6,K3,FALSE) * _xlfn.POISSON.DIST(0,L3,FALSE)</f>
        <v>9.7020696232865593E-5</v>
      </c>
      <c r="AY3" s="5">
        <f t="shared" ref="AY3:AY9" si="40">_xlfn.POISSON.DIST(6,K3,FALSE) * _xlfn.POISSON.DIST(1,L3,FALSE)</f>
        <v>0</v>
      </c>
      <c r="AZ3" s="5">
        <f t="shared" ref="AZ3:AZ9" si="41">_xlfn.POISSON.DIST(6,K3,FALSE) * _xlfn.POISSON.DIST(2,L3,FALSE)</f>
        <v>0</v>
      </c>
      <c r="BA3" s="5">
        <f t="shared" ref="BA3:BA9" si="42">_xlfn.POISSON.DIST(6,K3,FALSE) * _xlfn.POISSON.DIST(3,L3,FALSE)</f>
        <v>0</v>
      </c>
      <c r="BB3" s="5">
        <f t="shared" ref="BB3:BB9" si="43">_xlfn.POISSON.DIST(6,K3,FALSE) * _xlfn.POISSON.DIST(4,L3,FALSE)</f>
        <v>0</v>
      </c>
      <c r="BC3" s="5">
        <f t="shared" ref="BC3:BC9" si="44">_xlfn.POISSON.DIST(6,K3,FALSE) * _xlfn.POISSON.DIST(5,L3,FALSE)</f>
        <v>0</v>
      </c>
      <c r="BD3" s="5">
        <f t="shared" ref="BD3:BD9" si="45">_xlfn.POISSON.DIST(0,K3,FALSE) * _xlfn.POISSON.DIST(6,L3,FALSE)</f>
        <v>0</v>
      </c>
      <c r="BE3" s="5">
        <f t="shared" ref="BE3:BE9" si="46">_xlfn.POISSON.DIST(1,K3,FALSE) * _xlfn.POISSON.DIST(6,L3,FALSE)</f>
        <v>0</v>
      </c>
      <c r="BF3" s="5">
        <f t="shared" ref="BF3:BF9" si="47">_xlfn.POISSON.DIST(2,K3,FALSE) * _xlfn.POISSON.DIST(6,L3,FALSE)</f>
        <v>0</v>
      </c>
      <c r="BG3" s="5">
        <f t="shared" ref="BG3:BG9" si="48">_xlfn.POISSON.DIST(3,K3,FALSE) * _xlfn.POISSON.DIST(6,L3,FALSE)</f>
        <v>0</v>
      </c>
      <c r="BH3" s="5">
        <f t="shared" ref="BH3:BH9" si="49">_xlfn.POISSON.DIST(4,K3,FALSE) * _xlfn.POISSON.DIST(6,L3,FALSE)</f>
        <v>0</v>
      </c>
      <c r="BI3" s="5">
        <f t="shared" ref="BI3:BI9" si="50">_xlfn.POISSON.DIST(5,K3,FALSE) * _xlfn.POISSON.DIST(6,L3,FALSE)</f>
        <v>0</v>
      </c>
      <c r="BJ3" s="8">
        <f t="shared" ref="BJ3:BJ9" si="51">SUM(N3,Q3,T3,W3,X3,Y3,AD3,AE3,AF3,AG3,AM3,AN3,AO3,AP3,AQ3,AX3,AY3,AZ3,BA3,BB3,BC3)</f>
        <v>0.51520966617776265</v>
      </c>
      <c r="BK3" s="8">
        <f t="shared" ref="BK3:BK9" si="52">SUM(M3,P3,S3,V3,AC3,AL3,AY3)</f>
        <v>0.48477931122672313</v>
      </c>
      <c r="BL3" s="8">
        <f t="shared" ref="BL3:BL9" si="53">SUM(O3,R3,U3,AA3,AB3,AH3,AI3,AJ3,AK3,AR3,AS3,AT3,AU3,AV3,BD3,BE3,BF3,BG3,BH3,BI3)</f>
        <v>0</v>
      </c>
      <c r="BM3" s="8">
        <f t="shared" ref="BM3:BM9" si="54">SUM(S3:BI3)</f>
        <v>3.7123187885008228E-2</v>
      </c>
      <c r="BN3" s="8">
        <f t="shared" ref="BN3:BN9" si="55">SUM(M3:R3)</f>
        <v>0.96286578951947754</v>
      </c>
    </row>
    <row r="4" spans="1:88" x14ac:dyDescent="0.25">
      <c r="A4" t="s">
        <v>318</v>
      </c>
      <c r="B4" t="s">
        <v>386</v>
      </c>
      <c r="C4" t="s">
        <v>498</v>
      </c>
      <c r="D4" t="s">
        <v>743</v>
      </c>
      <c r="E4" s="1">
        <f>VLOOKUP(A4,home!$A$2:$E$670,3,FALSE)</f>
        <v>1.2931034482758601</v>
      </c>
      <c r="F4">
        <f>VLOOKUP(B4,home!$B$2:$E$670,3,FALSE)</f>
        <v>2.3199999999999998</v>
      </c>
      <c r="G4">
        <f>VLOOKUP(C4,away!$B$2:$E$670,4,FALSE)</f>
        <v>0.31169999999999998</v>
      </c>
      <c r="H4">
        <f>VLOOKUP(A4,away!$A$2:$E$670,3,FALSE)</f>
        <v>1.13793103448276</v>
      </c>
      <c r="I4">
        <f>VLOOKUP(C4,away!$B$2:$E$670,3,FALSE)</f>
        <v>1.6</v>
      </c>
      <c r="J4">
        <f>VLOOKUP(B4,home!$B$2:$E$670,4,FALSE)</f>
        <v>0.44</v>
      </c>
      <c r="K4" s="3">
        <f t="shared" si="0"/>
        <v>0.93509999999999838</v>
      </c>
      <c r="L4" s="3">
        <f t="shared" si="1"/>
        <v>0.80110344827586311</v>
      </c>
      <c r="M4" s="5">
        <f t="shared" si="2"/>
        <v>0.17618803945734154</v>
      </c>
      <c r="N4" s="5">
        <f t="shared" si="3"/>
        <v>0.16475343569655979</v>
      </c>
      <c r="O4" s="5">
        <f t="shared" si="4"/>
        <v>0.14114484595424015</v>
      </c>
      <c r="P4" s="5">
        <f t="shared" si="5"/>
        <v>0.13198454545180971</v>
      </c>
      <c r="Q4" s="5">
        <f t="shared" si="6"/>
        <v>7.7030468859926385E-2</v>
      </c>
      <c r="R4" s="5">
        <f t="shared" si="7"/>
        <v>5.6535811400153638E-2</v>
      </c>
      <c r="S4" s="5">
        <f t="shared" si="8"/>
        <v>2.471779624169454E-2</v>
      </c>
      <c r="T4" s="5">
        <f t="shared" si="9"/>
        <v>6.170937422599352E-2</v>
      </c>
      <c r="U4" s="5">
        <f t="shared" si="10"/>
        <v>5.2866637240283572E-2</v>
      </c>
      <c r="V4" s="5">
        <f t="shared" si="11"/>
        <v>2.0573770763318696E-3</v>
      </c>
      <c r="W4" s="5">
        <f t="shared" si="12"/>
        <v>2.4010397143639017E-2</v>
      </c>
      <c r="X4" s="5">
        <f t="shared" si="13"/>
        <v>1.9234811946242152E-2</v>
      </c>
      <c r="Y4" s="5">
        <f t="shared" si="14"/>
        <v>7.7045370885361758E-3</v>
      </c>
      <c r="Z4" s="5">
        <f t="shared" si="15"/>
        <v>1.5097011154578977E-2</v>
      </c>
      <c r="AA4" s="5">
        <f t="shared" si="16"/>
        <v>1.4117215130646775E-2</v>
      </c>
      <c r="AB4" s="5">
        <f t="shared" si="17"/>
        <v>6.6005039343338878E-3</v>
      </c>
      <c r="AC4" s="5">
        <f t="shared" si="18"/>
        <v>9.6325344742108772E-5</v>
      </c>
      <c r="AD4" s="5">
        <f t="shared" si="19"/>
        <v>5.6130305922542003E-3</v>
      </c>
      <c r="AE4" s="5">
        <f t="shared" si="20"/>
        <v>4.49661816273275E-3</v>
      </c>
      <c r="AF4" s="5">
        <f t="shared" si="21"/>
        <v>1.8011281578725409E-3</v>
      </c>
      <c r="AG4" s="5">
        <f t="shared" si="22"/>
        <v>4.8096332601948186E-4</v>
      </c>
      <c r="AH4" s="5">
        <f t="shared" si="23"/>
        <v>3.0235669236480969E-3</v>
      </c>
      <c r="AI4" s="5">
        <f t="shared" si="24"/>
        <v>2.8273374303033304E-3</v>
      </c>
      <c r="AJ4" s="5">
        <f t="shared" si="25"/>
        <v>1.3219216155383197E-3</v>
      </c>
      <c r="AK4" s="5">
        <f t="shared" si="26"/>
        <v>4.1204296756329359E-4</v>
      </c>
      <c r="AL4" s="5">
        <f t="shared" si="27"/>
        <v>2.8863382282778103E-6</v>
      </c>
      <c r="AM4" s="5">
        <f t="shared" si="28"/>
        <v>1.0497489813633791E-3</v>
      </c>
      <c r="AN4" s="5">
        <f t="shared" si="29"/>
        <v>8.4095752879427771E-4</v>
      </c>
      <c r="AO4" s="5">
        <f t="shared" si="30"/>
        <v>3.3684698808532213E-4</v>
      </c>
      <c r="AP4" s="5">
        <f t="shared" si="31"/>
        <v>8.994976123216338E-5</v>
      </c>
      <c r="AQ4" s="5">
        <f t="shared" si="32"/>
        <v>1.8014765973669157E-5</v>
      </c>
      <c r="AR4" s="5">
        <f t="shared" si="33"/>
        <v>4.8443797772546688E-4</v>
      </c>
      <c r="AS4" s="5">
        <f t="shared" si="34"/>
        <v>4.5299795297108324E-4</v>
      </c>
      <c r="AT4" s="5">
        <f t="shared" si="35"/>
        <v>2.1179919291162958E-4</v>
      </c>
      <c r="AU4" s="5">
        <f t="shared" si="36"/>
        <v>6.6017808430554842E-5</v>
      </c>
      <c r="AV4" s="5">
        <f t="shared" si="37"/>
        <v>1.5433313165852926E-5</v>
      </c>
      <c r="AW4" s="5">
        <f t="shared" si="38"/>
        <v>6.0060836808969535E-8</v>
      </c>
      <c r="AX4" s="5">
        <f t="shared" si="39"/>
        <v>1.6360337874548228E-4</v>
      </c>
      <c r="AY4" s="5">
        <f t="shared" si="40"/>
        <v>1.3106323086258789E-4</v>
      </c>
      <c r="AZ4" s="5">
        <f t="shared" si="41"/>
        <v>5.2497603093097342E-5</v>
      </c>
      <c r="BA4" s="5">
        <f t="shared" si="42"/>
        <v>1.4018670288032632E-5</v>
      </c>
      <c r="BB4" s="5">
        <f t="shared" si="43"/>
        <v>2.8076012769963322E-6</v>
      </c>
      <c r="BC4" s="5">
        <f t="shared" si="44"/>
        <v>4.498358128770958E-7</v>
      </c>
      <c r="BD4" s="5">
        <f t="shared" si="45"/>
        <v>6.4680822405276188E-5</v>
      </c>
      <c r="BE4" s="5">
        <f t="shared" si="46"/>
        <v>6.048303703117365E-5</v>
      </c>
      <c r="BF4" s="5">
        <f t="shared" si="47"/>
        <v>2.8278843963925187E-5</v>
      </c>
      <c r="BG4" s="5">
        <f t="shared" si="48"/>
        <v>8.8145156635554662E-6</v>
      </c>
      <c r="BH4" s="5">
        <f t="shared" si="49"/>
        <v>2.0606133992476752E-6</v>
      </c>
      <c r="BI4" s="5">
        <f t="shared" si="50"/>
        <v>3.8537591792729973E-7</v>
      </c>
      <c r="BJ4" s="8">
        <f t="shared" si="51"/>
        <v>0.36953472354530403</v>
      </c>
      <c r="BK4" s="8">
        <f t="shared" si="52"/>
        <v>0.33517803314101063</v>
      </c>
      <c r="BL4" s="8">
        <f t="shared" si="53"/>
        <v>0.28024527205029681</v>
      </c>
      <c r="BM4" s="8">
        <f t="shared" si="54"/>
        <v>0.25228688990113346</v>
      </c>
      <c r="BN4" s="8">
        <f t="shared" si="55"/>
        <v>0.74763714682003124</v>
      </c>
    </row>
    <row r="5" spans="1:88" x14ac:dyDescent="0.25">
      <c r="A5" t="s">
        <v>318</v>
      </c>
      <c r="B5" t="s">
        <v>400</v>
      </c>
      <c r="C5" t="s">
        <v>278</v>
      </c>
      <c r="D5" t="s">
        <v>743</v>
      </c>
      <c r="E5" s="1">
        <f>VLOOKUP(A5,home!$A$2:$E$670,3,FALSE)</f>
        <v>1.2931034482758601</v>
      </c>
      <c r="F5">
        <f>VLOOKUP(B5,home!$B$2:$E$670,3,FALSE)</f>
        <v>1.55</v>
      </c>
      <c r="G5">
        <f>VLOOKUP(C5,away!$B$2:$E$670,4,FALSE)</f>
        <v>0.31</v>
      </c>
      <c r="H5">
        <f>VLOOKUP(A5,away!$A$2:$E$670,3,FALSE)</f>
        <v>1.13793103448276</v>
      </c>
      <c r="I5">
        <f>VLOOKUP(C5,away!$B$2:$E$670,3,FALSE)</f>
        <v>0.93</v>
      </c>
      <c r="J5">
        <f>VLOOKUP(B5,home!$B$2:$E$670,4,FALSE)</f>
        <v>0.44</v>
      </c>
      <c r="K5" s="3">
        <f t="shared" si="0"/>
        <v>0.62133620689655078</v>
      </c>
      <c r="L5" s="3">
        <f t="shared" si="1"/>
        <v>0.46564137931034544</v>
      </c>
      <c r="M5" s="5">
        <f t="shared" si="2"/>
        <v>0.33723421628942735</v>
      </c>
      <c r="N5" s="5">
        <f t="shared" si="3"/>
        <v>0.20953582878500382</v>
      </c>
      <c r="O5" s="5">
        <f t="shared" si="4"/>
        <v>0.1570302056236523</v>
      </c>
      <c r="P5" s="5">
        <f t="shared" si="5"/>
        <v>9.7568552330385541E-2</v>
      </c>
      <c r="Q5" s="5">
        <f t="shared" si="6"/>
        <v>6.5096098533099667E-2</v>
      </c>
      <c r="R5" s="5">
        <f t="shared" si="7"/>
        <v>3.6559880769992309E-2</v>
      </c>
      <c r="S5" s="5">
        <f t="shared" si="8"/>
        <v>7.0571296920810328E-3</v>
      </c>
      <c r="T5" s="5">
        <f t="shared" si="9"/>
        <v>3.031143710867468E-2</v>
      </c>
      <c r="U5" s="5">
        <f t="shared" si="10"/>
        <v>2.271597764221717E-2</v>
      </c>
      <c r="V5" s="5">
        <f t="shared" si="11"/>
        <v>2.2686307695723347E-4</v>
      </c>
      <c r="W5" s="5">
        <f t="shared" si="12"/>
        <v>1.3482187648773427E-2</v>
      </c>
      <c r="X5" s="5">
        <f t="shared" si="13"/>
        <v>6.277864452895761E-3</v>
      </c>
      <c r="Y5" s="5">
        <f t="shared" si="14"/>
        <v>1.4616167314848844E-3</v>
      </c>
      <c r="Z5" s="5">
        <f t="shared" si="15"/>
        <v>5.6745977697203309E-3</v>
      </c>
      <c r="AA5" s="5">
        <f t="shared" si="16"/>
        <v>3.5258330539016574E-3</v>
      </c>
      <c r="AB5" s="5">
        <f t="shared" si="17"/>
        <v>1.0953638679308685E-3</v>
      </c>
      <c r="AC5" s="5">
        <f t="shared" si="18"/>
        <v>4.102249439477335E-6</v>
      </c>
      <c r="AD5" s="5">
        <f t="shared" si="19"/>
        <v>2.094242833589101E-3</v>
      </c>
      <c r="AE5" s="5">
        <f t="shared" si="20"/>
        <v>9.7516612164323517E-4</v>
      </c>
      <c r="AF5" s="5">
        <f t="shared" si="21"/>
        <v>2.2703884896933804E-4</v>
      </c>
      <c r="AG5" s="5">
        <f t="shared" si="22"/>
        <v>3.5239560930371927E-5</v>
      </c>
      <c r="AH5" s="5">
        <f t="shared" si="23"/>
        <v>6.605818831309961E-4</v>
      </c>
      <c r="AI5" s="5">
        <f t="shared" si="24"/>
        <v>4.1044344160919374E-4</v>
      </c>
      <c r="AJ5" s="5">
        <f t="shared" si="25"/>
        <v>1.2751168557751115E-4</v>
      </c>
      <c r="AK5" s="5">
        <f t="shared" si="26"/>
        <v>2.6409209017238807E-5</v>
      </c>
      <c r="AL5" s="5">
        <f t="shared" si="27"/>
        <v>4.7474487436284223E-8</v>
      </c>
      <c r="AM5" s="5">
        <f t="shared" si="28"/>
        <v>2.6024577970850733E-4</v>
      </c>
      <c r="AN5" s="5">
        <f t="shared" si="29"/>
        <v>1.2118120382316565E-4</v>
      </c>
      <c r="AO5" s="5">
        <f t="shared" si="30"/>
        <v>2.8213491447353477E-5</v>
      </c>
      <c r="AP5" s="5">
        <f t="shared" si="31"/>
        <v>4.379123024235436E-6</v>
      </c>
      <c r="AQ5" s="5">
        <f t="shared" si="32"/>
        <v>5.097752212936698E-7</v>
      </c>
      <c r="AR5" s="5">
        <f t="shared" si="33"/>
        <v>6.1518851841708516E-5</v>
      </c>
      <c r="AS5" s="5">
        <f t="shared" si="34"/>
        <v>3.8223890055958064E-5</v>
      </c>
      <c r="AT5" s="5">
        <f t="shared" si="35"/>
        <v>1.1874943430099881E-5</v>
      </c>
      <c r="AU5" s="5">
        <f t="shared" si="36"/>
        <v>2.4594441026564592E-6</v>
      </c>
      <c r="AV5" s="5">
        <f t="shared" si="37"/>
        <v>3.8203541745466372E-7</v>
      </c>
      <c r="AW5" s="5">
        <f t="shared" si="38"/>
        <v>3.8153643076902953E-10</v>
      </c>
      <c r="AX5" s="5">
        <f t="shared" si="39"/>
        <v>2.6950020937486551E-5</v>
      </c>
      <c r="AY5" s="5">
        <f t="shared" si="40"/>
        <v>1.2549044921773925E-5</v>
      </c>
      <c r="AZ5" s="5">
        <f t="shared" si="41"/>
        <v>2.9216772932011479E-6</v>
      </c>
      <c r="BA5" s="5">
        <f t="shared" si="42"/>
        <v>4.5348461490196633E-7</v>
      </c>
      <c r="BB5" s="5">
        <f t="shared" si="43"/>
        <v>5.2790300394743103E-8</v>
      </c>
      <c r="BC5" s="5">
        <f t="shared" si="44"/>
        <v>4.9162696580031328E-9</v>
      </c>
      <c r="BD5" s="5">
        <f t="shared" si="45"/>
        <v>4.7742871708603195E-6</v>
      </c>
      <c r="BE5" s="5">
        <f t="shared" si="46"/>
        <v>2.966437481377216E-6</v>
      </c>
      <c r="BF5" s="5">
        <f t="shared" si="47"/>
        <v>9.215775063373381E-7</v>
      </c>
      <c r="BG5" s="5">
        <f t="shared" si="48"/>
        <v>1.9086982404960793E-7</v>
      </c>
      <c r="BH5" s="5">
        <f t="shared" si="49"/>
        <v>2.9648583121498852E-8</v>
      </c>
      <c r="BI5" s="5">
        <f t="shared" si="50"/>
        <v>3.6843476353138388E-9</v>
      </c>
      <c r="BJ5" s="8">
        <f t="shared" si="51"/>
        <v>0.32995418193262627</v>
      </c>
      <c r="BK5" s="8">
        <f t="shared" si="52"/>
        <v>0.44210346015769986</v>
      </c>
      <c r="BL5" s="8">
        <f t="shared" si="53"/>
        <v>0.22227555284679054</v>
      </c>
      <c r="BM5" s="8">
        <f t="shared" si="54"/>
        <v>9.6970461711890568E-2</v>
      </c>
      <c r="BN5" s="8">
        <f t="shared" si="55"/>
        <v>0.90302478233156092</v>
      </c>
    </row>
    <row r="6" spans="1:88" x14ac:dyDescent="0.25">
      <c r="A6" t="s">
        <v>670</v>
      </c>
      <c r="B6" t="s">
        <v>674</v>
      </c>
      <c r="C6" t="s">
        <v>31</v>
      </c>
      <c r="D6" t="s">
        <v>743</v>
      </c>
      <c r="E6" s="1">
        <f>VLOOKUP(A6,home!$A$2:$E$670,3,FALSE)</f>
        <v>1.4218999999999999</v>
      </c>
      <c r="F6">
        <f>VLOOKUP(B6,home!$B$2:$E$670,3,FALSE)</f>
        <v>0.93769999999999998</v>
      </c>
      <c r="G6">
        <f>VLOOKUP(C6,away!$B$2:$E$670,4,FALSE)</f>
        <v>0.23</v>
      </c>
      <c r="H6">
        <f>VLOOKUP(A6,away!$A$2:$E$670,3,FALSE)</f>
        <v>1.2968999999999999</v>
      </c>
      <c r="I6">
        <f>VLOOKUP(C6,away!$B$2:$E$670,3,FALSE)</f>
        <v>2.1</v>
      </c>
      <c r="J6">
        <f>VLOOKUP(B6,home!$B$2:$E$670,4,FALSE)</f>
        <v>1.0281</v>
      </c>
      <c r="K6" s="3">
        <f t="shared" si="0"/>
        <v>0.30666259490000003</v>
      </c>
      <c r="L6" s="3">
        <f t="shared" si="1"/>
        <v>2.8000200689999999</v>
      </c>
      <c r="M6" s="5">
        <f t="shared" si="2"/>
        <v>4.4749157381600076E-2</v>
      </c>
      <c r="N6" s="5">
        <f t="shared" si="3"/>
        <v>1.3722892722229972E-2</v>
      </c>
      <c r="O6" s="5">
        <f t="shared" si="4"/>
        <v>0.1252985387393197</v>
      </c>
      <c r="P6" s="5">
        <f t="shared" si="5"/>
        <v>3.8424375026977965E-2</v>
      </c>
      <c r="Q6" s="5">
        <f t="shared" si="6"/>
        <v>2.1041489458666837E-3</v>
      </c>
      <c r="R6" s="5">
        <f t="shared" si="7"/>
        <v>0.17541921154323459</v>
      </c>
      <c r="S6" s="5">
        <f t="shared" si="8"/>
        <v>8.2483821070836842E-3</v>
      </c>
      <c r="T6" s="5">
        <f t="shared" si="9"/>
        <v>5.8916592765919096E-3</v>
      </c>
      <c r="U6" s="5">
        <f t="shared" si="10"/>
        <v>5.379451060716036E-2</v>
      </c>
      <c r="V6" s="5">
        <f t="shared" si="11"/>
        <v>7.8695194376185548E-4</v>
      </c>
      <c r="W6" s="5">
        <f t="shared" si="12"/>
        <v>2.1508792526519241E-4</v>
      </c>
      <c r="X6" s="5">
        <f t="shared" si="13"/>
        <v>6.0225050734211084E-4</v>
      </c>
      <c r="Y6" s="5">
        <f t="shared" si="14"/>
        <v>8.4315675356167125E-4</v>
      </c>
      <c r="Z6" s="5">
        <f t="shared" si="15"/>
        <v>0.16372577093640442</v>
      </c>
      <c r="AA6" s="5">
        <f t="shared" si="16"/>
        <v>5.0208569767360794E-2</v>
      </c>
      <c r="AB6" s="5">
        <f t="shared" si="17"/>
        <v>7.6985451455382744E-3</v>
      </c>
      <c r="AC6" s="5">
        <f t="shared" si="18"/>
        <v>4.2232829600368197E-5</v>
      </c>
      <c r="AD6" s="5">
        <f t="shared" si="19"/>
        <v>1.6489855323370291E-5</v>
      </c>
      <c r="AE6" s="5">
        <f t="shared" si="20"/>
        <v>4.6171925840343304E-5</v>
      </c>
      <c r="AF6" s="5">
        <f t="shared" si="21"/>
        <v>6.4641159488670473E-5</v>
      </c>
      <c r="AG6" s="5">
        <f t="shared" si="22"/>
        <v>6.0332181283902363E-5</v>
      </c>
      <c r="AH6" s="5">
        <f t="shared" si="23"/>
        <v>0.11460886110860732</v>
      </c>
      <c r="AI6" s="5">
        <f t="shared" si="24"/>
        <v>3.5146250746099221E-2</v>
      </c>
      <c r="AJ6" s="5">
        <f t="shared" si="25"/>
        <v>5.3890202274024237E-3</v>
      </c>
      <c r="AK6" s="5">
        <f t="shared" si="26"/>
        <v>5.5087030896793865E-4</v>
      </c>
      <c r="AL6" s="5">
        <f t="shared" si="27"/>
        <v>1.4505480576331504E-6</v>
      </c>
      <c r="AM6" s="5">
        <f t="shared" si="28"/>
        <v>1.0113643645980627E-6</v>
      </c>
      <c r="AN6" s="5">
        <f t="shared" si="29"/>
        <v>2.8318405179460088E-6</v>
      </c>
      <c r="AO6" s="5">
        <f t="shared" si="30"/>
        <v>3.9646051412280899E-6</v>
      </c>
      <c r="AP6" s="5">
        <f t="shared" si="31"/>
        <v>3.7003246536997436E-6</v>
      </c>
      <c r="AQ6" s="5">
        <f t="shared" si="32"/>
        <v>2.5902458230436892E-6</v>
      </c>
      <c r="AR6" s="5">
        <f t="shared" si="33"/>
        <v>6.4181422237866811E-2</v>
      </c>
      <c r="AS6" s="5">
        <f t="shared" si="34"/>
        <v>1.9682041487836806E-2</v>
      </c>
      <c r="AT6" s="5">
        <f t="shared" si="35"/>
        <v>3.0178729577947459E-3</v>
      </c>
      <c r="AU6" s="5">
        <f t="shared" si="36"/>
        <v>3.0848958410529181E-4</v>
      </c>
      <c r="AV6" s="5">
        <f t="shared" si="37"/>
        <v>2.365055409033764E-5</v>
      </c>
      <c r="AW6" s="5">
        <f t="shared" si="38"/>
        <v>3.4598045976012197E-8</v>
      </c>
      <c r="AX6" s="5">
        <f t="shared" si="39"/>
        <v>5.1691270072838616E-8</v>
      </c>
      <c r="AY6" s="5">
        <f t="shared" si="40"/>
        <v>1.4473659359604723E-7</v>
      </c>
      <c r="AZ6" s="5">
        <f t="shared" si="41"/>
        <v>2.0263268339381455E-7</v>
      </c>
      <c r="BA6" s="5">
        <f t="shared" si="42"/>
        <v>1.8912519337933458E-7</v>
      </c>
      <c r="BB6" s="5">
        <f t="shared" si="43"/>
        <v>1.3238858425391068E-7</v>
      </c>
      <c r="BC6" s="5">
        <f t="shared" si="44"/>
        <v>7.4138138563489458E-8</v>
      </c>
      <c r="BD6" s="5">
        <f t="shared" si="45"/>
        <v>2.9951545053831644E-2</v>
      </c>
      <c r="BE6" s="5">
        <f t="shared" si="46"/>
        <v>9.1850185274722738E-3</v>
      </c>
      <c r="BF6" s="5">
        <f t="shared" si="47"/>
        <v>1.4083508079196121E-3</v>
      </c>
      <c r="BG6" s="5">
        <f t="shared" si="48"/>
        <v>1.4396283776204664E-4</v>
      </c>
      <c r="BH6" s="5">
        <f t="shared" si="49"/>
        <v>1.1037004349319232E-5</v>
      </c>
      <c r="BI6" s="5">
        <f t="shared" si="50"/>
        <v>6.769272787369645E-7</v>
      </c>
      <c r="BJ6" s="8">
        <f t="shared" si="51"/>
        <v>2.3581724345757595E-2</v>
      </c>
      <c r="BK6" s="8">
        <f t="shared" si="52"/>
        <v>9.2252694573675173E-2</v>
      </c>
      <c r="BL6" s="8">
        <f t="shared" si="53"/>
        <v>0.69602844617399839</v>
      </c>
      <c r="BM6" s="8">
        <f t="shared" si="54"/>
        <v>0.57587020153205892</v>
      </c>
      <c r="BN6" s="8">
        <f t="shared" si="55"/>
        <v>0.39971832435922899</v>
      </c>
    </row>
    <row r="7" spans="1:88" x14ac:dyDescent="0.25">
      <c r="A7" t="s">
        <v>19</v>
      </c>
      <c r="B7" t="s">
        <v>258</v>
      </c>
      <c r="C7" t="s">
        <v>51</v>
      </c>
      <c r="D7" t="s">
        <v>743</v>
      </c>
      <c r="E7" s="1">
        <f>VLOOKUP(A7,home!$A$2:$E$670,3,FALSE)</f>
        <v>1.6231884057971</v>
      </c>
      <c r="F7">
        <f>VLOOKUP(B7,home!$B$2:$E$670,3,FALSE)</f>
        <v>0.82</v>
      </c>
      <c r="G7">
        <f>VLOOKUP(C7,away!$B$2:$E$670,4,FALSE)</f>
        <v>0.27</v>
      </c>
      <c r="H7">
        <f>VLOOKUP(A7,away!$A$2:$E$670,3,FALSE)</f>
        <v>1.3188405797101499</v>
      </c>
      <c r="I7">
        <f>VLOOKUP(C7,away!$B$2:$E$670,3,FALSE)</f>
        <v>1.08</v>
      </c>
      <c r="J7">
        <f>VLOOKUP(B7,home!$B$2:$E$670,4,FALSE)</f>
        <v>1.52</v>
      </c>
      <c r="K7" s="3">
        <f t="shared" si="0"/>
        <v>0.35937391304347793</v>
      </c>
      <c r="L7" s="3">
        <f t="shared" si="1"/>
        <v>2.1650086956521823</v>
      </c>
      <c r="M7" s="5">
        <f t="shared" si="2"/>
        <v>8.0107755354010213E-2</v>
      </c>
      <c r="N7" s="5">
        <f t="shared" si="3"/>
        <v>2.8788637506700274E-2</v>
      </c>
      <c r="O7" s="5">
        <f t="shared" si="4"/>
        <v>0.1734339869306098</v>
      </c>
      <c r="P7" s="5">
        <f t="shared" si="5"/>
        <v>6.2327650537984655E-2</v>
      </c>
      <c r="Q7" s="5">
        <f t="shared" si="6"/>
        <v>5.1729426559865566E-3</v>
      </c>
      <c r="R7" s="5">
        <f t="shared" si="7"/>
        <v>0.1877430449131986</v>
      </c>
      <c r="S7" s="5">
        <f t="shared" si="8"/>
        <v>1.2123470456817227E-2</v>
      </c>
      <c r="T7" s="5">
        <f t="shared" si="9"/>
        <v>1.119946583232099E-2</v>
      </c>
      <c r="U7" s="5">
        <f t="shared" si="10"/>
        <v>6.7469952697153612E-2</v>
      </c>
      <c r="V7" s="5">
        <f t="shared" si="11"/>
        <v>1.0480708510137171E-3</v>
      </c>
      <c r="W7" s="5">
        <f t="shared" si="12"/>
        <v>6.196735480771369E-4</v>
      </c>
      <c r="X7" s="5">
        <f t="shared" si="13"/>
        <v>1.3415986200526421E-3</v>
      </c>
      <c r="Y7" s="5">
        <f t="shared" si="14"/>
        <v>1.4522863392444694E-3</v>
      </c>
      <c r="Z7" s="5">
        <f t="shared" si="15"/>
        <v>0.13548844159509771</v>
      </c>
      <c r="AA7" s="5">
        <f t="shared" si="16"/>
        <v>4.8691011428192994E-2</v>
      </c>
      <c r="AB7" s="5">
        <f t="shared" si="17"/>
        <v>8.7491396534972107E-3</v>
      </c>
      <c r="AC7" s="5">
        <f t="shared" si="18"/>
        <v>5.0965566202324782E-5</v>
      </c>
      <c r="AD7" s="5">
        <f t="shared" si="19"/>
        <v>5.5673626945504112E-5</v>
      </c>
      <c r="AE7" s="5">
        <f t="shared" si="20"/>
        <v>1.2053388645551204E-4</v>
      </c>
      <c r="AF7" s="5">
        <f t="shared" si="21"/>
        <v>1.3047845614846821E-4</v>
      </c>
      <c r="AG7" s="5">
        <f t="shared" si="22"/>
        <v>9.4162330718901874E-5</v>
      </c>
      <c r="AH7" s="5">
        <f t="shared" si="23"/>
        <v>7.3333413553437338E-2</v>
      </c>
      <c r="AI7" s="5">
        <f t="shared" si="24"/>
        <v>2.6354115785534399E-2</v>
      </c>
      <c r="AJ7" s="5">
        <f t="shared" si="25"/>
        <v>4.7354908573241945E-3</v>
      </c>
      <c r="AK7" s="5">
        <f t="shared" si="26"/>
        <v>5.672706265260701E-4</v>
      </c>
      <c r="AL7" s="5">
        <f t="shared" si="27"/>
        <v>1.5861455539185838E-6</v>
      </c>
      <c r="AM7" s="5">
        <f t="shared" si="28"/>
        <v>4.0015298337457285E-6</v>
      </c>
      <c r="AN7" s="5">
        <f t="shared" si="29"/>
        <v>8.6633468859711329E-6</v>
      </c>
      <c r="AO7" s="5">
        <f t="shared" si="30"/>
        <v>9.3781106707893805E-6</v>
      </c>
      <c r="AP7" s="5">
        <f t="shared" si="31"/>
        <v>6.7678970503491759E-6</v>
      </c>
      <c r="AQ7" s="5">
        <f t="shared" si="32"/>
        <v>3.6631389913211803E-6</v>
      </c>
      <c r="AR7" s="5">
        <f t="shared" si="33"/>
        <v>3.1753495605009889E-2</v>
      </c>
      <c r="AS7" s="5">
        <f t="shared" si="34"/>
        <v>1.1411377968381283E-2</v>
      </c>
      <c r="AT7" s="5">
        <f t="shared" si="35"/>
        <v>2.050475776857658E-3</v>
      </c>
      <c r="AU7" s="5">
        <f t="shared" si="36"/>
        <v>2.4562916784340067E-4</v>
      </c>
      <c r="AV7" s="5">
        <f t="shared" si="37"/>
        <v>2.2068178801374026E-5</v>
      </c>
      <c r="AW7" s="5">
        <f t="shared" si="38"/>
        <v>3.4280467099919467E-8</v>
      </c>
      <c r="AX7" s="5">
        <f t="shared" si="39"/>
        <v>2.3967423908556981E-7</v>
      </c>
      <c r="AY7" s="5">
        <f t="shared" si="40"/>
        <v>5.1889681174407884E-7</v>
      </c>
      <c r="AZ7" s="5">
        <f t="shared" si="41"/>
        <v>5.6170805478606209E-7</v>
      </c>
      <c r="BA7" s="5">
        <f t="shared" si="42"/>
        <v>4.0536760767656565E-7</v>
      </c>
      <c r="BB7" s="5">
        <f t="shared" si="43"/>
        <v>2.194060988888717E-7</v>
      </c>
      <c r="BC7" s="5">
        <f t="shared" si="44"/>
        <v>9.5003222394705976E-8</v>
      </c>
      <c r="BD7" s="5">
        <f t="shared" si="45"/>
        <v>1.1457765683699975E-2</v>
      </c>
      <c r="BE7" s="5">
        <f t="shared" si="46"/>
        <v>4.1176220884865406E-3</v>
      </c>
      <c r="BF7" s="5">
        <f t="shared" si="47"/>
        <v>7.3988298118683315E-4</v>
      </c>
      <c r="BG7" s="5">
        <f t="shared" si="48"/>
        <v>8.8631547381128745E-5</v>
      </c>
      <c r="BH7" s="5">
        <f t="shared" si="49"/>
        <v>7.9629665003636633E-6</v>
      </c>
      <c r="BI7" s="5">
        <f t="shared" si="50"/>
        <v>5.723364861339642E-7</v>
      </c>
      <c r="BJ7" s="8">
        <f t="shared" si="51"/>
        <v>4.900996688211718E-2</v>
      </c>
      <c r="BK7" s="8">
        <f t="shared" si="52"/>
        <v>0.15566001780839381</v>
      </c>
      <c r="BL7" s="8">
        <f t="shared" si="53"/>
        <v>0.65297291074610875</v>
      </c>
      <c r="BM7" s="8">
        <f t="shared" si="54"/>
        <v>0.45555683451688278</v>
      </c>
      <c r="BN7" s="8">
        <f t="shared" si="55"/>
        <v>0.53757401789849002</v>
      </c>
    </row>
    <row r="8" spans="1:88" x14ac:dyDescent="0.25">
      <c r="A8" t="s">
        <v>687</v>
      </c>
      <c r="B8" t="s">
        <v>697</v>
      </c>
      <c r="C8" t="s">
        <v>281</v>
      </c>
      <c r="D8" t="s">
        <v>743</v>
      </c>
      <c r="E8" s="1">
        <f>VLOOKUP(A8,home!$A$2:$E$670,3,FALSE)</f>
        <v>1.4875</v>
      </c>
      <c r="F8">
        <f>VLOOKUP(B8,home!$B$2:$E$670,3,FALSE)</f>
        <v>1.5462</v>
      </c>
      <c r="G8">
        <f>VLOOKUP(C8,away!$B$2:$E$670,4,FALSE)</f>
        <v>1.23</v>
      </c>
      <c r="H8">
        <f>VLOOKUP(A8,away!$A$2:$E$670,3,FALSE)</f>
        <v>1.05</v>
      </c>
      <c r="I8">
        <f>VLOOKUP(C8,away!$B$2:$E$670,3,FALSE)</f>
        <v>1.23</v>
      </c>
      <c r="J8">
        <f>VLOOKUP(B8,home!$B$2:$E$670,4,FALSE)</f>
        <v>1.1429</v>
      </c>
      <c r="K8" s="3">
        <f t="shared" si="0"/>
        <v>2.8289661750000001</v>
      </c>
      <c r="L8" s="3">
        <f t="shared" si="1"/>
        <v>1.4760553500000002</v>
      </c>
      <c r="M8" s="5">
        <f t="shared" si="2"/>
        <v>1.3500594938368601E-2</v>
      </c>
      <c r="N8" s="5">
        <f t="shared" si="3"/>
        <v>3.8192726423020983E-2</v>
      </c>
      <c r="O8" s="5">
        <f t="shared" si="4"/>
        <v>1.9927625386961894E-2</v>
      </c>
      <c r="P8" s="5">
        <f t="shared" si="5"/>
        <v>5.6374578167786488E-2</v>
      </c>
      <c r="Q8" s="5">
        <f t="shared" si="6"/>
        <v>5.4022965590877561E-2</v>
      </c>
      <c r="R8" s="5">
        <f t="shared" si="7"/>
        <v>1.4707139032610469E-2</v>
      </c>
      <c r="S8" s="5">
        <f t="shared" si="8"/>
        <v>5.8850981717919554E-2</v>
      </c>
      <c r="T8" s="5">
        <f t="shared" si="9"/>
        <v>7.9740887383280751E-2</v>
      </c>
      <c r="U8" s="5">
        <f t="shared" si="10"/>
        <v>4.1605998854277237E-2</v>
      </c>
      <c r="V8" s="5">
        <f t="shared" si="11"/>
        <v>2.7304963507603582E-2</v>
      </c>
      <c r="W8" s="5">
        <f t="shared" si="12"/>
        <v>5.0943047443260503E-2</v>
      </c>
      <c r="X8" s="5">
        <f t="shared" si="13"/>
        <v>7.5194757723928501E-2</v>
      </c>
      <c r="Y8" s="5">
        <f t="shared" si="14"/>
        <v>5.5495812215179269E-2</v>
      </c>
      <c r="Z8" s="5">
        <f t="shared" si="15"/>
        <v>7.236183750759506E-3</v>
      </c>
      <c r="AA8" s="5">
        <f t="shared" si="16"/>
        <v>2.0470919066983274E-2</v>
      </c>
      <c r="AB8" s="5">
        <f t="shared" si="17"/>
        <v>2.8955768805829129E-2</v>
      </c>
      <c r="AC8" s="5">
        <f t="shared" si="18"/>
        <v>7.126101695217049E-3</v>
      </c>
      <c r="AD8" s="5">
        <f t="shared" si="19"/>
        <v>3.6029039517101055E-2</v>
      </c>
      <c r="AE8" s="5">
        <f t="shared" si="20"/>
        <v>5.3180856534578436E-2</v>
      </c>
      <c r="AF8" s="5">
        <f t="shared" si="21"/>
        <v>3.9248943902723495E-2</v>
      </c>
      <c r="AG8" s="5">
        <f t="shared" si="22"/>
        <v>1.9311204543154974E-2</v>
      </c>
      <c r="AH8" s="5">
        <f t="shared" si="23"/>
        <v>2.6702519347229078E-3</v>
      </c>
      <c r="AI8" s="5">
        <f t="shared" si="24"/>
        <v>7.5540524020594147E-3</v>
      </c>
      <c r="AJ8" s="5">
        <f t="shared" si="25"/>
        <v>1.0685079364801795E-2</v>
      </c>
      <c r="AK8" s="5">
        <f t="shared" si="26"/>
        <v>1.0075909366738255E-2</v>
      </c>
      <c r="AL8" s="5">
        <f t="shared" si="27"/>
        <v>1.1902615518280381E-3</v>
      </c>
      <c r="AM8" s="5">
        <f t="shared" si="28"/>
        <v>2.0384986822323439E-2</v>
      </c>
      <c r="AN8" s="5">
        <f t="shared" si="29"/>
        <v>3.0089368858770015E-2</v>
      </c>
      <c r="AO8" s="5">
        <f t="shared" si="30"/>
        <v>2.2206786941055448E-2</v>
      </c>
      <c r="AP8" s="5">
        <f t="shared" si="31"/>
        <v>1.0926148890218347E-2</v>
      </c>
      <c r="AQ8" s="5">
        <f t="shared" si="32"/>
        <v>4.0319001310758374E-3</v>
      </c>
      <c r="AR8" s="5">
        <f t="shared" si="33"/>
        <v>7.8828793081911984E-4</v>
      </c>
      <c r="AS8" s="5">
        <f t="shared" si="34"/>
        <v>2.23003989244803E-3</v>
      </c>
      <c r="AT8" s="5">
        <f t="shared" si="35"/>
        <v>3.1543537123180582E-3</v>
      </c>
      <c r="AU8" s="5">
        <f t="shared" si="36"/>
        <v>2.9745199853778229E-3</v>
      </c>
      <c r="AV8" s="5">
        <f t="shared" si="37"/>
        <v>2.1037041063738391E-3</v>
      </c>
      <c r="AW8" s="5">
        <f t="shared" si="38"/>
        <v>1.3806077353537265E-4</v>
      </c>
      <c r="AX8" s="5">
        <f t="shared" si="39"/>
        <v>9.6114063663622889E-3</v>
      </c>
      <c r="AY8" s="5">
        <f t="shared" si="40"/>
        <v>1.4186967788093119E-2</v>
      </c>
      <c r="AZ8" s="5">
        <f t="shared" si="41"/>
        <v>1.0470374851946261E-2</v>
      </c>
      <c r="BA8" s="5">
        <f t="shared" si="42"/>
        <v>5.1516176055735816E-3</v>
      </c>
      <c r="BB8" s="5">
        <f t="shared" si="43"/>
        <v>1.9010181819652681E-3</v>
      </c>
      <c r="BC8" s="5">
        <f t="shared" si="44"/>
        <v>5.6120161158742154E-4</v>
      </c>
      <c r="BD8" s="5">
        <f t="shared" si="45"/>
        <v>1.9392610293766539E-4</v>
      </c>
      <c r="BE8" s="5">
        <f t="shared" si="46"/>
        <v>5.4861038566022353E-4</v>
      </c>
      <c r="BF8" s="5">
        <f t="shared" si="47"/>
        <v>7.7600011214323892E-4</v>
      </c>
      <c r="BG8" s="5">
        <f t="shared" si="48"/>
        <v>7.3175935634980992E-4</v>
      </c>
      <c r="BH8" s="5">
        <f t="shared" si="49"/>
        <v>5.1753061683834601E-4</v>
      </c>
      <c r="BI8" s="5">
        <f t="shared" si="50"/>
        <v>2.9281532191251317E-4</v>
      </c>
      <c r="BJ8" s="8">
        <f t="shared" si="51"/>
        <v>0.63088201932607668</v>
      </c>
      <c r="BK8" s="8">
        <f t="shared" si="52"/>
        <v>0.17853444936681639</v>
      </c>
      <c r="BL8" s="8">
        <f t="shared" si="53"/>
        <v>0.17096429173816302</v>
      </c>
      <c r="BM8" s="8">
        <f t="shared" si="54"/>
        <v>0.77684240762763201</v>
      </c>
      <c r="BN8" s="8">
        <f t="shared" si="55"/>
        <v>0.196725629539626</v>
      </c>
    </row>
    <row r="9" spans="1:88" x14ac:dyDescent="0.25">
      <c r="A9" t="s">
        <v>61</v>
      </c>
      <c r="B9" t="s">
        <v>69</v>
      </c>
      <c r="C9" t="s">
        <v>686</v>
      </c>
      <c r="D9" t="s">
        <v>743</v>
      </c>
      <c r="E9" s="1">
        <f>VLOOKUP(A9,home!$A$2:$E$670,3,FALSE)</f>
        <v>1.56</v>
      </c>
      <c r="F9">
        <f>VLOOKUP(B9,home!$B$2:$E$670,3,FALSE)</f>
        <v>1.92</v>
      </c>
      <c r="G9">
        <f>VLOOKUP(C9,away!$B$2:$E$670,4,FALSE)</f>
        <v>0.84389999999999998</v>
      </c>
      <c r="H9">
        <f>VLOOKUP(A9,away!$A$2:$E$670,3,FALSE)</f>
        <v>1.08</v>
      </c>
      <c r="I9">
        <f>VLOOKUP(C9,away!$B$2:$E$670,3,FALSE)</f>
        <v>1.8506</v>
      </c>
      <c r="J9">
        <f>VLOOKUP(B9,home!$B$2:$E$670,4,FALSE)</f>
        <v>0</v>
      </c>
      <c r="K9" s="3">
        <f t="shared" si="0"/>
        <v>2.5276492799999999</v>
      </c>
      <c r="L9" s="3">
        <f t="shared" si="1"/>
        <v>0</v>
      </c>
      <c r="M9" s="5">
        <f t="shared" si="2"/>
        <v>7.9846496603898601E-2</v>
      </c>
      <c r="N9" s="5">
        <f t="shared" si="3"/>
        <v>0.20182393965136669</v>
      </c>
      <c r="O9" s="5">
        <f t="shared" si="4"/>
        <v>0</v>
      </c>
      <c r="P9" s="5">
        <f t="shared" si="5"/>
        <v>0</v>
      </c>
      <c r="Q9" s="5">
        <f t="shared" si="6"/>
        <v>0.2550700678732703</v>
      </c>
      <c r="R9" s="5">
        <f t="shared" si="7"/>
        <v>0</v>
      </c>
      <c r="S9" s="5">
        <f t="shared" si="8"/>
        <v>0</v>
      </c>
      <c r="T9" s="5">
        <f t="shared" si="9"/>
        <v>0</v>
      </c>
      <c r="U9" s="5">
        <f t="shared" si="10"/>
        <v>0</v>
      </c>
      <c r="V9" s="5">
        <f t="shared" si="11"/>
        <v>0</v>
      </c>
      <c r="W9" s="5">
        <f t="shared" si="12"/>
        <v>0.21490922446980759</v>
      </c>
      <c r="X9" s="5">
        <f t="shared" si="13"/>
        <v>0</v>
      </c>
      <c r="Y9" s="5">
        <f t="shared" si="14"/>
        <v>0</v>
      </c>
      <c r="Z9" s="5">
        <f t="shared" si="15"/>
        <v>0</v>
      </c>
      <c r="AA9" s="5">
        <f t="shared" si="16"/>
        <v>0</v>
      </c>
      <c r="AB9" s="5">
        <f t="shared" si="17"/>
        <v>0</v>
      </c>
      <c r="AC9" s="5">
        <f t="shared" si="18"/>
        <v>0</v>
      </c>
      <c r="AD9" s="5">
        <f t="shared" si="19"/>
        <v>0.13580378662411691</v>
      </c>
      <c r="AE9" s="5">
        <f t="shared" si="20"/>
        <v>0</v>
      </c>
      <c r="AF9" s="5">
        <f t="shared" si="21"/>
        <v>0</v>
      </c>
      <c r="AG9" s="5">
        <f t="shared" si="22"/>
        <v>0</v>
      </c>
      <c r="AH9" s="5">
        <f t="shared" si="23"/>
        <v>0</v>
      </c>
      <c r="AI9" s="5">
        <f t="shared" si="24"/>
        <v>0</v>
      </c>
      <c r="AJ9" s="5">
        <f t="shared" si="25"/>
        <v>0</v>
      </c>
      <c r="AK9" s="5">
        <f t="shared" si="26"/>
        <v>0</v>
      </c>
      <c r="AL9" s="5">
        <f t="shared" si="27"/>
        <v>0</v>
      </c>
      <c r="AM9" s="5">
        <f t="shared" si="28"/>
        <v>6.8652868696344516E-2</v>
      </c>
      <c r="AN9" s="5">
        <f t="shared" si="29"/>
        <v>0</v>
      </c>
      <c r="AO9" s="5">
        <f t="shared" si="30"/>
        <v>0</v>
      </c>
      <c r="AP9" s="5">
        <f t="shared" si="31"/>
        <v>0</v>
      </c>
      <c r="AQ9" s="5">
        <f t="shared" si="32"/>
        <v>0</v>
      </c>
      <c r="AR9" s="5">
        <f t="shared" si="33"/>
        <v>0</v>
      </c>
      <c r="AS9" s="5">
        <f t="shared" si="34"/>
        <v>0</v>
      </c>
      <c r="AT9" s="5">
        <f t="shared" si="35"/>
        <v>0</v>
      </c>
      <c r="AU9" s="5">
        <f t="shared" si="36"/>
        <v>0</v>
      </c>
      <c r="AV9" s="5">
        <f t="shared" si="37"/>
        <v>0</v>
      </c>
      <c r="AW9" s="5">
        <f t="shared" si="38"/>
        <v>0</v>
      </c>
      <c r="AX9" s="5">
        <f t="shared" si="39"/>
        <v>2.8921729021708288E-2</v>
      </c>
      <c r="AY9" s="5">
        <f t="shared" si="40"/>
        <v>0</v>
      </c>
      <c r="AZ9" s="5">
        <f t="shared" si="41"/>
        <v>0</v>
      </c>
      <c r="BA9" s="5">
        <f t="shared" si="42"/>
        <v>0</v>
      </c>
      <c r="BB9" s="5">
        <f t="shared" si="43"/>
        <v>0</v>
      </c>
      <c r="BC9" s="5">
        <f t="shared" si="44"/>
        <v>0</v>
      </c>
      <c r="BD9" s="5">
        <f t="shared" si="45"/>
        <v>0</v>
      </c>
      <c r="BE9" s="5">
        <f t="shared" si="46"/>
        <v>0</v>
      </c>
      <c r="BF9" s="5">
        <f t="shared" si="47"/>
        <v>0</v>
      </c>
      <c r="BG9" s="5">
        <f t="shared" si="48"/>
        <v>0</v>
      </c>
      <c r="BH9" s="5">
        <f t="shared" si="49"/>
        <v>0</v>
      </c>
      <c r="BI9" s="5">
        <f t="shared" si="50"/>
        <v>0</v>
      </c>
      <c r="BJ9" s="8">
        <f t="shared" si="51"/>
        <v>0.90518161633661443</v>
      </c>
      <c r="BK9" s="8">
        <f t="shared" si="52"/>
        <v>7.9846496603898601E-2</v>
      </c>
      <c r="BL9" s="8">
        <f t="shared" si="53"/>
        <v>0</v>
      </c>
      <c r="BM9" s="8">
        <f t="shared" si="54"/>
        <v>0.44828760881197732</v>
      </c>
      <c r="BN9" s="8">
        <f t="shared" si="55"/>
        <v>0.53674050412853558</v>
      </c>
    </row>
    <row r="10" spans="1:88" x14ac:dyDescent="0.25">
      <c r="A10" t="s">
        <v>35</v>
      </c>
      <c r="B10" t="s">
        <v>302</v>
      </c>
      <c r="C10" t="s">
        <v>43</v>
      </c>
      <c r="D10" t="s">
        <v>747</v>
      </c>
      <c r="E10" s="1">
        <f>VLOOKUP(A10,home!$A$2:$E$670,3,FALSE)</f>
        <v>1.56944444444444</v>
      </c>
      <c r="F10">
        <f>VLOOKUP(B10,home!$B$2:$E$670,3,FALSE)</f>
        <v>1.69</v>
      </c>
      <c r="G10">
        <f>VLOOKUP(C10,away!$B$2:$E$670,4,FALSE)</f>
        <v>1.36</v>
      </c>
      <c r="H10">
        <f>VLOOKUP(A10,away!$A$2:$E$670,3,FALSE)</f>
        <v>1.0833333333333299</v>
      </c>
      <c r="I10">
        <f>VLOOKUP(C10,away!$B$2:$E$670,3,FALSE)</f>
        <v>1.36</v>
      </c>
      <c r="J10">
        <f>VLOOKUP(B10,home!$B$2:$E$670,4,FALSE)</f>
        <v>0.69</v>
      </c>
      <c r="K10" s="3">
        <f t="shared" ref="K10:K17" si="56">E10*F10*G10</f>
        <v>3.6072111111111007</v>
      </c>
      <c r="L10" s="3">
        <f t="shared" ref="L10:L17" si="57">H10*I10*J10</f>
        <v>1.0165999999999968</v>
      </c>
      <c r="M10" s="5">
        <f t="shared" si="2"/>
        <v>9.8153174236325028E-3</v>
      </c>
      <c r="N10" s="5">
        <f t="shared" ref="N10:N17" si="58">_xlfn.POISSON.DIST(1,K10,FALSE) * _xlfn.POISSON.DIST(0,L10,FALSE)</f>
        <v>3.5405922069609547E-2</v>
      </c>
      <c r="O10" s="5">
        <f t="shared" ref="O10:O17" si="59">_xlfn.POISSON.DIST(0,K10,FALSE) * _xlfn.POISSON.DIST(1,L10,FALSE)</f>
        <v>9.9782516928647712E-3</v>
      </c>
      <c r="P10" s="5">
        <f t="shared" ref="P10:P17" si="60">_xlfn.POISSON.DIST(1,K10,FALSE) * _xlfn.POISSON.DIST(1,L10,FALSE)</f>
        <v>3.599366037596495E-2</v>
      </c>
      <c r="Q10" s="5">
        <f t="shared" ref="Q10:Q17" si="61">_xlfn.POISSON.DIST(2,K10,FALSE) * _xlfn.POISSON.DIST(0,L10,FALSE)</f>
        <v>6.3858317744314649E-2</v>
      </c>
      <c r="R10" s="5">
        <f t="shared" ref="R10:R17" si="62">_xlfn.POISSON.DIST(0,K10,FALSE) * _xlfn.POISSON.DIST(2,L10,FALSE)</f>
        <v>5.0719453354831461E-3</v>
      </c>
      <c r="S10" s="5">
        <f t="shared" ref="S10:S17" si="63">_xlfn.POISSON.DIST(2,K10,FALSE) * _xlfn.POISSON.DIST(2,L10,FALSE)</f>
        <v>3.2998005345731551E-2</v>
      </c>
      <c r="T10" s="5">
        <f t="shared" ref="T10:T17" si="64">_xlfn.POISSON.DIST(2,K10,FALSE) * _xlfn.POISSON.DIST(1,L10,FALSE)</f>
        <v>6.4918365818870075E-2</v>
      </c>
      <c r="U10" s="5">
        <f t="shared" ref="U10:U17" si="65">_xlfn.POISSON.DIST(1,K10,FALSE) * _xlfn.POISSON.DIST(2,L10,FALSE)</f>
        <v>1.8295577569102925E-2</v>
      </c>
      <c r="V10" s="5">
        <f t="shared" ref="V10:V17" si="66">_xlfn.POISSON.DIST(3,K10,FALSE) * _xlfn.POISSON.DIST(3,L10,FALSE)</f>
        <v>1.3445186926109397E-2</v>
      </c>
      <c r="W10" s="5">
        <f t="shared" ref="W10:W17" si="67">_xlfn.POISSON.DIST(3,K10,FALSE) * _xlfn.POISSON.DIST(0,L10,FALSE)</f>
        <v>7.6783477768051653E-2</v>
      </c>
      <c r="X10" s="5">
        <f t="shared" ref="X10:X17" si="68">_xlfn.POISSON.DIST(3,K10,FALSE) * _xlfn.POISSON.DIST(1,L10,FALSE)</f>
        <v>7.8058083499001063E-2</v>
      </c>
      <c r="Y10" s="5">
        <f t="shared" ref="Y10:Y17" si="69">_xlfn.POISSON.DIST(3,K10,FALSE) * _xlfn.POISSON.DIST(2,L10,FALSE)</f>
        <v>3.9676923842542115E-2</v>
      </c>
      <c r="Z10" s="5">
        <f t="shared" ref="Z10:Z17" si="70">_xlfn.POISSON.DIST(0,K10,FALSE) * _xlfn.POISSON.DIST(3,L10,FALSE)</f>
        <v>1.7187132093507171E-3</v>
      </c>
      <c r="AA10" s="5">
        <f t="shared" ref="AA10:AA17" si="71">_xlfn.POISSON.DIST(1,K10,FALSE) * _xlfn.POISSON.DIST(3,L10,FALSE)</f>
        <v>6.1997613855833264E-3</v>
      </c>
      <c r="AB10" s="5">
        <f t="shared" ref="AB10:AB17" si="72">_xlfn.POISSON.DIST(2,K10,FALSE) * _xlfn.POISSON.DIST(3,L10,FALSE)</f>
        <v>1.1181924078156866E-2</v>
      </c>
      <c r="AC10" s="5">
        <f t="shared" ref="AC10:AC17" si="73">_xlfn.POISSON.DIST(4,K10,FALSE) * _xlfn.POISSON.DIST(4,L10,FALSE)</f>
        <v>3.0815450931351946E-3</v>
      </c>
      <c r="AD10" s="5">
        <f t="shared" ref="AD10:AD17" si="74">_xlfn.POISSON.DIST(4,K10,FALSE) * _xlfn.POISSON.DIST(0,L10,FALSE)</f>
        <v>6.9243553538667041E-2</v>
      </c>
      <c r="AE10" s="5">
        <f t="shared" ref="AE10:AE17" si="75">_xlfn.POISSON.DIST(4,K10,FALSE) * _xlfn.POISSON.DIST(1,L10,FALSE)</f>
        <v>7.0392996527408699E-2</v>
      </c>
      <c r="AF10" s="5">
        <f t="shared" ref="AF10:AF17" si="76">_xlfn.POISSON.DIST(4,K10,FALSE) * _xlfn.POISSON.DIST(2,L10,FALSE)</f>
        <v>3.5780760134881719E-2</v>
      </c>
      <c r="AG10" s="5">
        <f t="shared" ref="AG10:AG17" si="77">_xlfn.POISSON.DIST(4,K10,FALSE) * _xlfn.POISSON.DIST(3,L10,FALSE)</f>
        <v>1.2124906917706884E-2</v>
      </c>
      <c r="AH10" s="5">
        <f t="shared" ref="AH10:AH17" si="78">_xlfn.POISSON.DIST(0,K10,FALSE) * _xlfn.POISSON.DIST(4,L10,FALSE)</f>
        <v>4.3681096215648338E-4</v>
      </c>
      <c r="AI10" s="5">
        <f t="shared" ref="AI10:AI17" si="79">_xlfn.POISSON.DIST(1,K10,FALSE) * _xlfn.POISSON.DIST(4,L10,FALSE)</f>
        <v>1.5756693561459975E-3</v>
      </c>
      <c r="AJ10" s="5">
        <f t="shared" ref="AJ10:AJ17" si="80">_xlfn.POISSON.DIST(2,K10,FALSE) * _xlfn.POISSON.DIST(4,L10,FALSE)</f>
        <v>2.8418860044635581E-3</v>
      </c>
      <c r="AK10" s="5">
        <f t="shared" ref="AK10:AK17" si="81">_xlfn.POISSON.DIST(3,K10,FALSE) * _xlfn.POISSON.DIST(4,L10,FALSE)</f>
        <v>3.4170942572706925E-3</v>
      </c>
      <c r="AL10" s="5">
        <f t="shared" ref="AL10:AL17" si="82">_xlfn.POISSON.DIST(5,K10,FALSE) * _xlfn.POISSON.DIST(5,L10,FALSE)</f>
        <v>4.5201222835025186E-4</v>
      </c>
      <c r="AM10" s="5">
        <f t="shared" ref="AM10:AM17" si="83">_xlfn.POISSON.DIST(5,K10,FALSE) * _xlfn.POISSON.DIST(0,L10,FALSE)</f>
        <v>4.9955223139499218E-2</v>
      </c>
      <c r="AN10" s="5">
        <f t="shared" ref="AN10:AN17" si="84">_xlfn.POISSON.DIST(5,K10,FALSE) * _xlfn.POISSON.DIST(1,L10,FALSE)</f>
        <v>5.0784479843614748E-2</v>
      </c>
      <c r="AO10" s="5">
        <f t="shared" ref="AO10:AO17" si="85">_xlfn.POISSON.DIST(5,K10,FALSE) * _xlfn.POISSON.DIST(2,L10,FALSE)</f>
        <v>2.5813751104509293E-2</v>
      </c>
      <c r="AP10" s="5">
        <f t="shared" ref="AP10:AP17" si="86">_xlfn.POISSON.DIST(5,K10,FALSE) * _xlfn.POISSON.DIST(3,L10,FALSE)</f>
        <v>8.7474197909480234E-3</v>
      </c>
      <c r="AQ10" s="5">
        <f t="shared" ref="AQ10:AQ17" si="87">_xlfn.POISSON.DIST(5,K10,FALSE) * _xlfn.POISSON.DIST(4,L10,FALSE)</f>
        <v>2.2231567398694331E-3</v>
      </c>
      <c r="AR10" s="5">
        <f t="shared" ref="AR10:AR17" si="88">_xlfn.POISSON.DIST(0,K10,FALSE) * _xlfn.POISSON.DIST(5,L10,FALSE)</f>
        <v>8.8812404825655951E-5</v>
      </c>
      <c r="AS10" s="5">
        <f t="shared" ref="AS10:AS17" si="89">_xlfn.POISSON.DIST(1,K10,FALSE) * _xlfn.POISSON.DIST(5,L10,FALSE)</f>
        <v>3.2036509349160332E-4</v>
      </c>
      <c r="AT10" s="5">
        <f t="shared" ref="AT10:AT17" si="90">_xlfn.POISSON.DIST(2,K10,FALSE) * _xlfn.POISSON.DIST(5,L10,FALSE)</f>
        <v>5.7781226242752907E-4</v>
      </c>
      <c r="AU10" s="5">
        <f t="shared" ref="AU10:AU17" si="91">_xlfn.POISSON.DIST(3,K10,FALSE) * _xlfn.POISSON.DIST(5,L10,FALSE)</f>
        <v>6.9476360438827526E-4</v>
      </c>
      <c r="AV10" s="5">
        <f t="shared" ref="AV10:AV17" si="92">_xlfn.POISSON.DIST(4,K10,FALSE) * _xlfn.POISSON.DIST(5,L10,FALSE)</f>
        <v>6.2653974833624601E-4</v>
      </c>
      <c r="AW10" s="5">
        <f t="shared" ref="AW10:AW17" si="93">_xlfn.POISSON.DIST(6,K10,FALSE) * _xlfn.POISSON.DIST(6,L10,FALSE)</f>
        <v>4.6043608086166618E-5</v>
      </c>
      <c r="AX10" s="5">
        <f t="shared" ref="AX10:AX17" si="94">_xlfn.POISSON.DIST(6,K10,FALSE) * _xlfn.POISSON.DIST(0,L10,FALSE)</f>
        <v>3.0033172661139321E-2</v>
      </c>
      <c r="AY10" s="5">
        <f t="shared" ref="AY10:AY17" si="95">_xlfn.POISSON.DIST(6,K10,FALSE) * _xlfn.POISSON.DIST(1,L10,FALSE)</f>
        <v>3.0531723327314138E-2</v>
      </c>
      <c r="AZ10" s="5">
        <f t="shared" ref="AZ10:AZ17" si="96">_xlfn.POISSON.DIST(6,K10,FALSE) * _xlfn.POISSON.DIST(2,L10,FALSE)</f>
        <v>1.5519274967273726E-2</v>
      </c>
      <c r="BA10" s="5">
        <f t="shared" ref="BA10:BA17" si="97">_xlfn.POISSON.DIST(6,K10,FALSE) * _xlfn.POISSON.DIST(3,L10,FALSE)</f>
        <v>5.2589649772434742E-3</v>
      </c>
      <c r="BB10" s="5">
        <f t="shared" ref="BB10:BB17" si="98">_xlfn.POISSON.DIST(6,K10,FALSE) * _xlfn.POISSON.DIST(4,L10,FALSE)</f>
        <v>1.3365659489664248E-3</v>
      </c>
      <c r="BC10" s="5">
        <f t="shared" ref="BC10:BC17" si="99">_xlfn.POISSON.DIST(6,K10,FALSE) * _xlfn.POISSON.DIST(5,L10,FALSE)</f>
        <v>2.7175058874385273E-4</v>
      </c>
      <c r="BD10" s="5">
        <f t="shared" ref="BD10:BD17" si="100">_xlfn.POISSON.DIST(0,K10,FALSE) * _xlfn.POISSON.DIST(6,L10,FALSE)</f>
        <v>1.5047781790960254E-5</v>
      </c>
      <c r="BE10" s="5">
        <f t="shared" ref="BE10:BE17" si="101">_xlfn.POISSON.DIST(1,K10,FALSE) * _xlfn.POISSON.DIST(6,L10,FALSE)</f>
        <v>5.4280525673927126E-5</v>
      </c>
      <c r="BF10" s="5">
        <f t="shared" ref="BF10:BF17" si="102">_xlfn.POISSON.DIST(2,K10,FALSE) * _xlfn.POISSON.DIST(6,L10,FALSE)</f>
        <v>9.7900657663970654E-5</v>
      </c>
      <c r="BG10" s="5">
        <f t="shared" ref="BG10:BG17" si="103">_xlfn.POISSON.DIST(3,K10,FALSE) * _xlfn.POISSON.DIST(6,L10,FALSE)</f>
        <v>1.1771611337018635E-4</v>
      </c>
      <c r="BH10" s="5">
        <f t="shared" ref="BH10:BH17" si="104">_xlfn.POISSON.DIST(4,K10,FALSE) * _xlfn.POISSON.DIST(6,L10,FALSE)</f>
        <v>1.0615671802643757E-4</v>
      </c>
      <c r="BI10" s="5">
        <f t="shared" ref="BI10:BI17" si="105">_xlfn.POISSON.DIST(5,K10,FALSE) * _xlfn.POISSON.DIST(6,L10,FALSE)</f>
        <v>7.6585938556810734E-5</v>
      </c>
      <c r="BJ10" s="8">
        <f t="shared" ref="BJ10:BJ17" si="106">SUM(N10,Q10,T10,W10,X10,Y10,AD10,AE10,AF10,AG10,AM10,AN10,AO10,AP10,AQ10,AX10,AY10,AZ10,BA10,BB10,BC10)</f>
        <v>0.76671879095017514</v>
      </c>
      <c r="BK10" s="8">
        <f t="shared" ref="BK10:BK17" si="107">SUM(M10,P10,S10,V10,AC10,AL10,AY10)</f>
        <v>0.12631745072023798</v>
      </c>
      <c r="BL10" s="8">
        <f t="shared" ref="BL10:BL17" si="108">SUM(O10,R10,U10,AA10,AB10,AH10,AI10,AJ10,AK10,AR10,AS10,AT10,AU10,AV10,BD10,BE10,BF10,BG10,BH10,BI10)</f>
        <v>6.1774901489779363E-2</v>
      </c>
      <c r="BM10" s="8">
        <f t="shared" ref="BM10:BM17" si="109">SUM(S10:BI10)</f>
        <v>0.76592076200844561</v>
      </c>
      <c r="BN10" s="8">
        <f t="shared" ref="BN10:BN17" si="110">SUM(M10:R10)</f>
        <v>0.16012341464186955</v>
      </c>
    </row>
    <row r="11" spans="1:88" x14ac:dyDescent="0.25">
      <c r="B11" t="s">
        <v>744</v>
      </c>
      <c r="C11" t="s">
        <v>745</v>
      </c>
      <c r="D11" t="s">
        <v>747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747</v>
      </c>
      <c r="E12" s="1">
        <f>VLOOKUP(A12,home!$A$2:$E$670,3,FALSE)</f>
        <v>1.7115384615384599</v>
      </c>
      <c r="F12">
        <f>VLOOKUP(B12,home!$B$2:$E$670,3,FALSE)</f>
        <v>1.43</v>
      </c>
      <c r="G12">
        <f>VLOOKUP(C12,away!$B$2:$E$670,4,FALSE)</f>
        <v>0.62</v>
      </c>
      <c r="H12">
        <f>VLOOKUP(A12,away!$A$2:$E$670,3,FALSE)</f>
        <v>1.4722222222222201</v>
      </c>
      <c r="I12">
        <f>VLOOKUP(C12,away!$B$2:$E$670,3,FALSE)</f>
        <v>1.54</v>
      </c>
      <c r="J12">
        <f>VLOOKUP(B12,home!$B$2:$E$670,4,FALSE)</f>
        <v>0.85</v>
      </c>
      <c r="K12" s="3">
        <f t="shared" si="56"/>
        <v>1.5174499999999984</v>
      </c>
      <c r="L12" s="3">
        <f t="shared" si="57"/>
        <v>1.9271388888888863</v>
      </c>
      <c r="M12" s="5">
        <f t="shared" si="2"/>
        <v>3.1917881141300022E-2</v>
      </c>
      <c r="N12" s="5">
        <f t="shared" si="58"/>
        <v>4.843378873786567E-2</v>
      </c>
      <c r="O12" s="5">
        <f t="shared" si="59"/>
        <v>6.1510189998332465E-2</v>
      </c>
      <c r="P12" s="5">
        <f t="shared" si="60"/>
        <v>9.3338637812969499E-2</v>
      </c>
      <c r="Q12" s="5">
        <f t="shared" si="61"/>
        <v>3.6747926360137094E-2</v>
      </c>
      <c r="R12" s="5">
        <f t="shared" si="62"/>
        <v>5.9269339604365361E-2</v>
      </c>
      <c r="S12" s="5">
        <f t="shared" si="63"/>
        <v>6.8238405850096592E-2</v>
      </c>
      <c r="T12" s="5">
        <f t="shared" si="64"/>
        <v>7.081835797464521E-2</v>
      </c>
      <c r="U12" s="5">
        <f t="shared" si="65"/>
        <v>8.9938259382644131E-2</v>
      </c>
      <c r="V12" s="5">
        <f t="shared" si="66"/>
        <v>2.2172454299832299E-2</v>
      </c>
      <c r="W12" s="5">
        <f t="shared" si="67"/>
        <v>1.8587713618396659E-2</v>
      </c>
      <c r="X12" s="5">
        <f t="shared" si="68"/>
        <v>3.5821105769541763E-2</v>
      </c>
      <c r="Y12" s="5">
        <f t="shared" si="69"/>
        <v>3.4516122985742997E-2</v>
      </c>
      <c r="Z12" s="5">
        <f t="shared" si="70"/>
        <v>3.8073416423444903E-2</v>
      </c>
      <c r="AA12" s="5">
        <f t="shared" si="71"/>
        <v>5.7774505751756411E-2</v>
      </c>
      <c r="AB12" s="5">
        <f t="shared" si="72"/>
        <v>4.3834961876501342E-2</v>
      </c>
      <c r="AC12" s="5">
        <f t="shared" si="73"/>
        <v>4.0524829016586562E-3</v>
      </c>
      <c r="AD12" s="5">
        <f t="shared" si="74"/>
        <v>7.0514815075589958E-3</v>
      </c>
      <c r="AE12" s="5">
        <f t="shared" si="75"/>
        <v>1.3589184237497772E-2</v>
      </c>
      <c r="AF12" s="5">
        <f t="shared" si="76"/>
        <v>1.3094122706178914E-2</v>
      </c>
      <c r="AG12" s="5">
        <f t="shared" si="77"/>
        <v>8.4113976943201215E-3</v>
      </c>
      <c r="AH12" s="5">
        <f t="shared" si="78"/>
        <v>1.8343190355620376E-2</v>
      </c>
      <c r="AI12" s="5">
        <f t="shared" si="79"/>
        <v>2.7834874205136112E-2</v>
      </c>
      <c r="AJ12" s="5">
        <f t="shared" si="80"/>
        <v>2.1119014931291875E-2</v>
      </c>
      <c r="AK12" s="5">
        <f t="shared" si="81"/>
        <v>1.068234973582961E-2</v>
      </c>
      <c r="AL12" s="5">
        <f t="shared" si="82"/>
        <v>4.7403301256326727E-4</v>
      </c>
      <c r="AM12" s="5">
        <f t="shared" si="83"/>
        <v>2.1400541227290758E-3</v>
      </c>
      <c r="AN12" s="5">
        <f t="shared" si="84"/>
        <v>4.1241815242381913E-3</v>
      </c>
      <c r="AO12" s="5">
        <f t="shared" si="85"/>
        <v>3.9739353000982315E-3</v>
      </c>
      <c r="AP12" s="5">
        <f t="shared" si="86"/>
        <v>2.5527750862492093E-3</v>
      </c>
      <c r="AQ12" s="5">
        <f t="shared" si="87"/>
        <v>1.2298880358243833E-3</v>
      </c>
      <c r="AR12" s="5">
        <f t="shared" si="88"/>
        <v>7.0699750961215162E-3</v>
      </c>
      <c r="AS12" s="5">
        <f t="shared" si="89"/>
        <v>1.0728333709609584E-2</v>
      </c>
      <c r="AT12" s="5">
        <f t="shared" si="90"/>
        <v>8.1398549938235237E-3</v>
      </c>
      <c r="AU12" s="5">
        <f t="shared" si="91"/>
        <v>4.1172743201258319E-3</v>
      </c>
      <c r="AV12" s="5">
        <f t="shared" si="92"/>
        <v>1.5619394792687341E-3</v>
      </c>
      <c r="AW12" s="5">
        <f t="shared" si="93"/>
        <v>3.8506450937467265E-5</v>
      </c>
      <c r="AX12" s="5">
        <f t="shared" si="94"/>
        <v>5.4123752142253988E-4</v>
      </c>
      <c r="AY12" s="5">
        <f t="shared" si="95"/>
        <v>1.0430398756592083E-3</v>
      </c>
      <c r="AZ12" s="5">
        <f t="shared" si="96"/>
        <v>1.0050413535223446E-3</v>
      </c>
      <c r="BA12" s="5">
        <f t="shared" si="97"/>
        <v>6.4561809243814442E-4</v>
      </c>
      <c r="BB12" s="5">
        <f t="shared" si="98"/>
        <v>3.1104893332695204E-4</v>
      </c>
      <c r="BC12" s="5">
        <f t="shared" si="99"/>
        <v>1.1988689915235511E-4</v>
      </c>
      <c r="BD12" s="5">
        <f t="shared" si="100"/>
        <v>2.2708039918686194E-3</v>
      </c>
      <c r="BE12" s="5">
        <f t="shared" si="101"/>
        <v>3.4458315174610327E-3</v>
      </c>
      <c r="BF12" s="5">
        <f t="shared" si="102"/>
        <v>2.6144385180856197E-3</v>
      </c>
      <c r="BG12" s="5">
        <f t="shared" si="103"/>
        <v>1.3224265764230066E-3</v>
      </c>
      <c r="BH12" s="5">
        <f t="shared" si="104"/>
        <v>5.016790520982723E-4</v>
      </c>
      <c r="BI12" s="5">
        <f t="shared" si="105"/>
        <v>1.5225457552130438E-4</v>
      </c>
      <c r="BJ12" s="8">
        <f t="shared" si="106"/>
        <v>0.30475790833654587</v>
      </c>
      <c r="BK12" s="8">
        <f t="shared" si="107"/>
        <v>0.22123693489407958</v>
      </c>
      <c r="BL12" s="8">
        <f t="shared" si="108"/>
        <v>0.43223149767188468</v>
      </c>
      <c r="BM12" s="8">
        <f t="shared" si="109"/>
        <v>0.66407746024626313</v>
      </c>
      <c r="BN12" s="8">
        <f t="shared" si="110"/>
        <v>0.33121776365497013</v>
      </c>
    </row>
    <row r="13" spans="1:88" x14ac:dyDescent="0.25">
      <c r="A13" t="s">
        <v>61</v>
      </c>
      <c r="B13" t="s">
        <v>248</v>
      </c>
      <c r="C13" t="s">
        <v>52</v>
      </c>
      <c r="D13" t="s">
        <v>747</v>
      </c>
      <c r="E13" s="1">
        <f>VLOOKUP(A13,home!$A$2:$E$670,3,FALSE)</f>
        <v>1.56</v>
      </c>
      <c r="F13">
        <f>VLOOKUP(B13,home!$B$2:$E$670,3,FALSE)</f>
        <v>2.14</v>
      </c>
      <c r="G13">
        <f>VLOOKUP(C13,away!$B$2:$E$670,4,FALSE)</f>
        <v>0.54</v>
      </c>
      <c r="H13">
        <f>VLOOKUP(A13,away!$A$2:$E$670,3,FALSE)</f>
        <v>1.08</v>
      </c>
      <c r="I13">
        <f>VLOOKUP(C13,away!$B$2:$E$670,3,FALSE)</f>
        <v>0.18</v>
      </c>
      <c r="J13">
        <f>VLOOKUP(B13,home!$B$2:$E$670,4,FALSE)</f>
        <v>0</v>
      </c>
      <c r="K13" s="3">
        <f t="shared" si="56"/>
        <v>1.8027360000000003</v>
      </c>
      <c r="L13" s="3">
        <f t="shared" si="57"/>
        <v>0</v>
      </c>
      <c r="M13" s="5">
        <f t="shared" si="2"/>
        <v>0.16484724858816713</v>
      </c>
      <c r="N13" s="5">
        <f t="shared" si="58"/>
        <v>0.29717606953083808</v>
      </c>
      <c r="O13" s="5">
        <f t="shared" si="59"/>
        <v>0</v>
      </c>
      <c r="P13" s="5">
        <f t="shared" si="60"/>
        <v>0</v>
      </c>
      <c r="Q13" s="5">
        <f t="shared" si="61"/>
        <v>0.26786499944087255</v>
      </c>
      <c r="R13" s="5">
        <f t="shared" si="62"/>
        <v>0</v>
      </c>
      <c r="S13" s="5">
        <f t="shared" si="63"/>
        <v>0</v>
      </c>
      <c r="T13" s="5">
        <f t="shared" si="64"/>
        <v>0</v>
      </c>
      <c r="U13" s="5">
        <f t="shared" si="65"/>
        <v>0</v>
      </c>
      <c r="V13" s="5">
        <f t="shared" si="66"/>
        <v>0</v>
      </c>
      <c r="W13" s="5">
        <f t="shared" si="67"/>
        <v>0.16096329254401368</v>
      </c>
      <c r="X13" s="5">
        <f t="shared" si="68"/>
        <v>0</v>
      </c>
      <c r="Y13" s="5">
        <f t="shared" si="69"/>
        <v>0</v>
      </c>
      <c r="Z13" s="5">
        <f t="shared" si="70"/>
        <v>0</v>
      </c>
      <c r="AA13" s="5">
        <f t="shared" si="71"/>
        <v>0</v>
      </c>
      <c r="AB13" s="5">
        <f t="shared" si="72"/>
        <v>0</v>
      </c>
      <c r="AC13" s="5">
        <f t="shared" si="73"/>
        <v>0</v>
      </c>
      <c r="AD13" s="5">
        <f t="shared" si="74"/>
        <v>7.2543580536906266E-2</v>
      </c>
      <c r="AE13" s="5">
        <f t="shared" si="75"/>
        <v>0</v>
      </c>
      <c r="AF13" s="5">
        <f t="shared" si="76"/>
        <v>0</v>
      </c>
      <c r="AG13" s="5">
        <f t="shared" si="77"/>
        <v>0</v>
      </c>
      <c r="AH13" s="5">
        <f t="shared" si="78"/>
        <v>0</v>
      </c>
      <c r="AI13" s="5">
        <f t="shared" si="79"/>
        <v>0</v>
      </c>
      <c r="AJ13" s="5">
        <f t="shared" si="80"/>
        <v>0</v>
      </c>
      <c r="AK13" s="5">
        <f t="shared" si="81"/>
        <v>0</v>
      </c>
      <c r="AL13" s="5">
        <f t="shared" si="82"/>
        <v>0</v>
      </c>
      <c r="AM13" s="5">
        <f t="shared" si="83"/>
        <v>2.6155384840556056E-2</v>
      </c>
      <c r="AN13" s="5">
        <f t="shared" si="84"/>
        <v>0</v>
      </c>
      <c r="AO13" s="5">
        <f t="shared" si="85"/>
        <v>0</v>
      </c>
      <c r="AP13" s="5">
        <f t="shared" si="86"/>
        <v>0</v>
      </c>
      <c r="AQ13" s="5">
        <f t="shared" si="87"/>
        <v>0</v>
      </c>
      <c r="AR13" s="5">
        <f t="shared" si="88"/>
        <v>0</v>
      </c>
      <c r="AS13" s="5">
        <f t="shared" si="89"/>
        <v>0</v>
      </c>
      <c r="AT13" s="5">
        <f t="shared" si="90"/>
        <v>0</v>
      </c>
      <c r="AU13" s="5">
        <f t="shared" si="91"/>
        <v>0</v>
      </c>
      <c r="AV13" s="5">
        <f t="shared" si="92"/>
        <v>0</v>
      </c>
      <c r="AW13" s="5">
        <f t="shared" si="93"/>
        <v>0</v>
      </c>
      <c r="AX13" s="5">
        <f t="shared" si="94"/>
        <v>7.8585423076541136E-3</v>
      </c>
      <c r="AY13" s="5">
        <f t="shared" si="95"/>
        <v>0</v>
      </c>
      <c r="AZ13" s="5">
        <f t="shared" si="96"/>
        <v>0</v>
      </c>
      <c r="BA13" s="5">
        <f t="shared" si="97"/>
        <v>0</v>
      </c>
      <c r="BB13" s="5">
        <f t="shared" si="98"/>
        <v>0</v>
      </c>
      <c r="BC13" s="5">
        <f t="shared" si="99"/>
        <v>0</v>
      </c>
      <c r="BD13" s="5">
        <f t="shared" si="100"/>
        <v>0</v>
      </c>
      <c r="BE13" s="5">
        <f t="shared" si="101"/>
        <v>0</v>
      </c>
      <c r="BF13" s="5">
        <f t="shared" si="102"/>
        <v>0</v>
      </c>
      <c r="BG13" s="5">
        <f t="shared" si="103"/>
        <v>0</v>
      </c>
      <c r="BH13" s="5">
        <f t="shared" si="104"/>
        <v>0</v>
      </c>
      <c r="BI13" s="5">
        <f t="shared" si="105"/>
        <v>0</v>
      </c>
      <c r="BJ13" s="8">
        <f t="shared" si="106"/>
        <v>0.83256186920084074</v>
      </c>
      <c r="BK13" s="8">
        <f t="shared" si="107"/>
        <v>0.16484724858816713</v>
      </c>
      <c r="BL13" s="8">
        <f t="shared" si="108"/>
        <v>0</v>
      </c>
      <c r="BM13" s="8">
        <f t="shared" si="109"/>
        <v>0.26752080022913011</v>
      </c>
      <c r="BN13" s="8">
        <f t="shared" si="110"/>
        <v>0.72988831755987782</v>
      </c>
    </row>
    <row r="14" spans="1:88" x14ac:dyDescent="0.25">
      <c r="A14" t="s">
        <v>318</v>
      </c>
      <c r="B14" t="s">
        <v>330</v>
      </c>
      <c r="C14" t="s">
        <v>30</v>
      </c>
      <c r="D14" t="s">
        <v>747</v>
      </c>
      <c r="E14" s="1">
        <f>VLOOKUP(A14,home!$A$2:$E$670,3,FALSE)</f>
        <v>1.2931034482758601</v>
      </c>
      <c r="F14">
        <f>VLOOKUP(B14,home!$B$2:$E$670,3,FALSE)</f>
        <v>0.77</v>
      </c>
      <c r="G14">
        <f>VLOOKUP(C14,away!$B$2:$E$670,4,FALSE)</f>
        <v>0.7</v>
      </c>
      <c r="H14">
        <f>VLOOKUP(A14,away!$A$2:$E$670,3,FALSE)</f>
        <v>1.13793103448276</v>
      </c>
      <c r="I14">
        <f>VLOOKUP(C14,away!$B$2:$E$670,3,FALSE)</f>
        <v>0.94</v>
      </c>
      <c r="J14">
        <f>VLOOKUP(B14,home!$B$2:$E$670,4,FALSE)</f>
        <v>0.59</v>
      </c>
      <c r="K14" s="3">
        <f t="shared" si="56"/>
        <v>0.69698275862068859</v>
      </c>
      <c r="L14" s="3">
        <f t="shared" si="57"/>
        <v>0.6310965517241387</v>
      </c>
      <c r="M14" s="5">
        <f t="shared" si="2"/>
        <v>0.26498572818686267</v>
      </c>
      <c r="N14" s="5">
        <f t="shared" si="58"/>
        <v>0.18469048382679151</v>
      </c>
      <c r="O14" s="5">
        <f t="shared" si="59"/>
        <v>0.16723157931483892</v>
      </c>
      <c r="P14" s="5">
        <f t="shared" si="60"/>
        <v>0.11655752747935093</v>
      </c>
      <c r="Q14" s="5">
        <f t="shared" si="61"/>
        <v>6.4363041454293404E-2</v>
      </c>
      <c r="R14" s="5">
        <f t="shared" si="62"/>
        <v>5.2769636522488318E-2</v>
      </c>
      <c r="S14" s="5">
        <f t="shared" si="63"/>
        <v>1.281734803706042E-2</v>
      </c>
      <c r="T14" s="5">
        <f t="shared" si="64"/>
        <v>4.0619293520282353E-2</v>
      </c>
      <c r="U14" s="5">
        <f t="shared" si="65"/>
        <v>3.6779526834854949E-2</v>
      </c>
      <c r="V14" s="5">
        <f t="shared" si="66"/>
        <v>6.2643138735740407E-4</v>
      </c>
      <c r="W14" s="5">
        <f t="shared" si="67"/>
        <v>1.4953310062010386E-2</v>
      </c>
      <c r="X14" s="5">
        <f t="shared" si="68"/>
        <v>9.4369824169966213E-3</v>
      </c>
      <c r="Y14" s="5">
        <f t="shared" si="69"/>
        <v>2.9778235310239471E-3</v>
      </c>
      <c r="Z14" s="5">
        <f t="shared" si="70"/>
        <v>1.110091188169285E-2</v>
      </c>
      <c r="AA14" s="5">
        <f t="shared" si="71"/>
        <v>7.7371441865074619E-3</v>
      </c>
      <c r="AB14" s="5">
        <f t="shared" si="72"/>
        <v>2.6963280494789969E-3</v>
      </c>
      <c r="AC14" s="5">
        <f t="shared" si="73"/>
        <v>1.7221515604217172E-5</v>
      </c>
      <c r="AD14" s="5">
        <f t="shared" si="74"/>
        <v>2.6055498243826233E-3</v>
      </c>
      <c r="AE14" s="5">
        <f t="shared" si="75"/>
        <v>1.6443535095133088E-3</v>
      </c>
      <c r="AF14" s="5">
        <f t="shared" si="76"/>
        <v>5.1887291483466731E-4</v>
      </c>
      <c r="AG14" s="5">
        <f t="shared" si="77"/>
        <v>1.0915296911173711E-4</v>
      </c>
      <c r="AH14" s="5">
        <f t="shared" si="78"/>
        <v>1.7514368023824692E-3</v>
      </c>
      <c r="AI14" s="5">
        <f t="shared" si="79"/>
        <v>1.2207212540743312E-3</v>
      </c>
      <c r="AJ14" s="5">
        <f t="shared" si="80"/>
        <v>4.2541083358581684E-4</v>
      </c>
      <c r="AK14" s="5">
        <f t="shared" si="81"/>
        <v>9.8834672113256458E-5</v>
      </c>
      <c r="AL14" s="5">
        <f t="shared" si="82"/>
        <v>3.0300458700313229E-7</v>
      </c>
      <c r="AM14" s="5">
        <f t="shared" si="83"/>
        <v>3.6320466086437039E-4</v>
      </c>
      <c r="AN14" s="5">
        <f t="shared" si="84"/>
        <v>2.292172090416394E-4</v>
      </c>
      <c r="AO14" s="5">
        <f t="shared" si="85"/>
        <v>7.2329095111004838E-5</v>
      </c>
      <c r="AP14" s="5">
        <f t="shared" si="86"/>
        <v>1.5215547504627472E-5</v>
      </c>
      <c r="AQ14" s="5">
        <f t="shared" si="87"/>
        <v>2.4006198906913045E-6</v>
      </c>
      <c r="AR14" s="5">
        <f t="shared" si="88"/>
        <v>2.2106514530926562E-4</v>
      </c>
      <c r="AS14" s="5">
        <f t="shared" si="89"/>
        <v>1.5407859481253534E-4</v>
      </c>
      <c r="AT14" s="5">
        <f t="shared" si="90"/>
        <v>5.3695062028420093E-5</v>
      </c>
      <c r="AU14" s="5">
        <f t="shared" si="91"/>
        <v>1.2474844152292409E-5</v>
      </c>
      <c r="AV14" s="5">
        <f t="shared" si="92"/>
        <v>2.1736878226569813E-6</v>
      </c>
      <c r="AW14" s="5">
        <f t="shared" si="93"/>
        <v>3.7022397937389816E-9</v>
      </c>
      <c r="AX14" s="5">
        <f t="shared" si="94"/>
        <v>4.2191231078856757E-5</v>
      </c>
      <c r="AY14" s="5">
        <f t="shared" si="95"/>
        <v>2.6626740446862809E-5</v>
      </c>
      <c r="AZ14" s="5">
        <f t="shared" si="96"/>
        <v>8.4020220398343844E-6</v>
      </c>
      <c r="BA14" s="5">
        <f t="shared" si="97"/>
        <v>1.7674957122832316E-6</v>
      </c>
      <c r="BB14" s="5">
        <f t="shared" si="98"/>
        <v>2.7886511230228691E-7</v>
      </c>
      <c r="BC14" s="5">
        <f t="shared" si="99"/>
        <v>3.5198162154027595E-8</v>
      </c>
      <c r="BD14" s="5">
        <f t="shared" si="100"/>
        <v>2.3252241818512192E-5</v>
      </c>
      <c r="BE14" s="5">
        <f t="shared" si="101"/>
        <v>1.6206411646781966E-5</v>
      </c>
      <c r="BF14" s="5">
        <f t="shared" si="102"/>
        <v>5.6477947484582749E-6</v>
      </c>
      <c r="BG14" s="5">
        <f t="shared" si="103"/>
        <v>1.3121385213012955E-6</v>
      </c>
      <c r="BH14" s="5">
        <f t="shared" si="104"/>
        <v>2.2863448156726194E-7</v>
      </c>
      <c r="BI14" s="5">
        <f t="shared" si="105"/>
        <v>3.1870858335712247E-8</v>
      </c>
      <c r="BJ14" s="8">
        <f t="shared" si="106"/>
        <v>0.32268053271420516</v>
      </c>
      <c r="BK14" s="8">
        <f t="shared" si="107"/>
        <v>0.39503118635126949</v>
      </c>
      <c r="BL14" s="8">
        <f t="shared" si="108"/>
        <v>0.27120078489652472</v>
      </c>
      <c r="BM14" s="8">
        <f t="shared" si="109"/>
        <v>0.14938879602085942</v>
      </c>
      <c r="BN14" s="8">
        <f t="shared" si="110"/>
        <v>0.85059799678462567</v>
      </c>
    </row>
    <row r="15" spans="1:88" x14ac:dyDescent="0.25">
      <c r="A15" t="s">
        <v>61</v>
      </c>
      <c r="B15" t="s">
        <v>246</v>
      </c>
      <c r="C15" t="s">
        <v>308</v>
      </c>
      <c r="D15" t="s">
        <v>747</v>
      </c>
      <c r="E15" s="1">
        <f>VLOOKUP(A15,home!$A$2:$E$670,3,FALSE)</f>
        <v>1.56</v>
      </c>
      <c r="F15">
        <f>VLOOKUP(B15,home!$B$2:$E$670,3,FALSE)</f>
        <v>1.28</v>
      </c>
      <c r="G15">
        <f>VLOOKUP(C15,away!$B$2:$E$670,4,FALSE)</f>
        <v>0.31</v>
      </c>
      <c r="H15">
        <f>VLOOKUP(A15,away!$A$2:$E$670,3,FALSE)</f>
        <v>1.08</v>
      </c>
      <c r="I15">
        <f>VLOOKUP(C15,away!$B$2:$E$670,3,FALSE)</f>
        <v>0.62</v>
      </c>
      <c r="J15">
        <f>VLOOKUP(B15,home!$B$2:$E$670,4,FALSE)</f>
        <v>0.31</v>
      </c>
      <c r="K15" s="3">
        <f t="shared" si="56"/>
        <v>0.619008</v>
      </c>
      <c r="L15" s="3">
        <f t="shared" si="57"/>
        <v>0.20757600000000004</v>
      </c>
      <c r="M15" s="5">
        <f t="shared" si="2"/>
        <v>0.43754137772478541</v>
      </c>
      <c r="N15" s="5">
        <f t="shared" si="58"/>
        <v>0.27084161314266397</v>
      </c>
      <c r="O15" s="5">
        <f t="shared" si="59"/>
        <v>9.0823089022600084E-2</v>
      </c>
      <c r="P15" s="5">
        <f t="shared" si="60"/>
        <v>5.6220218689701631E-2</v>
      </c>
      <c r="Q15" s="5">
        <f t="shared" si="61"/>
        <v>8.3826562634107066E-2</v>
      </c>
      <c r="R15" s="5">
        <f t="shared" si="62"/>
        <v>9.4263467634776183E-3</v>
      </c>
      <c r="S15" s="5">
        <f t="shared" si="63"/>
        <v>1.8059509056912394E-3</v>
      </c>
      <c r="T15" s="5">
        <f t="shared" si="64"/>
        <v>1.7400382565337411E-2</v>
      </c>
      <c r="U15" s="5">
        <f t="shared" si="65"/>
        <v>5.8349840573667534E-3</v>
      </c>
      <c r="V15" s="5">
        <f t="shared" si="66"/>
        <v>2.5783200815019568E-5</v>
      </c>
      <c r="W15" s="5">
        <f t="shared" si="67"/>
        <v>1.7296437627671118E-2</v>
      </c>
      <c r="X15" s="5">
        <f t="shared" si="68"/>
        <v>3.5903253370014611E-3</v>
      </c>
      <c r="Y15" s="5">
        <f t="shared" si="69"/>
        <v>3.7263268607670767E-4</v>
      </c>
      <c r="Z15" s="5">
        <f t="shared" si="70"/>
        <v>6.5222778525854364E-4</v>
      </c>
      <c r="AA15" s="5">
        <f t="shared" si="71"/>
        <v>4.0373421689732057E-4</v>
      </c>
      <c r="AB15" s="5">
        <f t="shared" si="72"/>
        <v>1.249573550665883E-4</v>
      </c>
      <c r="AC15" s="5">
        <f t="shared" si="73"/>
        <v>2.070571582107394E-7</v>
      </c>
      <c r="AD15" s="5">
        <f t="shared" si="74"/>
        <v>2.6766583157573605E-3</v>
      </c>
      <c r="AE15" s="5">
        <f t="shared" si="75"/>
        <v>5.5561002655164999E-4</v>
      </c>
      <c r="AF15" s="5">
        <f t="shared" si="76"/>
        <v>5.7665653435742653E-5</v>
      </c>
      <c r="AG15" s="5">
        <f t="shared" si="77"/>
        <v>3.9900018925259079E-6</v>
      </c>
      <c r="AH15" s="5">
        <f t="shared" si="78"/>
        <v>3.3846708688206861E-5</v>
      </c>
      <c r="AI15" s="5">
        <f t="shared" si="79"/>
        <v>2.0951383451669552E-5</v>
      </c>
      <c r="AJ15" s="5">
        <f t="shared" si="80"/>
        <v>6.4845369838255322E-6</v>
      </c>
      <c r="AK15" s="5">
        <f t="shared" si="81"/>
        <v>1.3379934230946253E-6</v>
      </c>
      <c r="AL15" s="5">
        <f t="shared" si="82"/>
        <v>1.0642009472482865E-9</v>
      </c>
      <c r="AM15" s="5">
        <f t="shared" si="83"/>
        <v>3.3137458214406657E-4</v>
      </c>
      <c r="AN15" s="5">
        <f t="shared" si="84"/>
        <v>6.8785410263136776E-5</v>
      </c>
      <c r="AO15" s="5">
        <f t="shared" si="85"/>
        <v>7.1391001603904404E-6</v>
      </c>
      <c r="AP15" s="5">
        <f t="shared" si="86"/>
        <v>4.9396861829773561E-7</v>
      </c>
      <c r="AQ15" s="5">
        <f t="shared" si="87"/>
        <v>2.5634007477942687E-8</v>
      </c>
      <c r="AR15" s="5">
        <f t="shared" si="88"/>
        <v>1.4051528805326457E-6</v>
      </c>
      <c r="AS15" s="5">
        <f t="shared" si="89"/>
        <v>8.6980087427275203E-7</v>
      </c>
      <c r="AT15" s="5">
        <f t="shared" si="90"/>
        <v>2.692068497909138E-7</v>
      </c>
      <c r="AU15" s="5">
        <f t="shared" si="91"/>
        <v>5.5547064558458002E-8</v>
      </c>
      <c r="AV15" s="5">
        <f t="shared" si="92"/>
        <v>8.5960193345504913E-9</v>
      </c>
      <c r="AW15" s="5">
        <f t="shared" si="93"/>
        <v>3.7983461571363045E-12</v>
      </c>
      <c r="AX15" s="5">
        <f t="shared" si="94"/>
        <v>3.4187252890639029E-5</v>
      </c>
      <c r="AY15" s="5">
        <f t="shared" si="95"/>
        <v>7.0964532060272902E-6</v>
      </c>
      <c r="AZ15" s="5">
        <f t="shared" si="96"/>
        <v>7.3652668534716035E-7</v>
      </c>
      <c r="BA15" s="5">
        <f t="shared" si="97"/>
        <v>5.0961754412540744E-8</v>
      </c>
      <c r="BB15" s="5">
        <f t="shared" si="98"/>
        <v>2.6446092834843889E-9</v>
      </c>
      <c r="BC15" s="5">
        <f t="shared" si="99"/>
        <v>1.0979148332571114E-10</v>
      </c>
      <c r="BD15" s="5">
        <f t="shared" si="100"/>
        <v>4.8612669054907439E-8</v>
      </c>
      <c r="BE15" s="5">
        <f t="shared" si="101"/>
        <v>3.0091631046340147E-8</v>
      </c>
      <c r="BF15" s="5">
        <f t="shared" si="102"/>
        <v>9.3134801753664584E-9</v>
      </c>
      <c r="BG15" s="5">
        <f t="shared" si="103"/>
        <v>1.921706245464414E-9</v>
      </c>
      <c r="BH15" s="5">
        <f t="shared" si="104"/>
        <v>2.9738788489810896E-10</v>
      </c>
      <c r="BI15" s="5">
        <f t="shared" si="105"/>
        <v>3.6817095971001735E-11</v>
      </c>
      <c r="BJ15" s="8">
        <f t="shared" si="106"/>
        <v>0.39707177063462562</v>
      </c>
      <c r="BK15" s="8">
        <f t="shared" si="107"/>
        <v>0.49560063509555846</v>
      </c>
      <c r="BL15" s="8">
        <f t="shared" si="108"/>
        <v>0.10667843061533513</v>
      </c>
      <c r="BM15" s="8">
        <f t="shared" si="109"/>
        <v>5.1316759704034307E-2</v>
      </c>
      <c r="BN15" s="8">
        <f t="shared" si="110"/>
        <v>0.94867920797733574</v>
      </c>
    </row>
    <row r="16" spans="1:88" x14ac:dyDescent="0.25">
      <c r="A16" t="s">
        <v>28</v>
      </c>
      <c r="B16" t="s">
        <v>746</v>
      </c>
      <c r="C16" t="s">
        <v>290</v>
      </c>
      <c r="D16" t="s">
        <v>747</v>
      </c>
      <c r="E16" s="1">
        <f>VLOOKUP(A16,home!$A$2:$E$670,3,FALSE)</f>
        <v>1.52</v>
      </c>
      <c r="F16">
        <f>VLOOKUP(B16,home!$B$2:$E$670,3,FALSE)</f>
        <v>1.4</v>
      </c>
      <c r="G16">
        <f>VLOOKUP(C16,away!$B$2:$E$670,4,FALSE)</f>
        <v>0.19</v>
      </c>
      <c r="H16">
        <f>VLOOKUP(A16,away!$A$2:$E$670,3,FALSE)</f>
        <v>1.0925925925925899</v>
      </c>
      <c r="I16">
        <f>VLOOKUP(C16,away!$B$2:$E$670,3,FALSE)</f>
        <v>1.56</v>
      </c>
      <c r="J16">
        <f>VLOOKUP(B16,home!$B$2:$E$670,4,FALSE)</f>
        <v>0.31</v>
      </c>
      <c r="K16" s="3">
        <f t="shared" si="56"/>
        <v>0.40431999999999996</v>
      </c>
      <c r="L16" s="3">
        <f t="shared" si="57"/>
        <v>0.5283777777777765</v>
      </c>
      <c r="M16" s="5">
        <f t="shared" si="2"/>
        <v>0.39349072663127777</v>
      </c>
      <c r="N16" s="5">
        <f t="shared" si="58"/>
        <v>0.1590961705915582</v>
      </c>
      <c r="O16" s="5">
        <f t="shared" si="59"/>
        <v>0.20791175571359707</v>
      </c>
      <c r="P16" s="5">
        <f t="shared" si="60"/>
        <v>8.4062881070121553E-2</v>
      </c>
      <c r="Q16" s="5">
        <f t="shared" si="61"/>
        <v>3.21628818467894E-2</v>
      </c>
      <c r="R16" s="5">
        <f t="shared" si="62"/>
        <v>5.492797572891317E-2</v>
      </c>
      <c r="S16" s="5">
        <f t="shared" si="63"/>
        <v>4.4896661442997352E-3</v>
      </c>
      <c r="T16" s="5">
        <f t="shared" si="64"/>
        <v>1.6994152037135772E-2</v>
      </c>
      <c r="U16" s="5">
        <f t="shared" si="65"/>
        <v>2.2208479146714168E-2</v>
      </c>
      <c r="V16" s="5">
        <f t="shared" si="66"/>
        <v>1.065715560154816E-4</v>
      </c>
      <c r="W16" s="5">
        <f t="shared" si="67"/>
        <v>4.3346987960979641E-3</v>
      </c>
      <c r="X16" s="5">
        <f t="shared" si="68"/>
        <v>2.2903585172182454E-3</v>
      </c>
      <c r="Y16" s="5">
        <f t="shared" si="69"/>
        <v>6.0508727182108975E-4</v>
      </c>
      <c r="Z16" s="5">
        <f t="shared" si="70"/>
        <v>9.6742405844915946E-3</v>
      </c>
      <c r="AA16" s="5">
        <f t="shared" si="71"/>
        <v>3.9114889531216409E-3</v>
      </c>
      <c r="AB16" s="5">
        <f t="shared" si="72"/>
        <v>7.9074660676307072E-4</v>
      </c>
      <c r="AC16" s="5">
        <f t="shared" si="73"/>
        <v>1.42295475986878E-6</v>
      </c>
      <c r="AD16" s="5">
        <f t="shared" si="74"/>
        <v>4.3815135430958207E-4</v>
      </c>
      <c r="AE16" s="5">
        <f t="shared" si="75"/>
        <v>2.3150943892042016E-4</v>
      </c>
      <c r="AF16" s="5">
        <f t="shared" si="76"/>
        <v>6.1162221435675739E-5</v>
      </c>
      <c r="AG16" s="5">
        <f t="shared" si="77"/>
        <v>1.0772252882044878E-5</v>
      </c>
      <c r="AH16" s="5">
        <f t="shared" si="78"/>
        <v>1.2779134354303115E-3</v>
      </c>
      <c r="AI16" s="5">
        <f t="shared" si="79"/>
        <v>5.166859602131834E-4</v>
      </c>
      <c r="AJ16" s="5">
        <f t="shared" si="80"/>
        <v>1.0445323371669714E-4</v>
      </c>
      <c r="AK16" s="5">
        <f t="shared" si="81"/>
        <v>1.4077510485444998E-5</v>
      </c>
      <c r="AL16" s="5">
        <f t="shared" si="82"/>
        <v>1.2159643788413951E-8</v>
      </c>
      <c r="AM16" s="5">
        <f t="shared" si="83"/>
        <v>3.5430671114890052E-5</v>
      </c>
      <c r="AN16" s="5">
        <f t="shared" si="84"/>
        <v>1.8720779268860863E-5</v>
      </c>
      <c r="AO16" s="5">
        <f t="shared" si="85"/>
        <v>4.9458218741744842E-6</v>
      </c>
      <c r="AP16" s="5">
        <f t="shared" si="86"/>
        <v>8.7108745705367726E-7</v>
      </c>
      <c r="AQ16" s="5">
        <f t="shared" si="87"/>
        <v>1.1506581370202905E-7</v>
      </c>
      <c r="AR16" s="5">
        <f t="shared" si="88"/>
        <v>1.3504421224100644E-4</v>
      </c>
      <c r="AS16" s="5">
        <f t="shared" si="89"/>
        <v>5.4601075893283711E-5</v>
      </c>
      <c r="AT16" s="5">
        <f t="shared" si="90"/>
        <v>1.1038153502586234E-5</v>
      </c>
      <c r="AU16" s="5">
        <f t="shared" si="91"/>
        <v>1.4876487413885554E-6</v>
      </c>
      <c r="AV16" s="5">
        <f t="shared" si="92"/>
        <v>1.5037153477955515E-7</v>
      </c>
      <c r="AW16" s="5">
        <f t="shared" si="93"/>
        <v>7.2158603639746773E-11</v>
      </c>
      <c r="AX16" s="5">
        <f t="shared" si="94"/>
        <v>2.3875548241953896E-6</v>
      </c>
      <c r="AY16" s="5">
        <f t="shared" si="95"/>
        <v>1.2615309123309699E-6</v>
      </c>
      <c r="AZ16" s="5">
        <f t="shared" si="96"/>
        <v>3.3328245002770435E-7</v>
      </c>
      <c r="BA16" s="5">
        <f t="shared" si="97"/>
        <v>5.8699680105990431E-8</v>
      </c>
      <c r="BB16" s="5">
        <f t="shared" si="98"/>
        <v>7.7539016326673935E-9</v>
      </c>
      <c r="BC16" s="5">
        <f t="shared" si="99"/>
        <v>8.1939786275525421E-10</v>
      </c>
      <c r="BD16" s="5">
        <f t="shared" si="100"/>
        <v>1.1892393460942227E-5</v>
      </c>
      <c r="BE16" s="5">
        <f t="shared" si="101"/>
        <v>4.8083325241281603E-6</v>
      </c>
      <c r="BF16" s="5">
        <f t="shared" si="102"/>
        <v>9.7205250307774868E-7</v>
      </c>
      <c r="BG16" s="5">
        <f t="shared" si="103"/>
        <v>1.3100675601479848E-7</v>
      </c>
      <c r="BH16" s="5">
        <f t="shared" si="104"/>
        <v>1.3242162897975827E-8</v>
      </c>
      <c r="BI16" s="5">
        <f t="shared" si="105"/>
        <v>1.0708142605819175E-9</v>
      </c>
      <c r="BJ16" s="8">
        <f t="shared" si="106"/>
        <v>0.21628907739486328</v>
      </c>
      <c r="BK16" s="8">
        <f t="shared" si="107"/>
        <v>0.48215254204703051</v>
      </c>
      <c r="BL16" s="8">
        <f t="shared" si="108"/>
        <v>0.29188371584908929</v>
      </c>
      <c r="BM16" s="8">
        <f t="shared" si="109"/>
        <v>6.8345922834463557E-2</v>
      </c>
      <c r="BN16" s="8">
        <f t="shared" si="110"/>
        <v>0.93165239158225721</v>
      </c>
    </row>
    <row r="17" spans="1:66" x14ac:dyDescent="0.25">
      <c r="A17" t="s">
        <v>22</v>
      </c>
      <c r="B17" t="s">
        <v>280</v>
      </c>
      <c r="C17" t="s">
        <v>385</v>
      </c>
      <c r="D17" t="s">
        <v>747</v>
      </c>
      <c r="E17" s="1">
        <f>VLOOKUP(A17,home!$A$2:$E$670,3,FALSE)</f>
        <v>1.62</v>
      </c>
      <c r="F17">
        <f>VLOOKUP(B17,home!$B$2:$E$670,3,FALSE)</f>
        <v>3.09</v>
      </c>
      <c r="G17">
        <f>VLOOKUP(C17,away!$B$2:$E$670,4,FALSE)</f>
        <v>0.97</v>
      </c>
      <c r="H17">
        <f>VLOOKUP(A17,away!$A$2:$E$670,3,FALSE)</f>
        <v>1.56</v>
      </c>
      <c r="I17">
        <f>VLOOKUP(C17,away!$B$2:$E$670,3,FALSE)</f>
        <v>1.93</v>
      </c>
      <c r="J17">
        <f>VLOOKUP(B17,home!$B$2:$E$670,4,FALSE)</f>
        <v>0.32</v>
      </c>
      <c r="K17" s="3">
        <f t="shared" si="56"/>
        <v>4.855626</v>
      </c>
      <c r="L17" s="3">
        <f t="shared" si="57"/>
        <v>0.96345600000000009</v>
      </c>
      <c r="M17" s="5">
        <f t="shared" si="2"/>
        <v>2.9703306571226139E-3</v>
      </c>
      <c r="N17" s="5">
        <f t="shared" si="58"/>
        <v>1.442281476732165E-2</v>
      </c>
      <c r="O17" s="5">
        <f t="shared" si="59"/>
        <v>2.8617828935887258E-3</v>
      </c>
      <c r="P17" s="5">
        <f t="shared" si="60"/>
        <v>1.3895747424464649E-2</v>
      </c>
      <c r="Q17" s="5">
        <f t="shared" si="61"/>
        <v>3.5015897188695487E-2</v>
      </c>
      <c r="R17" s="5">
        <f t="shared" si="62"/>
        <v>1.3786009497627097E-3</v>
      </c>
      <c r="S17" s="5">
        <f t="shared" si="63"/>
        <v>1.6251708881425152E-2</v>
      </c>
      <c r="T17" s="5">
        <f t="shared" si="64"/>
        <v>3.3736276241831807E-2</v>
      </c>
      <c r="U17" s="5">
        <f t="shared" si="65"/>
        <v>6.6939706152925067E-3</v>
      </c>
      <c r="V17" s="5">
        <f t="shared" si="66"/>
        <v>8.4476057793876867E-3</v>
      </c>
      <c r="W17" s="5">
        <f t="shared" si="67"/>
        <v>5.6674700267585559E-2</v>
      </c>
      <c r="X17" s="5">
        <f t="shared" si="68"/>
        <v>5.4603580021006917E-2</v>
      </c>
      <c r="Y17" s="5">
        <f t="shared" si="69"/>
        <v>2.6304073396359619E-2</v>
      </c>
      <c r="Z17" s="5">
        <f t="shared" si="70"/>
        <v>4.4274045221819383E-4</v>
      </c>
      <c r="AA17" s="5">
        <f t="shared" si="71"/>
        <v>2.1497820510424197E-3</v>
      </c>
      <c r="AB17" s="5">
        <f t="shared" si="72"/>
        <v>5.2192688106874512E-3</v>
      </c>
      <c r="AC17" s="5">
        <f t="shared" si="73"/>
        <v>2.4699648330888981E-3</v>
      </c>
      <c r="AD17" s="5">
        <f t="shared" si="74"/>
        <v>6.8797787040373856E-2</v>
      </c>
      <c r="AE17" s="5">
        <f t="shared" si="75"/>
        <v>6.6283640710770447E-2</v>
      </c>
      <c r="AF17" s="5">
        <f t="shared" si="76"/>
        <v>3.1930685672318028E-2</v>
      </c>
      <c r="AG17" s="5">
        <f t="shared" si="77"/>
        <v>1.0254603565036281E-2</v>
      </c>
      <c r="AH17" s="5">
        <f t="shared" si="78"/>
        <v>1.0664023628308301E-4</v>
      </c>
      <c r="AI17" s="5">
        <f t="shared" si="79"/>
        <v>5.1780510394228119E-4</v>
      </c>
      <c r="AJ17" s="5">
        <f t="shared" si="80"/>
        <v>1.2571339628174218E-3</v>
      </c>
      <c r="AK17" s="5">
        <f t="shared" si="81"/>
        <v>2.0347241184464353E-3</v>
      </c>
      <c r="AL17" s="5">
        <f t="shared" si="82"/>
        <v>4.6219780125302749E-4</v>
      </c>
      <c r="AM17" s="5">
        <f t="shared" si="83"/>
        <v>6.6811264699140463E-2</v>
      </c>
      <c r="AN17" s="5">
        <f t="shared" si="84"/>
        <v>6.4369713841975082E-2</v>
      </c>
      <c r="AO17" s="5">
        <f t="shared" si="85"/>
        <v>3.1008693509666969E-2</v>
      </c>
      <c r="AP17" s="5">
        <f t="shared" si="86"/>
        <v>9.9585039380165694E-3</v>
      </c>
      <c r="AQ17" s="5">
        <f t="shared" si="87"/>
        <v>2.3986450925264223E-3</v>
      </c>
      <c r="AR17" s="5">
        <f t="shared" si="88"/>
        <v>2.0548635097670811E-5</v>
      </c>
      <c r="AS17" s="5">
        <f t="shared" si="89"/>
        <v>9.9776486844762937E-5</v>
      </c>
      <c r="AT17" s="5">
        <f t="shared" si="90"/>
        <v>2.4223865185604449E-4</v>
      </c>
      <c r="AU17" s="5">
        <f t="shared" si="91"/>
        <v>3.9207343205238589E-4</v>
      </c>
      <c r="AV17" s="5">
        <f t="shared" si="92"/>
        <v>4.7594048764569965E-4</v>
      </c>
      <c r="AW17" s="5">
        <f t="shared" si="93"/>
        <v>6.0062373218301277E-5</v>
      </c>
      <c r="AX17" s="5">
        <f t="shared" si="94"/>
        <v>5.4068418994338105E-2</v>
      </c>
      <c r="AY17" s="5">
        <f t="shared" si="95"/>
        <v>5.209254269060902E-2</v>
      </c>
      <c r="AZ17" s="5">
        <f t="shared" si="96"/>
        <v>2.50944364052617E-2</v>
      </c>
      <c r="BA17" s="5">
        <f t="shared" si="97"/>
        <v>8.0591284404226068E-3</v>
      </c>
      <c r="BB17" s="5">
        <f t="shared" si="98"/>
        <v>1.9411539126739505E-3</v>
      </c>
      <c r="BC17" s="5">
        <f t="shared" si="99"/>
        <v>3.7404327681783884E-4</v>
      </c>
      <c r="BD17" s="5">
        <f t="shared" si="100"/>
        <v>3.2996176294435874E-6</v>
      </c>
      <c r="BE17" s="5">
        <f t="shared" si="101"/>
        <v>1.6021709151584648E-5</v>
      </c>
      <c r="BF17" s="5">
        <f t="shared" si="102"/>
        <v>3.8897713760436189E-5</v>
      </c>
      <c r="BG17" s="5">
        <f t="shared" si="103"/>
        <v>6.2957583425243894E-5</v>
      </c>
      <c r="BH17" s="5">
        <f t="shared" si="104"/>
        <v>7.6424619744195848E-5</v>
      </c>
      <c r="BI17" s="5">
        <f t="shared" si="105"/>
        <v>7.421787413400613E-5</v>
      </c>
      <c r="BJ17" s="8">
        <f t="shared" si="106"/>
        <v>0.71420060367274829</v>
      </c>
      <c r="BK17" s="8">
        <f t="shared" si="107"/>
        <v>9.6590098067351055E-2</v>
      </c>
      <c r="BL17" s="8">
        <f t="shared" si="108"/>
        <v>2.3722105553204507E-2</v>
      </c>
      <c r="BM17" s="8">
        <f t="shared" si="109"/>
        <v>0.7123778935471754</v>
      </c>
      <c r="BN17" s="8">
        <f t="shared" si="110"/>
        <v>7.0545173880955839E-2</v>
      </c>
    </row>
    <row r="18" spans="1:66" x14ac:dyDescent="0.25">
      <c r="A18" t="s">
        <v>185</v>
      </c>
      <c r="B18" t="s">
        <v>290</v>
      </c>
      <c r="C18" t="s">
        <v>302</v>
      </c>
      <c r="D18" t="s">
        <v>748</v>
      </c>
      <c r="E18" s="1">
        <f>VLOOKUP(A18,home!$A$2:$E$670,3,FALSE)</f>
        <v>1.42592592592593</v>
      </c>
      <c r="F18">
        <f>VLOOKUP(B18,home!$B$2:$E$670,3,FALSE)</f>
        <v>3.7</v>
      </c>
      <c r="G18">
        <f>VLOOKUP(C18,away!$B$2:$E$670,4,FALSE)</f>
        <v>0.67</v>
      </c>
      <c r="H18">
        <f>VLOOKUP(A18,away!$A$2:$E$670,3,FALSE)</f>
        <v>1.34615384615385</v>
      </c>
      <c r="I18">
        <f>VLOOKUP(C18,away!$B$2:$E$670,3,FALSE)</f>
        <v>1.01</v>
      </c>
      <c r="J18">
        <f>VLOOKUP(B18,home!$B$2:$E$670,4,FALSE)</f>
        <v>0</v>
      </c>
      <c r="K18" s="3">
        <f t="shared" ref="K18:K33" si="111">E18*F18*G18</f>
        <v>3.5348703703703808</v>
      </c>
      <c r="L18" s="3">
        <f t="shared" ref="L18:L33" si="112">H18*I18*J18</f>
        <v>0</v>
      </c>
      <c r="M18" s="5">
        <f t="shared" si="2"/>
        <v>2.9162537073266027E-2</v>
      </c>
      <c r="N18" s="5">
        <f t="shared" ref="N18:N33" si="113">_xlfn.POISSON.DIST(1,K18,FALSE) * _xlfn.POISSON.DIST(0,L18,FALSE)</f>
        <v>0.10308578822511585</v>
      </c>
      <c r="O18" s="5">
        <f t="shared" ref="O18:O33" si="114">_xlfn.POISSON.DIST(0,K18,FALSE) * _xlfn.POISSON.DIST(1,L18,FALSE)</f>
        <v>0</v>
      </c>
      <c r="P18" s="5">
        <f t="shared" ref="P18:P33" si="115">_xlfn.POISSON.DIST(1,K18,FALSE) * _xlfn.POISSON.DIST(1,L18,FALSE)</f>
        <v>0</v>
      </c>
      <c r="Q18" s="5">
        <f t="shared" ref="Q18:Q33" si="116">_xlfn.POISSON.DIST(2,K18,FALSE) * _xlfn.POISSON.DIST(0,L18,FALSE)</f>
        <v>0.18219744920161898</v>
      </c>
      <c r="R18" s="5">
        <f t="shared" ref="R18:R33" si="117">_xlfn.POISSON.DIST(0,K18,FALSE) * _xlfn.POISSON.DIST(2,L18,FALSE)</f>
        <v>0</v>
      </c>
      <c r="S18" s="5">
        <f t="shared" ref="S18:S33" si="118">_xlfn.POISSON.DIST(2,K18,FALSE) * _xlfn.POISSON.DIST(2,L18,FALSE)</f>
        <v>0</v>
      </c>
      <c r="T18" s="5">
        <f t="shared" ref="T18:T33" si="119">_xlfn.POISSON.DIST(2,K18,FALSE) * _xlfn.POISSON.DIST(1,L18,FALSE)</f>
        <v>0</v>
      </c>
      <c r="U18" s="5">
        <f t="shared" ref="U18:U33" si="120">_xlfn.POISSON.DIST(1,K18,FALSE) * _xlfn.POISSON.DIST(2,L18,FALSE)</f>
        <v>0</v>
      </c>
      <c r="V18" s="5">
        <f t="shared" ref="V18:V33" si="121">_xlfn.POISSON.DIST(3,K18,FALSE) * _xlfn.POISSON.DIST(3,L18,FALSE)</f>
        <v>0</v>
      </c>
      <c r="W18" s="5">
        <f t="shared" ref="W18:W33" si="122">_xlfn.POISSON.DIST(3,K18,FALSE) * _xlfn.POISSON.DIST(0,L18,FALSE)</f>
        <v>0.21468145491328847</v>
      </c>
      <c r="X18" s="5">
        <f t="shared" ref="X18:X33" si="123">_xlfn.POISSON.DIST(3,K18,FALSE) * _xlfn.POISSON.DIST(1,L18,FALSE)</f>
        <v>0</v>
      </c>
      <c r="Y18" s="5">
        <f t="shared" ref="Y18:Y33" si="124">_xlfn.POISSON.DIST(3,K18,FALSE) * _xlfn.POISSON.DIST(2,L18,FALSE)</f>
        <v>0</v>
      </c>
      <c r="Z18" s="5">
        <f t="shared" ref="Z18:Z33" si="125">_xlfn.POISSON.DIST(0,K18,FALSE) * _xlfn.POISSON.DIST(3,L18,FALSE)</f>
        <v>0</v>
      </c>
      <c r="AA18" s="5">
        <f t="shared" ref="AA18:AA33" si="126">_xlfn.POISSON.DIST(1,K18,FALSE) * _xlfn.POISSON.DIST(3,L18,FALSE)</f>
        <v>0</v>
      </c>
      <c r="AB18" s="5">
        <f t="shared" ref="AB18:AB33" si="127">_xlfn.POISSON.DIST(2,K18,FALSE) * _xlfn.POISSON.DIST(3,L18,FALSE)</f>
        <v>0</v>
      </c>
      <c r="AC18" s="5">
        <f t="shared" ref="AC18:AC33" si="128">_xlfn.POISSON.DIST(4,K18,FALSE) * _xlfn.POISSON.DIST(4,L18,FALSE)</f>
        <v>0</v>
      </c>
      <c r="AD18" s="5">
        <f t="shared" ref="AD18:AD33" si="129">_xlfn.POISSON.DIST(4,K18,FALSE) * _xlfn.POISSON.DIST(0,L18,FALSE)</f>
        <v>0.1897177785102471</v>
      </c>
      <c r="AE18" s="5">
        <f t="shared" ref="AE18:AE33" si="130">_xlfn.POISSON.DIST(4,K18,FALSE) * _xlfn.POISSON.DIST(1,L18,FALSE)</f>
        <v>0</v>
      </c>
      <c r="AF18" s="5">
        <f t="shared" ref="AF18:AF33" si="131">_xlfn.POISSON.DIST(4,K18,FALSE) * _xlfn.POISSON.DIST(2,L18,FALSE)</f>
        <v>0</v>
      </c>
      <c r="AG18" s="5">
        <f t="shared" ref="AG18:AG33" si="132">_xlfn.POISSON.DIST(4,K18,FALSE) * _xlfn.POISSON.DIST(3,L18,FALSE)</f>
        <v>0</v>
      </c>
      <c r="AH18" s="5">
        <f t="shared" ref="AH18:AH33" si="133">_xlfn.POISSON.DIST(0,K18,FALSE) * _xlfn.POISSON.DIST(4,L18,FALSE)</f>
        <v>0</v>
      </c>
      <c r="AI18" s="5">
        <f t="shared" ref="AI18:AI33" si="134">_xlfn.POISSON.DIST(1,K18,FALSE) * _xlfn.POISSON.DIST(4,L18,FALSE)</f>
        <v>0</v>
      </c>
      <c r="AJ18" s="5">
        <f t="shared" ref="AJ18:AJ33" si="135">_xlfn.POISSON.DIST(2,K18,FALSE) * _xlfn.POISSON.DIST(4,L18,FALSE)</f>
        <v>0</v>
      </c>
      <c r="AK18" s="5">
        <f t="shared" ref="AK18:AK33" si="136">_xlfn.POISSON.DIST(3,K18,FALSE) * _xlfn.POISSON.DIST(4,L18,FALSE)</f>
        <v>0</v>
      </c>
      <c r="AL18" s="5">
        <f t="shared" ref="AL18:AL33" si="137">_xlfn.POISSON.DIST(5,K18,FALSE) * _xlfn.POISSON.DIST(5,L18,FALSE)</f>
        <v>0</v>
      </c>
      <c r="AM18" s="5">
        <f t="shared" ref="AM18:AM33" si="138">_xlfn.POISSON.DIST(5,K18,FALSE) * _xlfn.POISSON.DIST(0,L18,FALSE)</f>
        <v>0.13412555079767258</v>
      </c>
      <c r="AN18" s="5">
        <f t="shared" ref="AN18:AN33" si="139">_xlfn.POISSON.DIST(5,K18,FALSE) * _xlfn.POISSON.DIST(1,L18,FALSE)</f>
        <v>0</v>
      </c>
      <c r="AO18" s="5">
        <f t="shared" ref="AO18:AO33" si="140">_xlfn.POISSON.DIST(5,K18,FALSE) * _xlfn.POISSON.DIST(2,L18,FALSE)</f>
        <v>0</v>
      </c>
      <c r="AP18" s="5">
        <f t="shared" ref="AP18:AP33" si="141">_xlfn.POISSON.DIST(5,K18,FALSE) * _xlfn.POISSON.DIST(3,L18,FALSE)</f>
        <v>0</v>
      </c>
      <c r="AQ18" s="5">
        <f t="shared" ref="AQ18:AQ33" si="142">_xlfn.POISSON.DIST(5,K18,FALSE) * _xlfn.POISSON.DIST(4,L18,FALSE)</f>
        <v>0</v>
      </c>
      <c r="AR18" s="5">
        <f t="shared" ref="AR18:AR33" si="143">_xlfn.POISSON.DIST(0,K18,FALSE) * _xlfn.POISSON.DIST(5,L18,FALSE)</f>
        <v>0</v>
      </c>
      <c r="AS18" s="5">
        <f t="shared" ref="AS18:AS33" si="144">_xlfn.POISSON.DIST(1,K18,FALSE) * _xlfn.POISSON.DIST(5,L18,FALSE)</f>
        <v>0</v>
      </c>
      <c r="AT18" s="5">
        <f t="shared" ref="AT18:AT33" si="145">_xlfn.POISSON.DIST(2,K18,FALSE) * _xlfn.POISSON.DIST(5,L18,FALSE)</f>
        <v>0</v>
      </c>
      <c r="AU18" s="5">
        <f t="shared" ref="AU18:AU33" si="146">_xlfn.POISSON.DIST(3,K18,FALSE) * _xlfn.POISSON.DIST(5,L18,FALSE)</f>
        <v>0</v>
      </c>
      <c r="AV18" s="5">
        <f t="shared" ref="AV18:AV33" si="147">_xlfn.POISSON.DIST(4,K18,FALSE) * _xlfn.POISSON.DIST(5,L18,FALSE)</f>
        <v>0</v>
      </c>
      <c r="AW18" s="5">
        <f t="shared" ref="AW18:AW33" si="148">_xlfn.POISSON.DIST(6,K18,FALSE) * _xlfn.POISSON.DIST(6,L18,FALSE)</f>
        <v>0</v>
      </c>
      <c r="AX18" s="5">
        <f t="shared" ref="AX18:AX33" si="149">_xlfn.POISSON.DIST(6,K18,FALSE) * _xlfn.POISSON.DIST(0,L18,FALSE)</f>
        <v>7.9019405904050044E-2</v>
      </c>
      <c r="AY18" s="5">
        <f t="shared" ref="AY18:AY33" si="150">_xlfn.POISSON.DIST(6,K18,FALSE) * _xlfn.POISSON.DIST(1,L18,FALSE)</f>
        <v>0</v>
      </c>
      <c r="AZ18" s="5">
        <f t="shared" ref="AZ18:AZ33" si="151">_xlfn.POISSON.DIST(6,K18,FALSE) * _xlfn.POISSON.DIST(2,L18,FALSE)</f>
        <v>0</v>
      </c>
      <c r="BA18" s="5">
        <f t="shared" ref="BA18:BA33" si="152">_xlfn.POISSON.DIST(6,K18,FALSE) * _xlfn.POISSON.DIST(3,L18,FALSE)</f>
        <v>0</v>
      </c>
      <c r="BB18" s="5">
        <f t="shared" ref="BB18:BB33" si="153">_xlfn.POISSON.DIST(6,K18,FALSE) * _xlfn.POISSON.DIST(4,L18,FALSE)</f>
        <v>0</v>
      </c>
      <c r="BC18" s="5">
        <f t="shared" ref="BC18:BC33" si="154">_xlfn.POISSON.DIST(6,K18,FALSE) * _xlfn.POISSON.DIST(5,L18,FALSE)</f>
        <v>0</v>
      </c>
      <c r="BD18" s="5">
        <f t="shared" ref="BD18:BD33" si="155">_xlfn.POISSON.DIST(0,K18,FALSE) * _xlfn.POISSON.DIST(6,L18,FALSE)</f>
        <v>0</v>
      </c>
      <c r="BE18" s="5">
        <f t="shared" ref="BE18:BE33" si="156">_xlfn.POISSON.DIST(1,K18,FALSE) * _xlfn.POISSON.DIST(6,L18,FALSE)</f>
        <v>0</v>
      </c>
      <c r="BF18" s="5">
        <f t="shared" ref="BF18:BF33" si="157">_xlfn.POISSON.DIST(2,K18,FALSE) * _xlfn.POISSON.DIST(6,L18,FALSE)</f>
        <v>0</v>
      </c>
      <c r="BG18" s="5">
        <f t="shared" ref="BG18:BG33" si="158">_xlfn.POISSON.DIST(3,K18,FALSE) * _xlfn.POISSON.DIST(6,L18,FALSE)</f>
        <v>0</v>
      </c>
      <c r="BH18" s="5">
        <f t="shared" ref="BH18:BH33" si="159">_xlfn.POISSON.DIST(4,K18,FALSE) * _xlfn.POISSON.DIST(6,L18,FALSE)</f>
        <v>0</v>
      </c>
      <c r="BI18" s="5">
        <f t="shared" ref="BI18:BI33" si="160">_xlfn.POISSON.DIST(5,K18,FALSE) * _xlfn.POISSON.DIST(6,L18,FALSE)</f>
        <v>0</v>
      </c>
      <c r="BJ18" s="8">
        <f t="shared" ref="BJ18:BJ33" si="161">SUM(N18,Q18,T18,W18,X18,Y18,AD18,AE18,AF18,AG18,AM18,AN18,AO18,AP18,AQ18,AX18,AY18,AZ18,BA18,BB18,BC18)</f>
        <v>0.90282742755199297</v>
      </c>
      <c r="BK18" s="8">
        <f t="shared" ref="BK18:BK33" si="162">SUM(M18,P18,S18,V18,AC18,AL18,AY18)</f>
        <v>2.9162537073266027E-2</v>
      </c>
      <c r="BL18" s="8">
        <f t="shared" ref="BL18:BL33" si="163">SUM(O18,R18,U18,AA18,AB18,AH18,AI18,AJ18,AK18,AR18,AS18,AT18,AU18,AV18,BD18,BE18,BF18,BG18,BH18,BI18)</f>
        <v>0</v>
      </c>
      <c r="BM18" s="8">
        <f t="shared" ref="BM18:BM33" si="164">SUM(S18:BI18)</f>
        <v>0.6175441901252583</v>
      </c>
      <c r="BN18" s="8">
        <f t="shared" ref="BN18:BN33" si="165">SUM(M18:R18)</f>
        <v>0.31444577450000089</v>
      </c>
    </row>
    <row r="19" spans="1:66" x14ac:dyDescent="0.25">
      <c r="A19" t="s">
        <v>22</v>
      </c>
      <c r="B19" t="s">
        <v>745</v>
      </c>
      <c r="C19" t="s">
        <v>280</v>
      </c>
      <c r="D19" t="s">
        <v>748</v>
      </c>
      <c r="E19" s="1">
        <f>VLOOKUP(A19,home!$A$2:$E$670,3,FALSE)</f>
        <v>1.62</v>
      </c>
      <c r="F19" t="e">
        <f>VLOOKUP(B19,home!$B$2:$E$670,3,FALSE)</f>
        <v>#N/A</v>
      </c>
      <c r="G19">
        <f>VLOOKUP(C19,away!$B$2:$E$670,4,FALSE)</f>
        <v>0.82</v>
      </c>
      <c r="H19">
        <f>VLOOKUP(A19,away!$A$2:$E$670,3,FALSE)</f>
        <v>1.56</v>
      </c>
      <c r="I19">
        <f>VLOOKUP(C19,away!$B$2:$E$670,3,FALSE)</f>
        <v>1.65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748</v>
      </c>
      <c r="E20" s="1">
        <f>VLOOKUP(A20,home!$A$2:$E$670,3,FALSE)</f>
        <v>1.56</v>
      </c>
      <c r="F20">
        <f>VLOOKUP(B20,home!$B$2:$E$670,3,FALSE)</f>
        <v>2.0499999999999998</v>
      </c>
      <c r="G20">
        <f>VLOOKUP(C20,away!$B$2:$E$670,4,FALSE)</f>
        <v>0.32</v>
      </c>
      <c r="H20">
        <f>VLOOKUP(A20,away!$A$2:$E$670,3,FALSE)</f>
        <v>1.08</v>
      </c>
      <c r="I20">
        <f>VLOOKUP(C20,away!$B$2:$E$670,3,FALSE)</f>
        <v>0.32</v>
      </c>
      <c r="J20">
        <f>VLOOKUP(B20,home!$B$2:$E$670,4,FALSE)</f>
        <v>0.76</v>
      </c>
      <c r="K20" s="3">
        <f t="shared" si="111"/>
        <v>1.02336</v>
      </c>
      <c r="L20" s="3">
        <f t="shared" si="112"/>
        <v>0.262656</v>
      </c>
      <c r="M20" s="5">
        <f t="shared" si="2"/>
        <v>0.27636964937777075</v>
      </c>
      <c r="N20" s="5">
        <f t="shared" si="113"/>
        <v>0.28282564438723545</v>
      </c>
      <c r="O20" s="5">
        <f t="shared" si="114"/>
        <v>7.2590146626967764E-2</v>
      </c>
      <c r="P20" s="5">
        <f t="shared" si="115"/>
        <v>7.4285852452173728E-2</v>
      </c>
      <c r="Q20" s="5">
        <f t="shared" si="116"/>
        <v>0.14471622572006065</v>
      </c>
      <c r="R20" s="5">
        <f t="shared" si="117"/>
        <v>9.5331187762264218E-3</v>
      </c>
      <c r="S20" s="5">
        <f t="shared" si="118"/>
        <v>4.9918541046117355E-3</v>
      </c>
      <c r="T20" s="5">
        <f t="shared" si="119"/>
        <v>3.8010584982728253E-2</v>
      </c>
      <c r="U20" s="5">
        <f t="shared" si="120"/>
        <v>9.7558124308390701E-3</v>
      </c>
      <c r="V20" s="5">
        <f t="shared" si="121"/>
        <v>1.4908540802060369E-4</v>
      </c>
      <c r="W20" s="5">
        <f t="shared" si="122"/>
        <v>4.9365598917627103E-2</v>
      </c>
      <c r="X20" s="5">
        <f t="shared" si="123"/>
        <v>1.2966170749308264E-2</v>
      </c>
      <c r="Y20" s="5">
        <f t="shared" si="124"/>
        <v>1.7028212721651556E-3</v>
      </c>
      <c r="Z20" s="5">
        <f t="shared" si="125"/>
        <v>8.3464361509617564E-4</v>
      </c>
      <c r="AA20" s="5">
        <f t="shared" si="126"/>
        <v>8.5414088994482224E-4</v>
      </c>
      <c r="AB20" s="5">
        <f t="shared" si="127"/>
        <v>4.3704681056696665E-4</v>
      </c>
      <c r="AC20" s="5">
        <f t="shared" si="128"/>
        <v>2.5045569963826569E-6</v>
      </c>
      <c r="AD20" s="5">
        <f t="shared" si="129"/>
        <v>1.2629694827085716E-2</v>
      </c>
      <c r="AE20" s="5">
        <f t="shared" si="130"/>
        <v>3.3172651245030257E-3</v>
      </c>
      <c r="AF20" s="5">
        <f t="shared" si="131"/>
        <v>4.3564979427073336E-4</v>
      </c>
      <c r="AG20" s="5">
        <f t="shared" si="132"/>
        <v>3.8142010787991243E-5</v>
      </c>
      <c r="AH20" s="5">
        <f t="shared" si="133"/>
        <v>5.480603834167527E-5</v>
      </c>
      <c r="AI20" s="5">
        <f t="shared" si="134"/>
        <v>5.6086307397336804E-5</v>
      </c>
      <c r="AJ20" s="5">
        <f t="shared" si="135"/>
        <v>2.8698241769069295E-5</v>
      </c>
      <c r="AK20" s="5">
        <f t="shared" si="136"/>
        <v>9.7895442322649201E-6</v>
      </c>
      <c r="AL20" s="5">
        <f t="shared" si="137"/>
        <v>2.6928159718005046E-8</v>
      </c>
      <c r="AM20" s="5">
        <f t="shared" si="138"/>
        <v>2.5849448996492887E-3</v>
      </c>
      <c r="AN20" s="5">
        <f t="shared" si="139"/>
        <v>6.7895128756228357E-4</v>
      </c>
      <c r="AO20" s="5">
        <f t="shared" si="140"/>
        <v>8.9165314692979579E-5</v>
      </c>
      <c r="AP20" s="5">
        <f t="shared" si="141"/>
        <v>7.8066016319997475E-6</v>
      </c>
      <c r="AQ20" s="5">
        <f t="shared" si="142"/>
        <v>5.1261268956363134E-7</v>
      </c>
      <c r="AR20" s="5">
        <f t="shared" si="143"/>
        <v>2.8790269613342135E-6</v>
      </c>
      <c r="AS20" s="5">
        <f t="shared" si="144"/>
        <v>2.9462810311509806E-6</v>
      </c>
      <c r="AT20" s="5">
        <f t="shared" si="145"/>
        <v>1.5075530780193338E-6</v>
      </c>
      <c r="AU20" s="5">
        <f t="shared" si="146"/>
        <v>5.142565059739553E-7</v>
      </c>
      <c r="AV20" s="5">
        <f t="shared" si="147"/>
        <v>1.3156738448837669E-7</v>
      </c>
      <c r="AW20" s="5">
        <f t="shared" si="148"/>
        <v>2.0105734235571246E-10</v>
      </c>
      <c r="AX20" s="5">
        <f t="shared" si="149"/>
        <v>4.4088820208418252E-4</v>
      </c>
      <c r="AY20" s="5">
        <f t="shared" si="150"/>
        <v>1.1580193160662303E-4</v>
      </c>
      <c r="AZ20" s="5">
        <f t="shared" si="151"/>
        <v>1.520803607403459E-5</v>
      </c>
      <c r="BA20" s="5">
        <f t="shared" si="152"/>
        <v>1.3314939743538764E-6</v>
      </c>
      <c r="BB20" s="5">
        <f t="shared" si="153"/>
        <v>8.7431220331972926E-8</v>
      </c>
      <c r="BC20" s="5">
        <f t="shared" si="154"/>
        <v>4.5928669215029388E-9</v>
      </c>
      <c r="BD20" s="5">
        <f t="shared" si="155"/>
        <v>1.2603228425936641E-7</v>
      </c>
      <c r="BE20" s="5">
        <f t="shared" si="156"/>
        <v>1.2897639841966519E-7</v>
      </c>
      <c r="BF20" s="5">
        <f t="shared" si="157"/>
        <v>6.5994643543374288E-8</v>
      </c>
      <c r="BG20" s="5">
        <f t="shared" si="158"/>
        <v>2.2512092805515842E-8</v>
      </c>
      <c r="BH20" s="5">
        <f t="shared" si="159"/>
        <v>5.7594938233631728E-9</v>
      </c>
      <c r="BI20" s="5">
        <f t="shared" si="160"/>
        <v>1.1788071198153877E-9</v>
      </c>
      <c r="BJ20" s="8">
        <f t="shared" si="161"/>
        <v>0.54994250018982493</v>
      </c>
      <c r="BK20" s="8">
        <f t="shared" si="162"/>
        <v>0.35591477475933953</v>
      </c>
      <c r="BL20" s="8">
        <f t="shared" si="163"/>
        <v>9.3327974804966352E-2</v>
      </c>
      <c r="BM20" s="8">
        <f t="shared" si="164"/>
        <v>0.13958345429824287</v>
      </c>
      <c r="BN20" s="8">
        <f t="shared" si="165"/>
        <v>0.86032063734043485</v>
      </c>
    </row>
    <row r="21" spans="1:66" x14ac:dyDescent="0.25">
      <c r="A21" t="s">
        <v>10</v>
      </c>
      <c r="B21" t="s">
        <v>52</v>
      </c>
      <c r="C21" t="s">
        <v>231</v>
      </c>
      <c r="D21" t="s">
        <v>748</v>
      </c>
      <c r="E21" s="1">
        <f>VLOOKUP(A21,home!$A$2:$E$670,3,FALSE)</f>
        <v>1.7115384615384599</v>
      </c>
      <c r="F21">
        <f>VLOOKUP(B21,home!$B$2:$E$670,3,FALSE)</f>
        <v>1.36</v>
      </c>
      <c r="G21">
        <f>VLOOKUP(C21,away!$B$2:$E$670,4,FALSE)</f>
        <v>0.96</v>
      </c>
      <c r="H21">
        <f>VLOOKUP(A21,away!$A$2:$E$670,3,FALSE)</f>
        <v>1.4722222222222201</v>
      </c>
      <c r="I21">
        <f>VLOOKUP(C21,away!$B$2:$E$670,3,FALSE)</f>
        <v>1.1200000000000001</v>
      </c>
      <c r="J21">
        <f>VLOOKUP(B21,home!$B$2:$E$670,4,FALSE)</f>
        <v>1.61</v>
      </c>
      <c r="K21" s="3">
        <f t="shared" si="111"/>
        <v>2.2345846153846134</v>
      </c>
      <c r="L21" s="3">
        <f t="shared" si="112"/>
        <v>2.6547111111111077</v>
      </c>
      <c r="M21" s="5">
        <f t="shared" si="2"/>
        <v>7.5267214793120381E-3</v>
      </c>
      <c r="N21" s="5">
        <f t="shared" si="113"/>
        <v>1.6819096021955596E-2</v>
      </c>
      <c r="O21" s="5">
        <f t="shared" si="114"/>
        <v>1.9981271141368297E-2</v>
      </c>
      <c r="P21" s="5">
        <f t="shared" si="115"/>
        <v>4.4649841088330151E-2</v>
      </c>
      <c r="Q21" s="5">
        <f t="shared" si="116"/>
        <v>1.879184660766927E-2</v>
      </c>
      <c r="R21" s="5">
        <f t="shared" si="117"/>
        <v>2.6522251256557081E-2</v>
      </c>
      <c r="S21" s="5">
        <f t="shared" si="118"/>
        <v>6.6217685704618293E-2</v>
      </c>
      <c r="T21" s="5">
        <f t="shared" si="119"/>
        <v>4.9886923987675184E-2</v>
      </c>
      <c r="U21" s="5">
        <f t="shared" si="120"/>
        <v>5.9266214623267671E-2</v>
      </c>
      <c r="V21" s="5">
        <f t="shared" si="121"/>
        <v>4.3646111790944367E-2</v>
      </c>
      <c r="W21" s="5">
        <f t="shared" si="122"/>
        <v>1.3997323774721761E-2</v>
      </c>
      <c r="X21" s="5">
        <f t="shared" si="123"/>
        <v>3.715885095057353E-2</v>
      </c>
      <c r="Y21" s="5">
        <f t="shared" si="124"/>
        <v>4.9323007247304561E-2</v>
      </c>
      <c r="Z21" s="5">
        <f t="shared" si="125"/>
        <v>2.3469638367487538E-2</v>
      </c>
      <c r="AA21" s="5">
        <f t="shared" si="126"/>
        <v>5.2444892824628102E-2</v>
      </c>
      <c r="AB21" s="5">
        <f t="shared" si="127"/>
        <v>5.8596275330704446E-2</v>
      </c>
      <c r="AC21" s="5">
        <f t="shared" si="128"/>
        <v>1.6182277710036271E-2</v>
      </c>
      <c r="AD21" s="5">
        <f t="shared" si="129"/>
        <v>7.8195510908876317E-3</v>
      </c>
      <c r="AE21" s="5">
        <f t="shared" si="130"/>
        <v>2.0758649164880377E-2</v>
      </c>
      <c r="AF21" s="5">
        <f t="shared" si="131"/>
        <v>2.7554108294832635E-2</v>
      </c>
      <c r="AG21" s="5">
        <f t="shared" si="132"/>
        <v>2.438273248235031E-2</v>
      </c>
      <c r="AH21" s="5">
        <f t="shared" si="133"/>
        <v>1.5576277436982183E-2</v>
      </c>
      <c r="AI21" s="5">
        <f t="shared" si="134"/>
        <v>3.480650992564286E-2</v>
      </c>
      <c r="AJ21" s="5">
        <f t="shared" si="135"/>
        <v>3.88890457975367E-2</v>
      </c>
      <c r="AK21" s="5">
        <f t="shared" si="136"/>
        <v>2.8966954482054386E-2</v>
      </c>
      <c r="AL21" s="5">
        <f t="shared" si="137"/>
        <v>3.8398451712943604E-3</v>
      </c>
      <c r="AM21" s="5">
        <f t="shared" si="138"/>
        <v>3.4946897133822956E-3</v>
      </c>
      <c r="AN21" s="5">
        <f t="shared" si="139"/>
        <v>9.277391612001671E-3</v>
      </c>
      <c r="AO21" s="5">
        <f t="shared" si="140"/>
        <v>1.2314397297254916E-2</v>
      </c>
      <c r="AP21" s="5">
        <f t="shared" si="141"/>
        <v>1.0897055777219741E-2</v>
      </c>
      <c r="AQ21" s="5">
        <f t="shared" si="142"/>
        <v>7.2321337625456837E-3</v>
      </c>
      <c r="AR21" s="5">
        <f t="shared" si="143"/>
        <v>8.2701033563411675E-3</v>
      </c>
      <c r="AS21" s="5">
        <f t="shared" si="144"/>
        <v>1.8480245727720626E-2</v>
      </c>
      <c r="AT21" s="5">
        <f t="shared" si="145"/>
        <v>2.0647836395845876E-2</v>
      </c>
      <c r="AU21" s="5">
        <f t="shared" si="146"/>
        <v>1.5379779183711893E-2</v>
      </c>
      <c r="AV21" s="5">
        <f t="shared" si="147"/>
        <v>8.5918544879837796E-3</v>
      </c>
      <c r="AW21" s="5">
        <f t="shared" si="148"/>
        <v>6.3273999167620806E-4</v>
      </c>
      <c r="AX21" s="5">
        <f t="shared" si="149"/>
        <v>1.3015299781778237E-3</v>
      </c>
      <c r="AY21" s="5">
        <f t="shared" si="150"/>
        <v>3.4551860945128661E-3</v>
      </c>
      <c r="AZ21" s="5">
        <f t="shared" si="151"/>
        <v>4.5862604580299508E-3</v>
      </c>
      <c r="BA21" s="5">
        <f t="shared" si="152"/>
        <v>4.058398865460543E-3</v>
      </c>
      <c r="BB21" s="5">
        <f t="shared" si="153"/>
        <v>2.6934691403647042E-3</v>
      </c>
      <c r="BC21" s="5">
        <f t="shared" si="154"/>
        <v>1.4300764908722124E-3</v>
      </c>
      <c r="BD21" s="5">
        <f t="shared" si="155"/>
        <v>3.6591225450193633E-3</v>
      </c>
      <c r="BE21" s="5">
        <f t="shared" si="156"/>
        <v>8.1766189449072602E-3</v>
      </c>
      <c r="BF21" s="5">
        <f t="shared" si="157"/>
        <v>9.1356734500760706E-3</v>
      </c>
      <c r="BG21" s="5">
        <f t="shared" si="158"/>
        <v>6.804811780905886E-3</v>
      </c>
      <c r="BH21" s="5">
        <f t="shared" si="159"/>
        <v>3.8014819290500658E-3</v>
      </c>
      <c r="BI21" s="5">
        <f t="shared" si="160"/>
        <v>1.6989466068635802E-3</v>
      </c>
      <c r="BJ21" s="8">
        <f t="shared" si="161"/>
        <v>0.32723267881267332</v>
      </c>
      <c r="BK21" s="8">
        <f t="shared" si="162"/>
        <v>0.18551766903904834</v>
      </c>
      <c r="BL21" s="8">
        <f t="shared" si="163"/>
        <v>0.43969616722716726</v>
      </c>
      <c r="BM21" s="8">
        <f t="shared" si="164"/>
        <v>0.83880267974834755</v>
      </c>
      <c r="BN21" s="8">
        <f t="shared" si="165"/>
        <v>0.13429102759519243</v>
      </c>
    </row>
    <row r="22" spans="1:66" x14ac:dyDescent="0.25">
      <c r="A22" t="s">
        <v>28</v>
      </c>
      <c r="B22" t="s">
        <v>30</v>
      </c>
      <c r="C22" t="s">
        <v>246</v>
      </c>
      <c r="D22" t="s">
        <v>748</v>
      </c>
      <c r="E22" s="1">
        <f>VLOOKUP(A22,home!$A$2:$E$670,3,FALSE)</f>
        <v>1.52</v>
      </c>
      <c r="F22">
        <f>VLOOKUP(B22,home!$B$2:$E$670,3,FALSE)</f>
        <v>2.34</v>
      </c>
      <c r="G22">
        <f>VLOOKUP(C22,away!$B$2:$E$670,4,FALSE)</f>
        <v>0</v>
      </c>
      <c r="H22">
        <f>VLOOKUP(A22,away!$A$2:$E$670,3,FALSE)</f>
        <v>1.0925925925925899</v>
      </c>
      <c r="I22">
        <f>VLOOKUP(C22,away!$B$2:$E$670,3,FALSE)</f>
        <v>1.92</v>
      </c>
      <c r="J22">
        <f>VLOOKUP(B22,home!$B$2:$E$670,4,FALSE)</f>
        <v>0</v>
      </c>
      <c r="K22" s="3">
        <f t="shared" si="111"/>
        <v>0</v>
      </c>
      <c r="L22" s="3">
        <f t="shared" si="112"/>
        <v>0</v>
      </c>
      <c r="M22" s="5">
        <f t="shared" si="2"/>
        <v>1</v>
      </c>
      <c r="N22" s="5">
        <f t="shared" si="113"/>
        <v>0</v>
      </c>
      <c r="O22" s="5">
        <f t="shared" si="114"/>
        <v>0</v>
      </c>
      <c r="P22" s="5">
        <f t="shared" si="115"/>
        <v>0</v>
      </c>
      <c r="Q22" s="5">
        <f t="shared" si="116"/>
        <v>0</v>
      </c>
      <c r="R22" s="5">
        <f t="shared" si="117"/>
        <v>0</v>
      </c>
      <c r="S22" s="5">
        <f t="shared" si="118"/>
        <v>0</v>
      </c>
      <c r="T22" s="5">
        <f t="shared" si="119"/>
        <v>0</v>
      </c>
      <c r="U22" s="5">
        <f t="shared" si="120"/>
        <v>0</v>
      </c>
      <c r="V22" s="5">
        <f t="shared" si="121"/>
        <v>0</v>
      </c>
      <c r="W22" s="5">
        <f t="shared" si="122"/>
        <v>0</v>
      </c>
      <c r="X22" s="5">
        <f t="shared" si="123"/>
        <v>0</v>
      </c>
      <c r="Y22" s="5">
        <f t="shared" si="124"/>
        <v>0</v>
      </c>
      <c r="Z22" s="5">
        <f t="shared" si="125"/>
        <v>0</v>
      </c>
      <c r="AA22" s="5">
        <f t="shared" si="126"/>
        <v>0</v>
      </c>
      <c r="AB22" s="5">
        <f t="shared" si="127"/>
        <v>0</v>
      </c>
      <c r="AC22" s="5">
        <f t="shared" si="128"/>
        <v>0</v>
      </c>
      <c r="AD22" s="5">
        <f t="shared" si="129"/>
        <v>0</v>
      </c>
      <c r="AE22" s="5">
        <f t="shared" si="130"/>
        <v>0</v>
      </c>
      <c r="AF22" s="5">
        <f t="shared" si="131"/>
        <v>0</v>
      </c>
      <c r="AG22" s="5">
        <f t="shared" si="132"/>
        <v>0</v>
      </c>
      <c r="AH22" s="5">
        <f t="shared" si="133"/>
        <v>0</v>
      </c>
      <c r="AI22" s="5">
        <f t="shared" si="134"/>
        <v>0</v>
      </c>
      <c r="AJ22" s="5">
        <f t="shared" si="135"/>
        <v>0</v>
      </c>
      <c r="AK22" s="5">
        <f t="shared" si="136"/>
        <v>0</v>
      </c>
      <c r="AL22" s="5">
        <f t="shared" si="137"/>
        <v>0</v>
      </c>
      <c r="AM22" s="5">
        <f t="shared" si="138"/>
        <v>0</v>
      </c>
      <c r="AN22" s="5">
        <f t="shared" si="139"/>
        <v>0</v>
      </c>
      <c r="AO22" s="5">
        <f t="shared" si="140"/>
        <v>0</v>
      </c>
      <c r="AP22" s="5">
        <f t="shared" si="141"/>
        <v>0</v>
      </c>
      <c r="AQ22" s="5">
        <f t="shared" si="142"/>
        <v>0</v>
      </c>
      <c r="AR22" s="5">
        <f t="shared" si="143"/>
        <v>0</v>
      </c>
      <c r="AS22" s="5">
        <f t="shared" si="144"/>
        <v>0</v>
      </c>
      <c r="AT22" s="5">
        <f t="shared" si="145"/>
        <v>0</v>
      </c>
      <c r="AU22" s="5">
        <f t="shared" si="146"/>
        <v>0</v>
      </c>
      <c r="AV22" s="5">
        <f t="shared" si="147"/>
        <v>0</v>
      </c>
      <c r="AW22" s="5">
        <f t="shared" si="148"/>
        <v>0</v>
      </c>
      <c r="AX22" s="5">
        <f t="shared" si="149"/>
        <v>0</v>
      </c>
      <c r="AY22" s="5">
        <f t="shared" si="150"/>
        <v>0</v>
      </c>
      <c r="AZ22" s="5">
        <f t="shared" si="151"/>
        <v>0</v>
      </c>
      <c r="BA22" s="5">
        <f t="shared" si="152"/>
        <v>0</v>
      </c>
      <c r="BB22" s="5">
        <f t="shared" si="153"/>
        <v>0</v>
      </c>
      <c r="BC22" s="5">
        <f t="shared" si="154"/>
        <v>0</v>
      </c>
      <c r="BD22" s="5">
        <f t="shared" si="155"/>
        <v>0</v>
      </c>
      <c r="BE22" s="5">
        <f t="shared" si="156"/>
        <v>0</v>
      </c>
      <c r="BF22" s="5">
        <f t="shared" si="157"/>
        <v>0</v>
      </c>
      <c r="BG22" s="5">
        <f t="shared" si="158"/>
        <v>0</v>
      </c>
      <c r="BH22" s="5">
        <f t="shared" si="159"/>
        <v>0</v>
      </c>
      <c r="BI22" s="5">
        <f t="shared" si="160"/>
        <v>0</v>
      </c>
      <c r="BJ22" s="8">
        <f t="shared" si="161"/>
        <v>0</v>
      </c>
      <c r="BK22" s="8">
        <f t="shared" si="162"/>
        <v>1</v>
      </c>
      <c r="BL22" s="8">
        <f t="shared" si="163"/>
        <v>0</v>
      </c>
      <c r="BM22" s="8">
        <f t="shared" si="164"/>
        <v>0</v>
      </c>
      <c r="BN22" s="8">
        <f t="shared" si="165"/>
        <v>1</v>
      </c>
    </row>
    <row r="23" spans="1:66" x14ac:dyDescent="0.25">
      <c r="A23" t="s">
        <v>22</v>
      </c>
      <c r="B23" t="s">
        <v>308</v>
      </c>
      <c r="C23" t="s">
        <v>330</v>
      </c>
      <c r="D23" t="s">
        <v>748</v>
      </c>
      <c r="E23" s="1">
        <f>VLOOKUP(A23,home!$A$2:$E$670,3,FALSE)</f>
        <v>1.62</v>
      </c>
      <c r="F23">
        <f>VLOOKUP(B23,home!$B$2:$E$670,3,FALSE)</f>
        <v>1.65</v>
      </c>
      <c r="G23">
        <f>VLOOKUP(C23,away!$B$2:$E$670,4,FALSE)</f>
        <v>0.77</v>
      </c>
      <c r="H23">
        <f>VLOOKUP(A23,away!$A$2:$E$670,3,FALSE)</f>
        <v>1.56</v>
      </c>
      <c r="I23">
        <f>VLOOKUP(C23,away!$B$2:$E$670,3,FALSE)</f>
        <v>1.55</v>
      </c>
      <c r="J23">
        <f>VLOOKUP(B23,home!$B$2:$E$670,4,FALSE)</f>
        <v>0.21</v>
      </c>
      <c r="K23" s="3">
        <f t="shared" si="111"/>
        <v>2.0582099999999999</v>
      </c>
      <c r="L23" s="3">
        <f t="shared" si="112"/>
        <v>0.50778000000000001</v>
      </c>
      <c r="M23" s="5">
        <f t="shared" si="2"/>
        <v>7.6843069134015923E-2</v>
      </c>
      <c r="N23" s="5">
        <f t="shared" si="113"/>
        <v>0.1581591733223229</v>
      </c>
      <c r="O23" s="5">
        <f t="shared" si="114"/>
        <v>3.9019373644870597E-2</v>
      </c>
      <c r="P23" s="5">
        <f t="shared" si="115"/>
        <v>8.0310065029609121E-2</v>
      </c>
      <c r="Q23" s="5">
        <f t="shared" si="116"/>
        <v>0.16276239606186912</v>
      </c>
      <c r="R23" s="5">
        <f t="shared" si="117"/>
        <v>9.9066287746961967E-3</v>
      </c>
      <c r="S23" s="5">
        <f t="shared" si="118"/>
        <v>2.0983371102121205E-2</v>
      </c>
      <c r="T23" s="5">
        <f t="shared" si="119"/>
        <v>8.2647489472295887E-2</v>
      </c>
      <c r="U23" s="5">
        <f t="shared" si="120"/>
        <v>2.038992241036746E-2</v>
      </c>
      <c r="V23" s="5">
        <f t="shared" si="121"/>
        <v>2.4366773546005867E-3</v>
      </c>
      <c r="W23" s="5">
        <f t="shared" si="122"/>
        <v>0.11166639706616657</v>
      </c>
      <c r="X23" s="5">
        <f t="shared" si="123"/>
        <v>5.670196310225805E-2</v>
      </c>
      <c r="Y23" s="5">
        <f t="shared" si="124"/>
        <v>1.4396061412032297E-2</v>
      </c>
      <c r="Z23" s="5">
        <f t="shared" si="125"/>
        <v>1.6767959864050785E-3</v>
      </c>
      <c r="AA23" s="5">
        <f t="shared" si="126"/>
        <v>3.4511982671787964E-3</v>
      </c>
      <c r="AB23" s="5">
        <f t="shared" si="127"/>
        <v>3.5516453927450353E-3</v>
      </c>
      <c r="AC23" s="5">
        <f t="shared" si="128"/>
        <v>1.5916344099854834E-4</v>
      </c>
      <c r="AD23" s="5">
        <f t="shared" si="129"/>
        <v>5.7458223776388664E-2</v>
      </c>
      <c r="AE23" s="5">
        <f t="shared" si="130"/>
        <v>2.917613686917463E-2</v>
      </c>
      <c r="AF23" s="5">
        <f t="shared" si="131"/>
        <v>7.4075293897147478E-3</v>
      </c>
      <c r="AG23" s="5">
        <f t="shared" si="132"/>
        <v>1.2537984245031182E-3</v>
      </c>
      <c r="AH23" s="5">
        <f t="shared" si="133"/>
        <v>2.1286086649419269E-4</v>
      </c>
      <c r="AI23" s="5">
        <f t="shared" si="134"/>
        <v>4.3811236402701236E-4</v>
      </c>
      <c r="AJ23" s="5">
        <f t="shared" si="135"/>
        <v>4.5086362438201855E-4</v>
      </c>
      <c r="AK23" s="5">
        <f t="shared" si="136"/>
        <v>3.093240067797715E-4</v>
      </c>
      <c r="AL23" s="5">
        <f t="shared" si="137"/>
        <v>6.6537822817237839E-6</v>
      </c>
      <c r="AM23" s="5">
        <f t="shared" si="138"/>
        <v>2.365221815176017E-2</v>
      </c>
      <c r="AN23" s="5">
        <f t="shared" si="139"/>
        <v>1.2010123333100777E-2</v>
      </c>
      <c r="AO23" s="5">
        <f t="shared" si="140"/>
        <v>3.0492502130409563E-3</v>
      </c>
      <c r="AP23" s="5">
        <f t="shared" si="141"/>
        <v>5.1611609105931227E-4</v>
      </c>
      <c r="AQ23" s="5">
        <f t="shared" si="142"/>
        <v>6.5518357179524407E-5</v>
      </c>
      <c r="AR23" s="5">
        <f t="shared" si="143"/>
        <v>2.1617298157684245E-5</v>
      </c>
      <c r="AS23" s="5">
        <f t="shared" si="144"/>
        <v>4.4492939241127284E-5</v>
      </c>
      <c r="AT23" s="5">
        <f t="shared" si="145"/>
        <v>4.57879062377403E-5</v>
      </c>
      <c r="AU23" s="5">
        <f t="shared" si="146"/>
        <v>3.1413708832526487E-5</v>
      </c>
      <c r="AV23" s="5">
        <f t="shared" si="147"/>
        <v>1.6164002414048585E-5</v>
      </c>
      <c r="AW23" s="5">
        <f t="shared" si="148"/>
        <v>1.9316629975009076E-7</v>
      </c>
      <c r="AX23" s="5">
        <f t="shared" si="149"/>
        <v>8.1135386536890491E-3</v>
      </c>
      <c r="AY23" s="5">
        <f t="shared" si="150"/>
        <v>4.1198926575702248E-3</v>
      </c>
      <c r="AZ23" s="5">
        <f t="shared" si="151"/>
        <v>1.0459995468305044E-3</v>
      </c>
      <c r="BA23" s="5">
        <f t="shared" si="152"/>
        <v>1.7704588329653121E-4</v>
      </c>
      <c r="BB23" s="5">
        <f t="shared" si="153"/>
        <v>2.2475089655078155E-5</v>
      </c>
      <c r="BC23" s="5">
        <f t="shared" si="154"/>
        <v>2.282480205011118E-6</v>
      </c>
      <c r="BD23" s="5">
        <f t="shared" si="155"/>
        <v>1.8294719430848159E-6</v>
      </c>
      <c r="BE23" s="5">
        <f t="shared" si="156"/>
        <v>3.7654374479765989E-6</v>
      </c>
      <c r="BF23" s="5">
        <f t="shared" si="157"/>
        <v>3.875030504899958E-6</v>
      </c>
      <c r="BG23" s="5">
        <f t="shared" si="158"/>
        <v>2.6585421784967145E-6</v>
      </c>
      <c r="BH23" s="5">
        <f t="shared" si="159"/>
        <v>1.3679595243009305E-6</v>
      </c>
      <c r="BI23" s="5">
        <f t="shared" si="160"/>
        <v>5.6310959450228337E-7</v>
      </c>
      <c r="BJ23" s="8">
        <f t="shared" si="161"/>
        <v>0.73440362935411307</v>
      </c>
      <c r="BK23" s="8">
        <f t="shared" si="162"/>
        <v>0.18485889250119736</v>
      </c>
      <c r="BL23" s="8">
        <f t="shared" si="163"/>
        <v>7.7903464757617488E-2</v>
      </c>
      <c r="BM23" s="8">
        <f t="shared" si="164"/>
        <v>0.46772237714067877</v>
      </c>
      <c r="BN23" s="8">
        <f t="shared" si="165"/>
        <v>0.52700070596738391</v>
      </c>
    </row>
    <row r="24" spans="1:66" x14ac:dyDescent="0.25">
      <c r="A24" t="s">
        <v>13</v>
      </c>
      <c r="B24" t="s">
        <v>43</v>
      </c>
      <c r="C24" t="s">
        <v>746</v>
      </c>
      <c r="D24" t="s">
        <v>748</v>
      </c>
      <c r="E24" s="1">
        <f>VLOOKUP(A24,home!$A$2:$E$670,3,FALSE)</f>
        <v>1.8444444444444399</v>
      </c>
      <c r="F24">
        <f>VLOOKUP(B24,home!$B$2:$E$670,3,FALSE)</f>
        <v>2.17</v>
      </c>
      <c r="G24">
        <f>VLOOKUP(C24,away!$B$2:$E$670,4,FALSE)</f>
        <v>0.47</v>
      </c>
      <c r="H24">
        <f>VLOOKUP(A24,away!$A$2:$E$670,3,FALSE)</f>
        <v>1.24444444444444</v>
      </c>
      <c r="I24">
        <f>VLOOKUP(C24,away!$B$2:$E$670,3,FALSE)</f>
        <v>0.94</v>
      </c>
      <c r="J24">
        <f>VLOOKUP(B24,home!$B$2:$E$670,4,FALSE)</f>
        <v>1.61</v>
      </c>
      <c r="K24" s="3">
        <f t="shared" si="111"/>
        <v>1.8811488888888841</v>
      </c>
      <c r="L24" s="3">
        <f t="shared" si="112"/>
        <v>1.8833422222222156</v>
      </c>
      <c r="M24" s="5">
        <f t="shared" si="2"/>
        <v>2.3179404976096805E-2</v>
      </c>
      <c r="N24" s="5">
        <f t="shared" si="113"/>
        <v>4.360391191588997E-2</v>
      </c>
      <c r="O24" s="5">
        <f t="shared" si="114"/>
        <v>4.365475207747084E-2</v>
      </c>
      <c r="P24" s="5">
        <f t="shared" si="115"/>
        <v>8.2121088365253975E-2</v>
      </c>
      <c r="Q24" s="5">
        <f t="shared" si="116"/>
        <v>4.1012725225892603E-2</v>
      </c>
      <c r="R24" s="5">
        <f t="shared" si="117"/>
        <v>4.1108418894071908E-2</v>
      </c>
      <c r="S24" s="5">
        <f t="shared" si="118"/>
        <v>7.2735615530772971E-2</v>
      </c>
      <c r="T24" s="5">
        <f t="shared" si="119"/>
        <v>7.724099706632169E-2</v>
      </c>
      <c r="U24" s="5">
        <f t="shared" si="120"/>
        <v>7.7331056526562178E-2</v>
      </c>
      <c r="V24" s="5">
        <f t="shared" si="121"/>
        <v>2.8632351848852163E-2</v>
      </c>
      <c r="W24" s="5">
        <f t="shared" si="122"/>
        <v>2.571701416299765E-2</v>
      </c>
      <c r="X24" s="5">
        <f t="shared" si="123"/>
        <v>4.8433938602660188E-2</v>
      </c>
      <c r="Y24" s="5">
        <f t="shared" si="124"/>
        <v>4.56088407794542E-2</v>
      </c>
      <c r="Z24" s="5">
        <f t="shared" si="125"/>
        <v>2.5807073664001035E-2</v>
      </c>
      <c r="AA24" s="5">
        <f t="shared" si="126"/>
        <v>4.8546947948509132E-2</v>
      </c>
      <c r="AB24" s="5">
        <f t="shared" si="127"/>
        <v>4.5662018596142225E-2</v>
      </c>
      <c r="AC24" s="5">
        <f t="shared" si="128"/>
        <v>6.3400028460323266E-3</v>
      </c>
      <c r="AD24" s="5">
        <f t="shared" si="129"/>
        <v>1.2094383154565689E-2</v>
      </c>
      <c r="AE24" s="5">
        <f t="shared" si="130"/>
        <v>2.2777862446726672E-2</v>
      </c>
      <c r="AF24" s="5">
        <f t="shared" si="131"/>
        <v>2.1449255038945084E-2</v>
      </c>
      <c r="AG24" s="5">
        <f t="shared" si="132"/>
        <v>1.3465429216685964E-2</v>
      </c>
      <c r="AH24" s="5">
        <f t="shared" si="133"/>
        <v>1.2150887865853038E-2</v>
      </c>
      <c r="AI24" s="5">
        <f t="shared" si="134"/>
        <v>2.2857629207862867E-2</v>
      </c>
      <c r="AJ24" s="5">
        <f t="shared" si="135"/>
        <v>2.149930189350267E-2</v>
      </c>
      <c r="AK24" s="5">
        <f t="shared" si="136"/>
        <v>1.3481129289616407E-2</v>
      </c>
      <c r="AL24" s="5">
        <f t="shared" si="137"/>
        <v>8.9846643516843948E-4</v>
      </c>
      <c r="AM24" s="5">
        <f t="shared" si="138"/>
        <v>4.5502670866015378E-3</v>
      </c>
      <c r="AN24" s="5">
        <f t="shared" si="139"/>
        <v>8.5697101265847474E-3</v>
      </c>
      <c r="AO24" s="5">
        <f t="shared" si="140"/>
        <v>8.0698484568011725E-3</v>
      </c>
      <c r="AP24" s="5">
        <f t="shared" si="141"/>
        <v>5.0660954418761455E-3</v>
      </c>
      <c r="AQ24" s="5">
        <f t="shared" si="142"/>
        <v>2.3852978618732158E-3</v>
      </c>
      <c r="AR24" s="5">
        <f t="shared" si="143"/>
        <v>4.576856031049719E-3</v>
      </c>
      <c r="AS24" s="5">
        <f t="shared" si="144"/>
        <v>8.6097476374135673E-3</v>
      </c>
      <c r="AT24" s="5">
        <f t="shared" si="145"/>
        <v>8.0981086008671144E-3</v>
      </c>
      <c r="AU24" s="5">
        <f t="shared" si="146"/>
        <v>5.0779159988742278E-3</v>
      </c>
      <c r="AV24" s="5">
        <f t="shared" si="147"/>
        <v>2.3880790097883364E-3</v>
      </c>
      <c r="AW24" s="5">
        <f t="shared" si="148"/>
        <v>8.8420256391598311E-5</v>
      </c>
      <c r="AX24" s="5">
        <f t="shared" si="149"/>
        <v>1.4266216456846896E-3</v>
      </c>
      <c r="AY24" s="5">
        <f t="shared" si="150"/>
        <v>2.6868167804541179E-3</v>
      </c>
      <c r="AZ24" s="5">
        <f t="shared" si="151"/>
        <v>2.5300977430021986E-3</v>
      </c>
      <c r="BA24" s="5">
        <f t="shared" si="152"/>
        <v>1.588346635248391E-3</v>
      </c>
      <c r="BB24" s="5">
        <f t="shared" si="153"/>
        <v>7.4785007042197141E-4</v>
      </c>
      <c r="BC24" s="5">
        <f t="shared" si="154"/>
        <v>2.8169152270351094E-4</v>
      </c>
      <c r="BD24" s="5">
        <f t="shared" si="155"/>
        <v>1.4366310347180542E-3</v>
      </c>
      <c r="BE24" s="5">
        <f t="shared" si="156"/>
        <v>2.7025168747031553E-3</v>
      </c>
      <c r="BF24" s="5">
        <f t="shared" si="157"/>
        <v>2.5419183080256503E-3</v>
      </c>
      <c r="BG24" s="5">
        <f t="shared" si="158"/>
        <v>1.5939089335962546E-3</v>
      </c>
      <c r="BH24" s="5">
        <f t="shared" si="159"/>
        <v>7.4959500485616542E-4</v>
      </c>
      <c r="BI24" s="5">
        <f t="shared" si="160"/>
        <v>2.8201996210036677E-4</v>
      </c>
      <c r="BJ24" s="8">
        <f t="shared" si="161"/>
        <v>0.38930700098139148</v>
      </c>
      <c r="BK24" s="8">
        <f t="shared" si="162"/>
        <v>0.2165937467826308</v>
      </c>
      <c r="BL24" s="8">
        <f t="shared" si="163"/>
        <v>0.36434943969558392</v>
      </c>
      <c r="BM24" s="8">
        <f t="shared" si="164"/>
        <v>0.71877856314486843</v>
      </c>
      <c r="BN24" s="8">
        <f t="shared" si="165"/>
        <v>0.27468030145467609</v>
      </c>
    </row>
    <row r="25" spans="1:66" x14ac:dyDescent="0.25">
      <c r="A25" t="s">
        <v>318</v>
      </c>
      <c r="B25" t="s">
        <v>385</v>
      </c>
      <c r="C25" t="s">
        <v>744</v>
      </c>
      <c r="D25" t="s">
        <v>748</v>
      </c>
      <c r="E25" s="1">
        <f>VLOOKUP(A25,home!$A$2:$E$670,3,FALSE)</f>
        <v>1.2931034482758601</v>
      </c>
      <c r="F25">
        <f>VLOOKUP(B25,home!$B$2:$E$670,3,FALSE)</f>
        <v>4.25</v>
      </c>
      <c r="G25" t="e">
        <f>VLOOKUP(C25,away!$B$2:$E$670,4,FALSE)</f>
        <v>#N/A</v>
      </c>
      <c r="H25">
        <f>VLOOKUP(A25,away!$A$2:$E$670,3,FALSE)</f>
        <v>1.13793103448276</v>
      </c>
      <c r="I25" t="e">
        <f>VLOOKUP(C25,away!$B$2:$E$670,3,FALSE)</f>
        <v>#N/A</v>
      </c>
      <c r="J25">
        <f>VLOOKUP(B25,home!$B$2:$E$670,4,FALSE)</f>
        <v>1.32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741</v>
      </c>
      <c r="D26" t="s">
        <v>749</v>
      </c>
      <c r="E26" s="1">
        <f>VLOOKUP(A26,home!$A$2:$E$670,3,FALSE)</f>
        <v>1.62</v>
      </c>
      <c r="F26">
        <f>VLOOKUP(B26,home!$B$2:$E$670,3,FALSE)</f>
        <v>0.62</v>
      </c>
      <c r="G26">
        <f>VLOOKUP(C26,away!$B$2:$E$670,4,FALSE)</f>
        <v>0.8095</v>
      </c>
      <c r="H26">
        <f>VLOOKUP(A26,away!$A$2:$E$670,3,FALSE)</f>
        <v>1.56</v>
      </c>
      <c r="I26">
        <f>VLOOKUP(C26,away!$B$2:$E$670,3,FALSE)</f>
        <v>1.7642</v>
      </c>
      <c r="J26">
        <f>VLOOKUP(B26,home!$B$2:$E$670,4,FALSE)</f>
        <v>0.64</v>
      </c>
      <c r="K26" s="3">
        <f t="shared" si="111"/>
        <v>0.81306179999999995</v>
      </c>
      <c r="L26" s="3">
        <f t="shared" si="112"/>
        <v>1.76137728</v>
      </c>
      <c r="M26" s="5">
        <f t="shared" si="2"/>
        <v>7.6196550983320913E-2</v>
      </c>
      <c r="N26" s="5">
        <f t="shared" si="113"/>
        <v>6.1952504896290665E-2</v>
      </c>
      <c r="O26" s="5">
        <f t="shared" si="114"/>
        <v>0.13421087371638313</v>
      </c>
      <c r="P26" s="5">
        <f t="shared" si="115"/>
        <v>0.10912173456341513</v>
      </c>
      <c r="Q26" s="5">
        <f t="shared" si="116"/>
        <v>2.5185607572743449E-2</v>
      </c>
      <c r="R26" s="5">
        <f t="shared" si="117"/>
        <v>0.11819799184649321</v>
      </c>
      <c r="S26" s="5">
        <f t="shared" si="118"/>
        <v>3.9068543131089165E-2</v>
      </c>
      <c r="T26" s="5">
        <f t="shared" si="119"/>
        <v>4.4361356961626255E-2</v>
      </c>
      <c r="U26" s="5">
        <f t="shared" si="120"/>
        <v>9.6102272007095091E-2</v>
      </c>
      <c r="V26" s="5">
        <f t="shared" si="121"/>
        <v>6.2167106549703855E-3</v>
      </c>
      <c r="W26" s="5">
        <f t="shared" si="122"/>
        <v>6.825818475729474E-3</v>
      </c>
      <c r="X26" s="5">
        <f t="shared" si="123"/>
        <v>1.2022841580554128E-2</v>
      </c>
      <c r="Y26" s="5">
        <f t="shared" si="124"/>
        <v>1.0588380000513667E-2</v>
      </c>
      <c r="Z26" s="5">
        <f t="shared" si="125"/>
        <v>6.9397085793346122E-2</v>
      </c>
      <c r="AA26" s="5">
        <f t="shared" si="126"/>
        <v>5.6424119489892413E-2</v>
      </c>
      <c r="AB26" s="5">
        <f t="shared" si="127"/>
        <v>2.2938148077933502E-2</v>
      </c>
      <c r="AC26" s="5">
        <f t="shared" si="128"/>
        <v>5.5643779245477835E-4</v>
      </c>
      <c r="AD26" s="5">
        <f t="shared" si="129"/>
        <v>1.387453064087465E-3</v>
      </c>
      <c r="AE26" s="5">
        <f t="shared" si="130"/>
        <v>2.4438283041500449E-3</v>
      </c>
      <c r="AF26" s="5">
        <f t="shared" si="131"/>
        <v>2.1522518255754097E-3</v>
      </c>
      <c r="AG26" s="5">
        <f t="shared" si="132"/>
        <v>1.2636424888023497E-3</v>
      </c>
      <c r="AH26" s="5">
        <f t="shared" si="133"/>
        <v>3.0558612553652661E-2</v>
      </c>
      <c r="AI26" s="5">
        <f t="shared" si="134"/>
        <v>2.4846040528375427E-2</v>
      </c>
      <c r="AJ26" s="5">
        <f t="shared" si="135"/>
        <v>1.0100683217436936E-2</v>
      </c>
      <c r="AK26" s="5">
        <f t="shared" si="136"/>
        <v>2.7374932259996896E-3</v>
      </c>
      <c r="AL26" s="5">
        <f t="shared" si="137"/>
        <v>3.1875173511511957E-5</v>
      </c>
      <c r="AM26" s="5">
        <f t="shared" si="138"/>
        <v>2.2561701714049403E-4</v>
      </c>
      <c r="AN26" s="5">
        <f t="shared" si="139"/>
        <v>3.9739668797263676E-4</v>
      </c>
      <c r="AO26" s="5">
        <f t="shared" si="140"/>
        <v>3.4998274867112589E-4</v>
      </c>
      <c r="AP26" s="5">
        <f t="shared" si="141"/>
        <v>2.0548388730042374E-4</v>
      </c>
      <c r="AQ26" s="5">
        <f t="shared" si="142"/>
        <v>9.0483662624261742E-5</v>
      </c>
      <c r="AR26" s="5">
        <f t="shared" si="143"/>
        <v>1.0765049172065316E-2</v>
      </c>
      <c r="AS26" s="5">
        <f t="shared" si="144"/>
        <v>8.7526502569279345E-3</v>
      </c>
      <c r="AT26" s="5">
        <f t="shared" si="145"/>
        <v>3.5582227863341438E-3</v>
      </c>
      <c r="AU26" s="5">
        <f t="shared" si="146"/>
        <v>9.6435167448595158E-4</v>
      </c>
      <c r="AV26" s="5">
        <f t="shared" si="147"/>
        <v>1.9601937707264039E-4</v>
      </c>
      <c r="AW26" s="5">
        <f t="shared" si="148"/>
        <v>1.2680197091887439E-6</v>
      </c>
      <c r="AX26" s="5">
        <f t="shared" si="149"/>
        <v>3.0573429677813471E-5</v>
      </c>
      <c r="AY26" s="5">
        <f t="shared" si="150"/>
        <v>5.3851344406178364E-5</v>
      </c>
      <c r="AZ26" s="5">
        <f t="shared" si="151"/>
        <v>4.7426267267248842E-5</v>
      </c>
      <c r="BA26" s="5">
        <f t="shared" si="152"/>
        <v>2.7845183213246591E-5</v>
      </c>
      <c r="BB26" s="5">
        <f t="shared" si="153"/>
        <v>1.2261468267312487E-5</v>
      </c>
      <c r="BC26" s="5">
        <f t="shared" si="154"/>
        <v>4.319414325097036E-6</v>
      </c>
      <c r="BD26" s="5">
        <f t="shared" si="155"/>
        <v>3.160218838293114E-3</v>
      </c>
      <c r="BE26" s="5">
        <f t="shared" si="156"/>
        <v>2.5694532170565079E-3</v>
      </c>
      <c r="BF26" s="5">
        <f t="shared" si="157"/>
        <v>1.0445621288378774E-3</v>
      </c>
      <c r="BG26" s="5">
        <f t="shared" si="158"/>
        <v>2.8309785489491886E-4</v>
      </c>
      <c r="BH26" s="5">
        <f t="shared" si="159"/>
        <v>5.754401286925036E-5</v>
      </c>
      <c r="BI26" s="5">
        <f t="shared" si="160"/>
        <v>9.3573677365391774E-6</v>
      </c>
      <c r="BJ26" s="8">
        <f t="shared" si="161"/>
        <v>0.16962892628093879</v>
      </c>
      <c r="BK26" s="8">
        <f t="shared" si="162"/>
        <v>0.23124570364316813</v>
      </c>
      <c r="BL26" s="8">
        <f t="shared" si="163"/>
        <v>0.52747676134983612</v>
      </c>
      <c r="BM26" s="8">
        <f t="shared" si="164"/>
        <v>0.47283063016394561</v>
      </c>
      <c r="BN26" s="8">
        <f t="shared" si="165"/>
        <v>0.52486526357864649</v>
      </c>
    </row>
    <row r="27" spans="1:66" x14ac:dyDescent="0.25">
      <c r="A27" t="s">
        <v>670</v>
      </c>
      <c r="B27" t="s">
        <v>686</v>
      </c>
      <c r="C27" t="s">
        <v>697</v>
      </c>
      <c r="D27" t="s">
        <v>749</v>
      </c>
      <c r="E27" s="1">
        <f>VLOOKUP(A27,home!$A$2:$E$670,3,FALSE)</f>
        <v>1.4218999999999999</v>
      </c>
      <c r="F27">
        <f>VLOOKUP(B27,home!$B$2:$E$670,3,FALSE)</f>
        <v>1.641</v>
      </c>
      <c r="G27">
        <f>VLOOKUP(C27,away!$B$2:$E$670,4,FALSE)</f>
        <v>0.73950000000000005</v>
      </c>
      <c r="H27">
        <f>VLOOKUP(A27,away!$A$2:$E$670,3,FALSE)</f>
        <v>1.2968999999999999</v>
      </c>
      <c r="I27">
        <f>VLOOKUP(C27,away!$B$2:$E$670,3,FALSE)</f>
        <v>1.619</v>
      </c>
      <c r="J27">
        <f>VLOOKUP(B27,home!$B$2:$E$670,4,FALSE)</f>
        <v>0.77110000000000001</v>
      </c>
      <c r="K27" s="3">
        <f t="shared" si="111"/>
        <v>1.7255033770500001</v>
      </c>
      <c r="L27" s="3">
        <f t="shared" si="112"/>
        <v>1.6190640962099998</v>
      </c>
      <c r="M27" s="5">
        <f t="shared" si="2"/>
        <v>3.5275469442233136E-2</v>
      </c>
      <c r="N27" s="5">
        <f t="shared" si="113"/>
        <v>6.0867941649597364E-2</v>
      </c>
      <c r="O27" s="5">
        <f t="shared" si="114"/>
        <v>5.711324605087266E-2</v>
      </c>
      <c r="P27" s="5">
        <f t="shared" si="115"/>
        <v>9.8549098935068358E-2</v>
      </c>
      <c r="Q27" s="5">
        <f t="shared" si="116"/>
        <v>5.2513919435231315E-2</v>
      </c>
      <c r="R27" s="5">
        <f t="shared" si="117"/>
        <v>4.6235003049487744E-2</v>
      </c>
      <c r="S27" s="5">
        <f t="shared" si="118"/>
        <v>6.8829168360311083E-2</v>
      </c>
      <c r="T27" s="5">
        <f t="shared" si="119"/>
        <v>8.5023401508847532E-2</v>
      </c>
      <c r="U27" s="5">
        <f t="shared" si="120"/>
        <v>7.977865389980815E-2</v>
      </c>
      <c r="V27" s="5">
        <f t="shared" si="121"/>
        <v>2.1365342953649905E-2</v>
      </c>
      <c r="W27" s="5">
        <f t="shared" si="122"/>
        <v>3.0204315109207742E-2</v>
      </c>
      <c r="X27" s="5">
        <f t="shared" si="123"/>
        <v>4.8902722143931474E-2</v>
      </c>
      <c r="Y27" s="5">
        <f t="shared" si="124"/>
        <v>3.9588320815086585E-2</v>
      </c>
      <c r="Z27" s="5">
        <f t="shared" si="125"/>
        <v>2.4952477808528498E-2</v>
      </c>
      <c r="AA27" s="5">
        <f t="shared" si="126"/>
        <v>4.3055584724381112E-2</v>
      </c>
      <c r="AB27" s="5">
        <f t="shared" si="127"/>
        <v>3.7146278421391017E-2</v>
      </c>
      <c r="AC27" s="5">
        <f t="shared" si="128"/>
        <v>3.7305231684600991E-3</v>
      </c>
      <c r="AD27" s="5">
        <f t="shared" si="129"/>
        <v>1.3029411930605089E-2</v>
      </c>
      <c r="AE27" s="5">
        <f t="shared" si="130"/>
        <v>2.109545305157292E-2</v>
      </c>
      <c r="AF27" s="5">
        <f t="shared" si="131"/>
        <v>1.7077445314542694E-2</v>
      </c>
      <c r="AG27" s="5">
        <f t="shared" si="132"/>
        <v>9.2164928545885923E-3</v>
      </c>
      <c r="AH27" s="5">
        <f t="shared" si="133"/>
        <v>1.0099915232816314E-2</v>
      </c>
      <c r="AI27" s="5">
        <f t="shared" si="134"/>
        <v>1.742743784214329E-2</v>
      </c>
      <c r="AJ27" s="5">
        <f t="shared" si="135"/>
        <v>1.5035551424973611E-2</v>
      </c>
      <c r="AK27" s="5">
        <f t="shared" si="136"/>
        <v>8.6479649198669649E-3</v>
      </c>
      <c r="AL27" s="5">
        <f t="shared" si="137"/>
        <v>4.1687858743899353E-4</v>
      </c>
      <c r="AM27" s="5">
        <f t="shared" si="138"/>
        <v>4.4964588574469217E-3</v>
      </c>
      <c r="AN27" s="5">
        <f t="shared" si="139"/>
        <v>7.2800550961777495E-3</v>
      </c>
      <c r="AO27" s="5">
        <f t="shared" si="140"/>
        <v>5.8934379123260156E-3</v>
      </c>
      <c r="AP27" s="5">
        <f t="shared" si="141"/>
        <v>3.1806179090299578E-3</v>
      </c>
      <c r="AQ27" s="5">
        <f t="shared" si="142"/>
        <v>1.2874060650682317E-3</v>
      </c>
      <c r="AR27" s="5">
        <f t="shared" si="143"/>
        <v>3.2704820256434695E-3</v>
      </c>
      <c r="AS27" s="5">
        <f t="shared" si="144"/>
        <v>5.6432277798291316E-3</v>
      </c>
      <c r="AT27" s="5">
        <f t="shared" si="145"/>
        <v>4.8687042957787719E-3</v>
      </c>
      <c r="AU27" s="5">
        <f t="shared" si="146"/>
        <v>2.8003219014080369E-3</v>
      </c>
      <c r="AV27" s="5">
        <f t="shared" si="147"/>
        <v>1.2079912244266624E-3</v>
      </c>
      <c r="AW27" s="5">
        <f t="shared" si="148"/>
        <v>3.2350942931787407E-5</v>
      </c>
      <c r="AX27" s="5">
        <f t="shared" si="149"/>
        <v>1.293109157215176E-3</v>
      </c>
      <c r="AY27" s="5">
        <f t="shared" si="150"/>
        <v>2.0936266089274635E-3</v>
      </c>
      <c r="AZ27" s="5">
        <f t="shared" si="151"/>
        <v>1.6948578366921753E-3</v>
      </c>
      <c r="BA27" s="5">
        <f t="shared" si="152"/>
        <v>9.1469449052281786E-4</v>
      </c>
      <c r="BB27" s="5">
        <f t="shared" si="153"/>
        <v>3.7023725215164796E-4</v>
      </c>
      <c r="BC27" s="5">
        <f t="shared" si="154"/>
        <v>1.1988756840763628E-4</v>
      </c>
      <c r="BD27" s="5">
        <f t="shared" si="155"/>
        <v>8.8252000416991683E-4</v>
      </c>
      <c r="BE27" s="5">
        <f t="shared" si="156"/>
        <v>1.5227912475093716E-3</v>
      </c>
      <c r="BF27" s="5">
        <f t="shared" si="157"/>
        <v>1.3137907200598019E-3</v>
      </c>
      <c r="BG27" s="5">
        <f t="shared" si="158"/>
        <v>7.5565010806671288E-4</v>
      </c>
      <c r="BH27" s="5">
        <f t="shared" si="159"/>
        <v>3.2596920333432801E-4</v>
      </c>
      <c r="BI27" s="5">
        <f t="shared" si="160"/>
        <v>1.1249219223353606E-4</v>
      </c>
      <c r="BJ27" s="8">
        <f t="shared" si="161"/>
        <v>0.40614381256717702</v>
      </c>
      <c r="BK27" s="8">
        <f t="shared" si="162"/>
        <v>0.23026010805608904</v>
      </c>
      <c r="BL27" s="8">
        <f t="shared" si="163"/>
        <v>0.33724357626820067</v>
      </c>
      <c r="BM27" s="8">
        <f t="shared" si="164"/>
        <v>0.64598402047150871</v>
      </c>
      <c r="BN27" s="8">
        <f t="shared" si="165"/>
        <v>0.35055467856249056</v>
      </c>
    </row>
    <row r="28" spans="1:66" x14ac:dyDescent="0.25">
      <c r="A28" t="s">
        <v>13</v>
      </c>
      <c r="B28" t="s">
        <v>234</v>
      </c>
      <c r="C28" t="s">
        <v>674</v>
      </c>
      <c r="D28" t="s">
        <v>749</v>
      </c>
      <c r="E28" s="1">
        <f>VLOOKUP(A28,home!$A$2:$E$670,3,FALSE)</f>
        <v>1.8444444444444399</v>
      </c>
      <c r="F28">
        <f>VLOOKUP(B28,home!$B$2:$E$670,3,FALSE)</f>
        <v>2.71</v>
      </c>
      <c r="G28">
        <f>VLOOKUP(C28,away!$B$2:$E$670,4,FALSE)</f>
        <v>0.56259999999999999</v>
      </c>
      <c r="H28">
        <f>VLOOKUP(A28,away!$A$2:$E$670,3,FALSE)</f>
        <v>1.24444444444444</v>
      </c>
      <c r="I28">
        <f>VLOOKUP(C28,away!$B$2:$E$670,3,FALSE)</f>
        <v>1.2337</v>
      </c>
      <c r="J28">
        <f>VLOOKUP(B28,home!$B$2:$E$670,4,FALSE)</f>
        <v>0.54</v>
      </c>
      <c r="K28" s="3">
        <f t="shared" si="111"/>
        <v>2.8121248444444378</v>
      </c>
      <c r="L28" s="3">
        <f t="shared" si="112"/>
        <v>0.82904639999999719</v>
      </c>
      <c r="M28" s="5">
        <f t="shared" si="2"/>
        <v>2.6221614053297315E-2</v>
      </c>
      <c r="N28" s="5">
        <f t="shared" si="113"/>
        <v>7.3738452340710803E-2</v>
      </c>
      <c r="O28" s="5">
        <f t="shared" si="114"/>
        <v>2.1738934733075473E-2</v>
      </c>
      <c r="P28" s="5">
        <f t="shared" si="115"/>
        <v>6.1132598454637657E-2</v>
      </c>
      <c r="Q28" s="5">
        <f t="shared" si="116"/>
        <v>0.10368086690909749</v>
      </c>
      <c r="R28" s="5">
        <f t="shared" si="117"/>
        <v>9.011292790145559E-3</v>
      </c>
      <c r="S28" s="5">
        <f t="shared" si="118"/>
        <v>3.5630859586101848E-2</v>
      </c>
      <c r="T28" s="5">
        <f t="shared" si="119"/>
        <v>8.5956249459866102E-2</v>
      </c>
      <c r="U28" s="5">
        <f t="shared" si="120"/>
        <v>2.5340880335731366E-2</v>
      </c>
      <c r="V28" s="5">
        <f t="shared" si="121"/>
        <v>9.2299048802656474E-3</v>
      </c>
      <c r="W28" s="5">
        <f t="shared" si="122"/>
        <v>9.7187847242870065E-2</v>
      </c>
      <c r="X28" s="5">
        <f t="shared" si="123"/>
        <v>8.0573234880451081E-2</v>
      </c>
      <c r="Y28" s="5">
        <f t="shared" si="124"/>
        <v>3.3399475156996081E-2</v>
      </c>
      <c r="Z28" s="5">
        <f t="shared" si="125"/>
        <v>2.4902599490053685E-3</v>
      </c>
      <c r="AA28" s="5">
        <f t="shared" si="126"/>
        <v>7.0029218717229365E-3</v>
      </c>
      <c r="AB28" s="5">
        <f t="shared" si="127"/>
        <v>9.8465452895877079E-3</v>
      </c>
      <c r="AC28" s="5">
        <f t="shared" si="128"/>
        <v>1.3449021188991872E-3</v>
      </c>
      <c r="AD28" s="5">
        <f t="shared" si="129"/>
        <v>6.8326089952436456E-2</v>
      </c>
      <c r="AE28" s="5">
        <f t="shared" si="130"/>
        <v>5.6645498901143419E-2</v>
      </c>
      <c r="AF28" s="5">
        <f t="shared" si="131"/>
        <v>2.3480873470098373E-2</v>
      </c>
      <c r="AG28" s="5">
        <f t="shared" si="132"/>
        <v>6.4889112064134983E-3</v>
      </c>
      <c r="AH28" s="5">
        <f t="shared" si="133"/>
        <v>5.1613526144676932E-4</v>
      </c>
      <c r="AI28" s="5">
        <f t="shared" si="134"/>
        <v>1.4514367918082853E-3</v>
      </c>
      <c r="AJ28" s="5">
        <f t="shared" si="135"/>
        <v>2.0408107311924045E-3</v>
      </c>
      <c r="AK28" s="5">
        <f t="shared" si="136"/>
        <v>1.9130048533316597E-3</v>
      </c>
      <c r="AL28" s="5">
        <f t="shared" si="137"/>
        <v>1.2541922252130269E-4</v>
      </c>
      <c r="AM28" s="5">
        <f t="shared" si="138"/>
        <v>3.8428299015798389E-2</v>
      </c>
      <c r="AN28" s="5">
        <f t="shared" si="139"/>
        <v>3.1858842957171091E-2</v>
      </c>
      <c r="AO28" s="5">
        <f t="shared" si="140"/>
        <v>1.3206229530903977E-2</v>
      </c>
      <c r="AP28" s="5">
        <f t="shared" si="141"/>
        <v>3.6495256833898645E-3</v>
      </c>
      <c r="AQ28" s="5">
        <f t="shared" si="142"/>
        <v>7.5640653238047406E-4</v>
      </c>
      <c r="AR28" s="5">
        <f t="shared" si="143"/>
        <v>8.558001608310031E-5</v>
      </c>
      <c r="AS28" s="5">
        <f t="shared" si="144"/>
        <v>2.4066168941524097E-4</v>
      </c>
      <c r="AT28" s="5">
        <f t="shared" si="145"/>
        <v>3.3838535795528506E-4</v>
      </c>
      <c r="AU28" s="5">
        <f t="shared" si="146"/>
        <v>3.171939573674271E-4</v>
      </c>
      <c r="AV28" s="5">
        <f t="shared" si="147"/>
        <v>2.2299725200514793E-4</v>
      </c>
      <c r="AW28" s="5">
        <f t="shared" si="148"/>
        <v>8.1222254211348711E-6</v>
      </c>
      <c r="AX28" s="5">
        <f t="shared" si="149"/>
        <v>1.8010862398677718E-2</v>
      </c>
      <c r="AY28" s="5">
        <f t="shared" si="150"/>
        <v>1.4931840632519077E-2</v>
      </c>
      <c r="AZ28" s="5">
        <f t="shared" si="151"/>
        <v>6.1895943608818102E-3</v>
      </c>
      <c r="BA28" s="5">
        <f t="shared" si="152"/>
        <v>1.7104869741164494E-3</v>
      </c>
      <c r="BB28" s="5">
        <f t="shared" si="153"/>
        <v>3.5451826703453263E-4</v>
      </c>
      <c r="BC28" s="5">
        <f t="shared" si="154"/>
        <v>5.8782418603843409E-5</v>
      </c>
      <c r="BD28" s="5">
        <f t="shared" si="155"/>
        <v>1.1824967374272693E-5</v>
      </c>
      <c r="BE28" s="5">
        <f t="shared" si="156"/>
        <v>3.3253284537937152E-5</v>
      </c>
      <c r="BF28" s="5">
        <f t="shared" si="157"/>
        <v>4.6756193804256569E-5</v>
      </c>
      <c r="BG28" s="5">
        <f t="shared" si="158"/>
        <v>4.3828084742869664E-5</v>
      </c>
      <c r="BH28" s="5">
        <f t="shared" si="159"/>
        <v>3.0812511497459997E-5</v>
      </c>
      <c r="BI28" s="5">
        <f t="shared" si="160"/>
        <v>1.7329725820347424E-5</v>
      </c>
      <c r="BJ28" s="8">
        <f t="shared" si="161"/>
        <v>0.75863288829156084</v>
      </c>
      <c r="BK28" s="8">
        <f t="shared" si="162"/>
        <v>0.14861713894824199</v>
      </c>
      <c r="BL28" s="8">
        <f t="shared" si="163"/>
        <v>8.0250585698645502E-2</v>
      </c>
      <c r="BM28" s="8">
        <f t="shared" si="164"/>
        <v>0.67954339519939144</v>
      </c>
      <c r="BN28" s="8">
        <f t="shared" si="165"/>
        <v>0.2955237592809643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749</v>
      </c>
      <c r="E29" s="23">
        <f>VLOOKUP(A29,home!$A$2:$E$670,3,FALSE)</f>
        <v>1.52</v>
      </c>
      <c r="F29" s="10">
        <f>VLOOKUP(B29,home!$B$2:$E$670,3,FALSE)</f>
        <v>1.64</v>
      </c>
      <c r="G29" s="10">
        <f>VLOOKUP(C29,away!$B$2:$E$670,4,FALSE)</f>
        <v>0.39</v>
      </c>
      <c r="H29" s="10">
        <f>VLOOKUP(A29,away!$A$2:$E$670,3,FALSE)</f>
        <v>1.0925925925925899</v>
      </c>
      <c r="I29" s="10">
        <f>VLOOKUP(C29,away!$B$2:$E$670,3,FALSE)</f>
        <v>0.39</v>
      </c>
      <c r="J29" s="10">
        <f>VLOOKUP(B29,home!$B$2:$E$670,4,FALSE)</f>
        <v>0.61</v>
      </c>
      <c r="K29" s="12">
        <f t="shared" si="111"/>
        <v>0.97219199999999995</v>
      </c>
      <c r="L29" s="12">
        <f t="shared" si="112"/>
        <v>0.25992777777777715</v>
      </c>
      <c r="M29" s="13">
        <f t="shared" si="2"/>
        <v>0.29167363860849277</v>
      </c>
      <c r="N29" s="13">
        <f t="shared" si="113"/>
        <v>0.28356277806606772</v>
      </c>
      <c r="O29" s="13">
        <f t="shared" si="114"/>
        <v>7.581408071986398E-2</v>
      </c>
      <c r="P29" s="13">
        <f t="shared" si="115"/>
        <v>7.3705842763205992E-2</v>
      </c>
      <c r="Q29" s="13">
        <f t="shared" si="116"/>
        <v>0.13783873216680326</v>
      </c>
      <c r="R29" s="13">
        <f t="shared" si="117"/>
        <v>9.8530927628896342E-3</v>
      </c>
      <c r="S29" s="13">
        <f t="shared" si="118"/>
        <v>4.6563612016429458E-3</v>
      </c>
      <c r="T29" s="13">
        <f t="shared" si="119"/>
        <v>3.582811534382338E-2</v>
      </c>
      <c r="U29" s="13">
        <f t="shared" si="120"/>
        <v>9.5790979593391966E-3</v>
      </c>
      <c r="V29" s="13">
        <f t="shared" si="121"/>
        <v>1.3074012303398053E-4</v>
      </c>
      <c r="W29" s="13">
        <f t="shared" si="122"/>
        <v>4.4668570900902926E-2</v>
      </c>
      <c r="X29" s="13">
        <f t="shared" si="123"/>
        <v>1.1610602370780779E-2</v>
      </c>
      <c r="Y29" s="13">
        <f t="shared" si="124"/>
        <v>1.5089590364492198E-3</v>
      </c>
      <c r="Z29" s="13">
        <f t="shared" si="125"/>
        <v>8.5369750203206723E-4</v>
      </c>
      <c r="AA29" s="13">
        <f t="shared" si="126"/>
        <v>8.2995788189555938E-4</v>
      </c>
      <c r="AB29" s="13">
        <f t="shared" si="127"/>
        <v>4.0343920655790382E-4</v>
      </c>
      <c r="AC29" s="13">
        <f t="shared" si="128"/>
        <v>2.0648744169076647E-6</v>
      </c>
      <c r="AD29" s="13">
        <f t="shared" si="129"/>
        <v>1.0856606820322655E-2</v>
      </c>
      <c r="AE29" s="13">
        <f t="shared" si="130"/>
        <v>2.8219336850135268E-3</v>
      </c>
      <c r="AF29" s="13">
        <f t="shared" si="131"/>
        <v>3.6674947589090994E-4</v>
      </c>
      <c r="AG29" s="13">
        <f t="shared" si="132"/>
        <v>3.1776125423162899E-5</v>
      </c>
      <c r="AH29" s="13">
        <f t="shared" si="133"/>
        <v>5.5474923649408637E-5</v>
      </c>
      <c r="AI29" s="13">
        <f t="shared" si="134"/>
        <v>5.3932276972565879E-5</v>
      </c>
      <c r="AJ29" s="13">
        <f t="shared" si="135"/>
        <v>2.621626410725638E-5</v>
      </c>
      <c r="AK29" s="13">
        <f t="shared" si="136"/>
        <v>8.4957474116539323E-6</v>
      </c>
      <c r="AL29" s="13">
        <f t="shared" si="137"/>
        <v>2.0871726334192153E-8</v>
      </c>
      <c r="AM29" s="13">
        <f t="shared" si="138"/>
        <v>2.1109412595726245E-3</v>
      </c>
      <c r="AN29" s="13">
        <f t="shared" si="139"/>
        <v>5.486922706201342E-4</v>
      </c>
      <c r="AO29" s="13">
        <f t="shared" si="140"/>
        <v>7.1310181293067113E-5</v>
      </c>
      <c r="AP29" s="13">
        <f t="shared" si="141"/>
        <v>6.1784989854791185E-6</v>
      </c>
      <c r="AQ29" s="13">
        <f t="shared" si="142"/>
        <v>4.0149087782445934E-7</v>
      </c>
      <c r="AR29" s="13">
        <f t="shared" si="143"/>
        <v>2.8838947253165293E-6</v>
      </c>
      <c r="AS29" s="13">
        <f t="shared" si="144"/>
        <v>2.8036993807949271E-6</v>
      </c>
      <c r="AT29" s="13">
        <f t="shared" si="145"/>
        <v>1.3628670542068908E-6</v>
      </c>
      <c r="AU29" s="13">
        <f t="shared" si="146"/>
        <v>4.4165614905450181E-7</v>
      </c>
      <c r="AV29" s="13">
        <f t="shared" si="147"/>
        <v>1.0734364371539856E-7</v>
      </c>
      <c r="AW29" s="13">
        <f t="shared" si="148"/>
        <v>1.4650775308738052E-10</v>
      </c>
      <c r="AX29" s="13">
        <f t="shared" si="149"/>
        <v>3.4204003417107141E-4</v>
      </c>
      <c r="AY29" s="13">
        <f t="shared" si="150"/>
        <v>8.8905705993121552E-5</v>
      </c>
      <c r="AZ29" s="13">
        <f t="shared" si="151"/>
        <v>1.1554531295278246E-5</v>
      </c>
      <c r="BA29" s="13">
        <f t="shared" si="152"/>
        <v>1.0011145476151521E-6</v>
      </c>
      <c r="BB29" s="13">
        <f t="shared" si="153"/>
        <v>6.5054369915652764E-8</v>
      </c>
      <c r="BC29" s="13">
        <f t="shared" si="154"/>
        <v>3.3818875613818218E-9</v>
      </c>
      <c r="BD29" s="13">
        <f t="shared" si="155"/>
        <v>1.2493405788276312E-7</v>
      </c>
      <c r="BE29" s="13">
        <f t="shared" si="156"/>
        <v>1.2145989160115925E-7</v>
      </c>
      <c r="BF29" s="13">
        <f t="shared" si="157"/>
        <v>5.90411674677571E-8</v>
      </c>
      <c r="BG29" s="13">
        <f t="shared" si="158"/>
        <v>1.9133116894271234E-8</v>
      </c>
      <c r="BH29" s="13">
        <f t="shared" si="159"/>
        <v>4.6502657949188353E-9</v>
      </c>
      <c r="BI29" s="13">
        <f t="shared" si="160"/>
        <v>9.0419024073874652E-10</v>
      </c>
      <c r="BJ29" s="14">
        <f t="shared" si="161"/>
        <v>0.53227591751509107</v>
      </c>
      <c r="BK29" s="14">
        <f t="shared" si="162"/>
        <v>0.37025757414851201</v>
      </c>
      <c r="BL29" s="14">
        <f t="shared" si="163"/>
        <v>9.6631717326330135E-2</v>
      </c>
      <c r="BM29" s="14">
        <f t="shared" si="164"/>
        <v>0.12748183584515671</v>
      </c>
      <c r="BN29" s="14">
        <f t="shared" si="165"/>
        <v>0.87244816508732337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749</v>
      </c>
      <c r="E30" s="1">
        <f>VLOOKUP(A30,home!$A$2:$E$670,3,FALSE)</f>
        <v>1.56</v>
      </c>
      <c r="F30">
        <f>VLOOKUP(B30,home!$B$2:$E$670,3,FALSE)</f>
        <v>2.88</v>
      </c>
      <c r="G30">
        <f>VLOOKUP(C30,away!$B$2:$E$670,4,FALSE)</f>
        <v>0.52</v>
      </c>
      <c r="H30">
        <f>VLOOKUP(A30,away!$A$2:$E$670,3,FALSE)</f>
        <v>1.08</v>
      </c>
      <c r="I30">
        <f>VLOOKUP(C30,away!$B$2:$E$670,3,FALSE)</f>
        <v>0.52</v>
      </c>
      <c r="J30">
        <f>VLOOKUP(B30,home!$B$2:$E$670,4,FALSE)</f>
        <v>0.93</v>
      </c>
      <c r="K30" s="3">
        <f t="shared" si="111"/>
        <v>2.3362560000000001</v>
      </c>
      <c r="L30" s="3">
        <f t="shared" si="112"/>
        <v>0.52228800000000009</v>
      </c>
      <c r="M30" s="5">
        <f t="shared" si="2"/>
        <v>5.7352204312939088E-2</v>
      </c>
      <c r="N30" s="5">
        <f t="shared" si="113"/>
        <v>0.13398943143932981</v>
      </c>
      <c r="O30" s="5">
        <f t="shared" si="114"/>
        <v>2.9954368086196333E-2</v>
      </c>
      <c r="P30" s="5">
        <f t="shared" si="115"/>
        <v>6.9981072167584688E-2</v>
      </c>
      <c r="Q30" s="5">
        <f t="shared" si="116"/>
        <v>0.15651680656836151</v>
      </c>
      <c r="R30" s="5">
        <f t="shared" si="117"/>
        <v>7.8224034995016574E-3</v>
      </c>
      <c r="S30" s="5">
        <f t="shared" si="118"/>
        <v>2.1347699362183978E-2</v>
      </c>
      <c r="T30" s="5">
        <f t="shared" si="119"/>
        <v>8.1746849868976401E-2</v>
      </c>
      <c r="U30" s="5">
        <f t="shared" si="120"/>
        <v>1.8275137110131741E-2</v>
      </c>
      <c r="V30" s="5">
        <f t="shared" si="121"/>
        <v>2.8942700199267881E-3</v>
      </c>
      <c r="W30" s="5">
        <f t="shared" si="122"/>
        <v>0.12188777614872465</v>
      </c>
      <c r="X30" s="5">
        <f t="shared" si="123"/>
        <v>6.3660522829165109E-2</v>
      </c>
      <c r="Y30" s="5">
        <f t="shared" si="124"/>
        <v>1.6624563573699496E-2</v>
      </c>
      <c r="Z30" s="5">
        <f t="shared" si="125"/>
        <v>1.3618491596492409E-3</v>
      </c>
      <c r="AA30" s="5">
        <f t="shared" si="126"/>
        <v>3.1816282703254965E-3</v>
      </c>
      <c r="AB30" s="5">
        <f t="shared" si="127"/>
        <v>3.7165490681587829E-3</v>
      </c>
      <c r="AC30" s="5">
        <f t="shared" si="128"/>
        <v>2.20723991304461E-4</v>
      </c>
      <c r="AD30" s="5">
        <f t="shared" si="129"/>
        <v>7.1190262088528716E-2</v>
      </c>
      <c r="AE30" s="5">
        <f t="shared" si="130"/>
        <v>3.7181819605693493E-2</v>
      </c>
      <c r="AF30" s="5">
        <f t="shared" si="131"/>
        <v>9.7098090991092224E-3</v>
      </c>
      <c r="AG30" s="5">
        <f t="shared" si="132"/>
        <v>1.6904389249185199E-3</v>
      </c>
      <c r="AH30" s="5">
        <f t="shared" si="133"/>
        <v>1.7781936847372071E-4</v>
      </c>
      <c r="AI30" s="5">
        <f t="shared" si="134"/>
        <v>4.1543156651294079E-4</v>
      </c>
      <c r="AJ30" s="5">
        <f t="shared" si="135"/>
        <v>4.8527724492762868E-4</v>
      </c>
      <c r="AK30" s="5">
        <f t="shared" si="136"/>
        <v>3.7791062504188063E-4</v>
      </c>
      <c r="AL30" s="5">
        <f t="shared" si="137"/>
        <v>1.0773083092194228E-5</v>
      </c>
      <c r="AM30" s="5">
        <f t="shared" si="138"/>
        <v>3.3263735389179538E-2</v>
      </c>
      <c r="AN30" s="5">
        <f t="shared" si="139"/>
        <v>1.7373249828943803E-2</v>
      </c>
      <c r="AO30" s="5">
        <f t="shared" si="140"/>
        <v>4.536919953329702E-3</v>
      </c>
      <c r="AP30" s="5">
        <f t="shared" si="141"/>
        <v>7.8985961619488794E-4</v>
      </c>
      <c r="AQ30" s="5">
        <f t="shared" si="142"/>
        <v>1.0313354980579893E-4</v>
      </c>
      <c r="AR30" s="5">
        <f t="shared" si="143"/>
        <v>1.8574584464280537E-5</v>
      </c>
      <c r="AS30" s="5">
        <f t="shared" si="144"/>
        <v>4.339498440218219E-5</v>
      </c>
      <c r="AT30" s="5">
        <f t="shared" si="145"/>
        <v>5.0690896339752296E-5</v>
      </c>
      <c r="AU30" s="5">
        <f t="shared" si="146"/>
        <v>3.9475636906374772E-5</v>
      </c>
      <c r="AV30" s="5">
        <f t="shared" si="147"/>
        <v>2.305629839408488E-5</v>
      </c>
      <c r="AW30" s="5">
        <f t="shared" si="148"/>
        <v>3.6514720962334218E-7</v>
      </c>
      <c r="AX30" s="5">
        <f t="shared" si="149"/>
        <v>1.2952100230897176E-2</v>
      </c>
      <c r="AY30" s="5">
        <f t="shared" si="150"/>
        <v>6.7647265253948253E-3</v>
      </c>
      <c r="AZ30" s="5">
        <f t="shared" si="151"/>
        <v>1.7665677437477066E-3</v>
      </c>
      <c r="BA30" s="5">
        <f t="shared" si="152"/>
        <v>3.0755237791550081E-4</v>
      </c>
      <c r="BB30" s="5">
        <f t="shared" si="153"/>
        <v>4.015772908918278E-5</v>
      </c>
      <c r="BC30" s="5">
        <f t="shared" si="154"/>
        <v>4.1947800021062215E-6</v>
      </c>
      <c r="BD30" s="5">
        <f t="shared" si="155"/>
        <v>1.6168804284466916E-6</v>
      </c>
      <c r="BE30" s="5">
        <f t="shared" si="156"/>
        <v>3.7774466022411536E-6</v>
      </c>
      <c r="BF30" s="5">
        <f t="shared" si="157"/>
        <v>4.412541144582756E-6</v>
      </c>
      <c r="BG30" s="5">
        <f t="shared" si="158"/>
        <v>3.43627524142611E-6</v>
      </c>
      <c r="BH30" s="5">
        <f t="shared" si="159"/>
        <v>2.0070046626082994E-6</v>
      </c>
      <c r="BI30" s="5">
        <f t="shared" si="160"/>
        <v>9.3777533700932271E-7</v>
      </c>
      <c r="BJ30" s="8">
        <f t="shared" si="161"/>
        <v>0.77210047787100722</v>
      </c>
      <c r="BK30" s="8">
        <f t="shared" si="162"/>
        <v>0.15857146946242603</v>
      </c>
      <c r="BL30" s="8">
        <f t="shared" si="163"/>
        <v>6.4597905163193151E-2</v>
      </c>
      <c r="BM30" s="8">
        <f t="shared" si="164"/>
        <v>0.53425105420417773</v>
      </c>
      <c r="BN30" s="8">
        <f t="shared" si="165"/>
        <v>0.45561628607391308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749</v>
      </c>
      <c r="E31" s="1">
        <f>VLOOKUP(A31,home!$A$2:$E$670,3,FALSE)</f>
        <v>1.8444444444444399</v>
      </c>
      <c r="F31">
        <f>VLOOKUP(B31,home!$B$2:$E$670,3,FALSE)</f>
        <v>0.54</v>
      </c>
      <c r="G31">
        <f>VLOOKUP(C31,away!$B$2:$E$670,4,FALSE)</f>
        <v>0.26</v>
      </c>
      <c r="H31">
        <f>VLOOKUP(A31,away!$A$2:$E$670,3,FALSE)</f>
        <v>1.24444444444444</v>
      </c>
      <c r="I31">
        <f>VLOOKUP(C31,away!$B$2:$E$670,3,FALSE)</f>
        <v>0.52</v>
      </c>
      <c r="J31">
        <f>VLOOKUP(B31,home!$B$2:$E$670,4,FALSE)</f>
        <v>0.27</v>
      </c>
      <c r="K31" s="3">
        <f t="shared" si="111"/>
        <v>0.25895999999999936</v>
      </c>
      <c r="L31" s="3">
        <f t="shared" si="112"/>
        <v>0.1747199999999994</v>
      </c>
      <c r="M31" s="5">
        <f t="shared" si="2"/>
        <v>0.64811962058375294</v>
      </c>
      <c r="N31" s="5">
        <f t="shared" si="113"/>
        <v>0.16783705694636827</v>
      </c>
      <c r="O31" s="5">
        <f t="shared" si="114"/>
        <v>0.11323946010839291</v>
      </c>
      <c r="P31" s="5">
        <f t="shared" si="115"/>
        <v>2.9324490589669357E-2</v>
      </c>
      <c r="Q31" s="5">
        <f t="shared" si="116"/>
        <v>2.1731542133415705E-2</v>
      </c>
      <c r="R31" s="5">
        <f t="shared" si="117"/>
        <v>9.8925992350691692E-3</v>
      </c>
      <c r="S31" s="5">
        <f t="shared" si="118"/>
        <v>3.3170024522983989E-4</v>
      </c>
      <c r="T31" s="5">
        <f t="shared" si="119"/>
        <v>3.7969350415503786E-3</v>
      </c>
      <c r="U31" s="5">
        <f t="shared" si="120"/>
        <v>2.5617874979135063E-3</v>
      </c>
      <c r="V31" s="5">
        <f t="shared" si="121"/>
        <v>1.6675489473982754E-6</v>
      </c>
      <c r="W31" s="5">
        <f t="shared" si="122"/>
        <v>1.8758667169564397E-3</v>
      </c>
      <c r="X31" s="5">
        <f t="shared" si="123"/>
        <v>3.2775143278662792E-4</v>
      </c>
      <c r="Y31" s="5">
        <f t="shared" si="124"/>
        <v>2.8632365168239718E-5</v>
      </c>
      <c r="Z31" s="5">
        <f t="shared" si="125"/>
        <v>5.7614497945042648E-4</v>
      </c>
      <c r="AA31" s="5">
        <f t="shared" si="126"/>
        <v>1.4919850387848209E-4</v>
      </c>
      <c r="AB31" s="5">
        <f t="shared" si="127"/>
        <v>1.9318222282185812E-5</v>
      </c>
      <c r="AC31" s="5">
        <f t="shared" si="128"/>
        <v>4.7155669515673434E-9</v>
      </c>
      <c r="AD31" s="5">
        <f t="shared" si="129"/>
        <v>1.2144361125575959E-4</v>
      </c>
      <c r="AE31" s="5">
        <f t="shared" si="130"/>
        <v>2.1218627758606239E-5</v>
      </c>
      <c r="AF31" s="5">
        <f t="shared" si="131"/>
        <v>1.8536593209918345E-6</v>
      </c>
      <c r="AG31" s="5">
        <f t="shared" si="132"/>
        <v>1.0795711885456407E-7</v>
      </c>
      <c r="AH31" s="5">
        <f t="shared" si="133"/>
        <v>2.5166012702394549E-5</v>
      </c>
      <c r="AI31" s="5">
        <f t="shared" si="134"/>
        <v>6.5169906494120763E-6</v>
      </c>
      <c r="AJ31" s="5">
        <f t="shared" si="135"/>
        <v>8.4381994928587343E-7</v>
      </c>
      <c r="AK31" s="5">
        <f t="shared" si="136"/>
        <v>7.2838538022356442E-8</v>
      </c>
      <c r="AL31" s="5">
        <f t="shared" si="137"/>
        <v>8.5343257204059992E-12</v>
      </c>
      <c r="AM31" s="5">
        <f t="shared" si="138"/>
        <v>6.2898075141582887E-6</v>
      </c>
      <c r="AN31" s="5">
        <f t="shared" si="139"/>
        <v>1.098955168873732E-6</v>
      </c>
      <c r="AO31" s="5">
        <f t="shared" si="140"/>
        <v>9.6004723552808912E-8</v>
      </c>
      <c r="AP31" s="5">
        <f t="shared" si="141"/>
        <v>5.5913150997155721E-9</v>
      </c>
      <c r="AQ31" s="5">
        <f t="shared" si="142"/>
        <v>2.4422864355557536E-10</v>
      </c>
      <c r="AR31" s="5">
        <f t="shared" si="143"/>
        <v>8.7940114787247234E-7</v>
      </c>
      <c r="AS31" s="5">
        <f t="shared" si="144"/>
        <v>2.2772972125305489E-7</v>
      </c>
      <c r="AT31" s="5">
        <f t="shared" si="145"/>
        <v>2.9486444307845472E-8</v>
      </c>
      <c r="AU31" s="5">
        <f t="shared" si="146"/>
        <v>2.5452698726532156E-9</v>
      </c>
      <c r="AV31" s="5">
        <f t="shared" si="147"/>
        <v>1.6478077155556873E-10</v>
      </c>
      <c r="AW31" s="5">
        <f t="shared" si="148"/>
        <v>1.0726104424460013E-14</v>
      </c>
      <c r="AX31" s="5">
        <f t="shared" si="149"/>
        <v>2.7146809231107094E-7</v>
      </c>
      <c r="AY31" s="5">
        <f t="shared" si="150"/>
        <v>4.7430905088590139E-8</v>
      </c>
      <c r="AZ31" s="5">
        <f t="shared" si="151"/>
        <v>4.1435638685392207E-9</v>
      </c>
      <c r="BA31" s="5">
        <f t="shared" si="152"/>
        <v>2.4132115970372339E-10</v>
      </c>
      <c r="BB31" s="5">
        <f t="shared" si="153"/>
        <v>1.0540908255858603E-11</v>
      </c>
      <c r="BC31" s="5">
        <f t="shared" si="154"/>
        <v>3.6834149809272187E-13</v>
      </c>
      <c r="BD31" s="5">
        <f t="shared" si="155"/>
        <v>2.5608161426046278E-8</v>
      </c>
      <c r="BE31" s="5">
        <f t="shared" si="156"/>
        <v>6.6314894828889283E-9</v>
      </c>
      <c r="BF31" s="5">
        <f t="shared" si="157"/>
        <v>8.5864525824445619E-10</v>
      </c>
      <c r="BG31" s="5">
        <f t="shared" si="158"/>
        <v>7.41182586916613E-11</v>
      </c>
      <c r="BH31" s="5">
        <f t="shared" si="159"/>
        <v>4.7984160676981397E-12</v>
      </c>
      <c r="BI31" s="5">
        <f t="shared" si="160"/>
        <v>2.4851956497822159E-13</v>
      </c>
      <c r="BJ31" s="8">
        <f t="shared" si="161"/>
        <v>0.1957502223894419</v>
      </c>
      <c r="BK31" s="8">
        <f t="shared" si="162"/>
        <v>0.67777753112260586</v>
      </c>
      <c r="BL31" s="8">
        <f t="shared" si="163"/>
        <v>0.12589613573420083</v>
      </c>
      <c r="BM31" s="8">
        <f t="shared" si="164"/>
        <v>9.8552171981362985E-3</v>
      </c>
      <c r="BN31" s="8">
        <f t="shared" si="165"/>
        <v>0.99014476959666831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749</v>
      </c>
      <c r="E32" s="1">
        <f>VLOOKUP(A32,home!$A$2:$E$670,3,FALSE)</f>
        <v>1.6231884057971</v>
      </c>
      <c r="F32">
        <f>VLOOKUP(B32,home!$B$2:$E$670,3,FALSE)</f>
        <v>2.0259</v>
      </c>
      <c r="G32">
        <f>VLOOKUP(C32,away!$B$2:$E$670,4,FALSE)</f>
        <v>1.08</v>
      </c>
      <c r="H32">
        <f>VLOOKUP(A32,away!$A$2:$E$670,3,FALSE)</f>
        <v>1.3188405797101499</v>
      </c>
      <c r="I32">
        <f>VLOOKUP(C32,away!$B$2:$E$670,3,FALSE)</f>
        <v>0.77</v>
      </c>
      <c r="J32">
        <f>VLOOKUP(B32,home!$B$2:$E$670,4,FALSE)</f>
        <v>0.4</v>
      </c>
      <c r="K32" s="3">
        <f t="shared" si="111"/>
        <v>3.5514907826086928</v>
      </c>
      <c r="L32" s="3">
        <f t="shared" si="112"/>
        <v>0.40620289855072622</v>
      </c>
      <c r="M32" s="5">
        <f t="shared" si="2"/>
        <v>1.9107130649629784E-2</v>
      </c>
      <c r="N32" s="5">
        <f t="shared" si="113"/>
        <v>6.7858798384260233E-2</v>
      </c>
      <c r="O32" s="5">
        <f t="shared" si="114"/>
        <v>7.7613718528670378E-3</v>
      </c>
      <c r="P32" s="5">
        <f t="shared" si="115"/>
        <v>2.7564440595855839E-2</v>
      </c>
      <c r="Q32" s="5">
        <f t="shared" si="116"/>
        <v>0.12049994849030095</v>
      </c>
      <c r="R32" s="5">
        <f t="shared" si="117"/>
        <v>1.5763458716823056E-3</v>
      </c>
      <c r="S32" s="5">
        <f t="shared" si="118"/>
        <v>9.9412936365878054E-3</v>
      </c>
      <c r="T32" s="5">
        <f t="shared" si="119"/>
        <v>4.8947428351973445E-2</v>
      </c>
      <c r="U32" s="5">
        <f t="shared" si="120"/>
        <v>5.5983778334829743E-3</v>
      </c>
      <c r="V32" s="5">
        <f t="shared" si="121"/>
        <v>1.5935074648106933E-3</v>
      </c>
      <c r="W32" s="5">
        <f t="shared" si="122"/>
        <v>0.142651485456042</v>
      </c>
      <c r="X32" s="5">
        <f t="shared" si="123"/>
        <v>5.794544687481102E-2</v>
      </c>
      <c r="Y32" s="5">
        <f t="shared" si="124"/>
        <v>1.1768804239182678E-2</v>
      </c>
      <c r="Z32" s="5">
        <f t="shared" si="125"/>
        <v>2.1343875406527464E-4</v>
      </c>
      <c r="AA32" s="5">
        <f t="shared" si="126"/>
        <v>7.5802576771430658E-4</v>
      </c>
      <c r="AB32" s="5">
        <f t="shared" si="127"/>
        <v>1.3460607635086192E-3</v>
      </c>
      <c r="AC32" s="5">
        <f t="shared" si="128"/>
        <v>1.4367719131364658E-4</v>
      </c>
      <c r="AD32" s="5">
        <f t="shared" si="129"/>
        <v>0.12665635893064281</v>
      </c>
      <c r="AE32" s="5">
        <f t="shared" si="130"/>
        <v>5.1448180117508256E-2</v>
      </c>
      <c r="AF32" s="5">
        <f t="shared" si="131"/>
        <v>1.0449199944445847E-2</v>
      </c>
      <c r="AG32" s="5">
        <f t="shared" si="132"/>
        <v>1.4148317683233308E-3</v>
      </c>
      <c r="AH32" s="5">
        <f t="shared" si="133"/>
        <v>2.167486014109253E-5</v>
      </c>
      <c r="AI32" s="5">
        <f t="shared" si="134"/>
        <v>7.6978066005422679E-5</v>
      </c>
      <c r="AJ32" s="5">
        <f t="shared" si="135"/>
        <v>1.3669344594065112E-4</v>
      </c>
      <c r="AK32" s="5">
        <f t="shared" si="136"/>
        <v>1.6182183776708065E-4</v>
      </c>
      <c r="AL32" s="5">
        <f t="shared" si="137"/>
        <v>8.2908972101913366E-6</v>
      </c>
      <c r="AM32" s="5">
        <f t="shared" si="138"/>
        <v>8.9963778260191182E-2</v>
      </c>
      <c r="AN32" s="5">
        <f t="shared" si="139"/>
        <v>3.6543547493864459E-2</v>
      </c>
      <c r="AO32" s="5">
        <f t="shared" si="140"/>
        <v>7.4220474576669358E-3</v>
      </c>
      <c r="AP32" s="5">
        <f t="shared" si="141"/>
        <v>1.0049523968284531E-3</v>
      </c>
      <c r="AQ32" s="5">
        <f t="shared" si="142"/>
        <v>1.0205364412430426E-4</v>
      </c>
      <c r="AR32" s="5">
        <f t="shared" si="143"/>
        <v>1.760878202998678E-6</v>
      </c>
      <c r="AS32" s="5">
        <f t="shared" si="144"/>
        <v>6.2537427072463637E-6</v>
      </c>
      <c r="AT32" s="5">
        <f t="shared" si="145"/>
        <v>1.1105054790795898E-5</v>
      </c>
      <c r="AU32" s="5">
        <f t="shared" si="146"/>
        <v>1.3146499909958711E-5</v>
      </c>
      <c r="AV32" s="5">
        <f t="shared" si="147"/>
        <v>1.1672418313446093E-5</v>
      </c>
      <c r="AW32" s="5">
        <f t="shared" si="148"/>
        <v>3.3224062876973655E-7</v>
      </c>
      <c r="AX32" s="5">
        <f t="shared" si="149"/>
        <v>5.3250921543286894E-2</v>
      </c>
      <c r="AY32" s="5">
        <f t="shared" si="150"/>
        <v>2.1630678681380446E-2</v>
      </c>
      <c r="AZ32" s="5">
        <f t="shared" si="151"/>
        <v>4.3932221889980685E-3</v>
      </c>
      <c r="BA32" s="5">
        <f t="shared" si="152"/>
        <v>5.9484652904946082E-4</v>
      </c>
      <c r="BB32" s="5">
        <f t="shared" si="153"/>
        <v>6.0407096073182409E-5</v>
      </c>
      <c r="BC32" s="5">
        <f t="shared" si="154"/>
        <v>4.9075075035917777E-6</v>
      </c>
      <c r="BD32" s="5">
        <f t="shared" si="155"/>
        <v>1.1921230500880953E-7</v>
      </c>
      <c r="BE32" s="5">
        <f t="shared" si="156"/>
        <v>4.2338140241232317E-7</v>
      </c>
      <c r="BF32" s="5">
        <f t="shared" si="157"/>
        <v>7.5181757409765396E-7</v>
      </c>
      <c r="BG32" s="5">
        <f t="shared" si="158"/>
        <v>8.9002439487034841E-7</v>
      </c>
      <c r="BH32" s="5">
        <f t="shared" si="159"/>
        <v>7.9022835866973056E-7</v>
      </c>
      <c r="BI32" s="5">
        <f t="shared" si="160"/>
        <v>5.6129774639430856E-7</v>
      </c>
      <c r="BJ32" s="8">
        <f t="shared" si="161"/>
        <v>0.85461184535645762</v>
      </c>
      <c r="BK32" s="8">
        <f t="shared" si="162"/>
        <v>7.9989019116788407E-2</v>
      </c>
      <c r="BL32" s="8">
        <f t="shared" si="163"/>
        <v>1.7484824854815399E-2</v>
      </c>
      <c r="BM32" s="8">
        <f t="shared" si="164"/>
        <v>0.68630074579677891</v>
      </c>
      <c r="BN32" s="8">
        <f t="shared" si="165"/>
        <v>0.24436803584459615</v>
      </c>
    </row>
    <row r="33" spans="1:66" x14ac:dyDescent="0.25">
      <c r="A33" s="10" t="s">
        <v>22</v>
      </c>
      <c r="B33" t="s">
        <v>281</v>
      </c>
      <c r="C33" t="s">
        <v>69</v>
      </c>
      <c r="D33" t="s">
        <v>749</v>
      </c>
      <c r="E33" s="1">
        <f>VLOOKUP(A33,home!$A$2:$E$670,3,FALSE)</f>
        <v>1.62</v>
      </c>
      <c r="F33">
        <f>VLOOKUP(B33,home!$B$2:$E$670,3,FALSE)</f>
        <v>0.31</v>
      </c>
      <c r="G33">
        <f>VLOOKUP(C33,away!$B$2:$E$670,4,FALSE)</f>
        <v>0.21</v>
      </c>
      <c r="H33">
        <f>VLOOKUP(A33,away!$A$2:$E$670,3,FALSE)</f>
        <v>1.56</v>
      </c>
      <c r="I33">
        <f>VLOOKUP(C33,away!$B$2:$E$670,3,FALSE)</f>
        <v>1.28</v>
      </c>
      <c r="J33">
        <f>VLOOKUP(B33,home!$B$2:$E$670,4,FALSE)</f>
        <v>0.64</v>
      </c>
      <c r="K33" s="3">
        <f t="shared" si="111"/>
        <v>0.10546199999999999</v>
      </c>
      <c r="L33" s="3">
        <f t="shared" si="112"/>
        <v>1.2779520000000002</v>
      </c>
      <c r="M33" s="5">
        <f t="shared" si="2"/>
        <v>0.25072112833641508</v>
      </c>
      <c r="N33" s="5">
        <f t="shared" si="113"/>
        <v>2.6441551636615011E-2</v>
      </c>
      <c r="O33" s="5">
        <f t="shared" si="114"/>
        <v>0.32040956739977838</v>
      </c>
      <c r="P33" s="5">
        <f t="shared" si="115"/>
        <v>3.3791033797115434E-2</v>
      </c>
      <c r="Q33" s="5">
        <f t="shared" si="116"/>
        <v>1.3942894593503459E-3</v>
      </c>
      <c r="R33" s="5">
        <f t="shared" si="117"/>
        <v>0.20473402373884084</v>
      </c>
      <c r="S33" s="5">
        <f t="shared" si="118"/>
        <v>1.1385498029764128E-3</v>
      </c>
      <c r="T33" s="5">
        <f t="shared" si="119"/>
        <v>1.7818350031556936E-3</v>
      </c>
      <c r="U33" s="5">
        <f t="shared" si="120"/>
        <v>2.1591659611545636E-2</v>
      </c>
      <c r="V33" s="5">
        <f t="shared" si="121"/>
        <v>1.7049830590376404E-5</v>
      </c>
      <c r="W33" s="5">
        <f t="shared" si="122"/>
        <v>4.9014851654002057E-5</v>
      </c>
      <c r="X33" s="5">
        <f t="shared" si="123"/>
        <v>6.2638627700935248E-5</v>
      </c>
      <c r="Y33" s="5">
        <f t="shared" si="124"/>
        <v>4.0024579773832813E-5</v>
      </c>
      <c r="Z33" s="5">
        <f t="shared" si="125"/>
        <v>8.7213418368366408E-2</v>
      </c>
      <c r="AA33" s="5">
        <f t="shared" si="126"/>
        <v>9.1977015279646589E-3</v>
      </c>
      <c r="AB33" s="5">
        <f t="shared" si="127"/>
        <v>4.8500399927110441E-4</v>
      </c>
      <c r="AC33" s="5">
        <f t="shared" si="128"/>
        <v>1.4361858071586574E-7</v>
      </c>
      <c r="AD33" s="5">
        <f t="shared" si="129"/>
        <v>1.2923010712835916E-6</v>
      </c>
      <c r="AE33" s="5">
        <f t="shared" si="130"/>
        <v>1.6514987386490088E-6</v>
      </c>
      <c r="AF33" s="5">
        <f t="shared" si="131"/>
        <v>1.0552680580269893E-6</v>
      </c>
      <c r="AG33" s="5">
        <f t="shared" si="132"/>
        <v>4.4952730843056919E-7</v>
      </c>
      <c r="AH33" s="5">
        <f t="shared" si="133"/>
        <v>2.7863640607672654E-2</v>
      </c>
      <c r="AI33" s="5">
        <f t="shared" si="134"/>
        <v>2.938555265766374E-3</v>
      </c>
      <c r="AJ33" s="5">
        <f t="shared" si="135"/>
        <v>1.5495295771912664E-4</v>
      </c>
      <c r="AK33" s="5">
        <f t="shared" si="136"/>
        <v>5.4472162756581776E-6</v>
      </c>
      <c r="AL33" s="5">
        <f t="shared" si="137"/>
        <v>7.7424991616212509E-10</v>
      </c>
      <c r="AM33" s="5">
        <f t="shared" si="138"/>
        <v>2.725773111594205E-8</v>
      </c>
      <c r="AN33" s="5">
        <f t="shared" si="139"/>
        <v>3.4834071995080382E-8</v>
      </c>
      <c r="AO33" s="5">
        <f t="shared" si="140"/>
        <v>2.2258135987128488E-8</v>
      </c>
      <c r="AP33" s="5">
        <f t="shared" si="141"/>
        <v>9.4816098003409455E-9</v>
      </c>
      <c r="AQ33" s="5">
        <f t="shared" si="142"/>
        <v>3.0292605518913287E-9</v>
      </c>
      <c r="AR33" s="5">
        <f t="shared" si="143"/>
        <v>7.1216790483712928E-3</v>
      </c>
      <c r="AS33" s="5">
        <f t="shared" si="144"/>
        <v>7.5106651579933347E-4</v>
      </c>
      <c r="AT33" s="5">
        <f t="shared" si="145"/>
        <v>3.9604488444614645E-5</v>
      </c>
      <c r="AU33" s="5">
        <f t="shared" si="146"/>
        <v>1.392256186781983E-6</v>
      </c>
      <c r="AV33" s="5">
        <f t="shared" si="147"/>
        <v>3.6707530492600391E-8</v>
      </c>
      <c r="AW33" s="5">
        <f t="shared" si="148"/>
        <v>2.8986061634430801E-12</v>
      </c>
      <c r="AX33" s="5">
        <f t="shared" si="149"/>
        <v>4.7910913982491265E-10</v>
      </c>
      <c r="AY33" s="5">
        <f t="shared" si="150"/>
        <v>6.122784834575269E-10</v>
      </c>
      <c r="AZ33" s="5">
        <f t="shared" si="151"/>
        <v>3.9123125624575681E-10</v>
      </c>
      <c r="BA33" s="5">
        <f t="shared" si="152"/>
        <v>1.6665825546059252E-10</v>
      </c>
      <c r="BB33" s="5">
        <f t="shared" si="153"/>
        <v>5.3245312720593801E-11</v>
      </c>
      <c r="BC33" s="5">
        <f t="shared" si="154"/>
        <v>1.360899077638165E-11</v>
      </c>
      <c r="BD33" s="5">
        <f t="shared" si="155"/>
        <v>1.5168606638706981E-3</v>
      </c>
      <c r="BE33" s="5">
        <f t="shared" si="156"/>
        <v>1.5997115933313159E-4</v>
      </c>
      <c r="BF33" s="5">
        <f t="shared" si="157"/>
        <v>8.4354392027953617E-6</v>
      </c>
      <c r="BG33" s="5">
        <f t="shared" si="158"/>
        <v>2.9653942973506808E-7</v>
      </c>
      <c r="BH33" s="5">
        <f t="shared" si="159"/>
        <v>7.8184103346799403E-9</v>
      </c>
      <c r="BI33" s="5">
        <f t="shared" si="160"/>
        <v>1.6490903814320332E-10</v>
      </c>
      <c r="BJ33" s="8">
        <f t="shared" si="161"/>
        <v>2.9773901330367104E-2</v>
      </c>
      <c r="BK33" s="8">
        <f t="shared" si="162"/>
        <v>0.28566790677220644</v>
      </c>
      <c r="BL33" s="8">
        <f t="shared" si="163"/>
        <v>0.59697990312632276</v>
      </c>
      <c r="BM33" s="8">
        <f t="shared" si="164"/>
        <v>0.16214353461976769</v>
      </c>
      <c r="BN33" s="8">
        <f t="shared" si="165"/>
        <v>0.83749159436811516</v>
      </c>
    </row>
    <row r="34" spans="1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19"/>
      <c r="L77" s="19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1"/>
      <c r="BK77" s="21"/>
      <c r="BL77" s="21"/>
      <c r="BM77" s="21"/>
      <c r="BN77" s="21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2021-09-26T19:16:37Z</dcterms:modified>
</cp:coreProperties>
</file>