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-120" yWindow="-120" windowWidth="29040" windowHeight="15840" activeTab="2"/>
  </bookViews>
  <sheets>
    <sheet name="home" sheetId="1" r:id="rId1"/>
    <sheet name="away" sheetId="2" r:id="rId2"/>
    <sheet name="fixtur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4" i="3" l="1"/>
  <c r="F114" i="3"/>
  <c r="G114" i="3"/>
  <c r="H114" i="3"/>
  <c r="L114" i="3" s="1"/>
  <c r="I114" i="3"/>
  <c r="J114" i="3"/>
  <c r="K114" i="3"/>
  <c r="E115" i="3"/>
  <c r="K115" i="3" s="1"/>
  <c r="F115" i="3"/>
  <c r="G115" i="3"/>
  <c r="H115" i="3"/>
  <c r="I115" i="3"/>
  <c r="L115" i="3" s="1"/>
  <c r="J115" i="3"/>
  <c r="AX115" i="3"/>
  <c r="E116" i="3"/>
  <c r="F116" i="3"/>
  <c r="G116" i="3"/>
  <c r="K116" i="3" s="1"/>
  <c r="H116" i="3"/>
  <c r="L116" i="3" s="1"/>
  <c r="I116" i="3"/>
  <c r="J116" i="3"/>
  <c r="E117" i="3"/>
  <c r="F117" i="3"/>
  <c r="K117" i="3" s="1"/>
  <c r="G117" i="3"/>
  <c r="H117" i="3"/>
  <c r="I117" i="3"/>
  <c r="J117" i="3"/>
  <c r="E112" i="3"/>
  <c r="K112" i="3" s="1"/>
  <c r="F112" i="3"/>
  <c r="G112" i="3"/>
  <c r="H112" i="3"/>
  <c r="L112" i="3" s="1"/>
  <c r="I112" i="3"/>
  <c r="J112" i="3"/>
  <c r="E113" i="3"/>
  <c r="F113" i="3"/>
  <c r="K113" i="3" s="1"/>
  <c r="G113" i="3"/>
  <c r="H113" i="3"/>
  <c r="L113" i="3" s="1"/>
  <c r="I113" i="3"/>
  <c r="J113" i="3"/>
  <c r="P116" i="3" l="1"/>
  <c r="AF116" i="3"/>
  <c r="AV116" i="3"/>
  <c r="AB116" i="3"/>
  <c r="AR116" i="3"/>
  <c r="BH116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AR115" i="3"/>
  <c r="AV115" i="3"/>
  <c r="AZ115" i="3"/>
  <c r="BD115" i="3"/>
  <c r="BH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N115" i="3"/>
  <c r="R115" i="3"/>
  <c r="V115" i="3"/>
  <c r="Z115" i="3"/>
  <c r="AD115" i="3"/>
  <c r="AH115" i="3"/>
  <c r="AL115" i="3"/>
  <c r="Y114" i="3"/>
  <c r="AC114" i="3"/>
  <c r="AG114" i="3"/>
  <c r="AK114" i="3"/>
  <c r="AO114" i="3"/>
  <c r="AS114" i="3"/>
  <c r="AW114" i="3"/>
  <c r="BA114" i="3"/>
  <c r="BE114" i="3"/>
  <c r="BI114" i="3"/>
  <c r="P114" i="3"/>
  <c r="X114" i="3"/>
  <c r="AF114" i="3"/>
  <c r="AN114" i="3"/>
  <c r="AV114" i="3"/>
  <c r="BD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T114" i="3"/>
  <c r="AB114" i="3"/>
  <c r="AJ114" i="3"/>
  <c r="AR114" i="3"/>
  <c r="AZ114" i="3"/>
  <c r="BH114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N116" i="3"/>
  <c r="R116" i="3"/>
  <c r="V116" i="3"/>
  <c r="Z116" i="3"/>
  <c r="AD116" i="3"/>
  <c r="AH116" i="3"/>
  <c r="AL116" i="3"/>
  <c r="AP116" i="3"/>
  <c r="AT116" i="3"/>
  <c r="AX116" i="3"/>
  <c r="BB116" i="3"/>
  <c r="BF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AT115" i="3"/>
  <c r="M114" i="3"/>
  <c r="BD116" i="3"/>
  <c r="AN116" i="3"/>
  <c r="X116" i="3"/>
  <c r="BF115" i="3"/>
  <c r="AP115" i="3"/>
  <c r="L117" i="3"/>
  <c r="AT117" i="3" s="1"/>
  <c r="AZ116" i="3"/>
  <c r="AJ116" i="3"/>
  <c r="T116" i="3"/>
  <c r="BB115" i="3"/>
  <c r="BF114" i="3"/>
  <c r="BB114" i="3"/>
  <c r="AX114" i="3"/>
  <c r="AT114" i="3"/>
  <c r="AP114" i="3"/>
  <c r="AL114" i="3"/>
  <c r="AH114" i="3"/>
  <c r="AD114" i="3"/>
  <c r="Z114" i="3"/>
  <c r="V114" i="3"/>
  <c r="R114" i="3"/>
  <c r="N114" i="3"/>
  <c r="BJ114" i="3" s="1"/>
  <c r="U114" i="3"/>
  <c r="Q114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Z113" i="3"/>
  <c r="BH113" i="3"/>
  <c r="N113" i="3"/>
  <c r="R113" i="3"/>
  <c r="V113" i="3"/>
  <c r="Z113" i="3"/>
  <c r="AH113" i="3"/>
  <c r="AP113" i="3"/>
  <c r="AX113" i="3"/>
  <c r="BF113" i="3"/>
  <c r="AV113" i="3"/>
  <c r="BD113" i="3"/>
  <c r="AD113" i="3"/>
  <c r="AL113" i="3"/>
  <c r="AT113" i="3"/>
  <c r="BB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P112" i="3"/>
  <c r="T112" i="3"/>
  <c r="X112" i="3"/>
  <c r="AF112" i="3"/>
  <c r="AJ112" i="3"/>
  <c r="AR112" i="3"/>
  <c r="AZ112" i="3"/>
  <c r="BH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AB112" i="3"/>
  <c r="AN112" i="3"/>
  <c r="AV112" i="3"/>
  <c r="BD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E111" i="3"/>
  <c r="F111" i="3"/>
  <c r="G111" i="3"/>
  <c r="H111" i="3"/>
  <c r="I111" i="3"/>
  <c r="J111" i="3"/>
  <c r="AC117" i="3" l="1"/>
  <c r="Y117" i="3"/>
  <c r="AZ117" i="3"/>
  <c r="T117" i="3"/>
  <c r="AY117" i="3"/>
  <c r="AI117" i="3"/>
  <c r="S117" i="3"/>
  <c r="BN116" i="3"/>
  <c r="BK116" i="3"/>
  <c r="BL114" i="3"/>
  <c r="BL115" i="3"/>
  <c r="U117" i="3"/>
  <c r="M117" i="3"/>
  <c r="AF117" i="3"/>
  <c r="AD117" i="3"/>
  <c r="AL117" i="3"/>
  <c r="AS117" i="3"/>
  <c r="Q117" i="3"/>
  <c r="AO117" i="3"/>
  <c r="BH117" i="3"/>
  <c r="AR117" i="3"/>
  <c r="AB117" i="3"/>
  <c r="BG117" i="3"/>
  <c r="AQ117" i="3"/>
  <c r="AA117" i="3"/>
  <c r="BN114" i="3"/>
  <c r="BK114" i="3"/>
  <c r="BM116" i="3"/>
  <c r="Z117" i="3"/>
  <c r="AP117" i="3"/>
  <c r="BF117" i="3"/>
  <c r="R117" i="3"/>
  <c r="AH117" i="3"/>
  <c r="AX117" i="3"/>
  <c r="BA117" i="3"/>
  <c r="AJ117" i="3"/>
  <c r="BK115" i="3"/>
  <c r="BN115" i="3"/>
  <c r="V117" i="3"/>
  <c r="BE117" i="3"/>
  <c r="AW117" i="3"/>
  <c r="AV117" i="3"/>
  <c r="P117" i="3"/>
  <c r="AU117" i="3"/>
  <c r="AE117" i="3"/>
  <c r="O117" i="3"/>
  <c r="BB117" i="3"/>
  <c r="AK117" i="3"/>
  <c r="BI117" i="3"/>
  <c r="AG117" i="3"/>
  <c r="BD117" i="3"/>
  <c r="AN117" i="3"/>
  <c r="X117" i="3"/>
  <c r="BC117" i="3"/>
  <c r="AM117" i="3"/>
  <c r="W117" i="3"/>
  <c r="BL116" i="3"/>
  <c r="BJ116" i="3"/>
  <c r="BM114" i="3"/>
  <c r="BJ115" i="3"/>
  <c r="BM115" i="3"/>
  <c r="N117" i="3"/>
  <c r="BL112" i="3"/>
  <c r="BJ112" i="3"/>
  <c r="BJ113" i="3"/>
  <c r="BM112" i="3"/>
  <c r="BN112" i="3"/>
  <c r="BK112" i="3"/>
  <c r="BM113" i="3"/>
  <c r="BK113" i="3"/>
  <c r="BN113" i="3"/>
  <c r="BL113" i="3"/>
  <c r="K111" i="3"/>
  <c r="M111" i="3" s="1"/>
  <c r="L111" i="3"/>
  <c r="AU111" i="3" s="1"/>
  <c r="AI111" i="3"/>
  <c r="AY111" i="3"/>
  <c r="T111" i="3"/>
  <c r="AZ111" i="3"/>
  <c r="BM117" i="3" l="1"/>
  <c r="BL117" i="3"/>
  <c r="BJ117" i="3"/>
  <c r="BK117" i="3"/>
  <c r="BN117" i="3"/>
  <c r="S111" i="3"/>
  <c r="AN111" i="3"/>
  <c r="BB111" i="3"/>
  <c r="V111" i="3"/>
  <c r="AO111" i="3"/>
  <c r="AR111" i="3"/>
  <c r="AE111" i="3"/>
  <c r="AF111" i="3"/>
  <c r="AH111" i="3"/>
  <c r="BA111" i="3"/>
  <c r="AK111" i="3"/>
  <c r="U111" i="3"/>
  <c r="Q111" i="3"/>
  <c r="AL111" i="3"/>
  <c r="BE111" i="3"/>
  <c r="Y111" i="3"/>
  <c r="P111" i="3"/>
  <c r="O111" i="3"/>
  <c r="AX111" i="3"/>
  <c r="R111" i="3"/>
  <c r="AJ111" i="3"/>
  <c r="BG111" i="3"/>
  <c r="AQ111" i="3"/>
  <c r="AA111" i="3"/>
  <c r="BD111" i="3"/>
  <c r="X111" i="3"/>
  <c r="AT111" i="3"/>
  <c r="AD111" i="3"/>
  <c r="N111" i="3"/>
  <c r="AW111" i="3"/>
  <c r="AG111" i="3"/>
  <c r="BH111" i="3"/>
  <c r="AB111" i="3"/>
  <c r="BC111" i="3"/>
  <c r="AM111" i="3"/>
  <c r="W111" i="3"/>
  <c r="AV111" i="3"/>
  <c r="BF111" i="3"/>
  <c r="AP111" i="3"/>
  <c r="Z111" i="3"/>
  <c r="BI111" i="3"/>
  <c r="AS111" i="3"/>
  <c r="AC111" i="3"/>
  <c r="BJ111" i="3" l="1"/>
  <c r="BN111" i="3"/>
  <c r="BK111" i="3"/>
  <c r="BL111" i="3"/>
  <c r="BM111" i="3"/>
  <c r="E110" i="3"/>
  <c r="F110" i="3"/>
  <c r="G110" i="3"/>
  <c r="H110" i="3"/>
  <c r="I110" i="3"/>
  <c r="J110" i="3"/>
  <c r="L110" i="3" l="1"/>
  <c r="K110" i="3"/>
  <c r="V110" i="3" s="1"/>
  <c r="AQ110" i="3"/>
  <c r="X110" i="3"/>
  <c r="AZ110" i="3"/>
  <c r="M110" i="3"/>
  <c r="U110" i="3"/>
  <c r="Y110" i="3"/>
  <c r="AC110" i="3"/>
  <c r="AG110" i="3"/>
  <c r="AK110" i="3"/>
  <c r="AO110" i="3"/>
  <c r="AW110" i="3"/>
  <c r="BE110" i="3"/>
  <c r="T110" i="3"/>
  <c r="AB110" i="3"/>
  <c r="AJ110" i="3"/>
  <c r="AV110" i="3"/>
  <c r="BD110" i="3"/>
  <c r="AS110" i="3"/>
  <c r="BA110" i="3"/>
  <c r="BI110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Q110" i="3" l="1"/>
  <c r="AN110" i="3"/>
  <c r="AA110" i="3"/>
  <c r="BH110" i="3"/>
  <c r="BG110" i="3"/>
  <c r="AF110" i="3"/>
  <c r="AY110" i="3"/>
  <c r="S110" i="3"/>
  <c r="AR110" i="3"/>
  <c r="P110" i="3"/>
  <c r="AI110" i="3"/>
  <c r="AU110" i="3"/>
  <c r="AE110" i="3"/>
  <c r="BF110" i="3"/>
  <c r="BC110" i="3"/>
  <c r="AM110" i="3"/>
  <c r="W110" i="3"/>
  <c r="AX110" i="3"/>
  <c r="O110" i="3"/>
  <c r="AP110" i="3"/>
  <c r="BB110" i="3"/>
  <c r="L108" i="3"/>
  <c r="Z110" i="3"/>
  <c r="AT110" i="3"/>
  <c r="K108" i="3"/>
  <c r="X108" i="3" s="1"/>
  <c r="AH110" i="3"/>
  <c r="AL110" i="3"/>
  <c r="R110" i="3"/>
  <c r="BL110" i="3" s="1"/>
  <c r="K109" i="3"/>
  <c r="AD110" i="3"/>
  <c r="N110" i="3"/>
  <c r="L109" i="3"/>
  <c r="AI109" i="3" s="1"/>
  <c r="BG108" i="3"/>
  <c r="AP108" i="3"/>
  <c r="Y108" i="3"/>
  <c r="E107" i="3"/>
  <c r="F107" i="3"/>
  <c r="G107" i="3"/>
  <c r="H107" i="3"/>
  <c r="I107" i="3"/>
  <c r="J107" i="3"/>
  <c r="E106" i="3"/>
  <c r="F106" i="3"/>
  <c r="G106" i="3"/>
  <c r="H106" i="3"/>
  <c r="I106" i="3"/>
  <c r="J106" i="3"/>
  <c r="BK110" i="3" l="1"/>
  <c r="AH109" i="3"/>
  <c r="AS108" i="3"/>
  <c r="BF108" i="3"/>
  <c r="AZ109" i="3"/>
  <c r="N109" i="3"/>
  <c r="AF108" i="3"/>
  <c r="BI108" i="3"/>
  <c r="AA108" i="3"/>
  <c r="AF109" i="3"/>
  <c r="AO109" i="3"/>
  <c r="Z108" i="3"/>
  <c r="AQ108" i="3"/>
  <c r="BB109" i="3"/>
  <c r="BG109" i="3"/>
  <c r="AV109" i="3"/>
  <c r="X109" i="3"/>
  <c r="AX109" i="3"/>
  <c r="AD109" i="3"/>
  <c r="BE109" i="3"/>
  <c r="AK109" i="3"/>
  <c r="AQ109" i="3"/>
  <c r="BJ110" i="3"/>
  <c r="AO108" i="3"/>
  <c r="AB108" i="3"/>
  <c r="AN109" i="3"/>
  <c r="T109" i="3"/>
  <c r="AT109" i="3"/>
  <c r="V109" i="3"/>
  <c r="BA109" i="3"/>
  <c r="AG109" i="3"/>
  <c r="W109" i="3"/>
  <c r="BM110" i="3"/>
  <c r="BD109" i="3"/>
  <c r="AJ109" i="3"/>
  <c r="P109" i="3"/>
  <c r="BN109" i="3" s="1"/>
  <c r="AL109" i="3"/>
  <c r="R109" i="3"/>
  <c r="AW109" i="3"/>
  <c r="Y109" i="3"/>
  <c r="BH109" i="3"/>
  <c r="AR109" i="3"/>
  <c r="AB109" i="3"/>
  <c r="BF109" i="3"/>
  <c r="AP109" i="3"/>
  <c r="Z109" i="3"/>
  <c r="BI109" i="3"/>
  <c r="AS109" i="3"/>
  <c r="AC109" i="3"/>
  <c r="M109" i="3"/>
  <c r="AU109" i="3"/>
  <c r="AA109" i="3"/>
  <c r="O109" i="3"/>
  <c r="AN108" i="3"/>
  <c r="U109" i="3"/>
  <c r="BC109" i="3"/>
  <c r="AM109" i="3"/>
  <c r="S109" i="3"/>
  <c r="Q109" i="3"/>
  <c r="AY109" i="3"/>
  <c r="AC108" i="3"/>
  <c r="AW108" i="3"/>
  <c r="N108" i="3"/>
  <c r="AD108" i="3"/>
  <c r="AT108" i="3"/>
  <c r="O108" i="3"/>
  <c r="AE108" i="3"/>
  <c r="AU108" i="3"/>
  <c r="AE109" i="3"/>
  <c r="BN110" i="3"/>
  <c r="AZ108" i="3"/>
  <c r="P108" i="3"/>
  <c r="AJ108" i="3"/>
  <c r="M108" i="3"/>
  <c r="Q108" i="3"/>
  <c r="AG108" i="3"/>
  <c r="BA108" i="3"/>
  <c r="R108" i="3"/>
  <c r="AH108" i="3"/>
  <c r="AX108" i="3"/>
  <c r="S108" i="3"/>
  <c r="AI108" i="3"/>
  <c r="AY108" i="3"/>
  <c r="T108" i="3"/>
  <c r="BH108" i="3"/>
  <c r="BD108" i="3"/>
  <c r="K106" i="3"/>
  <c r="U108" i="3"/>
  <c r="AK108" i="3"/>
  <c r="BE108" i="3"/>
  <c r="V108" i="3"/>
  <c r="AL108" i="3"/>
  <c r="BB108" i="3"/>
  <c r="W108" i="3"/>
  <c r="AM108" i="3"/>
  <c r="BC108" i="3"/>
  <c r="AV108" i="3"/>
  <c r="AR108" i="3"/>
  <c r="K107" i="3"/>
  <c r="U107" i="3" s="1"/>
  <c r="L106" i="3"/>
  <c r="BD106" i="3" s="1"/>
  <c r="L107" i="3"/>
  <c r="AW107" i="3"/>
  <c r="AA106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2" i="3"/>
  <c r="F102" i="3"/>
  <c r="G102" i="3"/>
  <c r="H102" i="3"/>
  <c r="I102" i="3"/>
  <c r="J102" i="3"/>
  <c r="L103" i="3" l="1"/>
  <c r="AP107" i="3"/>
  <c r="BM108" i="3"/>
  <c r="S107" i="3"/>
  <c r="N106" i="3"/>
  <c r="BL108" i="3"/>
  <c r="BJ109" i="3"/>
  <c r="BM109" i="3"/>
  <c r="X106" i="3"/>
  <c r="AP106" i="3"/>
  <c r="BF107" i="3"/>
  <c r="AQ107" i="3"/>
  <c r="AG107" i="3"/>
  <c r="AO106" i="3"/>
  <c r="Q107" i="3"/>
  <c r="AF107" i="3"/>
  <c r="AZ107" i="3"/>
  <c r="M107" i="3"/>
  <c r="BL109" i="3"/>
  <c r="BK109" i="3"/>
  <c r="BG106" i="3"/>
  <c r="Z107" i="3"/>
  <c r="AU107" i="3"/>
  <c r="P107" i="3"/>
  <c r="AN106" i="3"/>
  <c r="Y106" i="3"/>
  <c r="BF106" i="3"/>
  <c r="N107" i="3"/>
  <c r="AT107" i="3"/>
  <c r="X107" i="3"/>
  <c r="O107" i="3"/>
  <c r="AR107" i="3"/>
  <c r="AS107" i="3"/>
  <c r="V106" i="3"/>
  <c r="BJ108" i="3"/>
  <c r="BK108" i="3"/>
  <c r="BE106" i="3"/>
  <c r="AQ106" i="3"/>
  <c r="Z106" i="3"/>
  <c r="AD107" i="3"/>
  <c r="BD107" i="3"/>
  <c r="AM107" i="3"/>
  <c r="AI107" i="3"/>
  <c r="BI107" i="3"/>
  <c r="AC107" i="3"/>
  <c r="AZ106" i="3"/>
  <c r="AJ106" i="3"/>
  <c r="T106" i="3"/>
  <c r="BA106" i="3"/>
  <c r="AK106" i="3"/>
  <c r="U106" i="3"/>
  <c r="BC106" i="3"/>
  <c r="AM106" i="3"/>
  <c r="W106" i="3"/>
  <c r="BB106" i="3"/>
  <c r="AL106" i="3"/>
  <c r="BN108" i="3"/>
  <c r="AV106" i="3"/>
  <c r="AF106" i="3"/>
  <c r="P106" i="3"/>
  <c r="AW106" i="3"/>
  <c r="AG106" i="3"/>
  <c r="Q106" i="3"/>
  <c r="AY106" i="3"/>
  <c r="AI106" i="3"/>
  <c r="S106" i="3"/>
  <c r="AX106" i="3"/>
  <c r="AH106" i="3"/>
  <c r="R106" i="3"/>
  <c r="R107" i="3"/>
  <c r="AH107" i="3"/>
  <c r="AX107" i="3"/>
  <c r="AV107" i="3"/>
  <c r="T107" i="3"/>
  <c r="AE107" i="3"/>
  <c r="BG107" i="3"/>
  <c r="W107" i="3"/>
  <c r="AJ107" i="3"/>
  <c r="BE107" i="3"/>
  <c r="AO107" i="3"/>
  <c r="Y107" i="3"/>
  <c r="BH106" i="3"/>
  <c r="AR106" i="3"/>
  <c r="AB106" i="3"/>
  <c r="BI106" i="3"/>
  <c r="AS106" i="3"/>
  <c r="AC106" i="3"/>
  <c r="M106" i="3"/>
  <c r="BK106" i="3" s="1"/>
  <c r="AU106" i="3"/>
  <c r="AE106" i="3"/>
  <c r="O106" i="3"/>
  <c r="AT106" i="3"/>
  <c r="AD106" i="3"/>
  <c r="V107" i="3"/>
  <c r="AL107" i="3"/>
  <c r="BB107" i="3"/>
  <c r="AN107" i="3"/>
  <c r="BC107" i="3"/>
  <c r="AA107" i="3"/>
  <c r="AY107" i="3"/>
  <c r="BH107" i="3"/>
  <c r="AB107" i="3"/>
  <c r="BA107" i="3"/>
  <c r="AK107" i="3"/>
  <c r="K105" i="3"/>
  <c r="K103" i="3"/>
  <c r="AR103" i="3" s="1"/>
  <c r="L102" i="3"/>
  <c r="K102" i="3"/>
  <c r="AH102" i="3" s="1"/>
  <c r="AZ103" i="3"/>
  <c r="L105" i="3"/>
  <c r="W105" i="3" s="1"/>
  <c r="L104" i="3"/>
  <c r="BB104" i="3" s="1"/>
  <c r="K104" i="3"/>
  <c r="BC105" i="3"/>
  <c r="AF103" i="3"/>
  <c r="P103" i="3"/>
  <c r="AU103" i="3"/>
  <c r="AM103" i="3"/>
  <c r="AA103" i="3"/>
  <c r="BF105" i="3"/>
  <c r="Z105" i="3"/>
  <c r="BF103" i="3"/>
  <c r="AT103" i="3"/>
  <c r="AP103" i="3"/>
  <c r="AH103" i="3"/>
  <c r="Z103" i="3"/>
  <c r="R103" i="3"/>
  <c r="N103" i="3"/>
  <c r="BE103" i="3"/>
  <c r="BA103" i="3"/>
  <c r="AW103" i="3"/>
  <c r="AK103" i="3"/>
  <c r="AG103" i="3"/>
  <c r="Y103" i="3"/>
  <c r="Q103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98" i="3"/>
  <c r="F98" i="3"/>
  <c r="G98" i="3"/>
  <c r="H98" i="3"/>
  <c r="I98" i="3"/>
  <c r="J98" i="3"/>
  <c r="E99" i="3"/>
  <c r="F99" i="3"/>
  <c r="G99" i="3"/>
  <c r="H99" i="3"/>
  <c r="I99" i="3"/>
  <c r="J99" i="3"/>
  <c r="Y102" i="3" l="1"/>
  <c r="AE103" i="3"/>
  <c r="BC103" i="3"/>
  <c r="U103" i="3"/>
  <c r="AO103" i="3"/>
  <c r="AS105" i="3"/>
  <c r="AD103" i="3"/>
  <c r="AX103" i="3"/>
  <c r="W103" i="3"/>
  <c r="AQ103" i="3"/>
  <c r="X103" i="3"/>
  <c r="M103" i="3"/>
  <c r="AQ102" i="3"/>
  <c r="BG103" i="3"/>
  <c r="AB103" i="3"/>
  <c r="M105" i="3"/>
  <c r="V104" i="3"/>
  <c r="AV103" i="3"/>
  <c r="BJ107" i="3"/>
  <c r="AJ102" i="3"/>
  <c r="BF102" i="3"/>
  <c r="BE102" i="3"/>
  <c r="Z102" i="3"/>
  <c r="AC103" i="3"/>
  <c r="AS103" i="3"/>
  <c r="BI103" i="3"/>
  <c r="V103" i="3"/>
  <c r="AL103" i="3"/>
  <c r="BB103" i="3"/>
  <c r="S103" i="3"/>
  <c r="AI103" i="3"/>
  <c r="AY103" i="3"/>
  <c r="BJ103" i="3" s="1"/>
  <c r="T103" i="3"/>
  <c r="AJ103" i="3"/>
  <c r="AN103" i="3"/>
  <c r="O103" i="3"/>
  <c r="BN103" i="3" s="1"/>
  <c r="AR102" i="3"/>
  <c r="AW102" i="3"/>
  <c r="Q102" i="3"/>
  <c r="AI102" i="3"/>
  <c r="AX102" i="3"/>
  <c r="R102" i="3"/>
  <c r="Y104" i="3"/>
  <c r="N102" i="3"/>
  <c r="BM106" i="3"/>
  <c r="T102" i="3"/>
  <c r="AZ102" i="3"/>
  <c r="AO102" i="3"/>
  <c r="BG102" i="3"/>
  <c r="AA102" i="3"/>
  <c r="AP102" i="3"/>
  <c r="P102" i="3"/>
  <c r="BK102" i="3" s="1"/>
  <c r="BN107" i="3"/>
  <c r="AB102" i="3"/>
  <c r="BH102" i="3"/>
  <c r="AG102" i="3"/>
  <c r="AY102" i="3"/>
  <c r="S102" i="3"/>
  <c r="BE104" i="3"/>
  <c r="AQ104" i="3"/>
  <c r="BD105" i="3"/>
  <c r="BJ106" i="3"/>
  <c r="BK107" i="3"/>
  <c r="X102" i="3"/>
  <c r="AN102" i="3"/>
  <c r="BD102" i="3"/>
  <c r="BA102" i="3"/>
  <c r="AK102" i="3"/>
  <c r="U102" i="3"/>
  <c r="BC102" i="3"/>
  <c r="AM102" i="3"/>
  <c r="W102" i="3"/>
  <c r="BB102" i="3"/>
  <c r="AL102" i="3"/>
  <c r="V102" i="3"/>
  <c r="AC105" i="3"/>
  <c r="AP105" i="3"/>
  <c r="AN104" i="3"/>
  <c r="AM105" i="3"/>
  <c r="BH103" i="3"/>
  <c r="AF102" i="3"/>
  <c r="AV102" i="3"/>
  <c r="BI102" i="3"/>
  <c r="AS102" i="3"/>
  <c r="AC102" i="3"/>
  <c r="M102" i="3"/>
  <c r="AU102" i="3"/>
  <c r="AE102" i="3"/>
  <c r="O102" i="3"/>
  <c r="AT102" i="3"/>
  <c r="AD102" i="3"/>
  <c r="BI105" i="3"/>
  <c r="X105" i="3"/>
  <c r="O104" i="3"/>
  <c r="BM107" i="3"/>
  <c r="BL107" i="3"/>
  <c r="BN106" i="3"/>
  <c r="Q105" i="3"/>
  <c r="AG105" i="3"/>
  <c r="AW105" i="3"/>
  <c r="N105" i="3"/>
  <c r="AD105" i="3"/>
  <c r="AT105" i="3"/>
  <c r="BA104" i="3"/>
  <c r="AJ104" i="3"/>
  <c r="AX104" i="3"/>
  <c r="R104" i="3"/>
  <c r="U104" i="3"/>
  <c r="AM104" i="3"/>
  <c r="AR105" i="3"/>
  <c r="T105" i="3"/>
  <c r="AY105" i="3"/>
  <c r="AI105" i="3"/>
  <c r="S105" i="3"/>
  <c r="BL106" i="3"/>
  <c r="BD103" i="3"/>
  <c r="BM103" i="3" s="1"/>
  <c r="U105" i="3"/>
  <c r="AK105" i="3"/>
  <c r="BA105" i="3"/>
  <c r="R105" i="3"/>
  <c r="AH105" i="3"/>
  <c r="AX105" i="3"/>
  <c r="AJ105" i="3"/>
  <c r="BD104" i="3"/>
  <c r="X104" i="3"/>
  <c r="AL104" i="3"/>
  <c r="AO104" i="3"/>
  <c r="BG104" i="3"/>
  <c r="AA104" i="3"/>
  <c r="BH105" i="3"/>
  <c r="P105" i="3"/>
  <c r="AU105" i="3"/>
  <c r="AE105" i="3"/>
  <c r="O105" i="3"/>
  <c r="AN105" i="3"/>
  <c r="Y105" i="3"/>
  <c r="BJ105" i="3" s="1"/>
  <c r="AO105" i="3"/>
  <c r="BE105" i="3"/>
  <c r="V105" i="3"/>
  <c r="AL105" i="3"/>
  <c r="BK105" i="3" s="1"/>
  <c r="BB105" i="3"/>
  <c r="AZ105" i="3"/>
  <c r="AZ104" i="3"/>
  <c r="T104" i="3"/>
  <c r="AH104" i="3"/>
  <c r="AK104" i="3"/>
  <c r="BC104" i="3"/>
  <c r="W104" i="3"/>
  <c r="AB105" i="3"/>
  <c r="BG105" i="3"/>
  <c r="AQ105" i="3"/>
  <c r="AA105" i="3"/>
  <c r="AV105" i="3"/>
  <c r="AF105" i="3"/>
  <c r="K98" i="3"/>
  <c r="K100" i="3"/>
  <c r="Q100" i="3" s="1"/>
  <c r="AW104" i="3"/>
  <c r="AV104" i="3"/>
  <c r="AF104" i="3"/>
  <c r="P104" i="3"/>
  <c r="AT104" i="3"/>
  <c r="AD104" i="3"/>
  <c r="N104" i="3"/>
  <c r="AG104" i="3"/>
  <c r="Q104" i="3"/>
  <c r="AY104" i="3"/>
  <c r="AI104" i="3"/>
  <c r="S104" i="3"/>
  <c r="L98" i="3"/>
  <c r="BI104" i="3"/>
  <c r="BH104" i="3"/>
  <c r="AR104" i="3"/>
  <c r="AB104" i="3"/>
  <c r="BF104" i="3"/>
  <c r="AP104" i="3"/>
  <c r="Z104" i="3"/>
  <c r="AS104" i="3"/>
  <c r="AC104" i="3"/>
  <c r="M104" i="3"/>
  <c r="AU104" i="3"/>
  <c r="AE104" i="3"/>
  <c r="L101" i="3"/>
  <c r="K101" i="3"/>
  <c r="AV101" i="3" s="1"/>
  <c r="L100" i="3"/>
  <c r="K99" i="3"/>
  <c r="AO99" i="3" s="1"/>
  <c r="L99" i="3"/>
  <c r="AO98" i="3"/>
  <c r="BE98" i="3"/>
  <c r="O98" i="3"/>
  <c r="AE98" i="3"/>
  <c r="AZ98" i="3"/>
  <c r="AL98" i="3"/>
  <c r="I94" i="3"/>
  <c r="G94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H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BK103" i="3" l="1"/>
  <c r="BK104" i="3"/>
  <c r="BL103" i="3"/>
  <c r="BM102" i="3"/>
  <c r="BJ102" i="3"/>
  <c r="BL102" i="3"/>
  <c r="AW100" i="3"/>
  <c r="AH101" i="3"/>
  <c r="AB98" i="3"/>
  <c r="AF100" i="3"/>
  <c r="AW101" i="3"/>
  <c r="AA101" i="3"/>
  <c r="BN102" i="3"/>
  <c r="P98" i="3"/>
  <c r="AT98" i="3"/>
  <c r="Y98" i="3"/>
  <c r="AE100" i="3"/>
  <c r="Q101" i="3"/>
  <c r="V98" i="3"/>
  <c r="AU98" i="3"/>
  <c r="AD100" i="3"/>
  <c r="T101" i="3"/>
  <c r="M98" i="3"/>
  <c r="AU100" i="3"/>
  <c r="N100" i="3"/>
  <c r="AG101" i="3"/>
  <c r="R101" i="3"/>
  <c r="U100" i="3"/>
  <c r="AV100" i="3"/>
  <c r="O100" i="3"/>
  <c r="AX101" i="3"/>
  <c r="W101" i="3"/>
  <c r="BL105" i="3"/>
  <c r="BN105" i="3"/>
  <c r="AL99" i="3"/>
  <c r="Z98" i="3"/>
  <c r="AP98" i="3"/>
  <c r="AR98" i="3"/>
  <c r="BG98" i="3"/>
  <c r="AQ98" i="3"/>
  <c r="AA98" i="3"/>
  <c r="BF98" i="3"/>
  <c r="BD98" i="3"/>
  <c r="X98" i="3"/>
  <c r="BA98" i="3"/>
  <c r="AK98" i="3"/>
  <c r="U98" i="3"/>
  <c r="AZ99" i="3"/>
  <c r="BI101" i="3"/>
  <c r="AS101" i="3"/>
  <c r="AC101" i="3"/>
  <c r="M101" i="3"/>
  <c r="AT101" i="3"/>
  <c r="AD101" i="3"/>
  <c r="N101" i="3"/>
  <c r="AR101" i="3"/>
  <c r="BG101" i="3"/>
  <c r="S101" i="3"/>
  <c r="BM105" i="3"/>
  <c r="BL104" i="3"/>
  <c r="BM104" i="3"/>
  <c r="BJ104" i="3"/>
  <c r="M100" i="3"/>
  <c r="AD98" i="3"/>
  <c r="N98" i="3"/>
  <c r="AN98" i="3"/>
  <c r="BC98" i="3"/>
  <c r="AM98" i="3"/>
  <c r="W98" i="3"/>
  <c r="BB98" i="3"/>
  <c r="AV98" i="3"/>
  <c r="T98" i="3"/>
  <c r="AW98" i="3"/>
  <c r="AG98" i="3"/>
  <c r="Q98" i="3"/>
  <c r="BG99" i="3"/>
  <c r="BE101" i="3"/>
  <c r="AO101" i="3"/>
  <c r="Y101" i="3"/>
  <c r="BF101" i="3"/>
  <c r="AP101" i="3"/>
  <c r="Z101" i="3"/>
  <c r="BH101" i="3"/>
  <c r="AJ101" i="3"/>
  <c r="AY101" i="3"/>
  <c r="L92" i="3"/>
  <c r="R98" i="3"/>
  <c r="AH98" i="3"/>
  <c r="BH98" i="3"/>
  <c r="AF98" i="3"/>
  <c r="AY98" i="3"/>
  <c r="AI98" i="3"/>
  <c r="S98" i="3"/>
  <c r="AX98" i="3"/>
  <c r="AJ98" i="3"/>
  <c r="BI98" i="3"/>
  <c r="AS98" i="3"/>
  <c r="AC98" i="3"/>
  <c r="P100" i="3"/>
  <c r="AT100" i="3"/>
  <c r="AG100" i="3"/>
  <c r="BA101" i="3"/>
  <c r="AK101" i="3"/>
  <c r="U101" i="3"/>
  <c r="BB101" i="3"/>
  <c r="AL101" i="3"/>
  <c r="V101" i="3"/>
  <c r="AZ101" i="3"/>
  <c r="AB101" i="3"/>
  <c r="AQ101" i="3"/>
  <c r="V99" i="3"/>
  <c r="AJ99" i="3"/>
  <c r="AQ99" i="3"/>
  <c r="BH100" i="3"/>
  <c r="AR100" i="3"/>
  <c r="AB100" i="3"/>
  <c r="BG100" i="3"/>
  <c r="AQ100" i="3"/>
  <c r="AA100" i="3"/>
  <c r="BF100" i="3"/>
  <c r="AP100" i="3"/>
  <c r="Z100" i="3"/>
  <c r="BI100" i="3"/>
  <c r="AS100" i="3"/>
  <c r="AC100" i="3"/>
  <c r="AI101" i="3"/>
  <c r="BN104" i="3"/>
  <c r="BA99" i="3"/>
  <c r="T99" i="3"/>
  <c r="AA99" i="3"/>
  <c r="BD100" i="3"/>
  <c r="AN100" i="3"/>
  <c r="X100" i="3"/>
  <c r="BC100" i="3"/>
  <c r="AM100" i="3"/>
  <c r="W100" i="3"/>
  <c r="BB100" i="3"/>
  <c r="AL100" i="3"/>
  <c r="V100" i="3"/>
  <c r="BE100" i="3"/>
  <c r="AO100" i="3"/>
  <c r="Y100" i="3"/>
  <c r="BB99" i="3"/>
  <c r="U99" i="3"/>
  <c r="W99" i="3"/>
  <c r="AZ100" i="3"/>
  <c r="AJ100" i="3"/>
  <c r="T100" i="3"/>
  <c r="AY100" i="3"/>
  <c r="AI100" i="3"/>
  <c r="S100" i="3"/>
  <c r="AX100" i="3"/>
  <c r="AH100" i="3"/>
  <c r="R100" i="3"/>
  <c r="BA100" i="3"/>
  <c r="AK100" i="3"/>
  <c r="L85" i="3"/>
  <c r="L83" i="3"/>
  <c r="AT99" i="3"/>
  <c r="AD99" i="3"/>
  <c r="N99" i="3"/>
  <c r="AK99" i="3"/>
  <c r="BH99" i="3"/>
  <c r="AR99" i="3"/>
  <c r="AB99" i="3"/>
  <c r="BE99" i="3"/>
  <c r="Y99" i="3"/>
  <c r="AY99" i="3"/>
  <c r="AI99" i="3"/>
  <c r="S99" i="3"/>
  <c r="BF99" i="3"/>
  <c r="AP99" i="3"/>
  <c r="Z99" i="3"/>
  <c r="BI99" i="3"/>
  <c r="AC99" i="3"/>
  <c r="BD99" i="3"/>
  <c r="AN99" i="3"/>
  <c r="X99" i="3"/>
  <c r="AW99" i="3"/>
  <c r="Q99" i="3"/>
  <c r="AU99" i="3"/>
  <c r="AE99" i="3"/>
  <c r="O99" i="3"/>
  <c r="AF101" i="3"/>
  <c r="P101" i="3"/>
  <c r="AU101" i="3"/>
  <c r="AE101" i="3"/>
  <c r="O101" i="3"/>
  <c r="AX99" i="3"/>
  <c r="AH99" i="3"/>
  <c r="R99" i="3"/>
  <c r="AS99" i="3"/>
  <c r="M99" i="3"/>
  <c r="AV99" i="3"/>
  <c r="AF99" i="3"/>
  <c r="P99" i="3"/>
  <c r="AG99" i="3"/>
  <c r="BC99" i="3"/>
  <c r="AM99" i="3"/>
  <c r="BD101" i="3"/>
  <c r="AN101" i="3"/>
  <c r="X101" i="3"/>
  <c r="BC101" i="3"/>
  <c r="AM101" i="3"/>
  <c r="K83" i="3"/>
  <c r="BC83" i="3" s="1"/>
  <c r="K92" i="3"/>
  <c r="AR92" i="3" s="1"/>
  <c r="K90" i="3"/>
  <c r="K91" i="3"/>
  <c r="K96" i="3"/>
  <c r="K88" i="3"/>
  <c r="K86" i="3"/>
  <c r="K84" i="3"/>
  <c r="K82" i="3"/>
  <c r="L96" i="3"/>
  <c r="L89" i="3"/>
  <c r="K89" i="3"/>
  <c r="K87" i="3"/>
  <c r="K85" i="3"/>
  <c r="BH85" i="3" s="1"/>
  <c r="L94" i="3"/>
  <c r="K94" i="3"/>
  <c r="L97" i="3"/>
  <c r="K97" i="3"/>
  <c r="K95" i="3"/>
  <c r="L93" i="3"/>
  <c r="K93" i="3"/>
  <c r="BG92" i="3"/>
  <c r="L91" i="3"/>
  <c r="L90" i="3"/>
  <c r="AR90" i="3" s="1"/>
  <c r="L88" i="3"/>
  <c r="L87" i="3"/>
  <c r="L86" i="3"/>
  <c r="L84" i="3"/>
  <c r="BG83" i="3"/>
  <c r="L82" i="3"/>
  <c r="BB82" i="3" s="1"/>
  <c r="L95" i="3"/>
  <c r="AO92" i="3"/>
  <c r="AJ92" i="3"/>
  <c r="AR85" i="3"/>
  <c r="BG85" i="3"/>
  <c r="AL86" i="3"/>
  <c r="AP86" i="3"/>
  <c r="W86" i="3"/>
  <c r="AA86" i="3"/>
  <c r="BC86" i="3"/>
  <c r="BG86" i="3"/>
  <c r="AN86" i="3"/>
  <c r="AR86" i="3"/>
  <c r="AF83" i="3"/>
  <c r="AS83" i="3"/>
  <c r="BF83" i="3"/>
  <c r="AS86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BE90" i="3" l="1"/>
  <c r="BK100" i="3"/>
  <c r="BE85" i="3"/>
  <c r="O92" i="3"/>
  <c r="BB85" i="3"/>
  <c r="AO85" i="3"/>
  <c r="AB85" i="3"/>
  <c r="BD92" i="3"/>
  <c r="AT92" i="3"/>
  <c r="Y92" i="3"/>
  <c r="AO88" i="3"/>
  <c r="W97" i="3"/>
  <c r="BD82" i="3"/>
  <c r="W96" i="3"/>
  <c r="AL85" i="3"/>
  <c r="Y85" i="3"/>
  <c r="X92" i="3"/>
  <c r="AD92" i="3"/>
  <c r="AQ92" i="3"/>
  <c r="P85" i="3"/>
  <c r="BK98" i="3"/>
  <c r="BN98" i="3"/>
  <c r="BL98" i="3"/>
  <c r="S85" i="3"/>
  <c r="V85" i="3"/>
  <c r="AU92" i="3"/>
  <c r="N92" i="3"/>
  <c r="S83" i="3"/>
  <c r="BM83" i="3" s="1"/>
  <c r="Z83" i="3"/>
  <c r="M83" i="3"/>
  <c r="AY85" i="3"/>
  <c r="AE85" i="3"/>
  <c r="AA85" i="3"/>
  <c r="AT85" i="3"/>
  <c r="AD85" i="3"/>
  <c r="N85" i="3"/>
  <c r="AW85" i="3"/>
  <c r="AG85" i="3"/>
  <c r="Q85" i="3"/>
  <c r="AZ85" i="3"/>
  <c r="AJ85" i="3"/>
  <c r="T85" i="3"/>
  <c r="BC96" i="3"/>
  <c r="AI97" i="3"/>
  <c r="S91" i="3"/>
  <c r="BE86" i="3"/>
  <c r="AV90" i="3"/>
  <c r="AP83" i="3"/>
  <c r="AC83" i="3"/>
  <c r="P83" i="3"/>
  <c r="AU85" i="3"/>
  <c r="AQ85" i="3"/>
  <c r="AX85" i="3"/>
  <c r="AH85" i="3"/>
  <c r="R85" i="3"/>
  <c r="BA85" i="3"/>
  <c r="AK85" i="3"/>
  <c r="U85" i="3"/>
  <c r="BD85" i="3"/>
  <c r="AN85" i="3"/>
  <c r="X85" i="3"/>
  <c r="BF88" i="3"/>
  <c r="AC96" i="3"/>
  <c r="BN99" i="3"/>
  <c r="BN101" i="3"/>
  <c r="BI83" i="3"/>
  <c r="AV83" i="3"/>
  <c r="AI85" i="3"/>
  <c r="O85" i="3"/>
  <c r="BF85" i="3"/>
  <c r="AP85" i="3"/>
  <c r="Z85" i="3"/>
  <c r="BI85" i="3"/>
  <c r="AS85" i="3"/>
  <c r="AC85" i="3"/>
  <c r="M85" i="3"/>
  <c r="AV85" i="3"/>
  <c r="AF85" i="3"/>
  <c r="AL96" i="3"/>
  <c r="W85" i="3"/>
  <c r="BJ101" i="3"/>
  <c r="BN100" i="3"/>
  <c r="BM98" i="3"/>
  <c r="BI90" i="3"/>
  <c r="BC90" i="3"/>
  <c r="S93" i="3"/>
  <c r="Q94" i="3"/>
  <c r="AK89" i="3"/>
  <c r="AD91" i="3"/>
  <c r="BJ99" i="3"/>
  <c r="BK99" i="3"/>
  <c r="BM99" i="3"/>
  <c r="AA83" i="3"/>
  <c r="BJ100" i="3"/>
  <c r="BL99" i="3"/>
  <c r="BJ98" i="3"/>
  <c r="M92" i="3"/>
  <c r="BK101" i="3"/>
  <c r="X87" i="3"/>
  <c r="AA97" i="3"/>
  <c r="AB96" i="3"/>
  <c r="BL100" i="3"/>
  <c r="BL101" i="3"/>
  <c r="AI83" i="3"/>
  <c r="BB83" i="3"/>
  <c r="AL83" i="3"/>
  <c r="V83" i="3"/>
  <c r="BE83" i="3"/>
  <c r="AO83" i="3"/>
  <c r="Y83" i="3"/>
  <c r="BH83" i="3"/>
  <c r="AR83" i="3"/>
  <c r="AB83" i="3"/>
  <c r="S92" i="3"/>
  <c r="AZ92" i="3"/>
  <c r="AV92" i="3"/>
  <c r="P92" i="3"/>
  <c r="AM92" i="3"/>
  <c r="BF92" i="3"/>
  <c r="AP92" i="3"/>
  <c r="Z92" i="3"/>
  <c r="BA92" i="3"/>
  <c r="AK92" i="3"/>
  <c r="U92" i="3"/>
  <c r="BE92" i="3"/>
  <c r="P96" i="3"/>
  <c r="AS97" i="3"/>
  <c r="W83" i="3"/>
  <c r="AE83" i="3"/>
  <c r="BC85" i="3"/>
  <c r="AA88" i="3"/>
  <c r="BA87" i="3"/>
  <c r="AY83" i="3"/>
  <c r="AX83" i="3"/>
  <c r="AH83" i="3"/>
  <c r="R83" i="3"/>
  <c r="BA83" i="3"/>
  <c r="AK83" i="3"/>
  <c r="U83" i="3"/>
  <c r="BD83" i="3"/>
  <c r="AN83" i="3"/>
  <c r="X83" i="3"/>
  <c r="AI92" i="3"/>
  <c r="AN92" i="3"/>
  <c r="BH92" i="3"/>
  <c r="AE92" i="3"/>
  <c r="BB92" i="3"/>
  <c r="AL92" i="3"/>
  <c r="BK92" i="3" s="1"/>
  <c r="V92" i="3"/>
  <c r="AW92" i="3"/>
  <c r="AG92" i="3"/>
  <c r="Q92" i="3"/>
  <c r="AM83" i="3"/>
  <c r="AU83" i="3"/>
  <c r="AB92" i="3"/>
  <c r="AA92" i="3"/>
  <c r="BM100" i="3"/>
  <c r="AT83" i="3"/>
  <c r="AD83" i="3"/>
  <c r="N83" i="3"/>
  <c r="AW83" i="3"/>
  <c r="AG83" i="3"/>
  <c r="Q83" i="3"/>
  <c r="AZ83" i="3"/>
  <c r="AJ83" i="3"/>
  <c r="T83" i="3"/>
  <c r="AY92" i="3"/>
  <c r="T92" i="3"/>
  <c r="BI92" i="3"/>
  <c r="AF92" i="3"/>
  <c r="BC92" i="3"/>
  <c r="W92" i="3"/>
  <c r="AX92" i="3"/>
  <c r="AH92" i="3"/>
  <c r="R92" i="3"/>
  <c r="AS92" i="3"/>
  <c r="AC92" i="3"/>
  <c r="AE97" i="3"/>
  <c r="AQ83" i="3"/>
  <c r="O83" i="3"/>
  <c r="BM101" i="3"/>
  <c r="BE84" i="3"/>
  <c r="Y91" i="3"/>
  <c r="N86" i="3"/>
  <c r="P90" i="3"/>
  <c r="AB84" i="3"/>
  <c r="BI86" i="3"/>
  <c r="AP84" i="3"/>
  <c r="BH86" i="3"/>
  <c r="AB86" i="3"/>
  <c r="AQ86" i="3"/>
  <c r="BF86" i="3"/>
  <c r="Z86" i="3"/>
  <c r="AP90" i="3"/>
  <c r="AC90" i="3"/>
  <c r="AJ91" i="3"/>
  <c r="S89" i="3"/>
  <c r="BM89" i="3" s="1"/>
  <c r="AG91" i="3"/>
  <c r="X88" i="3"/>
  <c r="U91" i="3"/>
  <c r="Q84" i="3"/>
  <c r="AQ90" i="3"/>
  <c r="AW86" i="3"/>
  <c r="BD86" i="3"/>
  <c r="X86" i="3"/>
  <c r="AM86" i="3"/>
  <c r="BB86" i="3"/>
  <c r="V86" i="3"/>
  <c r="AL90" i="3"/>
  <c r="Y90" i="3"/>
  <c r="AE90" i="3"/>
  <c r="AY91" i="3"/>
  <c r="AM90" i="3"/>
  <c r="AW94" i="3"/>
  <c r="AM85" i="3"/>
  <c r="AN88" i="3"/>
  <c r="BG84" i="3"/>
  <c r="Q88" i="3"/>
  <c r="V91" i="3"/>
  <c r="AF91" i="3"/>
  <c r="O91" i="3"/>
  <c r="AU94" i="3"/>
  <c r="AD88" i="3"/>
  <c r="AG89" i="3"/>
  <c r="AX89" i="3"/>
  <c r="M94" i="3"/>
  <c r="AR88" i="3"/>
  <c r="AQ84" i="3"/>
  <c r="Q86" i="3"/>
  <c r="U88" i="3"/>
  <c r="AZ86" i="3"/>
  <c r="AJ86" i="3"/>
  <c r="T86" i="3"/>
  <c r="AY86" i="3"/>
  <c r="AI86" i="3"/>
  <c r="S86" i="3"/>
  <c r="AX86" i="3"/>
  <c r="AH86" i="3"/>
  <c r="R86" i="3"/>
  <c r="BF90" i="3"/>
  <c r="Z90" i="3"/>
  <c r="AS90" i="3"/>
  <c r="M90" i="3"/>
  <c r="AF90" i="3"/>
  <c r="AI90" i="3"/>
  <c r="BA91" i="3"/>
  <c r="AZ91" i="3"/>
  <c r="T91" i="3"/>
  <c r="AI91" i="3"/>
  <c r="AT94" i="3"/>
  <c r="AI88" i="3"/>
  <c r="Z88" i="3"/>
  <c r="AJ89" i="3"/>
  <c r="BG90" i="3"/>
  <c r="AJ94" i="3"/>
  <c r="M86" i="3"/>
  <c r="BF91" i="3"/>
  <c r="Z84" i="3"/>
  <c r="BE88" i="3"/>
  <c r="M91" i="3"/>
  <c r="AU91" i="3"/>
  <c r="AY88" i="3"/>
  <c r="AH91" i="3"/>
  <c r="AC86" i="3"/>
  <c r="BH88" i="3"/>
  <c r="BH84" i="3"/>
  <c r="BF84" i="3"/>
  <c r="AG86" i="3"/>
  <c r="AK88" i="3"/>
  <c r="AV86" i="3"/>
  <c r="AF86" i="3"/>
  <c r="P86" i="3"/>
  <c r="AU86" i="3"/>
  <c r="AE86" i="3"/>
  <c r="O86" i="3"/>
  <c r="AT86" i="3"/>
  <c r="AD86" i="3"/>
  <c r="BB90" i="3"/>
  <c r="V90" i="3"/>
  <c r="AO90" i="3"/>
  <c r="BH90" i="3"/>
  <c r="AB90" i="3"/>
  <c r="BB91" i="3"/>
  <c r="AS91" i="3"/>
  <c r="AV91" i="3"/>
  <c r="P91" i="3"/>
  <c r="AE91" i="3"/>
  <c r="AD94" i="3"/>
  <c r="O90" i="3"/>
  <c r="S90" i="3"/>
  <c r="X95" i="3"/>
  <c r="T89" i="3"/>
  <c r="R91" i="3"/>
  <c r="Q93" i="3"/>
  <c r="AY93" i="3"/>
  <c r="AH93" i="3"/>
  <c r="T93" i="3"/>
  <c r="AG93" i="3"/>
  <c r="AD93" i="3"/>
  <c r="Q97" i="3"/>
  <c r="AG97" i="3"/>
  <c r="AW97" i="3"/>
  <c r="S97" i="3"/>
  <c r="AN97" i="3"/>
  <c r="N97" i="3"/>
  <c r="AJ97" i="3"/>
  <c r="BF97" i="3"/>
  <c r="AF97" i="3"/>
  <c r="BB97" i="3"/>
  <c r="AB97" i="3"/>
  <c r="AX97" i="3"/>
  <c r="U97" i="3"/>
  <c r="AK97" i="3"/>
  <c r="BA97" i="3"/>
  <c r="X97" i="3"/>
  <c r="AT97" i="3"/>
  <c r="T97" i="3"/>
  <c r="AP97" i="3"/>
  <c r="O97" i="3"/>
  <c r="AL97" i="3"/>
  <c r="BG97" i="3"/>
  <c r="AH97" i="3"/>
  <c r="BC97" i="3"/>
  <c r="P97" i="3"/>
  <c r="Y97" i="3"/>
  <c r="AO97" i="3"/>
  <c r="U87" i="3"/>
  <c r="AH87" i="3"/>
  <c r="W82" i="3"/>
  <c r="AN82" i="3"/>
  <c r="X96" i="3"/>
  <c r="BD96" i="3"/>
  <c r="AK96" i="3"/>
  <c r="AZ96" i="3"/>
  <c r="T96" i="3"/>
  <c r="AG96" i="3"/>
  <c r="Z96" i="3"/>
  <c r="AP96" i="3"/>
  <c r="BF96" i="3"/>
  <c r="AA96" i="3"/>
  <c r="AQ96" i="3"/>
  <c r="BG96" i="3"/>
  <c r="AF96" i="3"/>
  <c r="M96" i="3"/>
  <c r="AS96" i="3"/>
  <c r="AR96" i="3"/>
  <c r="BE96" i="3"/>
  <c r="Y96" i="3"/>
  <c r="N96" i="3"/>
  <c r="AD96" i="3"/>
  <c r="AT96" i="3"/>
  <c r="O96" i="3"/>
  <c r="AE96" i="3"/>
  <c r="AU96" i="3"/>
  <c r="X82" i="3"/>
  <c r="AL82" i="3"/>
  <c r="AK87" i="3"/>
  <c r="BE82" i="3"/>
  <c r="AS82" i="3"/>
  <c r="AY96" i="3"/>
  <c r="S96" i="3"/>
  <c r="AH96" i="3"/>
  <c r="AJ96" i="3"/>
  <c r="AW93" i="3"/>
  <c r="U96" i="3"/>
  <c r="BH97" i="3"/>
  <c r="R97" i="3"/>
  <c r="V97" i="3"/>
  <c r="Z97" i="3"/>
  <c r="AD97" i="3"/>
  <c r="AC97" i="3"/>
  <c r="BC88" i="3"/>
  <c r="R88" i="3"/>
  <c r="AH88" i="3"/>
  <c r="AX88" i="3"/>
  <c r="AQ88" i="3"/>
  <c r="AU88" i="3"/>
  <c r="P88" i="3"/>
  <c r="AM88" i="3"/>
  <c r="W88" i="3"/>
  <c r="V88" i="3"/>
  <c r="AL88" i="3"/>
  <c r="BB88" i="3"/>
  <c r="BG88" i="3"/>
  <c r="S88" i="3"/>
  <c r="BI88" i="3"/>
  <c r="AS88" i="3"/>
  <c r="AC88" i="3"/>
  <c r="M88" i="3"/>
  <c r="AZ88" i="3"/>
  <c r="AJ88" i="3"/>
  <c r="T88" i="3"/>
  <c r="BC82" i="3"/>
  <c r="V82" i="3"/>
  <c r="AX87" i="3"/>
  <c r="BD87" i="3"/>
  <c r="AB88" i="3"/>
  <c r="AV88" i="3"/>
  <c r="Y88" i="3"/>
  <c r="AW88" i="3"/>
  <c r="AM96" i="3"/>
  <c r="BB96" i="3"/>
  <c r="V96" i="3"/>
  <c r="AO96" i="3"/>
  <c r="AE88" i="3"/>
  <c r="AT88" i="3"/>
  <c r="N88" i="3"/>
  <c r="BH96" i="3"/>
  <c r="AU93" i="3"/>
  <c r="AZ93" i="3"/>
  <c r="BI96" i="3"/>
  <c r="AV96" i="3"/>
  <c r="AR97" i="3"/>
  <c r="AV97" i="3"/>
  <c r="AZ97" i="3"/>
  <c r="BD97" i="3"/>
  <c r="BI97" i="3"/>
  <c r="M97" i="3"/>
  <c r="AM82" i="3"/>
  <c r="R87" i="3"/>
  <c r="AN87" i="3"/>
  <c r="AF88" i="3"/>
  <c r="BD88" i="3"/>
  <c r="AU87" i="3"/>
  <c r="AG88" i="3"/>
  <c r="BA88" i="3"/>
  <c r="AI96" i="3"/>
  <c r="AX96" i="3"/>
  <c r="R96" i="3"/>
  <c r="AW96" i="3"/>
  <c r="O88" i="3"/>
  <c r="AP88" i="3"/>
  <c r="O93" i="3"/>
  <c r="AJ93" i="3"/>
  <c r="BA96" i="3"/>
  <c r="AN96" i="3"/>
  <c r="AM97" i="3"/>
  <c r="AQ97" i="3"/>
  <c r="AU97" i="3"/>
  <c r="AY97" i="3"/>
  <c r="BE97" i="3"/>
  <c r="X93" i="3"/>
  <c r="M84" i="3"/>
  <c r="K77" i="3"/>
  <c r="K76" i="3"/>
  <c r="K75" i="3"/>
  <c r="K73" i="3"/>
  <c r="AR84" i="3"/>
  <c r="AA84" i="3"/>
  <c r="AX90" i="3"/>
  <c r="AH90" i="3"/>
  <c r="R90" i="3"/>
  <c r="BA90" i="3"/>
  <c r="AK90" i="3"/>
  <c r="U90" i="3"/>
  <c r="BD90" i="3"/>
  <c r="AN90" i="3"/>
  <c r="X90" i="3"/>
  <c r="AU90" i="3"/>
  <c r="AT91" i="3"/>
  <c r="N91" i="3"/>
  <c r="AK91" i="3"/>
  <c r="BH91" i="3"/>
  <c r="AR91" i="3"/>
  <c r="AB91" i="3"/>
  <c r="BG91" i="3"/>
  <c r="AQ91" i="3"/>
  <c r="AA91" i="3"/>
  <c r="AE94" i="3"/>
  <c r="N94" i="3"/>
  <c r="AY90" i="3"/>
  <c r="AC89" i="3"/>
  <c r="AY89" i="3"/>
  <c r="AH89" i="3"/>
  <c r="AA90" i="3"/>
  <c r="AV94" i="3"/>
  <c r="Y82" i="3"/>
  <c r="W90" i="3"/>
  <c r="AX91" i="3"/>
  <c r="Z91" i="3"/>
  <c r="AT90" i="3"/>
  <c r="AD90" i="3"/>
  <c r="N90" i="3"/>
  <c r="AW90" i="3"/>
  <c r="AG90" i="3"/>
  <c r="Q90" i="3"/>
  <c r="AZ90" i="3"/>
  <c r="AJ90" i="3"/>
  <c r="T90" i="3"/>
  <c r="AL91" i="3"/>
  <c r="BI91" i="3"/>
  <c r="AC91" i="3"/>
  <c r="BD91" i="3"/>
  <c r="AN91" i="3"/>
  <c r="X91" i="3"/>
  <c r="BC91" i="3"/>
  <c r="AM91" i="3"/>
  <c r="W91" i="3"/>
  <c r="O94" i="3"/>
  <c r="AZ89" i="3"/>
  <c r="AI89" i="3"/>
  <c r="R89" i="3"/>
  <c r="AS94" i="3"/>
  <c r="P94" i="3"/>
  <c r="AA87" i="3"/>
  <c r="AP91" i="3"/>
  <c r="Q91" i="3"/>
  <c r="L79" i="3"/>
  <c r="L77" i="3"/>
  <c r="AZ82" i="3"/>
  <c r="AJ82" i="3"/>
  <c r="T82" i="3"/>
  <c r="AY82" i="3"/>
  <c r="AI82" i="3"/>
  <c r="S82" i="3"/>
  <c r="AX82" i="3"/>
  <c r="AH82" i="3"/>
  <c r="R82" i="3"/>
  <c r="AT87" i="3"/>
  <c r="AD87" i="3"/>
  <c r="N87" i="3"/>
  <c r="AW87" i="3"/>
  <c r="AG87" i="3"/>
  <c r="Q87" i="3"/>
  <c r="AZ87" i="3"/>
  <c r="AJ87" i="3"/>
  <c r="T87" i="3"/>
  <c r="BD84" i="3"/>
  <c r="AN84" i="3"/>
  <c r="X84" i="3"/>
  <c r="BC84" i="3"/>
  <c r="AM84" i="3"/>
  <c r="W84" i="3"/>
  <c r="BB84" i="3"/>
  <c r="AL84" i="3"/>
  <c r="V84" i="3"/>
  <c r="BI82" i="3"/>
  <c r="BG94" i="3"/>
  <c r="AQ94" i="3"/>
  <c r="AA94" i="3"/>
  <c r="BF94" i="3"/>
  <c r="AP94" i="3"/>
  <c r="Z94" i="3"/>
  <c r="Y94" i="3"/>
  <c r="BE94" i="3"/>
  <c r="Y89" i="3"/>
  <c r="Q89" i="3"/>
  <c r="M89" i="3"/>
  <c r="BN89" i="3" s="1"/>
  <c r="AV89" i="3"/>
  <c r="AF89" i="3"/>
  <c r="P89" i="3"/>
  <c r="AU89" i="3"/>
  <c r="AE89" i="3"/>
  <c r="O89" i="3"/>
  <c r="BL89" i="3" s="1"/>
  <c r="AT89" i="3"/>
  <c r="AD89" i="3"/>
  <c r="N89" i="3"/>
  <c r="BJ89" i="3" s="1"/>
  <c r="BF93" i="3"/>
  <c r="Z93" i="3"/>
  <c r="AM93" i="3"/>
  <c r="BB93" i="3"/>
  <c r="V93" i="3"/>
  <c r="AQ93" i="3"/>
  <c r="BI93" i="3"/>
  <c r="AS93" i="3"/>
  <c r="AC93" i="3"/>
  <c r="M93" i="3"/>
  <c r="AV93" i="3"/>
  <c r="AF93" i="3"/>
  <c r="P93" i="3"/>
  <c r="AK94" i="3"/>
  <c r="BH94" i="3"/>
  <c r="AB94" i="3"/>
  <c r="AN94" i="3"/>
  <c r="BI84" i="3"/>
  <c r="BG87" i="3"/>
  <c r="AY87" i="3"/>
  <c r="K74" i="3"/>
  <c r="K66" i="3"/>
  <c r="AV82" i="3"/>
  <c r="AF82" i="3"/>
  <c r="P82" i="3"/>
  <c r="AU82" i="3"/>
  <c r="AE82" i="3"/>
  <c r="O82" i="3"/>
  <c r="AT82" i="3"/>
  <c r="AD82" i="3"/>
  <c r="N82" i="3"/>
  <c r="BF87" i="3"/>
  <c r="AP87" i="3"/>
  <c r="Z87" i="3"/>
  <c r="BI87" i="3"/>
  <c r="AS87" i="3"/>
  <c r="AC87" i="3"/>
  <c r="M87" i="3"/>
  <c r="AV87" i="3"/>
  <c r="AF87" i="3"/>
  <c r="P87" i="3"/>
  <c r="AZ84" i="3"/>
  <c r="AJ84" i="3"/>
  <c r="T84" i="3"/>
  <c r="AY84" i="3"/>
  <c r="AI84" i="3"/>
  <c r="S84" i="3"/>
  <c r="AX84" i="3"/>
  <c r="AH84" i="3"/>
  <c r="R84" i="3"/>
  <c r="M82" i="3"/>
  <c r="BC94" i="3"/>
  <c r="AM94" i="3"/>
  <c r="W94" i="3"/>
  <c r="BB94" i="3"/>
  <c r="AL94" i="3"/>
  <c r="V94" i="3"/>
  <c r="U89" i="3"/>
  <c r="AG94" i="3"/>
  <c r="BE89" i="3"/>
  <c r="BI89" i="3"/>
  <c r="BH89" i="3"/>
  <c r="AR89" i="3"/>
  <c r="AB89" i="3"/>
  <c r="BG89" i="3"/>
  <c r="AQ89" i="3"/>
  <c r="AA89" i="3"/>
  <c r="BF89" i="3"/>
  <c r="AP89" i="3"/>
  <c r="Z89" i="3"/>
  <c r="AX93" i="3"/>
  <c r="R93" i="3"/>
  <c r="AE93" i="3"/>
  <c r="AT93" i="3"/>
  <c r="N93" i="3"/>
  <c r="AI93" i="3"/>
  <c r="BE93" i="3"/>
  <c r="AO93" i="3"/>
  <c r="Y93" i="3"/>
  <c r="BH93" i="3"/>
  <c r="AR93" i="3"/>
  <c r="AB93" i="3"/>
  <c r="BI94" i="3"/>
  <c r="AC94" i="3"/>
  <c r="AZ94" i="3"/>
  <c r="T94" i="3"/>
  <c r="AF94" i="3"/>
  <c r="Y84" i="3"/>
  <c r="AC84" i="3"/>
  <c r="AK86" i="3"/>
  <c r="AI87" i="3"/>
  <c r="L80" i="3"/>
  <c r="L78" i="3"/>
  <c r="L70" i="3"/>
  <c r="L68" i="3"/>
  <c r="AH68" i="3" s="1"/>
  <c r="L66" i="3"/>
  <c r="BH82" i="3"/>
  <c r="AR82" i="3"/>
  <c r="AB82" i="3"/>
  <c r="BG82" i="3"/>
  <c r="AQ82" i="3"/>
  <c r="AA82" i="3"/>
  <c r="BF82" i="3"/>
  <c r="AP82" i="3"/>
  <c r="Z82" i="3"/>
  <c r="BB87" i="3"/>
  <c r="AL87" i="3"/>
  <c r="V87" i="3"/>
  <c r="BE87" i="3"/>
  <c r="AO87" i="3"/>
  <c r="Y87" i="3"/>
  <c r="BH87" i="3"/>
  <c r="AR87" i="3"/>
  <c r="AB87" i="3"/>
  <c r="AQ87" i="3"/>
  <c r="AO82" i="3"/>
  <c r="AV84" i="3"/>
  <c r="AF84" i="3"/>
  <c r="P84" i="3"/>
  <c r="AU84" i="3"/>
  <c r="AE84" i="3"/>
  <c r="O84" i="3"/>
  <c r="AT84" i="3"/>
  <c r="AD84" i="3"/>
  <c r="N84" i="3"/>
  <c r="AE87" i="3"/>
  <c r="AC82" i="3"/>
  <c r="AO84" i="3"/>
  <c r="AO89" i="3"/>
  <c r="AY94" i="3"/>
  <c r="AI94" i="3"/>
  <c r="S94" i="3"/>
  <c r="AX94" i="3"/>
  <c r="AH94" i="3"/>
  <c r="R94" i="3"/>
  <c r="BA89" i="3"/>
  <c r="AO94" i="3"/>
  <c r="AW89" i="3"/>
  <c r="AS89" i="3"/>
  <c r="BD89" i="3"/>
  <c r="AN89" i="3"/>
  <c r="X89" i="3"/>
  <c r="BC89" i="3"/>
  <c r="AM89" i="3"/>
  <c r="W89" i="3"/>
  <c r="BB89" i="3"/>
  <c r="AL89" i="3"/>
  <c r="V89" i="3"/>
  <c r="AP93" i="3"/>
  <c r="BC93" i="3"/>
  <c r="W93" i="3"/>
  <c r="AL93" i="3"/>
  <c r="BG93" i="3"/>
  <c r="AA93" i="3"/>
  <c r="BA93" i="3"/>
  <c r="AK93" i="3"/>
  <c r="U93" i="3"/>
  <c r="BD93" i="3"/>
  <c r="AN93" i="3"/>
  <c r="BA94" i="3"/>
  <c r="U94" i="3"/>
  <c r="AR94" i="3"/>
  <c r="BD94" i="3"/>
  <c r="X94" i="3"/>
  <c r="AW84" i="3"/>
  <c r="Y86" i="3"/>
  <c r="BA86" i="3"/>
  <c r="BC87" i="3"/>
  <c r="AW91" i="3"/>
  <c r="Q96" i="3"/>
  <c r="AO91" i="3"/>
  <c r="BE91" i="3"/>
  <c r="S87" i="3"/>
  <c r="AM87" i="3"/>
  <c r="W87" i="3"/>
  <c r="O87" i="3"/>
  <c r="U86" i="3"/>
  <c r="AO86" i="3"/>
  <c r="BL85" i="3"/>
  <c r="AG84" i="3"/>
  <c r="U84" i="3"/>
  <c r="BA84" i="3"/>
  <c r="AK84" i="3"/>
  <c r="AS84" i="3"/>
  <c r="AG82" i="3"/>
  <c r="Q82" i="3"/>
  <c r="AK82" i="3"/>
  <c r="AW82" i="3"/>
  <c r="U82" i="3"/>
  <c r="BA82" i="3"/>
  <c r="AH95" i="3"/>
  <c r="AU95" i="3"/>
  <c r="O95" i="3"/>
  <c r="AD95" i="3"/>
  <c r="AY95" i="3"/>
  <c r="S95" i="3"/>
  <c r="AW95" i="3"/>
  <c r="AG95" i="3"/>
  <c r="Q95" i="3"/>
  <c r="AZ95" i="3"/>
  <c r="AJ95" i="3"/>
  <c r="T95" i="3"/>
  <c r="BF95" i="3"/>
  <c r="Z95" i="3"/>
  <c r="AM95" i="3"/>
  <c r="BB95" i="3"/>
  <c r="V95" i="3"/>
  <c r="AQ95" i="3"/>
  <c r="BI95" i="3"/>
  <c r="AS95" i="3"/>
  <c r="AC95" i="3"/>
  <c r="M95" i="3"/>
  <c r="AV95" i="3"/>
  <c r="AF95" i="3"/>
  <c r="P95" i="3"/>
  <c r="AX95" i="3"/>
  <c r="R95" i="3"/>
  <c r="AE95" i="3"/>
  <c r="AT95" i="3"/>
  <c r="N95" i="3"/>
  <c r="AI95" i="3"/>
  <c r="BE95" i="3"/>
  <c r="AO95" i="3"/>
  <c r="Y95" i="3"/>
  <c r="BH95" i="3"/>
  <c r="AR95" i="3"/>
  <c r="AB95" i="3"/>
  <c r="AP95" i="3"/>
  <c r="BC95" i="3"/>
  <c r="W95" i="3"/>
  <c r="AL95" i="3"/>
  <c r="BG95" i="3"/>
  <c r="AA95" i="3"/>
  <c r="BA95" i="3"/>
  <c r="AK95" i="3"/>
  <c r="U95" i="3"/>
  <c r="BD95" i="3"/>
  <c r="AN95" i="3"/>
  <c r="K80" i="3"/>
  <c r="V80" i="3" s="1"/>
  <c r="K78" i="3"/>
  <c r="AT78" i="3" s="1"/>
  <c r="L76" i="3"/>
  <c r="V76" i="3" s="1"/>
  <c r="L75" i="3"/>
  <c r="Y75" i="3" s="1"/>
  <c r="L74" i="3"/>
  <c r="AJ74" i="3" s="1"/>
  <c r="L73" i="3"/>
  <c r="X73" i="3" s="1"/>
  <c r="K72" i="3"/>
  <c r="K71" i="3"/>
  <c r="K70" i="3"/>
  <c r="L69" i="3"/>
  <c r="K69" i="3"/>
  <c r="K68" i="3"/>
  <c r="L67" i="3"/>
  <c r="K67" i="3"/>
  <c r="R76" i="3"/>
  <c r="BA73" i="3"/>
  <c r="K81" i="3"/>
  <c r="K79" i="3"/>
  <c r="W73" i="3"/>
  <c r="L81" i="3"/>
  <c r="AB75" i="3"/>
  <c r="AL75" i="3"/>
  <c r="AK75" i="3"/>
  <c r="L72" i="3"/>
  <c r="L71" i="3"/>
  <c r="AQ66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AC70" i="3" l="1"/>
  <c r="Z66" i="3"/>
  <c r="AZ73" i="3"/>
  <c r="BL92" i="3"/>
  <c r="BJ83" i="3"/>
  <c r="BM92" i="3"/>
  <c r="BJ92" i="3"/>
  <c r="BL83" i="3"/>
  <c r="BK83" i="3"/>
  <c r="BM85" i="3"/>
  <c r="BN85" i="3"/>
  <c r="BH68" i="3"/>
  <c r="BH75" i="3"/>
  <c r="BC73" i="3"/>
  <c r="AH73" i="3"/>
  <c r="AE67" i="3"/>
  <c r="X70" i="3"/>
  <c r="BN92" i="3"/>
  <c r="BN83" i="3"/>
  <c r="BK85" i="3"/>
  <c r="BJ85" i="3"/>
  <c r="Q71" i="3"/>
  <c r="AQ75" i="3"/>
  <c r="AM80" i="3"/>
  <c r="AP76" i="3"/>
  <c r="X80" i="3"/>
  <c r="BA74" i="3"/>
  <c r="BB80" i="3"/>
  <c r="AQ73" i="3"/>
  <c r="Y73" i="3"/>
  <c r="BD69" i="3"/>
  <c r="Q76" i="3"/>
  <c r="AW76" i="3"/>
  <c r="AR76" i="3"/>
  <c r="T73" i="3"/>
  <c r="M80" i="3"/>
  <c r="BN91" i="3"/>
  <c r="AT71" i="3"/>
  <c r="BI73" i="3"/>
  <c r="AG73" i="3"/>
  <c r="BD73" i="3"/>
  <c r="W69" i="3"/>
  <c r="R72" i="3"/>
  <c r="AN68" i="3"/>
  <c r="BD77" i="3"/>
  <c r="BK86" i="3"/>
  <c r="N70" i="3"/>
  <c r="M66" i="3"/>
  <c r="BJ90" i="3"/>
  <c r="AJ73" i="3"/>
  <c r="AY73" i="3"/>
  <c r="AL73" i="3"/>
  <c r="AY68" i="3"/>
  <c r="S76" i="3"/>
  <c r="AG76" i="3"/>
  <c r="BK89" i="3"/>
  <c r="BA68" i="3"/>
  <c r="AS76" i="3"/>
  <c r="AN76" i="3"/>
  <c r="S68" i="3"/>
  <c r="AK68" i="3"/>
  <c r="AH72" i="3"/>
  <c r="AV80" i="3"/>
  <c r="AW78" i="3"/>
  <c r="AO80" i="3"/>
  <c r="AC73" i="3"/>
  <c r="S73" i="3"/>
  <c r="BB73" i="3"/>
  <c r="V73" i="3"/>
  <c r="AN73" i="3"/>
  <c r="AR80" i="3"/>
  <c r="AO76" i="3"/>
  <c r="AC76" i="3"/>
  <c r="AA76" i="3"/>
  <c r="X76" i="3"/>
  <c r="AU67" i="3"/>
  <c r="BA70" i="3"/>
  <c r="AN75" i="3"/>
  <c r="BN88" i="3"/>
  <c r="BN86" i="3"/>
  <c r="BK90" i="3"/>
  <c r="AJ68" i="3"/>
  <c r="AX68" i="3"/>
  <c r="U68" i="3"/>
  <c r="AU73" i="3"/>
  <c r="U73" i="3"/>
  <c r="BE73" i="3"/>
  <c r="AX73" i="3"/>
  <c r="R73" i="3"/>
  <c r="BA76" i="3"/>
  <c r="Y76" i="3"/>
  <c r="W76" i="3"/>
  <c r="BD76" i="3"/>
  <c r="BD68" i="3"/>
  <c r="AC66" i="3"/>
  <c r="AD77" i="3"/>
  <c r="AA66" i="3"/>
  <c r="BI66" i="3"/>
  <c r="AZ66" i="3"/>
  <c r="AQ70" i="3"/>
  <c r="AC75" i="3"/>
  <c r="S75" i="3"/>
  <c r="BM75" i="3" s="1"/>
  <c r="BF75" i="3"/>
  <c r="AH75" i="3"/>
  <c r="AZ75" i="3"/>
  <c r="X75" i="3"/>
  <c r="AH74" i="3"/>
  <c r="AJ77" i="3"/>
  <c r="AZ80" i="3"/>
  <c r="BG80" i="3"/>
  <c r="AA80" i="3"/>
  <c r="AP80" i="3"/>
  <c r="BI80" i="3"/>
  <c r="AC80" i="3"/>
  <c r="N71" i="3"/>
  <c r="BH80" i="3"/>
  <c r="BF66" i="3"/>
  <c r="AS66" i="3"/>
  <c r="BI67" i="3"/>
  <c r="AD67" i="3"/>
  <c r="AZ70" i="3"/>
  <c r="W70" i="3"/>
  <c r="BG75" i="3"/>
  <c r="BE75" i="3"/>
  <c r="BB75" i="3"/>
  <c r="V75" i="3"/>
  <c r="AR75" i="3"/>
  <c r="T75" i="3"/>
  <c r="AW77" i="3"/>
  <c r="AY77" i="3"/>
  <c r="BC80" i="3"/>
  <c r="W80" i="3"/>
  <c r="AL80" i="3"/>
  <c r="BE80" i="3"/>
  <c r="Y80" i="3"/>
  <c r="BL93" i="3"/>
  <c r="BL86" i="3"/>
  <c r="BK87" i="3"/>
  <c r="P66" i="3"/>
  <c r="BK91" i="3"/>
  <c r="BM90" i="3"/>
  <c r="BL91" i="3"/>
  <c r="AP77" i="3"/>
  <c r="BK97" i="3"/>
  <c r="BK88" i="3"/>
  <c r="BL88" i="3"/>
  <c r="BL96" i="3"/>
  <c r="BL97" i="3"/>
  <c r="L52" i="3"/>
  <c r="BG66" i="3"/>
  <c r="AP66" i="3"/>
  <c r="AV67" i="3"/>
  <c r="T70" i="3"/>
  <c r="BA75" i="3"/>
  <c r="AY75" i="3"/>
  <c r="AO75" i="3"/>
  <c r="AP75" i="3"/>
  <c r="R75" i="3"/>
  <c r="AF80" i="3"/>
  <c r="AC77" i="3"/>
  <c r="S77" i="3"/>
  <c r="AQ80" i="3"/>
  <c r="BF80" i="3"/>
  <c r="Z80" i="3"/>
  <c r="AS80" i="3"/>
  <c r="AB80" i="3"/>
  <c r="Q70" i="3"/>
  <c r="AG70" i="3"/>
  <c r="AW70" i="3"/>
  <c r="O70" i="3"/>
  <c r="AE70" i="3"/>
  <c r="AU70" i="3"/>
  <c r="P70" i="3"/>
  <c r="AV70" i="3"/>
  <c r="BK94" i="3"/>
  <c r="BJ88" i="3"/>
  <c r="BM97" i="3"/>
  <c r="BC66" i="3"/>
  <c r="AM66" i="3"/>
  <c r="W66" i="3"/>
  <c r="BB66" i="3"/>
  <c r="AL66" i="3"/>
  <c r="V66" i="3"/>
  <c r="BE66" i="3"/>
  <c r="AO66" i="3"/>
  <c r="Y66" i="3"/>
  <c r="AS67" i="3"/>
  <c r="AF67" i="3"/>
  <c r="O67" i="3"/>
  <c r="AB66" i="3"/>
  <c r="AD70" i="3"/>
  <c r="R70" i="3"/>
  <c r="AX71" i="3"/>
  <c r="V70" i="3"/>
  <c r="AJ66" i="3"/>
  <c r="AR70" i="3"/>
  <c r="BD70" i="3"/>
  <c r="BG70" i="3"/>
  <c r="AM70" i="3"/>
  <c r="S70" i="3"/>
  <c r="AS70" i="3"/>
  <c r="Y70" i="3"/>
  <c r="AZ74" i="3"/>
  <c r="R74" i="3"/>
  <c r="AS77" i="3"/>
  <c r="U77" i="3"/>
  <c r="AZ77" i="3"/>
  <c r="X77" i="3"/>
  <c r="AM77" i="3"/>
  <c r="BB77" i="3"/>
  <c r="AM75" i="3"/>
  <c r="AE75" i="3"/>
  <c r="O75" i="3"/>
  <c r="BL75" i="3" s="1"/>
  <c r="P75" i="3"/>
  <c r="AF75" i="3"/>
  <c r="AV75" i="3"/>
  <c r="N75" i="3"/>
  <c r="BJ75" i="3" s="1"/>
  <c r="AD75" i="3"/>
  <c r="AT75" i="3"/>
  <c r="Q75" i="3"/>
  <c r="AW75" i="3"/>
  <c r="AI75" i="3"/>
  <c r="M75" i="3"/>
  <c r="AS75" i="3"/>
  <c r="AU75" i="3"/>
  <c r="BD78" i="3"/>
  <c r="N78" i="3"/>
  <c r="AE78" i="3"/>
  <c r="Q78" i="3"/>
  <c r="AD78" i="3"/>
  <c r="AU78" i="3"/>
  <c r="BN94" i="3"/>
  <c r="BJ86" i="3"/>
  <c r="BL90" i="3"/>
  <c r="BN90" i="3"/>
  <c r="N77" i="3"/>
  <c r="R77" i="3"/>
  <c r="Z77" i="3"/>
  <c r="AL77" i="3"/>
  <c r="AA77" i="3"/>
  <c r="AQ77" i="3"/>
  <c r="BG77" i="3"/>
  <c r="AB77" i="3"/>
  <c r="AR77" i="3"/>
  <c r="BH77" i="3"/>
  <c r="Y77" i="3"/>
  <c r="AO77" i="3"/>
  <c r="BE77" i="3"/>
  <c r="AH77" i="3"/>
  <c r="AT77" i="3"/>
  <c r="O77" i="3"/>
  <c r="AE77" i="3"/>
  <c r="AU77" i="3"/>
  <c r="P77" i="3"/>
  <c r="AF77" i="3"/>
  <c r="BM88" i="3"/>
  <c r="BN96" i="3"/>
  <c r="BJ96" i="3"/>
  <c r="BJ97" i="3"/>
  <c r="BN97" i="3"/>
  <c r="AY66" i="3"/>
  <c r="AI66" i="3"/>
  <c r="S66" i="3"/>
  <c r="AX66" i="3"/>
  <c r="AH66" i="3"/>
  <c r="R66" i="3"/>
  <c r="BA66" i="3"/>
  <c r="AK66" i="3"/>
  <c r="U66" i="3"/>
  <c r="AN66" i="3"/>
  <c r="AC67" i="3"/>
  <c r="P67" i="3"/>
  <c r="AR66" i="3"/>
  <c r="X66" i="3"/>
  <c r="AT70" i="3"/>
  <c r="AH70" i="3"/>
  <c r="AL70" i="3"/>
  <c r="T66" i="3"/>
  <c r="AJ70" i="3"/>
  <c r="AN70" i="3"/>
  <c r="BC70" i="3"/>
  <c r="AI70" i="3"/>
  <c r="BI70" i="3"/>
  <c r="AO70" i="3"/>
  <c r="U70" i="3"/>
  <c r="Q74" i="3"/>
  <c r="BI77" i="3"/>
  <c r="AK77" i="3"/>
  <c r="Q77" i="3"/>
  <c r="AV77" i="3"/>
  <c r="T77" i="3"/>
  <c r="AI77" i="3"/>
  <c r="BF77" i="3"/>
  <c r="AG78" i="3"/>
  <c r="P76" i="3"/>
  <c r="AF76" i="3"/>
  <c r="AV76" i="3"/>
  <c r="M76" i="3"/>
  <c r="AL76" i="3"/>
  <c r="BG76" i="3"/>
  <c r="AH76" i="3"/>
  <c r="BC76" i="3"/>
  <c r="AD76" i="3"/>
  <c r="AY76" i="3"/>
  <c r="Z76" i="3"/>
  <c r="AE76" i="3"/>
  <c r="N76" i="3"/>
  <c r="T76" i="3"/>
  <c r="AJ76" i="3"/>
  <c r="AZ76" i="3"/>
  <c r="U76" i="3"/>
  <c r="AQ76" i="3"/>
  <c r="O76" i="3"/>
  <c r="AM76" i="3"/>
  <c r="BI76" i="3"/>
  <c r="AI76" i="3"/>
  <c r="BE76" i="3"/>
  <c r="AU76" i="3"/>
  <c r="AK76" i="3"/>
  <c r="BJ91" i="3"/>
  <c r="T71" i="3"/>
  <c r="AX74" i="3"/>
  <c r="U74" i="3"/>
  <c r="AW74" i="3"/>
  <c r="BG74" i="3"/>
  <c r="BJ94" i="3"/>
  <c r="BM96" i="3"/>
  <c r="BK96" i="3"/>
  <c r="AU66" i="3"/>
  <c r="AE66" i="3"/>
  <c r="O66" i="3"/>
  <c r="AT66" i="3"/>
  <c r="AD66" i="3"/>
  <c r="N66" i="3"/>
  <c r="AW66" i="3"/>
  <c r="AG66" i="3"/>
  <c r="Q66" i="3"/>
  <c r="BD66" i="3"/>
  <c r="M67" i="3"/>
  <c r="AI68" i="3"/>
  <c r="R68" i="3"/>
  <c r="BH66" i="3"/>
  <c r="AV66" i="3"/>
  <c r="AX70" i="3"/>
  <c r="BB70" i="3"/>
  <c r="BH70" i="3"/>
  <c r="AB70" i="3"/>
  <c r="AF70" i="3"/>
  <c r="AY70" i="3"/>
  <c r="AA70" i="3"/>
  <c r="BE70" i="3"/>
  <c r="AK70" i="3"/>
  <c r="M70" i="3"/>
  <c r="BI75" i="3"/>
  <c r="U75" i="3"/>
  <c r="AA75" i="3"/>
  <c r="AG75" i="3"/>
  <c r="AX75" i="3"/>
  <c r="Z75" i="3"/>
  <c r="BD75" i="3"/>
  <c r="AJ75" i="3"/>
  <c r="AV78" i="3"/>
  <c r="AB78" i="3"/>
  <c r="AE74" i="3"/>
  <c r="T74" i="3"/>
  <c r="BA77" i="3"/>
  <c r="AG77" i="3"/>
  <c r="M77" i="3"/>
  <c r="AN77" i="3"/>
  <c r="BC77" i="3"/>
  <c r="W77" i="3"/>
  <c r="O78" i="3"/>
  <c r="BF76" i="3"/>
  <c r="AT76" i="3"/>
  <c r="AX76" i="3"/>
  <c r="BB76" i="3"/>
  <c r="BH76" i="3"/>
  <c r="AB76" i="3"/>
  <c r="AE73" i="3"/>
  <c r="AM73" i="3"/>
  <c r="AB73" i="3"/>
  <c r="AR73" i="3"/>
  <c r="BH73" i="3"/>
  <c r="Z73" i="3"/>
  <c r="AP73" i="3"/>
  <c r="BF73" i="3"/>
  <c r="AO73" i="3"/>
  <c r="AA73" i="3"/>
  <c r="BG73" i="3"/>
  <c r="AK73" i="3"/>
  <c r="O73" i="3"/>
  <c r="P73" i="3"/>
  <c r="AF73" i="3"/>
  <c r="AV73" i="3"/>
  <c r="N73" i="3"/>
  <c r="AD73" i="3"/>
  <c r="AT73" i="3"/>
  <c r="Q73" i="3"/>
  <c r="AW73" i="3"/>
  <c r="AI73" i="3"/>
  <c r="M73" i="3"/>
  <c r="AS73" i="3"/>
  <c r="AX77" i="3"/>
  <c r="BM94" i="3"/>
  <c r="BM93" i="3"/>
  <c r="AN78" i="3"/>
  <c r="BK84" i="3"/>
  <c r="BJ93" i="3"/>
  <c r="BK82" i="3"/>
  <c r="AY74" i="3"/>
  <c r="BK93" i="3"/>
  <c r="T80" i="3"/>
  <c r="AY80" i="3"/>
  <c r="AI80" i="3"/>
  <c r="S80" i="3"/>
  <c r="AX80" i="3"/>
  <c r="AH80" i="3"/>
  <c r="R80" i="3"/>
  <c r="BA80" i="3"/>
  <c r="AK80" i="3"/>
  <c r="U80" i="3"/>
  <c r="AN80" i="3"/>
  <c r="BM86" i="3"/>
  <c r="V77" i="3"/>
  <c r="AJ80" i="3"/>
  <c r="AU80" i="3"/>
  <c r="AE80" i="3"/>
  <c r="O80" i="3"/>
  <c r="AT80" i="3"/>
  <c r="AD80" i="3"/>
  <c r="N80" i="3"/>
  <c r="AW80" i="3"/>
  <c r="AG80" i="3"/>
  <c r="Q80" i="3"/>
  <c r="BD80" i="3"/>
  <c r="S67" i="3"/>
  <c r="AM69" i="3"/>
  <c r="BJ82" i="3"/>
  <c r="BM84" i="3"/>
  <c r="V67" i="3"/>
  <c r="AL69" i="3"/>
  <c r="BE67" i="3"/>
  <c r="AO67" i="3"/>
  <c r="Y67" i="3"/>
  <c r="BH67" i="3"/>
  <c r="AR67" i="3"/>
  <c r="AB67" i="3"/>
  <c r="BG67" i="3"/>
  <c r="AQ67" i="3"/>
  <c r="AA67" i="3"/>
  <c r="AN69" i="3"/>
  <c r="AT67" i="3"/>
  <c r="AD71" i="3"/>
  <c r="AY71" i="3"/>
  <c r="AO74" i="3"/>
  <c r="BC74" i="3"/>
  <c r="W74" i="3"/>
  <c r="AS74" i="3"/>
  <c r="M74" i="3"/>
  <c r="AV74" i="3"/>
  <c r="AF74" i="3"/>
  <c r="P74" i="3"/>
  <c r="AT74" i="3"/>
  <c r="AD74" i="3"/>
  <c r="N74" i="3"/>
  <c r="T78" i="3"/>
  <c r="BG78" i="3"/>
  <c r="AQ78" i="3"/>
  <c r="AA78" i="3"/>
  <c r="BF78" i="3"/>
  <c r="AP78" i="3"/>
  <c r="Z78" i="3"/>
  <c r="BI78" i="3"/>
  <c r="AS78" i="3"/>
  <c r="AC78" i="3"/>
  <c r="M78" i="3"/>
  <c r="BM82" i="3"/>
  <c r="BJ84" i="3"/>
  <c r="BL94" i="3"/>
  <c r="AL67" i="3"/>
  <c r="BA67" i="3"/>
  <c r="AK67" i="3"/>
  <c r="U67" i="3"/>
  <c r="BD67" i="3"/>
  <c r="AN67" i="3"/>
  <c r="X67" i="3"/>
  <c r="BC67" i="3"/>
  <c r="AM67" i="3"/>
  <c r="W67" i="3"/>
  <c r="BA69" i="3"/>
  <c r="X69" i="3"/>
  <c r="AE72" i="3"/>
  <c r="AG74" i="3"/>
  <c r="AU74" i="3"/>
  <c r="O74" i="3"/>
  <c r="AK74" i="3"/>
  <c r="BH74" i="3"/>
  <c r="AR74" i="3"/>
  <c r="AB74" i="3"/>
  <c r="BF74" i="3"/>
  <c r="AP74" i="3"/>
  <c r="Z74" i="3"/>
  <c r="AJ78" i="3"/>
  <c r="BC78" i="3"/>
  <c r="AM78" i="3"/>
  <c r="W78" i="3"/>
  <c r="BB78" i="3"/>
  <c r="AL78" i="3"/>
  <c r="V78" i="3"/>
  <c r="BE78" i="3"/>
  <c r="AO78" i="3"/>
  <c r="Y78" i="3"/>
  <c r="X78" i="3"/>
  <c r="AA74" i="3"/>
  <c r="BN93" i="3"/>
  <c r="BL87" i="3"/>
  <c r="BB67" i="3"/>
  <c r="AW67" i="3"/>
  <c r="AG67" i="3"/>
  <c r="Q67" i="3"/>
  <c r="AZ67" i="3"/>
  <c r="AJ67" i="3"/>
  <c r="T67" i="3"/>
  <c r="AY67" i="3"/>
  <c r="AI67" i="3"/>
  <c r="AK69" i="3"/>
  <c r="R71" i="3"/>
  <c r="AF71" i="3"/>
  <c r="AJ72" i="3"/>
  <c r="AI74" i="3"/>
  <c r="AF78" i="3"/>
  <c r="BE74" i="3"/>
  <c r="Y74" i="3"/>
  <c r="AM74" i="3"/>
  <c r="BI74" i="3"/>
  <c r="AC74" i="3"/>
  <c r="BD74" i="3"/>
  <c r="AN74" i="3"/>
  <c r="X74" i="3"/>
  <c r="BB74" i="3"/>
  <c r="AL74" i="3"/>
  <c r="V74" i="3"/>
  <c r="AZ78" i="3"/>
  <c r="AY78" i="3"/>
  <c r="AI78" i="3"/>
  <c r="S78" i="3"/>
  <c r="AX78" i="3"/>
  <c r="AH78" i="3"/>
  <c r="R78" i="3"/>
  <c r="BA78" i="3"/>
  <c r="AK78" i="3"/>
  <c r="U78" i="3"/>
  <c r="N69" i="3"/>
  <c r="BJ69" i="3" s="1"/>
  <c r="BL82" i="3"/>
  <c r="BJ87" i="3"/>
  <c r="BM91" i="3"/>
  <c r="BN84" i="3"/>
  <c r="AF66" i="3"/>
  <c r="BJ95" i="3"/>
  <c r="BM95" i="3"/>
  <c r="BL95" i="3"/>
  <c r="BN87" i="3"/>
  <c r="BM87" i="3"/>
  <c r="BL84" i="3"/>
  <c r="BN82" i="3"/>
  <c r="BK95" i="3"/>
  <c r="BN95" i="3"/>
  <c r="P80" i="3"/>
  <c r="BK80" i="3" s="1"/>
  <c r="AR78" i="3"/>
  <c r="BH78" i="3"/>
  <c r="P78" i="3"/>
  <c r="BC75" i="3"/>
  <c r="W75" i="3"/>
  <c r="S74" i="3"/>
  <c r="AQ74" i="3"/>
  <c r="AZ68" i="3"/>
  <c r="AU68" i="3"/>
  <c r="AE68" i="3"/>
  <c r="O68" i="3"/>
  <c r="AT68" i="3"/>
  <c r="AD68" i="3"/>
  <c r="N68" i="3"/>
  <c r="AW68" i="3"/>
  <c r="AG68" i="3"/>
  <c r="Q68" i="3"/>
  <c r="X68" i="3"/>
  <c r="BG68" i="3"/>
  <c r="AQ68" i="3"/>
  <c r="AA68" i="3"/>
  <c r="BF68" i="3"/>
  <c r="AP68" i="3"/>
  <c r="Z68" i="3"/>
  <c r="BI68" i="3"/>
  <c r="AS68" i="3"/>
  <c r="AC68" i="3"/>
  <c r="M68" i="3"/>
  <c r="P68" i="3"/>
  <c r="T68" i="3"/>
  <c r="BC68" i="3"/>
  <c r="AM68" i="3"/>
  <c r="W68" i="3"/>
  <c r="BB68" i="3"/>
  <c r="AL68" i="3"/>
  <c r="V68" i="3"/>
  <c r="BE68" i="3"/>
  <c r="AO68" i="3"/>
  <c r="Y68" i="3"/>
  <c r="AR68" i="3"/>
  <c r="AB68" i="3"/>
  <c r="BA72" i="3"/>
  <c r="T72" i="3"/>
  <c r="AO72" i="3"/>
  <c r="U72" i="3"/>
  <c r="AX72" i="3"/>
  <c r="S72" i="3"/>
  <c r="AZ72" i="3"/>
  <c r="BB71" i="3"/>
  <c r="AW71" i="3"/>
  <c r="AI71" i="3"/>
  <c r="AG71" i="3"/>
  <c r="S71" i="3"/>
  <c r="AH71" i="3"/>
  <c r="AZ71" i="3"/>
  <c r="Z70" i="3"/>
  <c r="AP70" i="3"/>
  <c r="BF70" i="3"/>
  <c r="U69" i="3"/>
  <c r="BC69" i="3"/>
  <c r="Z69" i="3"/>
  <c r="BB69" i="3"/>
  <c r="AW69" i="3"/>
  <c r="AY69" i="3"/>
  <c r="AG69" i="3"/>
  <c r="Q69" i="3"/>
  <c r="AZ69" i="3"/>
  <c r="AJ69" i="3"/>
  <c r="T69" i="3"/>
  <c r="AI69" i="3"/>
  <c r="S69" i="3"/>
  <c r="BM69" i="3" s="1"/>
  <c r="BI69" i="3"/>
  <c r="AS69" i="3"/>
  <c r="AC69" i="3"/>
  <c r="M69" i="3"/>
  <c r="BK69" i="3" s="1"/>
  <c r="AV69" i="3"/>
  <c r="AF69" i="3"/>
  <c r="P69" i="3"/>
  <c r="AU69" i="3"/>
  <c r="AE69" i="3"/>
  <c r="O69" i="3"/>
  <c r="BL69" i="3" s="1"/>
  <c r="AD69" i="3"/>
  <c r="V69" i="3"/>
  <c r="BE69" i="3"/>
  <c r="AO69" i="3"/>
  <c r="Y69" i="3"/>
  <c r="BH69" i="3"/>
  <c r="AR69" i="3"/>
  <c r="AB69" i="3"/>
  <c r="BG69" i="3"/>
  <c r="AQ69" i="3"/>
  <c r="AA69" i="3"/>
  <c r="AT69" i="3"/>
  <c r="BF69" i="3"/>
  <c r="AH69" i="3"/>
  <c r="R69" i="3"/>
  <c r="AP69" i="3"/>
  <c r="AX69" i="3"/>
  <c r="AF68" i="3"/>
  <c r="AV68" i="3"/>
  <c r="N67" i="3"/>
  <c r="R67" i="3"/>
  <c r="AX67" i="3"/>
  <c r="Z67" i="3"/>
  <c r="BF67" i="3"/>
  <c r="AH67" i="3"/>
  <c r="AP67" i="3"/>
  <c r="BN76" i="3"/>
  <c r="Z71" i="3"/>
  <c r="AP71" i="3"/>
  <c r="BF71" i="3"/>
  <c r="AY72" i="3"/>
  <c r="AQ72" i="3"/>
  <c r="BD71" i="3"/>
  <c r="X71" i="3"/>
  <c r="AR71" i="3"/>
  <c r="BI71" i="3"/>
  <c r="AS71" i="3"/>
  <c r="AC71" i="3"/>
  <c r="M71" i="3"/>
  <c r="AU71" i="3"/>
  <c r="AE71" i="3"/>
  <c r="O71" i="3"/>
  <c r="AG72" i="3"/>
  <c r="BC72" i="3"/>
  <c r="W72" i="3"/>
  <c r="AS72" i="3"/>
  <c r="M72" i="3"/>
  <c r="AV72" i="3"/>
  <c r="AF72" i="3"/>
  <c r="P72" i="3"/>
  <c r="AT72" i="3"/>
  <c r="AD72" i="3"/>
  <c r="N72" i="3"/>
  <c r="V71" i="3"/>
  <c r="AV71" i="3"/>
  <c r="P71" i="3"/>
  <c r="AJ71" i="3"/>
  <c r="BE71" i="3"/>
  <c r="AO71" i="3"/>
  <c r="Y71" i="3"/>
  <c r="BG71" i="3"/>
  <c r="AQ71" i="3"/>
  <c r="AA71" i="3"/>
  <c r="BE72" i="3"/>
  <c r="Y72" i="3"/>
  <c r="AU72" i="3"/>
  <c r="O72" i="3"/>
  <c r="AK72" i="3"/>
  <c r="BH72" i="3"/>
  <c r="AR72" i="3"/>
  <c r="AB72" i="3"/>
  <c r="BF72" i="3"/>
  <c r="AP72" i="3"/>
  <c r="Z72" i="3"/>
  <c r="BG72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R79" i="3"/>
  <c r="AH79" i="3"/>
  <c r="AX79" i="3"/>
  <c r="V79" i="3"/>
  <c r="AL79" i="3"/>
  <c r="BB79" i="3"/>
  <c r="Z79" i="3"/>
  <c r="AP79" i="3"/>
  <c r="BF79" i="3"/>
  <c r="N79" i="3"/>
  <c r="AD79" i="3"/>
  <c r="AT79" i="3"/>
  <c r="O81" i="3"/>
  <c r="BL81" i="3" s="1"/>
  <c r="S81" i="3"/>
  <c r="BM81" i="3" s="1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R81" i="3"/>
  <c r="AH81" i="3"/>
  <c r="AX81" i="3"/>
  <c r="Z81" i="3"/>
  <c r="AP81" i="3"/>
  <c r="BF81" i="3"/>
  <c r="V81" i="3"/>
  <c r="AL81" i="3"/>
  <c r="BB81" i="3"/>
  <c r="AT81" i="3"/>
  <c r="N81" i="3"/>
  <c r="BJ81" i="3" s="1"/>
  <c r="AD81" i="3"/>
  <c r="AA72" i="3"/>
  <c r="AL71" i="3"/>
  <c r="AN71" i="3"/>
  <c r="BH71" i="3"/>
  <c r="AB71" i="3"/>
  <c r="BA71" i="3"/>
  <c r="AK71" i="3"/>
  <c r="U71" i="3"/>
  <c r="BC71" i="3"/>
  <c r="AM71" i="3"/>
  <c r="W71" i="3"/>
  <c r="AW72" i="3"/>
  <c r="Q72" i="3"/>
  <c r="AM72" i="3"/>
  <c r="BI72" i="3"/>
  <c r="AC72" i="3"/>
  <c r="BD72" i="3"/>
  <c r="AN72" i="3"/>
  <c r="X72" i="3"/>
  <c r="BB72" i="3"/>
  <c r="AL72" i="3"/>
  <c r="V72" i="3"/>
  <c r="BN75" i="3"/>
  <c r="BK75" i="3"/>
  <c r="AI72" i="3"/>
  <c r="L54" i="3"/>
  <c r="L50" i="3"/>
  <c r="L56" i="3"/>
  <c r="K62" i="3"/>
  <c r="K60" i="3"/>
  <c r="K58" i="3"/>
  <c r="K63" i="3"/>
  <c r="K61" i="3"/>
  <c r="K57" i="3"/>
  <c r="L62" i="3"/>
  <c r="K59" i="3"/>
  <c r="K65" i="3"/>
  <c r="L61" i="3"/>
  <c r="L59" i="3"/>
  <c r="L57" i="3"/>
  <c r="K56" i="3"/>
  <c r="K54" i="3"/>
  <c r="AV54" i="3" s="1"/>
  <c r="K52" i="3"/>
  <c r="U52" i="3" s="1"/>
  <c r="K50" i="3"/>
  <c r="L65" i="3"/>
  <c r="BB65" i="3" s="1"/>
  <c r="L64" i="3"/>
  <c r="K64" i="3"/>
  <c r="L63" i="3"/>
  <c r="P63" i="3" s="1"/>
  <c r="L60" i="3"/>
  <c r="L58" i="3"/>
  <c r="L55" i="3"/>
  <c r="K55" i="3"/>
  <c r="L53" i="3"/>
  <c r="K53" i="3"/>
  <c r="AC52" i="3"/>
  <c r="K51" i="3"/>
  <c r="T65" i="3"/>
  <c r="L51" i="3"/>
  <c r="Z52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BN66" i="3" l="1"/>
  <c r="AS52" i="3"/>
  <c r="BJ80" i="3"/>
  <c r="AP54" i="3"/>
  <c r="AT64" i="3"/>
  <c r="AL62" i="3"/>
  <c r="AR58" i="3"/>
  <c r="BK73" i="3"/>
  <c r="U53" i="3"/>
  <c r="BF52" i="3"/>
  <c r="T52" i="3"/>
  <c r="AU57" i="3"/>
  <c r="BN78" i="3"/>
  <c r="BL73" i="3"/>
  <c r="BK67" i="3"/>
  <c r="BK70" i="3"/>
  <c r="BL77" i="3"/>
  <c r="BL70" i="3"/>
  <c r="BG59" i="3"/>
  <c r="AY50" i="3"/>
  <c r="BK74" i="3"/>
  <c r="M58" i="3"/>
  <c r="AX53" i="3"/>
  <c r="AX57" i="3"/>
  <c r="AQ52" i="3"/>
  <c r="P52" i="3"/>
  <c r="BG56" i="3"/>
  <c r="S50" i="3"/>
  <c r="AI52" i="3"/>
  <c r="AX52" i="3"/>
  <c r="R52" i="3"/>
  <c r="AG52" i="3"/>
  <c r="AJ52" i="3"/>
  <c r="Q58" i="3"/>
  <c r="X58" i="3"/>
  <c r="AO58" i="3"/>
  <c r="BM68" i="3"/>
  <c r="BL78" i="3"/>
  <c r="BG52" i="3"/>
  <c r="AA52" i="3"/>
  <c r="AP52" i="3"/>
  <c r="BG54" i="3"/>
  <c r="AW52" i="3"/>
  <c r="AZ52" i="3"/>
  <c r="AV52" i="3"/>
  <c r="BG57" i="3"/>
  <c r="AL65" i="3"/>
  <c r="Q62" i="3"/>
  <c r="BK78" i="3"/>
  <c r="BL74" i="3"/>
  <c r="BJ78" i="3"/>
  <c r="BN74" i="3"/>
  <c r="BM80" i="3"/>
  <c r="BL80" i="3"/>
  <c r="BJ73" i="3"/>
  <c r="BM73" i="3"/>
  <c r="BM76" i="3"/>
  <c r="BJ66" i="3"/>
  <c r="BJ76" i="3"/>
  <c r="BK76" i="3"/>
  <c r="BM66" i="3"/>
  <c r="BL66" i="3"/>
  <c r="BK77" i="3"/>
  <c r="BJ77" i="3"/>
  <c r="BM77" i="3"/>
  <c r="BK66" i="3"/>
  <c r="BN70" i="3"/>
  <c r="AY52" i="3"/>
  <c r="S52" i="3"/>
  <c r="AH52" i="3"/>
  <c r="AA54" i="3"/>
  <c r="AR54" i="3"/>
  <c r="AF52" i="3"/>
  <c r="AU59" i="3"/>
  <c r="AT58" i="3"/>
  <c r="U57" i="3"/>
  <c r="BN67" i="3"/>
  <c r="BJ74" i="3"/>
  <c r="AH50" i="3"/>
  <c r="AU52" i="3"/>
  <c r="AE52" i="3"/>
  <c r="O52" i="3"/>
  <c r="AT52" i="3"/>
  <c r="AD52" i="3"/>
  <c r="N52" i="3"/>
  <c r="Y52" i="3"/>
  <c r="BE52" i="3"/>
  <c r="AB52" i="3"/>
  <c r="BH52" i="3"/>
  <c r="BG53" i="3"/>
  <c r="AN52" i="3"/>
  <c r="BA58" i="3"/>
  <c r="AY58" i="3"/>
  <c r="AK52" i="3"/>
  <c r="AG55" i="3"/>
  <c r="AZ50" i="3"/>
  <c r="V59" i="3"/>
  <c r="BG63" i="3"/>
  <c r="AD56" i="3"/>
  <c r="BN77" i="3"/>
  <c r="BN69" i="3"/>
  <c r="BN73" i="3"/>
  <c r="BJ70" i="3"/>
  <c r="BL76" i="3"/>
  <c r="BC52" i="3"/>
  <c r="AM52" i="3"/>
  <c r="W52" i="3"/>
  <c r="BB52" i="3"/>
  <c r="AL52" i="3"/>
  <c r="V52" i="3"/>
  <c r="AO52" i="3"/>
  <c r="AR52" i="3"/>
  <c r="M52" i="3"/>
  <c r="BD52" i="3"/>
  <c r="X52" i="3"/>
  <c r="AE63" i="3"/>
  <c r="AL59" i="3"/>
  <c r="AO57" i="3"/>
  <c r="BA52" i="3"/>
  <c r="AN53" i="3"/>
  <c r="BI59" i="3"/>
  <c r="M57" i="3"/>
  <c r="AP60" i="3"/>
  <c r="BN80" i="3"/>
  <c r="BA53" i="3"/>
  <c r="AM59" i="3"/>
  <c r="T59" i="3"/>
  <c r="R57" i="3"/>
  <c r="AD60" i="3"/>
  <c r="AT56" i="3"/>
  <c r="AM65" i="3"/>
  <c r="P61" i="3"/>
  <c r="AZ62" i="3"/>
  <c r="BL72" i="3"/>
  <c r="BM67" i="3"/>
  <c r="BM70" i="3"/>
  <c r="BK68" i="3"/>
  <c r="BN68" i="3"/>
  <c r="BE54" i="3"/>
  <c r="W53" i="3"/>
  <c r="AA59" i="3"/>
  <c r="R59" i="3"/>
  <c r="AR57" i="3"/>
  <c r="BD50" i="3"/>
  <c r="BJ71" i="3"/>
  <c r="BJ79" i="3"/>
  <c r="BM79" i="3"/>
  <c r="BL79" i="3"/>
  <c r="BM78" i="3"/>
  <c r="BM74" i="3"/>
  <c r="BL68" i="3"/>
  <c r="BJ72" i="3"/>
  <c r="BM72" i="3"/>
  <c r="BM71" i="3"/>
  <c r="BL71" i="3"/>
  <c r="BJ68" i="3"/>
  <c r="BL67" i="3"/>
  <c r="BJ67" i="3"/>
  <c r="BK79" i="3"/>
  <c r="BN79" i="3"/>
  <c r="BN72" i="3"/>
  <c r="BK72" i="3"/>
  <c r="BK71" i="3"/>
  <c r="BN71" i="3"/>
  <c r="BK81" i="3"/>
  <c r="BN81" i="3"/>
  <c r="T56" i="3"/>
  <c r="N56" i="3"/>
  <c r="AN60" i="3"/>
  <c r="BC62" i="3"/>
  <c r="R62" i="3"/>
  <c r="BE62" i="3"/>
  <c r="BA65" i="3"/>
  <c r="O56" i="3"/>
  <c r="AA56" i="3"/>
  <c r="AJ56" i="3"/>
  <c r="AC62" i="3"/>
  <c r="AI62" i="3"/>
  <c r="AV62" i="3"/>
  <c r="U65" i="3"/>
  <c r="AQ56" i="3"/>
  <c r="AZ56" i="3"/>
  <c r="AS56" i="3"/>
  <c r="AW60" i="3"/>
  <c r="O62" i="3"/>
  <c r="AQ50" i="3"/>
  <c r="BF50" i="3"/>
  <c r="Z50" i="3"/>
  <c r="Y50" i="3"/>
  <c r="AE55" i="3"/>
  <c r="AS59" i="3"/>
  <c r="AL60" i="3"/>
  <c r="Z60" i="3"/>
  <c r="AB60" i="3"/>
  <c r="AK62" i="3"/>
  <c r="BA63" i="3"/>
  <c r="BH59" i="3"/>
  <c r="AG59" i="3"/>
  <c r="AV59" i="3"/>
  <c r="U59" i="3"/>
  <c r="AO59" i="3"/>
  <c r="BB59" i="3"/>
  <c r="AH59" i="3"/>
  <c r="N59" i="3"/>
  <c r="BJ59" i="3" s="1"/>
  <c r="AY62" i="3"/>
  <c r="AE62" i="3"/>
  <c r="BB62" i="3"/>
  <c r="AH62" i="3"/>
  <c r="N62" i="3"/>
  <c r="AV63" i="3"/>
  <c r="AN57" i="3"/>
  <c r="AM57" i="3"/>
  <c r="AJ57" i="3"/>
  <c r="AL57" i="3"/>
  <c r="BI57" i="3"/>
  <c r="AK57" i="3"/>
  <c r="Y62" i="3"/>
  <c r="AC63" i="3"/>
  <c r="S59" i="3"/>
  <c r="BM59" i="3" s="1"/>
  <c r="BH62" i="3"/>
  <c r="AL63" i="3"/>
  <c r="AI50" i="3"/>
  <c r="AX50" i="3"/>
  <c r="BE50" i="3"/>
  <c r="AC60" i="3"/>
  <c r="V60" i="3"/>
  <c r="BH60" i="3"/>
  <c r="T60" i="3"/>
  <c r="AS62" i="3"/>
  <c r="BC59" i="3"/>
  <c r="W59" i="3"/>
  <c r="AQ59" i="3"/>
  <c r="O59" i="3"/>
  <c r="BL59" i="3" s="1"/>
  <c r="AE59" i="3"/>
  <c r="AX59" i="3"/>
  <c r="AD59" i="3"/>
  <c r="M59" i="3"/>
  <c r="BN59" i="3" s="1"/>
  <c r="AU62" i="3"/>
  <c r="W62" i="3"/>
  <c r="AX62" i="3"/>
  <c r="AD62" i="3"/>
  <c r="AF62" i="3"/>
  <c r="AF63" i="3"/>
  <c r="AF57" i="3"/>
  <c r="W57" i="3"/>
  <c r="BF57" i="3"/>
  <c r="AH57" i="3"/>
  <c r="BE57" i="3"/>
  <c r="Y57" i="3"/>
  <c r="AG62" i="3"/>
  <c r="M50" i="3"/>
  <c r="AI57" i="3"/>
  <c r="AN59" i="3"/>
  <c r="AR62" i="3"/>
  <c r="AJ62" i="3"/>
  <c r="BG50" i="3"/>
  <c r="AA50" i="3"/>
  <c r="AP50" i="3"/>
  <c r="AY57" i="3"/>
  <c r="M60" i="3"/>
  <c r="BA60" i="3"/>
  <c r="AZ60" i="3"/>
  <c r="M62" i="3"/>
  <c r="BI62" i="3"/>
  <c r="AA57" i="3"/>
  <c r="AR59" i="3"/>
  <c r="P59" i="3"/>
  <c r="AK59" i="3"/>
  <c r="AZ59" i="3"/>
  <c r="Y59" i="3"/>
  <c r="AT59" i="3"/>
  <c r="AS61" i="3"/>
  <c r="AM62" i="3"/>
  <c r="S62" i="3"/>
  <c r="AT62" i="3"/>
  <c r="V62" i="3"/>
  <c r="AN62" i="3"/>
  <c r="X57" i="3"/>
  <c r="BH57" i="3"/>
  <c r="BB57" i="3"/>
  <c r="Z57" i="3"/>
  <c r="AS57" i="3"/>
  <c r="AW62" i="3"/>
  <c r="BC60" i="3"/>
  <c r="V65" i="3"/>
  <c r="AQ57" i="3"/>
  <c r="P55" i="3"/>
  <c r="AJ55" i="3"/>
  <c r="BH55" i="3"/>
  <c r="AC55" i="3"/>
  <c r="AW55" i="3"/>
  <c r="AI55" i="3"/>
  <c r="V55" i="3"/>
  <c r="O55" i="3"/>
  <c r="Z55" i="3"/>
  <c r="AB55" i="3"/>
  <c r="AV55" i="3"/>
  <c r="Q55" i="3"/>
  <c r="AO55" i="3"/>
  <c r="BI55" i="3"/>
  <c r="AY55" i="3"/>
  <c r="AT55" i="3"/>
  <c r="AM55" i="3"/>
  <c r="AF55" i="3"/>
  <c r="AZ55" i="3"/>
  <c r="Y55" i="3"/>
  <c r="AS55" i="3"/>
  <c r="S55" i="3"/>
  <c r="N55" i="3"/>
  <c r="BB55" i="3"/>
  <c r="AU55" i="3"/>
  <c r="BF55" i="3"/>
  <c r="AD55" i="3"/>
  <c r="M55" i="3"/>
  <c r="AQ55" i="3"/>
  <c r="AR55" i="3"/>
  <c r="BE58" i="3"/>
  <c r="Z58" i="3"/>
  <c r="AA58" i="3"/>
  <c r="X64" i="3"/>
  <c r="AW64" i="3"/>
  <c r="S64" i="3"/>
  <c r="BA54" i="3"/>
  <c r="AF54" i="3"/>
  <c r="AS54" i="3"/>
  <c r="P54" i="3"/>
  <c r="BH54" i="3"/>
  <c r="AH54" i="3"/>
  <c r="S54" i="3"/>
  <c r="AY54" i="3"/>
  <c r="AC54" i="3"/>
  <c r="AB54" i="3"/>
  <c r="AO54" i="3"/>
  <c r="R54" i="3"/>
  <c r="AX54" i="3"/>
  <c r="AI54" i="3"/>
  <c r="AK54" i="3"/>
  <c r="U54" i="3"/>
  <c r="Y54" i="3"/>
  <c r="Z54" i="3"/>
  <c r="BF54" i="3"/>
  <c r="AQ54" i="3"/>
  <c r="AN61" i="3"/>
  <c r="AC61" i="3"/>
  <c r="AH61" i="3"/>
  <c r="T61" i="3"/>
  <c r="W61" i="3"/>
  <c r="BG61" i="3"/>
  <c r="X61" i="3"/>
  <c r="AR61" i="3"/>
  <c r="O58" i="3"/>
  <c r="AE58" i="3"/>
  <c r="AU58" i="3"/>
  <c r="P58" i="3"/>
  <c r="AF58" i="3"/>
  <c r="AV58" i="3"/>
  <c r="R58" i="3"/>
  <c r="AX58" i="3"/>
  <c r="AC58" i="3"/>
  <c r="BI58" i="3"/>
  <c r="AL58" i="3"/>
  <c r="Y58" i="3"/>
  <c r="W58" i="3"/>
  <c r="AQ58" i="3"/>
  <c r="T58" i="3"/>
  <c r="AN58" i="3"/>
  <c r="BH58" i="3"/>
  <c r="BF58" i="3"/>
  <c r="AS58" i="3"/>
  <c r="AD58" i="3"/>
  <c r="AW58" i="3"/>
  <c r="AI58" i="3"/>
  <c r="BC58" i="3"/>
  <c r="AB58" i="3"/>
  <c r="AZ58" i="3"/>
  <c r="AH58" i="3"/>
  <c r="U58" i="3"/>
  <c r="N58" i="3"/>
  <c r="BB58" i="3"/>
  <c r="S58" i="3"/>
  <c r="AM58" i="3"/>
  <c r="BG58" i="3"/>
  <c r="AJ58" i="3"/>
  <c r="BD58" i="3"/>
  <c r="AP58" i="3"/>
  <c r="AK58" i="3"/>
  <c r="V58" i="3"/>
  <c r="P50" i="3"/>
  <c r="AV50" i="3"/>
  <c r="AJ50" i="3"/>
  <c r="AC50" i="3"/>
  <c r="AS50" i="3"/>
  <c r="AN50" i="3"/>
  <c r="AR50" i="3"/>
  <c r="AK50" i="3"/>
  <c r="Q50" i="3"/>
  <c r="AG50" i="3"/>
  <c r="V50" i="3"/>
  <c r="AL50" i="3"/>
  <c r="BB50" i="3"/>
  <c r="W50" i="3"/>
  <c r="AM50" i="3"/>
  <c r="BC50" i="3"/>
  <c r="X50" i="3"/>
  <c r="T50" i="3"/>
  <c r="BH50" i="3"/>
  <c r="AW50" i="3"/>
  <c r="N50" i="3"/>
  <c r="AD50" i="3"/>
  <c r="AT50" i="3"/>
  <c r="O50" i="3"/>
  <c r="AE50" i="3"/>
  <c r="AU50" i="3"/>
  <c r="AF50" i="3"/>
  <c r="AB50" i="3"/>
  <c r="BI50" i="3"/>
  <c r="U50" i="3"/>
  <c r="AO50" i="3"/>
  <c r="R50" i="3"/>
  <c r="P51" i="3"/>
  <c r="BE55" i="3"/>
  <c r="T55" i="3"/>
  <c r="AH60" i="3"/>
  <c r="BG60" i="3"/>
  <c r="AA60" i="3"/>
  <c r="AU60" i="3"/>
  <c r="U60" i="3"/>
  <c r="AR60" i="3"/>
  <c r="X60" i="3"/>
  <c r="BD57" i="3"/>
  <c r="BC57" i="3"/>
  <c r="O57" i="3"/>
  <c r="AB57" i="3"/>
  <c r="AP57" i="3"/>
  <c r="V57" i="3"/>
  <c r="BA57" i="3"/>
  <c r="AC57" i="3"/>
  <c r="AJ65" i="3"/>
  <c r="BC65" i="3"/>
  <c r="X55" i="3"/>
  <c r="AN55" i="3"/>
  <c r="BD55" i="3"/>
  <c r="U55" i="3"/>
  <c r="AK55" i="3"/>
  <c r="BA55" i="3"/>
  <c r="AA55" i="3"/>
  <c r="BG55" i="3"/>
  <c r="AL55" i="3"/>
  <c r="W55" i="3"/>
  <c r="BC55" i="3"/>
  <c r="AH55" i="3"/>
  <c r="Q52" i="3"/>
  <c r="BI52" i="3"/>
  <c r="BD59" i="3"/>
  <c r="AY59" i="3"/>
  <c r="Q59" i="3"/>
  <c r="Z59" i="3"/>
  <c r="AP59" i="3"/>
  <c r="BF59" i="3"/>
  <c r="AJ59" i="3"/>
  <c r="BE59" i="3"/>
  <c r="AF59" i="3"/>
  <c r="BA59" i="3"/>
  <c r="AB59" i="3"/>
  <c r="AW59" i="3"/>
  <c r="X59" i="3"/>
  <c r="P62" i="3"/>
  <c r="T62" i="3"/>
  <c r="AO62" i="3"/>
  <c r="BD62" i="3"/>
  <c r="X62" i="3"/>
  <c r="Z62" i="3"/>
  <c r="AP62" i="3"/>
  <c r="BF62" i="3"/>
  <c r="AA62" i="3"/>
  <c r="AQ62" i="3"/>
  <c r="BG62" i="3"/>
  <c r="BA62" i="3"/>
  <c r="U62" i="3"/>
  <c r="R60" i="3"/>
  <c r="AQ60" i="3"/>
  <c r="Q60" i="3"/>
  <c r="AE60" i="3"/>
  <c r="BD60" i="3"/>
  <c r="AJ60" i="3"/>
  <c r="N60" i="3"/>
  <c r="BA56" i="3"/>
  <c r="Q56" i="3"/>
  <c r="W65" i="3"/>
  <c r="AK65" i="3"/>
  <c r="AZ65" i="3"/>
  <c r="Q57" i="3"/>
  <c r="AG57" i="3"/>
  <c r="AW57" i="3"/>
  <c r="N57" i="3"/>
  <c r="AD57" i="3"/>
  <c r="AT57" i="3"/>
  <c r="T57" i="3"/>
  <c r="AZ57" i="3"/>
  <c r="AE57" i="3"/>
  <c r="P57" i="3"/>
  <c r="AV57" i="3"/>
  <c r="S57" i="3"/>
  <c r="P60" i="3"/>
  <c r="AF60" i="3"/>
  <c r="AV60" i="3"/>
  <c r="O60" i="3"/>
  <c r="AK60" i="3"/>
  <c r="BF60" i="3"/>
  <c r="AG60" i="3"/>
  <c r="BB60" i="3"/>
  <c r="W60" i="3"/>
  <c r="N64" i="3"/>
  <c r="Q64" i="3"/>
  <c r="AJ64" i="3"/>
  <c r="BI61" i="3"/>
  <c r="Y60" i="3"/>
  <c r="BE60" i="3"/>
  <c r="BA50" i="3"/>
  <c r="AC59" i="3"/>
  <c r="AO61" i="3"/>
  <c r="R61" i="3"/>
  <c r="AE64" i="3"/>
  <c r="AQ64" i="3"/>
  <c r="T64" i="3"/>
  <c r="AS60" i="3"/>
  <c r="AO60" i="3"/>
  <c r="S60" i="3"/>
  <c r="AK61" i="3"/>
  <c r="AX61" i="3"/>
  <c r="AD64" i="3"/>
  <c r="AG64" i="3"/>
  <c r="AZ64" i="3"/>
  <c r="AM61" i="3"/>
  <c r="P53" i="3"/>
  <c r="AM60" i="3"/>
  <c r="AT60" i="3"/>
  <c r="AY60" i="3"/>
  <c r="Z65" i="3"/>
  <c r="AE56" i="3"/>
  <c r="AU56" i="3"/>
  <c r="X56" i="3"/>
  <c r="AN56" i="3"/>
  <c r="BD56" i="3"/>
  <c r="BB53" i="3"/>
  <c r="AQ53" i="3"/>
  <c r="AS53" i="3"/>
  <c r="M53" i="3"/>
  <c r="AF53" i="3"/>
  <c r="BF56" i="3"/>
  <c r="AP56" i="3"/>
  <c r="Z56" i="3"/>
  <c r="AV65" i="3"/>
  <c r="AF65" i="3"/>
  <c r="P65" i="3"/>
  <c r="AW65" i="3"/>
  <c r="AG65" i="3"/>
  <c r="Q65" i="3"/>
  <c r="AY65" i="3"/>
  <c r="AI65" i="3"/>
  <c r="S65" i="3"/>
  <c r="BM65" i="3" s="1"/>
  <c r="AX65" i="3"/>
  <c r="AH65" i="3"/>
  <c r="R65" i="3"/>
  <c r="R53" i="3"/>
  <c r="AW56" i="3"/>
  <c r="AK56" i="3"/>
  <c r="AG58" i="3"/>
  <c r="AI59" i="3"/>
  <c r="BI60" i="3"/>
  <c r="AI60" i="3"/>
  <c r="AX60" i="3"/>
  <c r="AB62" i="3"/>
  <c r="Q63" i="3"/>
  <c r="S56" i="3"/>
  <c r="AI56" i="3"/>
  <c r="AY56" i="3"/>
  <c r="AB56" i="3"/>
  <c r="AR56" i="3"/>
  <c r="BH56" i="3"/>
  <c r="BC53" i="3"/>
  <c r="AL53" i="3"/>
  <c r="AA53" i="3"/>
  <c r="AK53" i="3"/>
  <c r="BD53" i="3"/>
  <c r="X53" i="3"/>
  <c r="M56" i="3"/>
  <c r="BB56" i="3"/>
  <c r="AL56" i="3"/>
  <c r="V56" i="3"/>
  <c r="BH65" i="3"/>
  <c r="AR65" i="3"/>
  <c r="AB65" i="3"/>
  <c r="BI65" i="3"/>
  <c r="AS65" i="3"/>
  <c r="AC65" i="3"/>
  <c r="M65" i="3"/>
  <c r="BN65" i="3" s="1"/>
  <c r="AU65" i="3"/>
  <c r="AE65" i="3"/>
  <c r="O65" i="3"/>
  <c r="BL65" i="3" s="1"/>
  <c r="AT65" i="3"/>
  <c r="AD65" i="3"/>
  <c r="N65" i="3"/>
  <c r="BJ65" i="3" s="1"/>
  <c r="AG56" i="3"/>
  <c r="BE56" i="3"/>
  <c r="W56" i="3"/>
  <c r="AM56" i="3"/>
  <c r="BC56" i="3"/>
  <c r="P56" i="3"/>
  <c r="AF56" i="3"/>
  <c r="AV56" i="3"/>
  <c r="AM53" i="3"/>
  <c r="V53" i="3"/>
  <c r="BI53" i="3"/>
  <c r="AC53" i="3"/>
  <c r="AV53" i="3"/>
  <c r="AC56" i="3"/>
  <c r="AX56" i="3"/>
  <c r="AH56" i="3"/>
  <c r="R56" i="3"/>
  <c r="BD65" i="3"/>
  <c r="AN65" i="3"/>
  <c r="X65" i="3"/>
  <c r="BE65" i="3"/>
  <c r="AO65" i="3"/>
  <c r="Y65" i="3"/>
  <c r="BG65" i="3"/>
  <c r="AQ65" i="3"/>
  <c r="AA65" i="3"/>
  <c r="BF65" i="3"/>
  <c r="AP65" i="3"/>
  <c r="AU54" i="3"/>
  <c r="AE54" i="3"/>
  <c r="O54" i="3"/>
  <c r="AT54" i="3"/>
  <c r="AD54" i="3"/>
  <c r="N54" i="3"/>
  <c r="AG54" i="3"/>
  <c r="AJ54" i="3"/>
  <c r="AU53" i="3"/>
  <c r="O53" i="3"/>
  <c r="AD53" i="3"/>
  <c r="AY53" i="3"/>
  <c r="S53" i="3"/>
  <c r="AW53" i="3"/>
  <c r="AG53" i="3"/>
  <c r="Q53" i="3"/>
  <c r="AZ53" i="3"/>
  <c r="AJ53" i="3"/>
  <c r="T53" i="3"/>
  <c r="BC61" i="3"/>
  <c r="O63" i="3"/>
  <c r="BF63" i="3"/>
  <c r="BI54" i="3"/>
  <c r="AN54" i="3"/>
  <c r="M61" i="3"/>
  <c r="BD61" i="3"/>
  <c r="AJ63" i="3"/>
  <c r="AG63" i="3"/>
  <c r="BA61" i="3"/>
  <c r="AF61" i="3"/>
  <c r="BE61" i="3"/>
  <c r="AJ61" i="3"/>
  <c r="O61" i="3"/>
  <c r="AT61" i="3"/>
  <c r="AD61" i="3"/>
  <c r="N61" i="3"/>
  <c r="AH63" i="3"/>
  <c r="BF64" i="3"/>
  <c r="AP64" i="3"/>
  <c r="Z64" i="3"/>
  <c r="BC64" i="3"/>
  <c r="BI64" i="3"/>
  <c r="AS64" i="3"/>
  <c r="AC64" i="3"/>
  <c r="M64" i="3"/>
  <c r="AI64" i="3"/>
  <c r="O64" i="3"/>
  <c r="AV64" i="3"/>
  <c r="AF64" i="3"/>
  <c r="P64" i="3"/>
  <c r="S61" i="3"/>
  <c r="AB61" i="3"/>
  <c r="BI63" i="3"/>
  <c r="BI56" i="3"/>
  <c r="AO56" i="3"/>
  <c r="U56" i="3"/>
  <c r="Y56" i="3"/>
  <c r="AV61" i="3"/>
  <c r="AA61" i="3"/>
  <c r="AZ61" i="3"/>
  <c r="AE61" i="3"/>
  <c r="BF61" i="3"/>
  <c r="AP61" i="3"/>
  <c r="Z61" i="3"/>
  <c r="AX63" i="3"/>
  <c r="BB64" i="3"/>
  <c r="AL64" i="3"/>
  <c r="V64" i="3"/>
  <c r="AU64" i="3"/>
  <c r="BE64" i="3"/>
  <c r="AO64" i="3"/>
  <c r="Y64" i="3"/>
  <c r="BG64" i="3"/>
  <c r="AA64" i="3"/>
  <c r="BH64" i="3"/>
  <c r="AR64" i="3"/>
  <c r="AB64" i="3"/>
  <c r="BH61" i="3"/>
  <c r="Q61" i="3"/>
  <c r="AI63" i="3"/>
  <c r="BC54" i="3"/>
  <c r="AM54" i="3"/>
  <c r="W54" i="3"/>
  <c r="BB54" i="3"/>
  <c r="AL54" i="3"/>
  <c r="V54" i="3"/>
  <c r="AW54" i="3"/>
  <c r="T54" i="3"/>
  <c r="AZ54" i="3"/>
  <c r="AE53" i="3"/>
  <c r="AT53" i="3"/>
  <c r="N53" i="3"/>
  <c r="AI53" i="3"/>
  <c r="BE53" i="3"/>
  <c r="AO53" i="3"/>
  <c r="Y53" i="3"/>
  <c r="BH53" i="3"/>
  <c r="AR53" i="3"/>
  <c r="AB53" i="3"/>
  <c r="Q54" i="3"/>
  <c r="AG61" i="3"/>
  <c r="AK63" i="3"/>
  <c r="M54" i="3"/>
  <c r="BD54" i="3"/>
  <c r="X54" i="3"/>
  <c r="AI61" i="3"/>
  <c r="AZ63" i="3"/>
  <c r="T63" i="3"/>
  <c r="BB63" i="3"/>
  <c r="AQ61" i="3"/>
  <c r="U61" i="3"/>
  <c r="AU61" i="3"/>
  <c r="Y61" i="3"/>
  <c r="BB61" i="3"/>
  <c r="AL61" i="3"/>
  <c r="V61" i="3"/>
  <c r="BC63" i="3"/>
  <c r="AX64" i="3"/>
  <c r="AH64" i="3"/>
  <c r="R64" i="3"/>
  <c r="AM64" i="3"/>
  <c r="BA64" i="3"/>
  <c r="AK64" i="3"/>
  <c r="U64" i="3"/>
  <c r="AY64" i="3"/>
  <c r="W64" i="3"/>
  <c r="BD64" i="3"/>
  <c r="AN64" i="3"/>
  <c r="AY61" i="3"/>
  <c r="AW61" i="3"/>
  <c r="AY63" i="3"/>
  <c r="U63" i="3"/>
  <c r="AP63" i="3"/>
  <c r="AR63" i="3"/>
  <c r="AB63" i="3"/>
  <c r="V63" i="3"/>
  <c r="AQ63" i="3"/>
  <c r="N63" i="3"/>
  <c r="R63" i="3"/>
  <c r="AM63" i="3"/>
  <c r="BH63" i="3"/>
  <c r="AT63" i="3"/>
  <c r="S63" i="3"/>
  <c r="AD63" i="3"/>
  <c r="AO63" i="3"/>
  <c r="Z63" i="3"/>
  <c r="AU63" i="3"/>
  <c r="BD63" i="3"/>
  <c r="AN63" i="3"/>
  <c r="X63" i="3"/>
  <c r="AA63" i="3"/>
  <c r="AW63" i="3"/>
  <c r="W63" i="3"/>
  <c r="AS63" i="3"/>
  <c r="Y63" i="3"/>
  <c r="BE63" i="3"/>
  <c r="M63" i="3"/>
  <c r="R55" i="3"/>
  <c r="AP55" i="3"/>
  <c r="AX55" i="3"/>
  <c r="Z53" i="3"/>
  <c r="AH53" i="3"/>
  <c r="AP53" i="3"/>
  <c r="BF53" i="3"/>
  <c r="W51" i="3"/>
  <c r="AA51" i="3"/>
  <c r="AU51" i="3"/>
  <c r="O51" i="3"/>
  <c r="AD51" i="3"/>
  <c r="AY51" i="3"/>
  <c r="S51" i="3"/>
  <c r="AW51" i="3"/>
  <c r="AG51" i="3"/>
  <c r="Q51" i="3"/>
  <c r="AZ51" i="3"/>
  <c r="AJ51" i="3"/>
  <c r="T51" i="3"/>
  <c r="AL51" i="3"/>
  <c r="BA51" i="3"/>
  <c r="U51" i="3"/>
  <c r="BD51" i="3"/>
  <c r="X51" i="3"/>
  <c r="Z51" i="3"/>
  <c r="AM51" i="3"/>
  <c r="BB51" i="3"/>
  <c r="V51" i="3"/>
  <c r="AQ51" i="3"/>
  <c r="BI51" i="3"/>
  <c r="AS51" i="3"/>
  <c r="AC51" i="3"/>
  <c r="M51" i="3"/>
  <c r="AV51" i="3"/>
  <c r="AF51" i="3"/>
  <c r="AP51" i="3"/>
  <c r="R51" i="3"/>
  <c r="AX51" i="3"/>
  <c r="AH51" i="3"/>
  <c r="BC51" i="3"/>
  <c r="BG51" i="3"/>
  <c r="AK51" i="3"/>
  <c r="AN51" i="3"/>
  <c r="BF51" i="3"/>
  <c r="AE51" i="3"/>
  <c r="AT51" i="3"/>
  <c r="N51" i="3"/>
  <c r="AI51" i="3"/>
  <c r="BE51" i="3"/>
  <c r="AO51" i="3"/>
  <c r="Y51" i="3"/>
  <c r="BH51" i="3"/>
  <c r="AR51" i="3"/>
  <c r="AB51" i="3"/>
  <c r="K34" i="3"/>
  <c r="L48" i="3"/>
  <c r="L46" i="3"/>
  <c r="L40" i="3"/>
  <c r="K35" i="3"/>
  <c r="K45" i="3"/>
  <c r="K43" i="3"/>
  <c r="K49" i="3"/>
  <c r="K47" i="3"/>
  <c r="L41" i="3"/>
  <c r="L42" i="3"/>
  <c r="K42" i="3"/>
  <c r="K40" i="3"/>
  <c r="K38" i="3"/>
  <c r="K36" i="3"/>
  <c r="K41" i="3"/>
  <c r="K39" i="3"/>
  <c r="K37" i="3"/>
  <c r="L37" i="3"/>
  <c r="L35" i="3"/>
  <c r="L49" i="3"/>
  <c r="K48" i="3"/>
  <c r="AB48" i="3" s="1"/>
  <c r="L47" i="3"/>
  <c r="K46" i="3"/>
  <c r="L45" i="3"/>
  <c r="L44" i="3"/>
  <c r="L43" i="3"/>
  <c r="L39" i="3"/>
  <c r="L38" i="3"/>
  <c r="L36" i="3"/>
  <c r="L34" i="3"/>
  <c r="K44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AZ38" i="3" l="1"/>
  <c r="U39" i="3"/>
  <c r="BK52" i="3"/>
  <c r="AB45" i="3"/>
  <c r="BN50" i="3"/>
  <c r="BJ52" i="3"/>
  <c r="BN52" i="3"/>
  <c r="BN61" i="3"/>
  <c r="BN57" i="3"/>
  <c r="BL52" i="3"/>
  <c r="S38" i="3"/>
  <c r="S36" i="3"/>
  <c r="AK37" i="3"/>
  <c r="AV41" i="3"/>
  <c r="BC38" i="3"/>
  <c r="S48" i="3"/>
  <c r="R38" i="3"/>
  <c r="AL39" i="3"/>
  <c r="BE40" i="3"/>
  <c r="AE47" i="3"/>
  <c r="BD48" i="3"/>
  <c r="BJ60" i="3"/>
  <c r="AD34" i="3"/>
  <c r="AL35" i="3"/>
  <c r="AF49" i="3"/>
  <c r="AG40" i="3"/>
  <c r="BL62" i="3"/>
  <c r="BL50" i="3"/>
  <c r="BK58" i="3"/>
  <c r="BJ57" i="3"/>
  <c r="BN62" i="3"/>
  <c r="BK62" i="3"/>
  <c r="X37" i="3"/>
  <c r="BF48" i="3"/>
  <c r="AX38" i="3"/>
  <c r="AX45" i="3"/>
  <c r="BK56" i="3"/>
  <c r="BJ62" i="3"/>
  <c r="BL57" i="3"/>
  <c r="BJ50" i="3"/>
  <c r="BM58" i="3"/>
  <c r="BL58" i="3"/>
  <c r="N34" i="3"/>
  <c r="AN38" i="3"/>
  <c r="AY38" i="3"/>
  <c r="AT37" i="3"/>
  <c r="BI45" i="3"/>
  <c r="Z48" i="3"/>
  <c r="BI48" i="3"/>
  <c r="AJ48" i="3"/>
  <c r="BK59" i="3"/>
  <c r="BK65" i="3"/>
  <c r="BM54" i="3"/>
  <c r="V38" i="3"/>
  <c r="AJ38" i="3"/>
  <c r="AI38" i="3"/>
  <c r="AL38" i="3"/>
  <c r="AH37" i="3"/>
  <c r="AH45" i="3"/>
  <c r="R48" i="3"/>
  <c r="AK48" i="3"/>
  <c r="BI41" i="3"/>
  <c r="BK57" i="3"/>
  <c r="T38" i="3"/>
  <c r="W38" i="3"/>
  <c r="AH38" i="3"/>
  <c r="AN37" i="3"/>
  <c r="AO45" i="3"/>
  <c r="AU48" i="3"/>
  <c r="M48" i="3"/>
  <c r="BA37" i="3"/>
  <c r="AX36" i="3"/>
  <c r="P43" i="3"/>
  <c r="BK60" i="3"/>
  <c r="BM57" i="3"/>
  <c r="BN60" i="3"/>
  <c r="BM62" i="3"/>
  <c r="BM50" i="3"/>
  <c r="BN58" i="3"/>
  <c r="BK55" i="3"/>
  <c r="AJ40" i="3"/>
  <c r="Y35" i="3"/>
  <c r="AE37" i="3"/>
  <c r="AK43" i="3"/>
  <c r="AZ43" i="3"/>
  <c r="BK50" i="3"/>
  <c r="BL55" i="3"/>
  <c r="BM52" i="3"/>
  <c r="AM40" i="3"/>
  <c r="BJ58" i="3"/>
  <c r="BN53" i="3"/>
  <c r="AW38" i="3"/>
  <c r="BD38" i="3"/>
  <c r="X38" i="3"/>
  <c r="AM38" i="3"/>
  <c r="BB38" i="3"/>
  <c r="AQ37" i="3"/>
  <c r="Q43" i="3"/>
  <c r="AT48" i="3"/>
  <c r="AQ48" i="3"/>
  <c r="AG48" i="3"/>
  <c r="X48" i="3"/>
  <c r="BM60" i="3"/>
  <c r="BN54" i="3"/>
  <c r="BK53" i="3"/>
  <c r="BN56" i="3"/>
  <c r="BK54" i="3"/>
  <c r="BL61" i="3"/>
  <c r="BM64" i="3"/>
  <c r="AZ36" i="3"/>
  <c r="AQ40" i="3"/>
  <c r="AN40" i="3"/>
  <c r="AC40" i="3"/>
  <c r="BB40" i="3"/>
  <c r="BL56" i="3"/>
  <c r="AV36" i="3"/>
  <c r="BC40" i="3"/>
  <c r="BD40" i="3"/>
  <c r="AS40" i="3"/>
  <c r="AL40" i="3"/>
  <c r="Z38" i="3"/>
  <c r="AD41" i="3"/>
  <c r="S45" i="3"/>
  <c r="BL54" i="3"/>
  <c r="BL60" i="3"/>
  <c r="W40" i="3"/>
  <c r="X40" i="3"/>
  <c r="U49" i="3"/>
  <c r="V40" i="3"/>
  <c r="BJ56" i="3"/>
  <c r="BM56" i="3"/>
  <c r="BJ64" i="3"/>
  <c r="BK64" i="3"/>
  <c r="BK61" i="3"/>
  <c r="AH47" i="3"/>
  <c r="AB47" i="3"/>
  <c r="BI47" i="3"/>
  <c r="BF47" i="3"/>
  <c r="AV47" i="3"/>
  <c r="T37" i="3"/>
  <c r="AZ37" i="3"/>
  <c r="AG37" i="3"/>
  <c r="AJ37" i="3"/>
  <c r="Q37" i="3"/>
  <c r="AW37" i="3"/>
  <c r="AD37" i="3"/>
  <c r="AH36" i="3"/>
  <c r="AE36" i="3"/>
  <c r="T36" i="3"/>
  <c r="AO36" i="3"/>
  <c r="AT36" i="3"/>
  <c r="AI36" i="3"/>
  <c r="AJ36" i="3"/>
  <c r="AG42" i="3"/>
  <c r="AE42" i="3"/>
  <c r="AZ42" i="3"/>
  <c r="AY42" i="3"/>
  <c r="T42" i="3"/>
  <c r="AA43" i="3"/>
  <c r="BB43" i="3"/>
  <c r="AE43" i="3"/>
  <c r="AI43" i="3"/>
  <c r="AX43" i="3"/>
  <c r="W43" i="3"/>
  <c r="U43" i="3"/>
  <c r="AO43" i="3"/>
  <c r="AL43" i="3"/>
  <c r="T43" i="3"/>
  <c r="AU43" i="3"/>
  <c r="AY43" i="3"/>
  <c r="S43" i="3"/>
  <c r="BA43" i="3"/>
  <c r="AF43" i="3"/>
  <c r="BG43" i="3"/>
  <c r="AP43" i="3"/>
  <c r="BD43" i="3"/>
  <c r="AD43" i="3"/>
  <c r="AR43" i="3"/>
  <c r="Y43" i="3"/>
  <c r="AW43" i="3"/>
  <c r="R43" i="3"/>
  <c r="AH43" i="3"/>
  <c r="AG43" i="3"/>
  <c r="AV46" i="3"/>
  <c r="AK46" i="3"/>
  <c r="BJ53" i="3"/>
  <c r="BL64" i="3"/>
  <c r="BJ61" i="3"/>
  <c r="BJ54" i="3"/>
  <c r="BN64" i="3"/>
  <c r="BM61" i="3"/>
  <c r="P36" i="3"/>
  <c r="R36" i="3"/>
  <c r="AY37" i="3"/>
  <c r="AA37" i="3"/>
  <c r="R37" i="3"/>
  <c r="U37" i="3"/>
  <c r="AJ42" i="3"/>
  <c r="AB43" i="3"/>
  <c r="N43" i="3"/>
  <c r="Z43" i="3"/>
  <c r="AN39" i="3"/>
  <c r="BA39" i="3"/>
  <c r="AB37" i="3"/>
  <c r="Q39" i="3"/>
  <c r="AY36" i="3"/>
  <c r="N36" i="3"/>
  <c r="AU37" i="3"/>
  <c r="AX37" i="3"/>
  <c r="N37" i="3"/>
  <c r="BD37" i="3"/>
  <c r="BE43" i="3"/>
  <c r="BC43" i="3"/>
  <c r="AN43" i="3"/>
  <c r="AV43" i="3"/>
  <c r="Q47" i="3"/>
  <c r="N47" i="3"/>
  <c r="AV34" i="3"/>
  <c r="Q36" i="3"/>
  <c r="Q38" i="3"/>
  <c r="AV38" i="3"/>
  <c r="AF38" i="3"/>
  <c r="P38" i="3"/>
  <c r="AU38" i="3"/>
  <c r="AE38" i="3"/>
  <c r="O38" i="3"/>
  <c r="AT38" i="3"/>
  <c r="AD38" i="3"/>
  <c r="N38" i="3"/>
  <c r="AI37" i="3"/>
  <c r="O37" i="3"/>
  <c r="BF37" i="3"/>
  <c r="AP37" i="3"/>
  <c r="Z37" i="3"/>
  <c r="BI37" i="3"/>
  <c r="AS37" i="3"/>
  <c r="AC37" i="3"/>
  <c r="M37" i="3"/>
  <c r="AV37" i="3"/>
  <c r="AF37" i="3"/>
  <c r="P37" i="3"/>
  <c r="X41" i="3"/>
  <c r="Y45" i="3"/>
  <c r="AY45" i="3"/>
  <c r="AP48" i="3"/>
  <c r="N48" i="3"/>
  <c r="AE48" i="3"/>
  <c r="BA48" i="3"/>
  <c r="AC48" i="3"/>
  <c r="AV48" i="3"/>
  <c r="T48" i="3"/>
  <c r="W37" i="3"/>
  <c r="V45" i="3"/>
  <c r="T39" i="3"/>
  <c r="AW39" i="3"/>
  <c r="AJ39" i="3"/>
  <c r="AG38" i="3"/>
  <c r="AA40" i="3"/>
  <c r="BG40" i="3"/>
  <c r="BH38" i="3"/>
  <c r="AR38" i="3"/>
  <c r="AB38" i="3"/>
  <c r="BG38" i="3"/>
  <c r="AQ38" i="3"/>
  <c r="AA38" i="3"/>
  <c r="BF38" i="3"/>
  <c r="AP38" i="3"/>
  <c r="T40" i="3"/>
  <c r="AZ40" i="3"/>
  <c r="S37" i="3"/>
  <c r="BG37" i="3"/>
  <c r="BB37" i="3"/>
  <c r="AL37" i="3"/>
  <c r="V37" i="3"/>
  <c r="BE37" i="3"/>
  <c r="AO37" i="3"/>
  <c r="Y37" i="3"/>
  <c r="BH37" i="3"/>
  <c r="AR37" i="3"/>
  <c r="BH45" i="3"/>
  <c r="AO47" i="3"/>
  <c r="AY47" i="3"/>
  <c r="AH48" i="3"/>
  <c r="AY48" i="3"/>
  <c r="AA48" i="3"/>
  <c r="AW48" i="3"/>
  <c r="Q48" i="3"/>
  <c r="AN48" i="3"/>
  <c r="P48" i="3"/>
  <c r="AC38" i="3"/>
  <c r="AZ46" i="3"/>
  <c r="BA35" i="3"/>
  <c r="AA41" i="3"/>
  <c r="AC42" i="3"/>
  <c r="BM53" i="3"/>
  <c r="BM55" i="3"/>
  <c r="BL63" i="3"/>
  <c r="BM63" i="3"/>
  <c r="BK63" i="3"/>
  <c r="BN63" i="3"/>
  <c r="BJ63" i="3"/>
  <c r="BJ55" i="3"/>
  <c r="BN55" i="3"/>
  <c r="BL53" i="3"/>
  <c r="BL51" i="3"/>
  <c r="BJ51" i="3"/>
  <c r="BM51" i="3"/>
  <c r="BK51" i="3"/>
  <c r="BN51" i="3"/>
  <c r="AR45" i="3"/>
  <c r="AI45" i="3"/>
  <c r="R45" i="3"/>
  <c r="AX48" i="3"/>
  <c r="AD48" i="3"/>
  <c r="BG48" i="3"/>
  <c r="AI48" i="3"/>
  <c r="O48" i="3"/>
  <c r="AS48" i="3"/>
  <c r="U48" i="3"/>
  <c r="AZ48" i="3"/>
  <c r="AF48" i="3"/>
  <c r="AF36" i="3"/>
  <c r="AU36" i="3"/>
  <c r="O36" i="3"/>
  <c r="AD36" i="3"/>
  <c r="BE36" i="3"/>
  <c r="O40" i="3"/>
  <c r="BL40" i="3" s="1"/>
  <c r="AE34" i="3"/>
  <c r="AH35" i="3"/>
  <c r="S35" i="3"/>
  <c r="BE35" i="3"/>
  <c r="BH35" i="3"/>
  <c r="AI35" i="3"/>
  <c r="AU34" i="3"/>
  <c r="AK34" i="3"/>
  <c r="BC37" i="3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N45" i="3"/>
  <c r="BE47" i="3"/>
  <c r="AG47" i="3"/>
  <c r="M47" i="3"/>
  <c r="AR47" i="3"/>
  <c r="T47" i="3"/>
  <c r="AU47" i="3"/>
  <c r="AA47" i="3"/>
  <c r="AX47" i="3"/>
  <c r="AD47" i="3"/>
  <c r="BA40" i="3"/>
  <c r="AW40" i="3"/>
  <c r="P35" i="3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G45" i="3"/>
  <c r="AQ45" i="3"/>
  <c r="AA45" i="3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BK40" i="3" s="1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BN41" i="3" s="1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B39" i="3"/>
  <c r="M34" i="3"/>
  <c r="AT35" i="3"/>
  <c r="AD35" i="3"/>
  <c r="N35" i="3"/>
  <c r="AW35" i="3"/>
  <c r="AG35" i="3"/>
  <c r="Q35" i="3"/>
  <c r="AZ35" i="3"/>
  <c r="AJ35" i="3"/>
  <c r="T35" i="3"/>
  <c r="O39" i="3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AJ43" i="3"/>
  <c r="BF43" i="3"/>
  <c r="AT43" i="3"/>
  <c r="X43" i="3"/>
  <c r="BH43" i="3"/>
  <c r="AM43" i="3"/>
  <c r="M43" i="3"/>
  <c r="AC43" i="3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V48" i="3"/>
  <c r="BC48" i="3"/>
  <c r="AM48" i="3"/>
  <c r="W48" i="3"/>
  <c r="BE48" i="3"/>
  <c r="AO48" i="3"/>
  <c r="Y48" i="3"/>
  <c r="BH48" i="3"/>
  <c r="AR48" i="3"/>
  <c r="AH39" i="3"/>
  <c r="BI36" i="3"/>
  <c r="U38" i="3"/>
  <c r="AC36" i="3"/>
  <c r="BI38" i="3"/>
  <c r="M36" i="3"/>
  <c r="AK36" i="3"/>
  <c r="U36" i="3"/>
  <c r="BA38" i="3"/>
  <c r="M38" i="3"/>
  <c r="N42" i="3"/>
  <c r="V42" i="3"/>
  <c r="AW42" i="3"/>
  <c r="Y42" i="3"/>
  <c r="BB42" i="3"/>
  <c r="AL42" i="3"/>
  <c r="BE42" i="3"/>
  <c r="AO42" i="3"/>
  <c r="R39" i="3"/>
  <c r="AX39" i="3"/>
  <c r="AP39" i="3"/>
  <c r="AK38" i="3"/>
  <c r="Y38" i="3"/>
  <c r="BE38" i="3"/>
  <c r="AO38" i="3"/>
  <c r="AS38" i="3"/>
  <c r="AS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K45" i="3"/>
  <c r="BK41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K32" i="3"/>
  <c r="K28" i="3"/>
  <c r="K25" i="3"/>
  <c r="K23" i="3"/>
  <c r="K21" i="3"/>
  <c r="L21" i="3"/>
  <c r="K29" i="3"/>
  <c r="K27" i="3"/>
  <c r="K19" i="3"/>
  <c r="K33" i="3"/>
  <c r="L33" i="3"/>
  <c r="L31" i="3"/>
  <c r="L27" i="3"/>
  <c r="L25" i="3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L18" i="3"/>
  <c r="L32" i="3"/>
  <c r="N32" i="3" s="1"/>
  <c r="L26" i="3"/>
  <c r="L24" i="3"/>
  <c r="L22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AC21" i="3" l="1"/>
  <c r="BN48" i="3"/>
  <c r="BL37" i="3"/>
  <c r="AK25" i="3"/>
  <c r="BN40" i="3"/>
  <c r="BK37" i="3"/>
  <c r="BM37" i="3"/>
  <c r="BK49" i="3"/>
  <c r="BK43" i="3"/>
  <c r="BJ43" i="3"/>
  <c r="BK39" i="3"/>
  <c r="BF18" i="3"/>
  <c r="S33" i="3"/>
  <c r="BA25" i="3"/>
  <c r="BA19" i="3"/>
  <c r="Z18" i="3"/>
  <c r="AL29" i="3"/>
  <c r="AB26" i="3"/>
  <c r="AP21" i="3"/>
  <c r="BN37" i="3"/>
  <c r="AC18" i="3"/>
  <c r="BN38" i="3"/>
  <c r="BN36" i="3"/>
  <c r="BL48" i="3"/>
  <c r="BK48" i="3"/>
  <c r="BJ36" i="3"/>
  <c r="BL42" i="3"/>
  <c r="BK42" i="3"/>
  <c r="BM45" i="3"/>
  <c r="BK35" i="3"/>
  <c r="BN45" i="3"/>
  <c r="BN43" i="3"/>
  <c r="P21" i="3"/>
  <c r="BF25" i="3"/>
  <c r="R27" i="3"/>
  <c r="BH18" i="3"/>
  <c r="AO18" i="3"/>
  <c r="BJ46" i="3"/>
  <c r="BN42" i="3"/>
  <c r="BN39" i="3"/>
  <c r="BN35" i="3"/>
  <c r="BL45" i="3"/>
  <c r="BL47" i="3"/>
  <c r="BK47" i="3"/>
  <c r="BJ45" i="3"/>
  <c r="AR18" i="3"/>
  <c r="M33" i="3"/>
  <c r="AA18" i="3"/>
  <c r="AX33" i="3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U19" i="3"/>
  <c r="BD29" i="3"/>
  <c r="BK38" i="3"/>
  <c r="AZ18" i="3"/>
  <c r="AJ18" i="3"/>
  <c r="T18" i="3"/>
  <c r="AY18" i="3"/>
  <c r="AI18" i="3"/>
  <c r="S18" i="3"/>
  <c r="AX18" i="3"/>
  <c r="AH18" i="3"/>
  <c r="R18" i="3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BN25" i="3" s="1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V24" i="3"/>
  <c r="AL24" i="3"/>
  <c r="BB24" i="3"/>
  <c r="N24" i="3"/>
  <c r="AT24" i="3"/>
  <c r="AD24" i="3"/>
  <c r="AW24" i="3"/>
  <c r="AG24" i="3"/>
  <c r="Q24" i="3"/>
  <c r="AZ24" i="3"/>
  <c r="AJ24" i="3"/>
  <c r="T24" i="3"/>
  <c r="AY24" i="3"/>
  <c r="AI24" i="3"/>
  <c r="S24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E24" i="3"/>
  <c r="AO24" i="3"/>
  <c r="Y24" i="3"/>
  <c r="BH24" i="3"/>
  <c r="AR24" i="3"/>
  <c r="AB24" i="3"/>
  <c r="BG24" i="3"/>
  <c r="AQ24" i="3"/>
  <c r="AA24" i="3"/>
  <c r="AP24" i="3"/>
  <c r="AH26" i="3"/>
  <c r="AM26" i="3"/>
  <c r="BF26" i="3"/>
  <c r="AT26" i="3"/>
  <c r="N26" i="3"/>
  <c r="AI26" i="3"/>
  <c r="BE26" i="3"/>
  <c r="AO26" i="3"/>
  <c r="Y26" i="3"/>
  <c r="BH26" i="3"/>
  <c r="AR26" i="3"/>
  <c r="BA32" i="3"/>
  <c r="AK32" i="3"/>
  <c r="U32" i="3"/>
  <c r="BD32" i="3"/>
  <c r="AN32" i="3"/>
  <c r="X32" i="3"/>
  <c r="L17" i="3"/>
  <c r="K17" i="3"/>
  <c r="K15" i="3"/>
  <c r="K14" i="3"/>
  <c r="K12" i="3"/>
  <c r="K10" i="3"/>
  <c r="L14" i="3"/>
  <c r="K16" i="3"/>
  <c r="W11" i="3"/>
  <c r="K13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BK28" i="3" l="1"/>
  <c r="BK33" i="3"/>
  <c r="BK25" i="3"/>
  <c r="BK21" i="3"/>
  <c r="O15" i="3"/>
  <c r="BN19" i="3"/>
  <c r="BL21" i="3"/>
  <c r="R11" i="3"/>
  <c r="BJ28" i="3"/>
  <c r="BK29" i="3"/>
  <c r="BN21" i="3"/>
  <c r="BM29" i="3"/>
  <c r="BN29" i="3"/>
  <c r="BL18" i="3"/>
  <c r="BK18" i="3"/>
  <c r="BN33" i="3"/>
  <c r="X11" i="3"/>
  <c r="BN18" i="3"/>
  <c r="AK11" i="3"/>
  <c r="AQ12" i="3"/>
  <c r="BK20" i="3"/>
  <c r="AF12" i="3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BN11" i="3" s="1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L5" i="3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K6" i="3"/>
  <c r="L4" i="3"/>
  <c r="K4" i="3"/>
  <c r="AG7" i="3"/>
  <c r="AT7" i="3"/>
  <c r="AM5" i="3"/>
  <c r="AB3" i="3" l="1"/>
  <c r="AJ7" i="3"/>
  <c r="BK12" i="3"/>
  <c r="BD5" i="3"/>
  <c r="AW3" i="3"/>
  <c r="AE9" i="3"/>
  <c r="AL6" i="3"/>
  <c r="O3" i="3"/>
  <c r="Q9" i="3"/>
  <c r="AB5" i="3"/>
  <c r="M6" i="3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K6" i="3" l="1"/>
  <c r="BJ8" i="3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<sst xmlns="http://schemas.openxmlformats.org/spreadsheetml/2006/main" count="3198" uniqueCount="794">
  <si>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</si>
  <si>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</si>
  <si>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</si>
  <si>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</si>
  <si>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</si>
  <si>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</si>
  <si>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</si>
  <si>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</si>
  <si>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</si>
  <si>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</si>
  <si>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</si>
  <si>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</si>
  <si>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</si>
  <si>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</si>
  <si>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</si>
  <si>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</si>
  <si>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</si>
  <si>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</si>
  <si>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</si>
  <si>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</si>
  <si>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</si>
  <si>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</si>
  <si>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</si>
  <si>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</si>
  <si>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</si>
  <si>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</si>
  <si>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</si>
  <si>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</si>
  <si>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</si>
  <si>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</si>
  <si>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</si>
  <si>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</si>
  <si>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</si>
  <si>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</si>
  <si>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</si>
  <si>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</si>
  <si>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</si>
  <si>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</si>
  <si>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</si>
  <si>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</si>
  <si>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</si>
  <si>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</si>
  <si>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</si>
  <si>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</si>
  <si>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</si>
  <si>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</si>
  <si>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</si>
  <si>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</si>
  <si>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</si>
  <si>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</si>
  <si>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</si>
  <si>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</si>
  <si>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</si>
  <si>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</si>
  <si>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</si>
  <si>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</si>
  <si>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</si>
  <si>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</si>
  <si>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</si>
  <si>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</si>
  <si>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</si>
  <si>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</si>
  <si>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</si>
  <si>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</si>
  <si>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</si>
  <si>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</si>
  <si>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</si>
  <si>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</si>
  <si>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</si>
  <si>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</si>
  <si>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</si>
  <si>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</si>
  <si>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</si>
  <si>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</si>
  <si>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</si>
  <si>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</si>
  <si>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</si>
  <si>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</si>
  <si>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</si>
  <si>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</si>
  <si>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</si>
  <si>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</si>
  <si>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</si>
  <si>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</si>
  <si>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</si>
  <si>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</si>
  <si>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</si>
  <si>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</si>
  <si>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</si>
  <si>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</si>
  <si>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</si>
  <si>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</si>
  <si>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</si>
  <si>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</si>
  <si>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</si>
  <si>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</si>
  <si>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</si>
  <si>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</si>
  <si>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</si>
  <si>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</si>
  <si>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</si>
  <si>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</si>
  <si>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</si>
  <si>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</si>
  <si>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</si>
  <si>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</si>
  <si>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</si>
  <si>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</si>
  <si>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</si>
  <si>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</si>
  <si>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</si>
  <si>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</si>
  <si>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</si>
  <si>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</si>
  <si>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</si>
  <si>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</si>
  <si>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</si>
  <si>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</si>
  <si>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</si>
  <si>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</si>
  <si>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</si>
  <si>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</si>
  <si>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</si>
  <si>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</si>
  <si>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</si>
  <si>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</si>
  <si>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</si>
  <si>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</si>
  <si>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</si>
  <si>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</si>
  <si>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</si>
  <si>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</si>
  <si>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</si>
  <si>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</si>
  <si>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</si>
  <si>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</si>
  <si>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</si>
  <si>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</si>
  <si>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</si>
  <si>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</si>
  <si>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</si>
  <si>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</si>
  <si>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</si>
  <si>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</si>
  <si>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</si>
  <si>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</si>
  <si>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</si>
  <si>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</si>
  <si>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</si>
  <si>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</si>
  <si>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</si>
  <si>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</si>
  <si>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</si>
  <si>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</si>
  <si>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</si>
  <si>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</si>
  <si>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</si>
  <si>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</si>
  <si>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</si>
  <si>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</si>
  <si>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</si>
  <si>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</si>
  <si>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</si>
  <si>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</si>
  <si>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</si>
  <si>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</si>
  <si>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</si>
  <si>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</si>
  <si>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</si>
  <si>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</si>
  <si>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</si>
  <si>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</si>
  <si>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</si>
  <si>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</si>
  <si>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</si>
  <si>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</si>
  <si>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</si>
  <si>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</si>
  <si>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</si>
  <si>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</si>
  <si>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</si>
  <si>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</si>
  <si>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</si>
  <si>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</si>
  <si>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</si>
  <si>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</si>
  <si>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</si>
  <si>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</si>
  <si>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</si>
  <si>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</si>
  <si>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</si>
  <si>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</si>
  <si>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</si>
  <si>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</si>
  <si>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</si>
  <si>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</si>
  <si>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</si>
  <si>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</si>
  <si>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</si>
  <si>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</si>
  <si>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</si>
  <si>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</si>
  <si>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</si>
  <si>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</si>
  <si>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</si>
  <si>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</si>
  <si>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</si>
  <si>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</si>
  <si>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</si>
  <si>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</si>
  <si>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</si>
  <si>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</si>
  <si>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</si>
  <si>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</si>
  <si>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</si>
  <si>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</si>
  <si>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</si>
  <si>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</si>
  <si>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</si>
  <si>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</si>
  <si>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</si>
  <si>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</si>
  <si>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</si>
  <si>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</si>
  <si>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</si>
  <si>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</si>
  <si>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</si>
  <si>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</si>
  <si>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</si>
  <si>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</si>
  <si>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</si>
  <si>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</si>
  <si>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</si>
  <si>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</si>
  <si>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</si>
  <si>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</si>
  <si>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</si>
  <si>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</si>
  <si>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</si>
  <si>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</si>
  <si>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</si>
  <si>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</si>
  <si>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</si>
  <si>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</si>
  <si>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</si>
  <si>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</si>
  <si>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</si>
  <si>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</si>
  <si>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</si>
  <si>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</si>
  <si>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</si>
  <si>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</si>
  <si>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</si>
  <si>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</si>
  <si>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</si>
  <si>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</si>
  <si>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</si>
  <si>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</si>
  <si>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</si>
  <si>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</si>
  <si>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</si>
  <si>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</si>
  <si>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</si>
  <si>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</si>
  <si>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</si>
  <si>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</si>
  <si>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</si>
  <si>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</si>
  <si>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</si>
  <si>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</si>
  <si>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</si>
  <si>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</si>
  <si>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</si>
  <si>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</si>
  <si>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</si>
  <si>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</si>
  <si>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</si>
  <si>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</si>
  <si>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</si>
  <si>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</si>
  <si>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</si>
  <si>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</si>
  <si>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</si>
  <si>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</si>
  <si>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</si>
  <si>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</si>
  <si>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</si>
  <si>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</si>
  <si>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</si>
  <si>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</si>
  <si>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</si>
  <si>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</si>
  <si>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</si>
  <si>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</si>
  <si>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</si>
  <si>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</si>
  <si>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</si>
  <si>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</si>
  <si>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</si>
  <si>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</si>
  <si>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</si>
  <si>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</si>
  <si>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</si>
  <si>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</si>
  <si>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</si>
  <si>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</si>
  <si>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</si>
  <si>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</si>
  <si>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</si>
  <si>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</si>
  <si>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</si>
  <si>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</si>
  <si>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</si>
  <si>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</si>
  <si>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</si>
  <si>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</si>
  <si>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</si>
  <si>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</si>
  <si>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</si>
  <si>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</si>
  <si>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</si>
  <si>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</si>
  <si>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</si>
  <si>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</si>
  <si>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</si>
  <si>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</si>
  <si>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</si>
  <si>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</si>
  <si>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</si>
  <si>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</si>
  <si>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</si>
  <si>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</si>
  <si>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</si>
  <si>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</si>
  <si>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</si>
  <si>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</si>
  <si>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</si>
  <si>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</si>
  <si>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</si>
  <si>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</si>
  <si>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</si>
  <si>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</si>
  <si>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</si>
  <si>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</si>
  <si>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</si>
  <si>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</si>
  <si>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</si>
  <si>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</si>
  <si>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</si>
  <si>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</si>
  <si>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</si>
  <si>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</si>
  <si>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</si>
  <si>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</si>
  <si>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</si>
  <si>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</si>
  <si>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</si>
  <si>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</si>
  <si>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</si>
  <si>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</si>
  <si>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</si>
  <si>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</si>
  <si>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</si>
  <si>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</si>
  <si>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</si>
  <si>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</si>
  <si>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</si>
  <si>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</si>
  <si>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</si>
  <si>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</si>
  <si>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</si>
  <si>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</si>
  <si>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</si>
  <si>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</si>
  <si>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</si>
  <si>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</si>
  <si>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</si>
  <si>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</si>
  <si>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</si>
  <si>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</si>
  <si>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</si>
  <si>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</si>
  <si>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</si>
  <si>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</si>
  <si>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</si>
  <si>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</si>
  <si>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</si>
  <si>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</si>
  <si>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</si>
  <si>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</si>
  <si>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</si>
  <si>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</si>
  <si>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</si>
  <si>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</si>
  <si>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</si>
  <si>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</si>
  <si>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</si>
  <si>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</si>
  <si>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</si>
  <si>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</si>
  <si>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</si>
  <si>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</si>
  <si>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</si>
  <si>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</si>
  <si>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</si>
  <si>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</si>
  <si>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</si>
  <si>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</si>
  <si>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</si>
  <si>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</si>
  <si>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</si>
  <si>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</si>
  <si>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</si>
  <si>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</si>
  <si>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</si>
  <si>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</si>
  <si>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</si>
  <si>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</si>
  <si>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</si>
  <si>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</si>
  <si>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</si>
  <si>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</si>
  <si>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</si>
  <si>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</si>
  <si>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</si>
  <si>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</si>
  <si>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</si>
  <si>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</si>
  <si>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</si>
  <si>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</si>
  <si>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</si>
  <si>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</si>
  <si>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</si>
  <si>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</si>
  <si>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</si>
  <si>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</si>
  <si>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</si>
  <si>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</si>
  <si>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</si>
  <si>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</si>
  <si>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</si>
  <si>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</si>
  <si>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</si>
  <si>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</si>
  <si>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</si>
  <si>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</si>
  <si>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</si>
  <si>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</si>
  <si>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</si>
  <si>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</si>
  <si>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</si>
  <si>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</si>
  <si>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</si>
  <si>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</si>
  <si>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</si>
  <si>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</si>
  <si>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</si>
  <si>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</si>
  <si>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</si>
  <si>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</si>
  <si>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</si>
  <si>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</si>
  <si>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</si>
  <si>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</si>
  <si>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</si>
  <si>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</si>
  <si>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</si>
  <si>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</si>
  <si>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</si>
  <si>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</si>
  <si>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</si>
  <si>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</si>
  <si>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</si>
  <si>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</si>
  <si>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</si>
  <si>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</si>
  <si>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</si>
  <si>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</si>
  <si>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</si>
  <si>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</si>
  <si>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</si>
  <si>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</si>
  <si>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</si>
  <si>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</si>
  <si>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</si>
  <si>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</si>
  <si>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</si>
  <si>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</si>
  <si>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</si>
  <si>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</si>
  <si>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</si>
  <si>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</si>
  <si>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</si>
  <si>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</si>
  <si>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</si>
  <si>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</si>
  <si>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</si>
  <si>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</si>
  <si>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</si>
  <si>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</si>
  <si>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</si>
  <si>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</si>
  <si>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</si>
  <si>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</si>
  <si>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</si>
  <si>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</si>
  <si>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</si>
  <si>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</si>
  <si>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</si>
  <si>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</si>
  <si>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</si>
  <si>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</si>
  <si>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</si>
  <si>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</si>
  <si>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</si>
  <si>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</si>
  <si>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</si>
  <si>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</si>
  <si>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</si>
  <si>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</si>
  <si>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</si>
  <si>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</si>
  <si>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</si>
  <si>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</si>
  <si>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</si>
  <si>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</si>
  <si>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</si>
  <si>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</si>
  <si>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</si>
  <si>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</si>
  <si>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</si>
  <si>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</si>
  <si>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</si>
  <si>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</si>
  <si>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</si>
  <si>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</si>
  <si>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</si>
  <si>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</si>
  <si>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</si>
  <si>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</si>
  <si>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</si>
  <si>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</si>
  <si>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</si>
  <si>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</si>
  <si>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</si>
  <si>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</si>
  <si>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</si>
  <si>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</si>
  <si>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</si>
  <si>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</si>
  <si>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</si>
  <si>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</si>
  <si>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</si>
  <si>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</si>
  <si>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</si>
  <si>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</si>
  <si>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</si>
  <si>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</si>
  <si>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</si>
  <si>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</si>
  <si>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</si>
  <si>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</si>
  <si>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</si>
  <si>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</si>
  <si>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</si>
  <si>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</si>
  <si>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</si>
  <si>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</si>
  <si>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</si>
  <si>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</si>
  <si>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</si>
  <si>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</si>
  <si>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</si>
  <si>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</si>
  <si>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</si>
  <si>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</si>
  <si>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</si>
  <si>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</si>
  <si>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</si>
  <si>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</si>
  <si>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</si>
  <si>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</si>
  <si>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</si>
  <si>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</si>
  <si>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</si>
  <si>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</si>
  <si>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</si>
  <si>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</si>
  <si>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</si>
  <si>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</si>
  <si>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</si>
  <si>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</si>
  <si>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</si>
  <si>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</si>
  <si>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</si>
  <si>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</si>
  <si>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</si>
  <si>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</si>
  <si>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</si>
  <si>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</si>
  <si>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</si>
  <si>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</si>
  <si>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</si>
  <si>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</si>
  <si>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</si>
  <si>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</si>
  <si>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</si>
  <si>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</si>
  <si>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</si>
  <si>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</si>
  <si>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</si>
  <si>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</si>
  <si>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</si>
  <si>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</si>
  <si>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</si>
  <si>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</si>
  <si>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</si>
  <si>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</si>
  <si>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</si>
  <si>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</si>
  <si>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</si>
  <si>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</si>
  <si>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</si>
  <si>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</si>
  <si>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</si>
  <si>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</si>
  <si>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</si>
  <si>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</si>
  <si>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</si>
  <si>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</si>
  <si>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</si>
  <si>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</si>
  <si>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</si>
  <si>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</si>
  <si>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</si>
  <si>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</si>
  <si>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</si>
  <si>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</si>
  <si>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</si>
  <si>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</si>
  <si>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</si>
  <si>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</si>
  <si>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</si>
  <si>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</si>
  <si>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</si>
  <si>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</si>
  <si>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</si>
  <si>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</si>
  <si>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</si>
  <si>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</si>
  <si>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</si>
  <si>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</si>
  <si>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</si>
  <si>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</si>
  <si>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</si>
  <si>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</si>
  <si>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</si>
  <si>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</si>
  <si>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</si>
  <si>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</si>
  <si>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</si>
  <si>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</si>
  <si>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</si>
  <si>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</si>
  <si>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</si>
  <si>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</si>
  <si>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</si>
  <si>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</si>
  <si>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</si>
  <si>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</si>
  <si>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</si>
  <si>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</si>
  <si>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</si>
  <si>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</si>
  <si>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</si>
  <si>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</si>
  <si>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</si>
  <si>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</si>
  <si>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</si>
  <si>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</si>
  <si>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</si>
  <si>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</si>
  <si>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</si>
  <si>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</si>
  <si>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</si>
  <si>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</si>
  <si>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</si>
  <si>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</si>
  <si>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</si>
  <si>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</si>
  <si>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</si>
  <si>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</si>
  <si>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</si>
  <si>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</si>
  <si>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</si>
  <si>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</si>
  <si>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</si>
  <si>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</si>
  <si>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</si>
  <si>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</si>
  <si>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</si>
  <si>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</si>
  <si>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</si>
  <si>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</si>
  <si>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</si>
  <si>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</si>
  <si>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</si>
  <si>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</si>
  <si>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</si>
  <si>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</si>
  <si>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</si>
  <si>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</si>
  <si>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</si>
  <si>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</si>
  <si>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</si>
  <si>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</si>
  <si>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</si>
  <si>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</si>
  <si>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</si>
  <si>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</si>
  <si>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</si>
  <si>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</si>
  <si>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</si>
  <si>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</si>
  <si>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</si>
  <si>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</si>
  <si>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</si>
  <si>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</si>
  <si>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</si>
  <si>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</si>
  <si>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</si>
  <si>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</si>
  <si>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</si>
  <si>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</si>
  <si>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</si>
  <si>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</si>
  <si>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</si>
  <si>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</si>
  <si>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</si>
  <si>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</si>
  <si>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</si>
  <si>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</si>
  <si>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</si>
  <si>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</si>
  <si>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</si>
  <si>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</si>
  <si>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</si>
  <si>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</si>
  <si>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</si>
  <si>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</si>
  <si>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</si>
  <si>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</si>
  <si>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</si>
  <si>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</si>
  <si>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</si>
  <si>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</si>
  <si>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</si>
  <si>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</si>
  <si>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</si>
  <si>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</si>
  <si>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</si>
  <si>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</si>
  <si>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</si>
  <si>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</si>
  <si>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</si>
  <si>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</si>
  <si>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</si>
  <si>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</si>
  <si>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</si>
  <si>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</si>
  <si>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</si>
  <si>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</si>
  <si>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</si>
  <si>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</si>
  <si>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</si>
  <si>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</si>
  <si>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</si>
  <si>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</si>
  <si>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</si>
  <si>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</si>
  <si>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</si>
  <si>
    <t>Bray</t>
  </si>
  <si>
    <t>Galway</t>
  </si>
  <si>
    <t>Treaty United</t>
  </si>
  <si>
    <t>UC Dublin</t>
  </si>
  <si>
    <t>23/11/2021</t>
  </si>
  <si>
    <t>24/11/2021</t>
  </si>
  <si>
    <t>Chengdu Rongcheng</t>
  </si>
  <si>
    <t>Zhejiang Professional</t>
  </si>
  <si>
    <t>FCSB</t>
  </si>
  <si>
    <t>Helsingborg</t>
  </si>
  <si>
    <t>15/02/2022</t>
  </si>
  <si>
    <t>16/02/2022</t>
  </si>
  <si>
    <t>SP Braga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</si>
</sst>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topLeftCell="A399" zoomScale="80" zoomScaleNormal="80" workbookViewId="0">
      <selection activeCell="A405" sqref="A405:E676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1.5304</v>
      </c>
      <c r="D2">
        <v>1.5759000000000001</v>
      </c>
      <c r="E2">
        <v>0.80100000000000005</v>
      </c>
    </row>
    <row r="3" spans="1:5" x14ac:dyDescent="0.25">
      <c r="A3" t="s">
        <v>10</v>
      </c>
      <c r="B3" t="s">
        <v>227</v>
      </c>
      <c r="C3">
        <v>1.5304</v>
      </c>
      <c r="D3">
        <v>1.1842999999999999</v>
      </c>
      <c r="E3">
        <v>0.80630000000000002</v>
      </c>
    </row>
    <row r="4" spans="1:5" x14ac:dyDescent="0.25">
      <c r="A4" t="s">
        <v>10</v>
      </c>
      <c r="B4" t="s">
        <v>230</v>
      </c>
      <c r="C4">
        <v>1.5304</v>
      </c>
      <c r="D4">
        <v>0.61499999999999999</v>
      </c>
      <c r="E4">
        <v>1.3912</v>
      </c>
    </row>
    <row r="5" spans="1:5" x14ac:dyDescent="0.25">
      <c r="A5" t="s">
        <v>10</v>
      </c>
      <c r="B5" t="s">
        <v>228</v>
      </c>
      <c r="C5">
        <v>1.5304</v>
      </c>
      <c r="D5">
        <v>0.88400000000000001</v>
      </c>
      <c r="E5">
        <v>0.84319999999999995</v>
      </c>
    </row>
    <row r="6" spans="1:5" x14ac:dyDescent="0.25">
      <c r="A6" t="s">
        <v>10</v>
      </c>
      <c r="B6" t="s">
        <v>41</v>
      </c>
      <c r="C6">
        <v>1.5304</v>
      </c>
      <c r="D6">
        <v>0.85760000000000003</v>
      </c>
      <c r="E6">
        <v>0.7167</v>
      </c>
    </row>
    <row r="7" spans="1:5" x14ac:dyDescent="0.25">
      <c r="A7" t="s">
        <v>10</v>
      </c>
      <c r="B7" t="s">
        <v>231</v>
      </c>
      <c r="C7">
        <v>1.5304</v>
      </c>
      <c r="D7">
        <v>1.3885000000000001</v>
      </c>
      <c r="E7">
        <v>0.7167</v>
      </c>
    </row>
    <row r="8" spans="1:5" x14ac:dyDescent="0.25">
      <c r="A8" t="s">
        <v>10</v>
      </c>
      <c r="B8" t="s">
        <v>11</v>
      </c>
      <c r="C8">
        <v>1.5304</v>
      </c>
      <c r="D8">
        <v>0.73509999999999998</v>
      </c>
      <c r="E8">
        <v>1.2094</v>
      </c>
    </row>
    <row r="9" spans="1:5" x14ac:dyDescent="0.25">
      <c r="A9" t="s">
        <v>10</v>
      </c>
      <c r="B9" t="s">
        <v>39</v>
      </c>
      <c r="C9">
        <v>1.5304</v>
      </c>
      <c r="D9">
        <v>1.4990000000000001</v>
      </c>
      <c r="E9">
        <v>0.75890000000000002</v>
      </c>
    </row>
    <row r="10" spans="1:5" x14ac:dyDescent="0.25">
      <c r="A10" t="s">
        <v>10</v>
      </c>
      <c r="B10" t="s">
        <v>226</v>
      </c>
      <c r="C10">
        <v>1.5304</v>
      </c>
      <c r="D10">
        <v>1.3068</v>
      </c>
      <c r="E10">
        <v>0.7167</v>
      </c>
    </row>
    <row r="11" spans="1:5" x14ac:dyDescent="0.25">
      <c r="A11" t="s">
        <v>10</v>
      </c>
      <c r="B11" t="s">
        <v>38</v>
      </c>
      <c r="C11">
        <v>1.5304</v>
      </c>
      <c r="D11">
        <v>0.85760000000000003</v>
      </c>
      <c r="E11">
        <v>0.94069999999999998</v>
      </c>
    </row>
    <row r="12" spans="1:5" x14ac:dyDescent="0.25">
      <c r="A12" t="s">
        <v>10</v>
      </c>
      <c r="B12" t="s">
        <v>42</v>
      </c>
      <c r="C12">
        <v>1.5304</v>
      </c>
      <c r="D12">
        <v>1.3836999999999999</v>
      </c>
      <c r="E12">
        <v>1.0118</v>
      </c>
    </row>
    <row r="13" spans="1:5" x14ac:dyDescent="0.25">
      <c r="A13" t="s">
        <v>10</v>
      </c>
      <c r="B13" t="s">
        <v>37</v>
      </c>
      <c r="C13">
        <v>1.5304</v>
      </c>
      <c r="D13">
        <v>0.73029999999999995</v>
      </c>
      <c r="E13">
        <v>1.5599000000000001</v>
      </c>
    </row>
    <row r="14" spans="1:5" x14ac:dyDescent="0.25">
      <c r="A14" t="s">
        <v>10</v>
      </c>
      <c r="B14" t="s">
        <v>233</v>
      </c>
      <c r="C14">
        <v>1.5304</v>
      </c>
      <c r="D14">
        <v>0.81679999999999997</v>
      </c>
      <c r="E14">
        <v>1.1197999999999999</v>
      </c>
    </row>
    <row r="15" spans="1:5" x14ac:dyDescent="0.25">
      <c r="A15" t="s">
        <v>10</v>
      </c>
      <c r="B15" t="s">
        <v>768</v>
      </c>
      <c r="C15">
        <v>1.5304</v>
      </c>
      <c r="D15">
        <v>0.65339999999999998</v>
      </c>
      <c r="E15">
        <v>1.2542</v>
      </c>
    </row>
    <row r="16" spans="1:5" x14ac:dyDescent="0.25">
      <c r="A16" t="s">
        <v>10</v>
      </c>
      <c r="B16" t="s">
        <v>232</v>
      </c>
      <c r="C16">
        <v>1.5304</v>
      </c>
      <c r="D16">
        <v>0.93930000000000002</v>
      </c>
      <c r="E16">
        <v>1.0302</v>
      </c>
    </row>
    <row r="17" spans="1:5" x14ac:dyDescent="0.25">
      <c r="A17" t="s">
        <v>10</v>
      </c>
      <c r="B17" t="s">
        <v>769</v>
      </c>
      <c r="C17">
        <v>1.5304</v>
      </c>
      <c r="D17">
        <v>1.1027</v>
      </c>
      <c r="E17">
        <v>0.62709999999999999</v>
      </c>
    </row>
    <row r="18" spans="1:5" x14ac:dyDescent="0.25">
      <c r="A18" t="s">
        <v>10</v>
      </c>
      <c r="B18" t="s">
        <v>229</v>
      </c>
      <c r="C18">
        <v>1.5304</v>
      </c>
      <c r="D18">
        <v>0.5766</v>
      </c>
      <c r="E18">
        <v>1.0961000000000001</v>
      </c>
    </row>
    <row r="19" spans="1:5" x14ac:dyDescent="0.25">
      <c r="A19" t="s">
        <v>10</v>
      </c>
      <c r="B19" t="s">
        <v>40</v>
      </c>
      <c r="C19">
        <v>1.5304</v>
      </c>
      <c r="D19">
        <v>0.88400000000000001</v>
      </c>
      <c r="E19">
        <v>1.3491</v>
      </c>
    </row>
    <row r="20" spans="1:5" x14ac:dyDescent="0.25">
      <c r="A20" t="s">
        <v>13</v>
      </c>
      <c r="B20" t="s">
        <v>50</v>
      </c>
      <c r="C20">
        <v>1.756</v>
      </c>
      <c r="D20">
        <v>0.87609999999999999</v>
      </c>
      <c r="E20">
        <v>1.1106</v>
      </c>
    </row>
    <row r="21" spans="1:5" x14ac:dyDescent="0.25">
      <c r="A21" t="s">
        <v>13</v>
      </c>
      <c r="B21" t="s">
        <v>234</v>
      </c>
      <c r="C21">
        <v>1.756</v>
      </c>
      <c r="D21">
        <v>1.7083999999999999</v>
      </c>
      <c r="E21">
        <v>0.65129999999999999</v>
      </c>
    </row>
    <row r="22" spans="1:5" x14ac:dyDescent="0.25">
      <c r="A22" t="s">
        <v>13</v>
      </c>
      <c r="B22" t="s">
        <v>48</v>
      </c>
      <c r="C22">
        <v>1.756</v>
      </c>
      <c r="D22">
        <v>0.52880000000000005</v>
      </c>
      <c r="E22">
        <v>0.97699999999999998</v>
      </c>
    </row>
    <row r="23" spans="1:5" x14ac:dyDescent="0.25">
      <c r="A23" t="s">
        <v>13</v>
      </c>
      <c r="B23" t="s">
        <v>55</v>
      </c>
      <c r="C23">
        <v>1.756</v>
      </c>
      <c r="D23">
        <v>0.83230000000000004</v>
      </c>
      <c r="E23">
        <v>0.70140000000000002</v>
      </c>
    </row>
    <row r="24" spans="1:5" x14ac:dyDescent="0.25">
      <c r="A24" t="s">
        <v>13</v>
      </c>
      <c r="B24" t="s">
        <v>43</v>
      </c>
      <c r="C24">
        <v>1.756</v>
      </c>
      <c r="D24">
        <v>1.6677999999999999</v>
      </c>
      <c r="E24">
        <v>1.1940999999999999</v>
      </c>
    </row>
    <row r="25" spans="1:5" x14ac:dyDescent="0.25">
      <c r="A25" t="s">
        <v>13</v>
      </c>
      <c r="B25" t="s">
        <v>236</v>
      </c>
      <c r="C25">
        <v>1.756</v>
      </c>
      <c r="D25">
        <v>0.65080000000000005</v>
      </c>
      <c r="E25">
        <v>0.92269999999999996</v>
      </c>
    </row>
    <row r="26" spans="1:5" x14ac:dyDescent="0.25">
      <c r="A26" t="s">
        <v>13</v>
      </c>
      <c r="B26" t="s">
        <v>45</v>
      </c>
      <c r="C26">
        <v>1.756</v>
      </c>
      <c r="D26">
        <v>0.85419999999999996</v>
      </c>
      <c r="E26">
        <v>0.92269999999999996</v>
      </c>
    </row>
    <row r="27" spans="1:5" x14ac:dyDescent="0.25">
      <c r="A27" t="s">
        <v>13</v>
      </c>
      <c r="B27" t="s">
        <v>235</v>
      </c>
      <c r="C27">
        <v>1.756</v>
      </c>
      <c r="D27">
        <v>1.0168999999999999</v>
      </c>
      <c r="E27">
        <v>0.97699999999999998</v>
      </c>
    </row>
    <row r="28" spans="1:5" x14ac:dyDescent="0.25">
      <c r="A28" t="s">
        <v>13</v>
      </c>
      <c r="B28" t="s">
        <v>17</v>
      </c>
      <c r="C28">
        <v>1.756</v>
      </c>
      <c r="D28">
        <v>0.52880000000000005</v>
      </c>
      <c r="E28">
        <v>1.3026</v>
      </c>
    </row>
    <row r="29" spans="1:5" x14ac:dyDescent="0.25">
      <c r="A29" t="s">
        <v>13</v>
      </c>
      <c r="B29" t="s">
        <v>46</v>
      </c>
      <c r="C29">
        <v>1.756</v>
      </c>
      <c r="D29">
        <v>0.8135</v>
      </c>
      <c r="E29">
        <v>1.4655</v>
      </c>
    </row>
    <row r="30" spans="1:5" x14ac:dyDescent="0.25">
      <c r="A30" t="s">
        <v>13</v>
      </c>
      <c r="B30" t="s">
        <v>47</v>
      </c>
      <c r="C30">
        <v>1.756</v>
      </c>
      <c r="D30">
        <v>1.1796</v>
      </c>
      <c r="E30">
        <v>0.86839999999999995</v>
      </c>
    </row>
    <row r="31" spans="1:5" x14ac:dyDescent="0.25">
      <c r="A31" t="s">
        <v>13</v>
      </c>
      <c r="B31" t="s">
        <v>15</v>
      </c>
      <c r="C31">
        <v>1.756</v>
      </c>
      <c r="D31">
        <v>1.4237</v>
      </c>
      <c r="E31">
        <v>1.1397999999999999</v>
      </c>
    </row>
    <row r="32" spans="1:5" x14ac:dyDescent="0.25">
      <c r="A32" t="s">
        <v>13</v>
      </c>
      <c r="B32" t="s">
        <v>44</v>
      </c>
      <c r="C32">
        <v>1.756</v>
      </c>
      <c r="D32">
        <v>1.139</v>
      </c>
      <c r="E32">
        <v>0.43419999999999997</v>
      </c>
    </row>
    <row r="33" spans="1:5" x14ac:dyDescent="0.25">
      <c r="A33" t="s">
        <v>13</v>
      </c>
      <c r="B33" t="s">
        <v>54</v>
      </c>
      <c r="C33">
        <v>1.756</v>
      </c>
      <c r="D33">
        <v>0.97619999999999996</v>
      </c>
      <c r="E33">
        <v>1.1940999999999999</v>
      </c>
    </row>
    <row r="34" spans="1:5" x14ac:dyDescent="0.25">
      <c r="A34" t="s">
        <v>13</v>
      </c>
      <c r="B34" t="s">
        <v>52</v>
      </c>
      <c r="C34">
        <v>1.756</v>
      </c>
      <c r="D34">
        <v>1.4237</v>
      </c>
      <c r="E34">
        <v>0.81420000000000003</v>
      </c>
    </row>
    <row r="35" spans="1:5" x14ac:dyDescent="0.25">
      <c r="A35" t="s">
        <v>13</v>
      </c>
      <c r="B35" t="s">
        <v>53</v>
      </c>
      <c r="C35">
        <v>1.756</v>
      </c>
      <c r="D35">
        <v>1.0168999999999999</v>
      </c>
      <c r="E35">
        <v>1.5198</v>
      </c>
    </row>
    <row r="36" spans="1:5" x14ac:dyDescent="0.25">
      <c r="A36" t="s">
        <v>13</v>
      </c>
      <c r="B36" t="s">
        <v>14</v>
      </c>
      <c r="C36">
        <v>1.756</v>
      </c>
      <c r="D36">
        <v>0.77290000000000003</v>
      </c>
      <c r="E36">
        <v>0.75990000000000002</v>
      </c>
    </row>
    <row r="37" spans="1:5" x14ac:dyDescent="0.25">
      <c r="A37" t="s">
        <v>13</v>
      </c>
      <c r="B37" t="s">
        <v>51</v>
      </c>
      <c r="C37">
        <v>1.756</v>
      </c>
      <c r="D37">
        <v>0.56950000000000001</v>
      </c>
      <c r="E37">
        <v>1.0313000000000001</v>
      </c>
    </row>
    <row r="38" spans="1:5" x14ac:dyDescent="0.25">
      <c r="A38" t="s">
        <v>16</v>
      </c>
      <c r="B38" t="s">
        <v>239</v>
      </c>
      <c r="C38">
        <v>1.5219</v>
      </c>
      <c r="D38">
        <v>1.4549000000000001</v>
      </c>
      <c r="E38">
        <v>0.93810000000000004</v>
      </c>
    </row>
    <row r="39" spans="1:5" x14ac:dyDescent="0.25">
      <c r="A39" t="s">
        <v>16</v>
      </c>
      <c r="B39" t="s">
        <v>753</v>
      </c>
      <c r="C39">
        <v>1.5219</v>
      </c>
      <c r="D39">
        <v>0.79790000000000005</v>
      </c>
      <c r="E39">
        <v>0.83389999999999997</v>
      </c>
    </row>
    <row r="40" spans="1:5" x14ac:dyDescent="0.25">
      <c r="A40" t="s">
        <v>16</v>
      </c>
      <c r="B40" t="s">
        <v>57</v>
      </c>
      <c r="C40">
        <v>1.5219</v>
      </c>
      <c r="D40">
        <v>0.51629999999999998</v>
      </c>
      <c r="E40">
        <v>1.3551</v>
      </c>
    </row>
    <row r="41" spans="1:5" x14ac:dyDescent="0.25">
      <c r="A41" t="s">
        <v>16</v>
      </c>
      <c r="B41" t="s">
        <v>58</v>
      </c>
      <c r="C41">
        <v>1.5219</v>
      </c>
      <c r="D41">
        <v>0.98560000000000003</v>
      </c>
      <c r="E41">
        <v>0.93810000000000004</v>
      </c>
    </row>
    <row r="42" spans="1:5" x14ac:dyDescent="0.25">
      <c r="A42" t="s">
        <v>16</v>
      </c>
      <c r="B42" t="s">
        <v>304</v>
      </c>
      <c r="C42">
        <v>1.5219</v>
      </c>
      <c r="D42">
        <v>1.2672000000000001</v>
      </c>
      <c r="E42">
        <v>0.83389999999999997</v>
      </c>
    </row>
    <row r="43" spans="1:5" x14ac:dyDescent="0.25">
      <c r="A43" t="s">
        <v>16</v>
      </c>
      <c r="B43" t="s">
        <v>59</v>
      </c>
      <c r="C43">
        <v>1.5219</v>
      </c>
      <c r="D43">
        <v>0.51629999999999998</v>
      </c>
      <c r="E43">
        <v>0.88600000000000001</v>
      </c>
    </row>
    <row r="44" spans="1:5" x14ac:dyDescent="0.25">
      <c r="A44" t="s">
        <v>16</v>
      </c>
      <c r="B44" t="s">
        <v>754</v>
      </c>
      <c r="C44">
        <v>1.5219</v>
      </c>
      <c r="D44">
        <v>0.65710000000000002</v>
      </c>
      <c r="E44">
        <v>1.0945</v>
      </c>
    </row>
    <row r="45" spans="1:5" x14ac:dyDescent="0.25">
      <c r="A45" t="s">
        <v>16</v>
      </c>
      <c r="B45" t="s">
        <v>238</v>
      </c>
      <c r="C45">
        <v>1.5219</v>
      </c>
      <c r="D45">
        <v>1.1264000000000001</v>
      </c>
      <c r="E45">
        <v>0.67749999999999999</v>
      </c>
    </row>
    <row r="46" spans="1:5" x14ac:dyDescent="0.25">
      <c r="A46" t="s">
        <v>16</v>
      </c>
      <c r="B46" t="s">
        <v>240</v>
      </c>
      <c r="C46">
        <v>1.5219</v>
      </c>
      <c r="D46">
        <v>0.8448</v>
      </c>
      <c r="E46">
        <v>1.1466000000000001</v>
      </c>
    </row>
    <row r="47" spans="1:5" x14ac:dyDescent="0.25">
      <c r="A47" t="s">
        <v>16</v>
      </c>
      <c r="B47" t="s">
        <v>755</v>
      </c>
      <c r="C47">
        <v>1.5219</v>
      </c>
      <c r="D47">
        <v>0.56320000000000003</v>
      </c>
      <c r="E47">
        <v>1.2507999999999999</v>
      </c>
    </row>
    <row r="48" spans="1:5" x14ac:dyDescent="0.25">
      <c r="A48" t="s">
        <v>16</v>
      </c>
      <c r="B48" t="s">
        <v>241</v>
      </c>
      <c r="C48">
        <v>1.5219</v>
      </c>
      <c r="D48">
        <v>1.2264999999999999</v>
      </c>
      <c r="E48">
        <v>1.0702</v>
      </c>
    </row>
    <row r="49" spans="1:5" x14ac:dyDescent="0.25">
      <c r="A49" t="s">
        <v>16</v>
      </c>
      <c r="B49" t="s">
        <v>56</v>
      </c>
      <c r="C49">
        <v>1.5219</v>
      </c>
      <c r="D49">
        <v>0.93869999999999998</v>
      </c>
      <c r="E49">
        <v>0.83389999999999997</v>
      </c>
    </row>
    <row r="50" spans="1:5" x14ac:dyDescent="0.25">
      <c r="A50" t="s">
        <v>16</v>
      </c>
      <c r="B50" t="s">
        <v>18</v>
      </c>
      <c r="C50">
        <v>1.5219</v>
      </c>
      <c r="D50">
        <v>0.89170000000000005</v>
      </c>
      <c r="E50">
        <v>1.1466000000000001</v>
      </c>
    </row>
    <row r="51" spans="1:5" x14ac:dyDescent="0.25">
      <c r="A51" t="s">
        <v>16</v>
      </c>
      <c r="B51" t="s">
        <v>242</v>
      </c>
      <c r="C51">
        <v>1.5219</v>
      </c>
      <c r="D51">
        <v>1.3141</v>
      </c>
      <c r="E51">
        <v>1.1466000000000001</v>
      </c>
    </row>
    <row r="52" spans="1:5" x14ac:dyDescent="0.25">
      <c r="A52" t="s">
        <v>16</v>
      </c>
      <c r="B52" t="s">
        <v>243</v>
      </c>
      <c r="C52">
        <v>1.5219</v>
      </c>
      <c r="D52">
        <v>0.60650000000000004</v>
      </c>
      <c r="E52">
        <v>1.3471</v>
      </c>
    </row>
    <row r="53" spans="1:5" x14ac:dyDescent="0.25">
      <c r="A53" t="s">
        <v>16</v>
      </c>
      <c r="B53" t="s">
        <v>237</v>
      </c>
      <c r="C53">
        <v>1.5219</v>
      </c>
      <c r="D53">
        <v>1.5488</v>
      </c>
      <c r="E53">
        <v>1.0945</v>
      </c>
    </row>
    <row r="54" spans="1:5" x14ac:dyDescent="0.25">
      <c r="A54" t="s">
        <v>16</v>
      </c>
      <c r="B54" t="s">
        <v>60</v>
      </c>
      <c r="C54">
        <v>1.5219</v>
      </c>
      <c r="D54">
        <v>1.6173999999999999</v>
      </c>
      <c r="E54">
        <v>0.72970000000000002</v>
      </c>
    </row>
    <row r="55" spans="1:5" x14ac:dyDescent="0.25">
      <c r="A55" t="s">
        <v>16</v>
      </c>
      <c r="B55" t="s">
        <v>49</v>
      </c>
      <c r="C55">
        <v>1.5219</v>
      </c>
      <c r="D55">
        <v>1.1264000000000001</v>
      </c>
      <c r="E55">
        <v>0.67749999999999999</v>
      </c>
    </row>
    <row r="56" spans="1:5" x14ac:dyDescent="0.25">
      <c r="A56" t="s">
        <v>61</v>
      </c>
      <c r="B56" t="s">
        <v>305</v>
      </c>
      <c r="C56">
        <v>1.4933000000000001</v>
      </c>
      <c r="D56">
        <v>1.0714999999999999</v>
      </c>
      <c r="E56">
        <v>0.62250000000000005</v>
      </c>
    </row>
    <row r="57" spans="1:5" x14ac:dyDescent="0.25">
      <c r="A57" t="s">
        <v>61</v>
      </c>
      <c r="B57" t="s">
        <v>328</v>
      </c>
      <c r="C57">
        <v>1.4933000000000001</v>
      </c>
      <c r="D57">
        <v>1.1479999999999999</v>
      </c>
      <c r="E57">
        <v>1.1671</v>
      </c>
    </row>
    <row r="58" spans="1:5" x14ac:dyDescent="0.25">
      <c r="A58" t="s">
        <v>61</v>
      </c>
      <c r="B58" t="s">
        <v>335</v>
      </c>
      <c r="C58">
        <v>1.4933000000000001</v>
      </c>
      <c r="D58">
        <v>0.71430000000000005</v>
      </c>
      <c r="E58">
        <v>0.98560000000000003</v>
      </c>
    </row>
    <row r="59" spans="1:5" x14ac:dyDescent="0.25">
      <c r="A59" t="s">
        <v>61</v>
      </c>
      <c r="B59" t="s">
        <v>65</v>
      </c>
      <c r="C59">
        <v>1.4933000000000001</v>
      </c>
      <c r="D59">
        <v>0.41849999999999998</v>
      </c>
      <c r="E59">
        <v>0.97260000000000002</v>
      </c>
    </row>
    <row r="60" spans="1:5" x14ac:dyDescent="0.25">
      <c r="A60" t="s">
        <v>61</v>
      </c>
      <c r="B60" t="s">
        <v>67</v>
      </c>
      <c r="C60">
        <v>1.4933000000000001</v>
      </c>
      <c r="D60">
        <v>0.4783</v>
      </c>
      <c r="E60">
        <v>1.0004</v>
      </c>
    </row>
    <row r="61" spans="1:5" x14ac:dyDescent="0.25">
      <c r="A61" t="s">
        <v>61</v>
      </c>
      <c r="B61" t="s">
        <v>69</v>
      </c>
      <c r="C61">
        <v>1.4933000000000001</v>
      </c>
      <c r="D61">
        <v>1.3871</v>
      </c>
      <c r="E61">
        <v>0.77810000000000001</v>
      </c>
    </row>
    <row r="62" spans="1:5" x14ac:dyDescent="0.25">
      <c r="A62" t="s">
        <v>61</v>
      </c>
      <c r="B62" t="s">
        <v>249</v>
      </c>
      <c r="C62">
        <v>1.4933000000000001</v>
      </c>
      <c r="D62">
        <v>1.0463</v>
      </c>
      <c r="E62">
        <v>0.82669999999999999</v>
      </c>
    </row>
    <row r="63" spans="1:5" x14ac:dyDescent="0.25">
      <c r="A63" t="s">
        <v>61</v>
      </c>
      <c r="B63" t="s">
        <v>354</v>
      </c>
      <c r="C63">
        <v>1.4933000000000001</v>
      </c>
      <c r="D63">
        <v>0.90880000000000005</v>
      </c>
      <c r="E63">
        <v>1.056</v>
      </c>
    </row>
    <row r="64" spans="1:5" x14ac:dyDescent="0.25">
      <c r="A64" t="s">
        <v>61</v>
      </c>
      <c r="B64" t="s">
        <v>64</v>
      </c>
      <c r="C64">
        <v>1.4933000000000001</v>
      </c>
      <c r="D64">
        <v>0.75339999999999996</v>
      </c>
      <c r="E64">
        <v>1.4589000000000001</v>
      </c>
    </row>
    <row r="65" spans="1:5" x14ac:dyDescent="0.25">
      <c r="A65" t="s">
        <v>61</v>
      </c>
      <c r="B65" t="s">
        <v>70</v>
      </c>
      <c r="C65">
        <v>1.4933000000000001</v>
      </c>
      <c r="D65">
        <v>1.1479999999999999</v>
      </c>
      <c r="E65">
        <v>1.056</v>
      </c>
    </row>
    <row r="66" spans="1:5" x14ac:dyDescent="0.25">
      <c r="A66" t="s">
        <v>61</v>
      </c>
      <c r="B66" t="s">
        <v>246</v>
      </c>
      <c r="C66">
        <v>1.4933000000000001</v>
      </c>
      <c r="D66">
        <v>1.7411000000000001</v>
      </c>
      <c r="E66">
        <v>0.36309999999999998</v>
      </c>
    </row>
    <row r="67" spans="1:5" x14ac:dyDescent="0.25">
      <c r="A67" t="s">
        <v>61</v>
      </c>
      <c r="B67" t="s">
        <v>248</v>
      </c>
      <c r="C67">
        <v>1.4933000000000001</v>
      </c>
      <c r="D67">
        <v>1.9133</v>
      </c>
      <c r="E67">
        <v>0.55579999999999996</v>
      </c>
    </row>
    <row r="68" spans="1:5" x14ac:dyDescent="0.25">
      <c r="A68" t="s">
        <v>61</v>
      </c>
      <c r="B68" t="s">
        <v>247</v>
      </c>
      <c r="C68">
        <v>1.4933000000000001</v>
      </c>
      <c r="D68">
        <v>1.0463</v>
      </c>
      <c r="E68">
        <v>0.92400000000000004</v>
      </c>
    </row>
    <row r="69" spans="1:5" x14ac:dyDescent="0.25">
      <c r="A69" t="s">
        <v>61</v>
      </c>
      <c r="B69" t="s">
        <v>306</v>
      </c>
      <c r="C69">
        <v>1.4933000000000001</v>
      </c>
      <c r="D69">
        <v>0.95669999999999999</v>
      </c>
      <c r="E69">
        <v>1.3894</v>
      </c>
    </row>
    <row r="70" spans="1:5" x14ac:dyDescent="0.25">
      <c r="A70" t="s">
        <v>61</v>
      </c>
      <c r="B70" t="s">
        <v>82</v>
      </c>
      <c r="C70">
        <v>1.4933000000000001</v>
      </c>
      <c r="D70">
        <v>0.44640000000000002</v>
      </c>
      <c r="E70">
        <v>1.6081000000000001</v>
      </c>
    </row>
    <row r="71" spans="1:5" x14ac:dyDescent="0.25">
      <c r="A71" t="s">
        <v>61</v>
      </c>
      <c r="B71" t="s">
        <v>71</v>
      </c>
      <c r="C71">
        <v>1.4933000000000001</v>
      </c>
      <c r="D71">
        <v>0.89290000000000003</v>
      </c>
      <c r="E71">
        <v>0.72619999999999996</v>
      </c>
    </row>
    <row r="72" spans="1:5" x14ac:dyDescent="0.25">
      <c r="A72" t="s">
        <v>61</v>
      </c>
      <c r="B72" t="s">
        <v>245</v>
      </c>
      <c r="C72">
        <v>1.4933000000000001</v>
      </c>
      <c r="D72">
        <v>1.3839999999999999</v>
      </c>
      <c r="E72">
        <v>0.88180000000000003</v>
      </c>
    </row>
    <row r="73" spans="1:5" x14ac:dyDescent="0.25">
      <c r="A73" t="s">
        <v>61</v>
      </c>
      <c r="B73" t="s">
        <v>87</v>
      </c>
      <c r="C73">
        <v>1.4933000000000001</v>
      </c>
      <c r="D73">
        <v>0.66969999999999996</v>
      </c>
      <c r="E73">
        <v>1.8895999999999999</v>
      </c>
    </row>
    <row r="74" spans="1:5" x14ac:dyDescent="0.25">
      <c r="A74" t="s">
        <v>61</v>
      </c>
      <c r="B74" t="s">
        <v>66</v>
      </c>
      <c r="C74">
        <v>1.4933000000000001</v>
      </c>
      <c r="D74">
        <v>1.2138</v>
      </c>
      <c r="E74">
        <v>1.0212000000000001</v>
      </c>
    </row>
    <row r="75" spans="1:5" x14ac:dyDescent="0.25">
      <c r="A75" t="s">
        <v>61</v>
      </c>
      <c r="B75" t="s">
        <v>62</v>
      </c>
      <c r="C75">
        <v>1.4933000000000001</v>
      </c>
      <c r="D75">
        <v>0.75339999999999996</v>
      </c>
      <c r="E75">
        <v>0.77810000000000001</v>
      </c>
    </row>
    <row r="76" spans="1:5" x14ac:dyDescent="0.25">
      <c r="A76" t="s">
        <v>72</v>
      </c>
      <c r="B76" t="s">
        <v>89</v>
      </c>
      <c r="C76">
        <v>1.3854</v>
      </c>
      <c r="D76">
        <v>0.61350000000000005</v>
      </c>
      <c r="E76">
        <v>1.0053000000000001</v>
      </c>
    </row>
    <row r="77" spans="1:5" x14ac:dyDescent="0.25">
      <c r="A77" t="s">
        <v>72</v>
      </c>
      <c r="B77" t="s">
        <v>74</v>
      </c>
      <c r="C77">
        <v>1.3854</v>
      </c>
      <c r="D77">
        <v>0.79400000000000004</v>
      </c>
      <c r="E77">
        <v>1.1424000000000001</v>
      </c>
    </row>
    <row r="78" spans="1:5" x14ac:dyDescent="0.25">
      <c r="A78" t="s">
        <v>72</v>
      </c>
      <c r="B78" t="s">
        <v>75</v>
      </c>
      <c r="C78">
        <v>1.3854</v>
      </c>
      <c r="D78">
        <v>1.2632000000000001</v>
      </c>
      <c r="E78">
        <v>0.95960000000000001</v>
      </c>
    </row>
    <row r="79" spans="1:5" x14ac:dyDescent="0.25">
      <c r="A79" t="s">
        <v>72</v>
      </c>
      <c r="B79" t="s">
        <v>103</v>
      </c>
      <c r="C79">
        <v>1.3854</v>
      </c>
      <c r="D79">
        <v>0.79059999999999997</v>
      </c>
      <c r="E79">
        <v>1.0008999999999999</v>
      </c>
    </row>
    <row r="80" spans="1:5" x14ac:dyDescent="0.25">
      <c r="A80" t="s">
        <v>72</v>
      </c>
      <c r="B80" t="s">
        <v>77</v>
      </c>
      <c r="C80">
        <v>1.3854</v>
      </c>
      <c r="D80">
        <v>1.4436</v>
      </c>
      <c r="E80">
        <v>0.96199999999999997</v>
      </c>
    </row>
    <row r="81" spans="1:5" x14ac:dyDescent="0.25">
      <c r="A81" t="s">
        <v>72</v>
      </c>
      <c r="B81" t="s">
        <v>79</v>
      </c>
      <c r="C81">
        <v>1.3854</v>
      </c>
      <c r="D81">
        <v>0.93840000000000001</v>
      </c>
      <c r="E81">
        <v>1.2338</v>
      </c>
    </row>
    <row r="82" spans="1:5" x14ac:dyDescent="0.25">
      <c r="A82" t="s">
        <v>72</v>
      </c>
      <c r="B82" t="s">
        <v>81</v>
      </c>
      <c r="C82">
        <v>1.3854</v>
      </c>
      <c r="D82">
        <v>0.7218</v>
      </c>
      <c r="E82">
        <v>1.175</v>
      </c>
    </row>
    <row r="83" spans="1:5" x14ac:dyDescent="0.25">
      <c r="A83" t="s">
        <v>72</v>
      </c>
      <c r="B83" t="s">
        <v>344</v>
      </c>
      <c r="C83">
        <v>1.3854</v>
      </c>
      <c r="D83">
        <v>1.0654999999999999</v>
      </c>
      <c r="E83">
        <v>0.91390000000000005</v>
      </c>
    </row>
    <row r="84" spans="1:5" x14ac:dyDescent="0.25">
      <c r="A84" t="s">
        <v>72</v>
      </c>
      <c r="B84" t="s">
        <v>83</v>
      </c>
      <c r="C84">
        <v>1.3854</v>
      </c>
      <c r="D84">
        <v>0.97440000000000004</v>
      </c>
      <c r="E84">
        <v>0.77680000000000005</v>
      </c>
    </row>
    <row r="85" spans="1:5" x14ac:dyDescent="0.25">
      <c r="A85" t="s">
        <v>72</v>
      </c>
      <c r="B85" t="s">
        <v>68</v>
      </c>
      <c r="C85">
        <v>1.3854</v>
      </c>
      <c r="D85">
        <v>1.7096</v>
      </c>
      <c r="E85">
        <v>0.76959999999999995</v>
      </c>
    </row>
    <row r="86" spans="1:5" x14ac:dyDescent="0.25">
      <c r="A86" t="s">
        <v>72</v>
      </c>
      <c r="B86" t="s">
        <v>88</v>
      </c>
      <c r="C86">
        <v>1.3854</v>
      </c>
      <c r="D86">
        <v>1.0257000000000001</v>
      </c>
      <c r="E86">
        <v>0.96199999999999997</v>
      </c>
    </row>
    <row r="87" spans="1:5" x14ac:dyDescent="0.25">
      <c r="A87" t="s">
        <v>72</v>
      </c>
      <c r="B87" t="s">
        <v>102</v>
      </c>
      <c r="C87">
        <v>1.3854</v>
      </c>
      <c r="D87">
        <v>0.57750000000000001</v>
      </c>
      <c r="E87">
        <v>1.1880999999999999</v>
      </c>
    </row>
    <row r="88" spans="1:5" x14ac:dyDescent="0.25">
      <c r="A88" t="s">
        <v>72</v>
      </c>
      <c r="B88" t="s">
        <v>78</v>
      </c>
      <c r="C88">
        <v>1.3854</v>
      </c>
      <c r="D88">
        <v>1.2271000000000001</v>
      </c>
      <c r="E88">
        <v>0.95960000000000001</v>
      </c>
    </row>
    <row r="89" spans="1:5" x14ac:dyDescent="0.25">
      <c r="A89" t="s">
        <v>72</v>
      </c>
      <c r="B89" t="s">
        <v>73</v>
      </c>
      <c r="C89">
        <v>1.3854</v>
      </c>
      <c r="D89">
        <v>1.1629</v>
      </c>
      <c r="E89">
        <v>0.81240000000000001</v>
      </c>
    </row>
    <row r="90" spans="1:5" x14ac:dyDescent="0.25">
      <c r="A90" t="s">
        <v>72</v>
      </c>
      <c r="B90" t="s">
        <v>86</v>
      </c>
      <c r="C90">
        <v>1.3854</v>
      </c>
      <c r="D90">
        <v>0.87380000000000002</v>
      </c>
      <c r="E90">
        <v>0.62529999999999997</v>
      </c>
    </row>
    <row r="91" spans="1:5" x14ac:dyDescent="0.25">
      <c r="A91" t="s">
        <v>72</v>
      </c>
      <c r="B91" t="s">
        <v>85</v>
      </c>
      <c r="C91">
        <v>1.3854</v>
      </c>
      <c r="D91">
        <v>1.1396999999999999</v>
      </c>
      <c r="E91">
        <v>1.0101</v>
      </c>
    </row>
    <row r="92" spans="1:5" x14ac:dyDescent="0.25">
      <c r="A92" t="s">
        <v>72</v>
      </c>
      <c r="B92" t="s">
        <v>106</v>
      </c>
      <c r="C92">
        <v>1.3854</v>
      </c>
      <c r="D92">
        <v>0.7218</v>
      </c>
      <c r="E92">
        <v>1.4430000000000001</v>
      </c>
    </row>
    <row r="93" spans="1:5" x14ac:dyDescent="0.25">
      <c r="A93" t="s">
        <v>72</v>
      </c>
      <c r="B93" t="s">
        <v>80</v>
      </c>
      <c r="C93">
        <v>1.3854</v>
      </c>
      <c r="D93">
        <v>0.96240000000000003</v>
      </c>
      <c r="E93">
        <v>1.0662</v>
      </c>
    </row>
    <row r="94" spans="1:5" x14ac:dyDescent="0.25">
      <c r="A94" t="s">
        <v>72</v>
      </c>
      <c r="B94" t="s">
        <v>382</v>
      </c>
      <c r="C94">
        <v>1.3854</v>
      </c>
      <c r="D94">
        <v>0.96240000000000003</v>
      </c>
      <c r="E94">
        <v>0.95740000000000003</v>
      </c>
    </row>
    <row r="95" spans="1:5" x14ac:dyDescent="0.25">
      <c r="A95" t="s">
        <v>72</v>
      </c>
      <c r="B95" t="s">
        <v>384</v>
      </c>
      <c r="C95">
        <v>1.3854</v>
      </c>
      <c r="D95">
        <v>0.98770000000000002</v>
      </c>
      <c r="E95">
        <v>1.7316</v>
      </c>
    </row>
    <row r="96" spans="1:5" x14ac:dyDescent="0.25">
      <c r="A96" t="s">
        <v>72</v>
      </c>
      <c r="B96" t="s">
        <v>244</v>
      </c>
      <c r="C96">
        <v>1.3854</v>
      </c>
      <c r="D96">
        <v>1.2431000000000001</v>
      </c>
      <c r="E96">
        <v>0.66</v>
      </c>
    </row>
    <row r="97" spans="1:5" x14ac:dyDescent="0.25">
      <c r="A97" t="s">
        <v>72</v>
      </c>
      <c r="B97" t="s">
        <v>76</v>
      </c>
      <c r="C97">
        <v>1.3854</v>
      </c>
      <c r="D97">
        <v>1.0105</v>
      </c>
      <c r="E97">
        <v>0.95960000000000001</v>
      </c>
    </row>
    <row r="98" spans="1:5" x14ac:dyDescent="0.25">
      <c r="A98" t="s">
        <v>72</v>
      </c>
      <c r="B98" t="s">
        <v>90</v>
      </c>
      <c r="C98">
        <v>1.3854</v>
      </c>
      <c r="D98">
        <v>0.92230000000000001</v>
      </c>
      <c r="E98">
        <v>1.0155000000000001</v>
      </c>
    </row>
    <row r="99" spans="1:5" x14ac:dyDescent="0.25">
      <c r="A99" t="s">
        <v>72</v>
      </c>
      <c r="B99" t="s">
        <v>63</v>
      </c>
      <c r="C99">
        <v>1.3854</v>
      </c>
      <c r="D99">
        <v>0.96240000000000003</v>
      </c>
      <c r="E99">
        <v>0.60929999999999995</v>
      </c>
    </row>
    <row r="100" spans="1:5" x14ac:dyDescent="0.25">
      <c r="A100" t="s">
        <v>91</v>
      </c>
      <c r="B100" t="s">
        <v>94</v>
      </c>
      <c r="C100">
        <v>1.4854000000000001</v>
      </c>
      <c r="D100">
        <v>1.2503</v>
      </c>
      <c r="E100">
        <v>1.2831999999999999</v>
      </c>
    </row>
    <row r="101" spans="1:5" x14ac:dyDescent="0.25">
      <c r="A101" t="s">
        <v>91</v>
      </c>
      <c r="B101" t="s">
        <v>92</v>
      </c>
      <c r="C101">
        <v>1.4854000000000001</v>
      </c>
      <c r="D101">
        <v>0.74409999999999998</v>
      </c>
      <c r="E101">
        <v>1.1967000000000001</v>
      </c>
    </row>
    <row r="102" spans="1:5" x14ac:dyDescent="0.25">
      <c r="A102" t="s">
        <v>91</v>
      </c>
      <c r="B102" t="s">
        <v>117</v>
      </c>
      <c r="C102">
        <v>1.4854000000000001</v>
      </c>
      <c r="D102">
        <v>1.2756000000000001</v>
      </c>
      <c r="E102">
        <v>0.93069999999999997</v>
      </c>
    </row>
    <row r="103" spans="1:5" x14ac:dyDescent="0.25">
      <c r="A103" t="s">
        <v>91</v>
      </c>
      <c r="B103" t="s">
        <v>98</v>
      </c>
      <c r="C103">
        <v>1.4854000000000001</v>
      </c>
      <c r="D103">
        <v>1.0984</v>
      </c>
      <c r="E103">
        <v>1.0637000000000001</v>
      </c>
    </row>
    <row r="104" spans="1:5" x14ac:dyDescent="0.25">
      <c r="A104" t="s">
        <v>91</v>
      </c>
      <c r="B104" t="s">
        <v>122</v>
      </c>
      <c r="C104">
        <v>1.4854000000000001</v>
      </c>
      <c r="D104">
        <v>0.81489999999999996</v>
      </c>
      <c r="E104">
        <v>0.88639999999999997</v>
      </c>
    </row>
    <row r="105" spans="1:5" x14ac:dyDescent="0.25">
      <c r="A105" t="s">
        <v>91</v>
      </c>
      <c r="B105" t="s">
        <v>97</v>
      </c>
      <c r="C105">
        <v>1.4854000000000001</v>
      </c>
      <c r="D105">
        <v>0.89759999999999995</v>
      </c>
      <c r="E105">
        <v>1.0024999999999999</v>
      </c>
    </row>
    <row r="106" spans="1:5" x14ac:dyDescent="0.25">
      <c r="A106" t="s">
        <v>91</v>
      </c>
      <c r="B106" t="s">
        <v>118</v>
      </c>
      <c r="C106">
        <v>1.4854000000000001</v>
      </c>
      <c r="D106">
        <v>0.97619999999999996</v>
      </c>
      <c r="E106">
        <v>1.0947</v>
      </c>
    </row>
    <row r="107" spans="1:5" x14ac:dyDescent="0.25">
      <c r="A107" t="s">
        <v>91</v>
      </c>
      <c r="B107" t="s">
        <v>109</v>
      </c>
      <c r="C107">
        <v>1.4854000000000001</v>
      </c>
      <c r="D107">
        <v>0.57699999999999996</v>
      </c>
      <c r="E107">
        <v>1.5238</v>
      </c>
    </row>
    <row r="108" spans="1:5" x14ac:dyDescent="0.25">
      <c r="A108" t="s">
        <v>91</v>
      </c>
      <c r="B108" t="s">
        <v>113</v>
      </c>
      <c r="C108">
        <v>1.4854000000000001</v>
      </c>
      <c r="D108">
        <v>0.50490000000000002</v>
      </c>
      <c r="E108">
        <v>1.2632000000000001</v>
      </c>
    </row>
    <row r="109" spans="1:5" x14ac:dyDescent="0.25">
      <c r="A109" t="s">
        <v>91</v>
      </c>
      <c r="B109" t="s">
        <v>100</v>
      </c>
      <c r="C109">
        <v>1.4854000000000001</v>
      </c>
      <c r="D109">
        <v>0.97240000000000004</v>
      </c>
      <c r="E109">
        <v>1.2632000000000001</v>
      </c>
    </row>
    <row r="110" spans="1:5" x14ac:dyDescent="0.25">
      <c r="A110" t="s">
        <v>91</v>
      </c>
      <c r="B110" t="s">
        <v>95</v>
      </c>
      <c r="C110">
        <v>1.4854000000000001</v>
      </c>
      <c r="D110">
        <v>0.40389999999999998</v>
      </c>
      <c r="E110">
        <v>1.3895</v>
      </c>
    </row>
    <row r="111" spans="1:5" x14ac:dyDescent="0.25">
      <c r="A111" t="s">
        <v>91</v>
      </c>
      <c r="B111" t="s">
        <v>99</v>
      </c>
      <c r="C111">
        <v>1.4854000000000001</v>
      </c>
      <c r="D111">
        <v>1.0259</v>
      </c>
      <c r="E111">
        <v>0.80200000000000005</v>
      </c>
    </row>
    <row r="112" spans="1:5" x14ac:dyDescent="0.25">
      <c r="A112" t="s">
        <v>91</v>
      </c>
      <c r="B112" t="s">
        <v>368</v>
      </c>
      <c r="C112">
        <v>1.4854000000000001</v>
      </c>
      <c r="D112">
        <v>0.63959999999999995</v>
      </c>
      <c r="E112">
        <v>1.0526</v>
      </c>
    </row>
    <row r="113" spans="1:5" x14ac:dyDescent="0.25">
      <c r="A113" t="s">
        <v>91</v>
      </c>
      <c r="B113" t="s">
        <v>107</v>
      </c>
      <c r="C113">
        <v>1.4854000000000001</v>
      </c>
      <c r="D113">
        <v>0.9425</v>
      </c>
      <c r="E113">
        <v>0.71579999999999999</v>
      </c>
    </row>
    <row r="114" spans="1:5" x14ac:dyDescent="0.25">
      <c r="A114" t="s">
        <v>91</v>
      </c>
      <c r="B114" t="s">
        <v>130</v>
      </c>
      <c r="C114">
        <v>1.4854000000000001</v>
      </c>
      <c r="D114">
        <v>1.0098</v>
      </c>
      <c r="E114">
        <v>1.3473999999999999</v>
      </c>
    </row>
    <row r="115" spans="1:5" x14ac:dyDescent="0.25">
      <c r="A115" t="s">
        <v>91</v>
      </c>
      <c r="B115" t="s">
        <v>105</v>
      </c>
      <c r="C115">
        <v>1.4854000000000001</v>
      </c>
      <c r="D115">
        <v>1.4811000000000001</v>
      </c>
      <c r="E115">
        <v>1.0105</v>
      </c>
    </row>
    <row r="116" spans="1:5" x14ac:dyDescent="0.25">
      <c r="A116" t="s">
        <v>91</v>
      </c>
      <c r="B116" t="s">
        <v>108</v>
      </c>
      <c r="C116">
        <v>1.4854000000000001</v>
      </c>
      <c r="D116">
        <v>1.0259</v>
      </c>
      <c r="E116">
        <v>0.56140000000000001</v>
      </c>
    </row>
    <row r="117" spans="1:5" x14ac:dyDescent="0.25">
      <c r="A117" t="s">
        <v>91</v>
      </c>
      <c r="B117" t="s">
        <v>101</v>
      </c>
      <c r="C117">
        <v>1.4854000000000001</v>
      </c>
      <c r="D117">
        <v>1.2047000000000001</v>
      </c>
      <c r="E117">
        <v>0.88639999999999997</v>
      </c>
    </row>
    <row r="118" spans="1:5" x14ac:dyDescent="0.25">
      <c r="A118" t="s">
        <v>91</v>
      </c>
      <c r="B118" t="s">
        <v>84</v>
      </c>
      <c r="C118">
        <v>1.4854000000000001</v>
      </c>
      <c r="D118">
        <v>1.3464</v>
      </c>
      <c r="E118">
        <v>0.84209999999999996</v>
      </c>
    </row>
    <row r="119" spans="1:5" x14ac:dyDescent="0.25">
      <c r="A119" t="s">
        <v>91</v>
      </c>
      <c r="B119" t="s">
        <v>387</v>
      </c>
      <c r="C119">
        <v>1.4854000000000001</v>
      </c>
      <c r="D119">
        <v>1.3785000000000001</v>
      </c>
      <c r="E119">
        <v>0.68169999999999997</v>
      </c>
    </row>
    <row r="120" spans="1:5" x14ac:dyDescent="0.25">
      <c r="A120" t="s">
        <v>91</v>
      </c>
      <c r="B120" t="s">
        <v>388</v>
      </c>
      <c r="C120">
        <v>1.4854000000000001</v>
      </c>
      <c r="D120">
        <v>0.87519999999999998</v>
      </c>
      <c r="E120">
        <v>0.75790000000000002</v>
      </c>
    </row>
    <row r="121" spans="1:5" x14ac:dyDescent="0.25">
      <c r="A121" t="s">
        <v>91</v>
      </c>
      <c r="B121" t="s">
        <v>93</v>
      </c>
      <c r="C121">
        <v>1.4854000000000001</v>
      </c>
      <c r="D121">
        <v>1.3464</v>
      </c>
      <c r="E121">
        <v>0.63160000000000005</v>
      </c>
    </row>
    <row r="122" spans="1:5" x14ac:dyDescent="0.25">
      <c r="A122" t="s">
        <v>91</v>
      </c>
      <c r="B122" t="s">
        <v>111</v>
      </c>
      <c r="C122">
        <v>1.4854000000000001</v>
      </c>
      <c r="D122">
        <v>1.0435000000000001</v>
      </c>
      <c r="E122">
        <v>0.8</v>
      </c>
    </row>
    <row r="123" spans="1:5" x14ac:dyDescent="0.25">
      <c r="A123" t="s">
        <v>91</v>
      </c>
      <c r="B123" t="s">
        <v>404</v>
      </c>
      <c r="C123">
        <v>1.4854000000000001</v>
      </c>
      <c r="D123">
        <v>1.1540999999999999</v>
      </c>
      <c r="E123">
        <v>1.0426</v>
      </c>
    </row>
    <row r="124" spans="1:5" x14ac:dyDescent="0.25">
      <c r="A124" t="s">
        <v>114</v>
      </c>
      <c r="B124" t="s">
        <v>115</v>
      </c>
      <c r="C124">
        <v>1.3396999999999999</v>
      </c>
      <c r="D124">
        <v>0.70909999999999995</v>
      </c>
      <c r="E124">
        <v>1.1416999999999999</v>
      </c>
    </row>
    <row r="125" spans="1:5" x14ac:dyDescent="0.25">
      <c r="A125" t="s">
        <v>114</v>
      </c>
      <c r="B125" t="s">
        <v>119</v>
      </c>
      <c r="C125">
        <v>1.3396999999999999</v>
      </c>
      <c r="D125">
        <v>0.89570000000000005</v>
      </c>
      <c r="E125">
        <v>1.2330000000000001</v>
      </c>
    </row>
    <row r="126" spans="1:5" x14ac:dyDescent="0.25">
      <c r="A126" t="s">
        <v>114</v>
      </c>
      <c r="B126" t="s">
        <v>96</v>
      </c>
      <c r="C126">
        <v>1.3396999999999999</v>
      </c>
      <c r="D126">
        <v>1.1196999999999999</v>
      </c>
      <c r="E126">
        <v>0.9133</v>
      </c>
    </row>
    <row r="127" spans="1:5" x14ac:dyDescent="0.25">
      <c r="A127" t="s">
        <v>114</v>
      </c>
      <c r="B127" t="s">
        <v>338</v>
      </c>
      <c r="C127">
        <v>1.3396999999999999</v>
      </c>
      <c r="D127">
        <v>0.59709999999999996</v>
      </c>
      <c r="E127">
        <v>0.95899999999999996</v>
      </c>
    </row>
    <row r="128" spans="1:5" x14ac:dyDescent="0.25">
      <c r="A128" t="s">
        <v>114</v>
      </c>
      <c r="B128" t="s">
        <v>121</v>
      </c>
      <c r="C128">
        <v>1.3396999999999999</v>
      </c>
      <c r="D128">
        <v>0.74639999999999995</v>
      </c>
      <c r="E128">
        <v>1.0960000000000001</v>
      </c>
    </row>
    <row r="129" spans="1:5" x14ac:dyDescent="0.25">
      <c r="A129" t="s">
        <v>114</v>
      </c>
      <c r="B129" t="s">
        <v>120</v>
      </c>
      <c r="C129">
        <v>1.3396999999999999</v>
      </c>
      <c r="D129">
        <v>0.97040000000000004</v>
      </c>
      <c r="E129">
        <v>1.2330000000000001</v>
      </c>
    </row>
    <row r="130" spans="1:5" x14ac:dyDescent="0.25">
      <c r="A130" t="s">
        <v>114</v>
      </c>
      <c r="B130" t="s">
        <v>128</v>
      </c>
      <c r="C130">
        <v>1.3396999999999999</v>
      </c>
      <c r="D130">
        <v>1.2179</v>
      </c>
      <c r="E130">
        <v>0.81720000000000004</v>
      </c>
    </row>
    <row r="131" spans="1:5" x14ac:dyDescent="0.25">
      <c r="A131" t="s">
        <v>114</v>
      </c>
      <c r="B131" t="s">
        <v>123</v>
      </c>
      <c r="C131">
        <v>1.3396999999999999</v>
      </c>
      <c r="D131">
        <v>1.1393</v>
      </c>
      <c r="E131">
        <v>0.67300000000000004</v>
      </c>
    </row>
    <row r="132" spans="1:5" x14ac:dyDescent="0.25">
      <c r="A132" t="s">
        <v>114</v>
      </c>
      <c r="B132" t="s">
        <v>127</v>
      </c>
      <c r="C132">
        <v>1.3396999999999999</v>
      </c>
      <c r="D132">
        <v>1.0449999999999999</v>
      </c>
      <c r="E132">
        <v>1.37</v>
      </c>
    </row>
    <row r="133" spans="1:5" x14ac:dyDescent="0.25">
      <c r="A133" t="s">
        <v>114</v>
      </c>
      <c r="B133" t="s">
        <v>362</v>
      </c>
      <c r="C133">
        <v>1.3396999999999999</v>
      </c>
      <c r="D133">
        <v>0.89570000000000005</v>
      </c>
      <c r="E133">
        <v>0.9133</v>
      </c>
    </row>
    <row r="134" spans="1:5" x14ac:dyDescent="0.25">
      <c r="A134" t="s">
        <v>114</v>
      </c>
      <c r="B134" t="s">
        <v>129</v>
      </c>
      <c r="C134">
        <v>1.3396999999999999</v>
      </c>
      <c r="D134">
        <v>1.157</v>
      </c>
      <c r="E134">
        <v>0.77629999999999999</v>
      </c>
    </row>
    <row r="135" spans="1:5" x14ac:dyDescent="0.25">
      <c r="A135" t="s">
        <v>114</v>
      </c>
      <c r="B135" t="s">
        <v>373</v>
      </c>
      <c r="C135">
        <v>1.3396999999999999</v>
      </c>
      <c r="D135">
        <v>1.2572000000000001</v>
      </c>
      <c r="E135">
        <v>0.9133</v>
      </c>
    </row>
    <row r="136" spans="1:5" x14ac:dyDescent="0.25">
      <c r="A136" t="s">
        <v>114</v>
      </c>
      <c r="B136" t="s">
        <v>131</v>
      </c>
      <c r="C136">
        <v>1.3396999999999999</v>
      </c>
      <c r="D136">
        <v>1.4181999999999999</v>
      </c>
      <c r="E136">
        <v>1.1416999999999999</v>
      </c>
    </row>
    <row r="137" spans="1:5" x14ac:dyDescent="0.25">
      <c r="A137" t="s">
        <v>114</v>
      </c>
      <c r="B137" t="s">
        <v>104</v>
      </c>
      <c r="C137">
        <v>1.3396999999999999</v>
      </c>
      <c r="D137">
        <v>1.0449999999999999</v>
      </c>
      <c r="E137">
        <v>0.63929999999999998</v>
      </c>
    </row>
    <row r="138" spans="1:5" x14ac:dyDescent="0.25">
      <c r="A138" t="s">
        <v>114</v>
      </c>
      <c r="B138" t="s">
        <v>136</v>
      </c>
      <c r="C138">
        <v>1.3396999999999999</v>
      </c>
      <c r="D138">
        <v>0.93300000000000005</v>
      </c>
      <c r="E138">
        <v>1.5983000000000001</v>
      </c>
    </row>
    <row r="139" spans="1:5" x14ac:dyDescent="0.25">
      <c r="A139" t="s">
        <v>114</v>
      </c>
      <c r="B139" t="s">
        <v>124</v>
      </c>
      <c r="C139">
        <v>1.3396999999999999</v>
      </c>
      <c r="D139">
        <v>1.1196999999999999</v>
      </c>
      <c r="E139">
        <v>0.68500000000000005</v>
      </c>
    </row>
    <row r="140" spans="1:5" x14ac:dyDescent="0.25">
      <c r="A140" t="s">
        <v>114</v>
      </c>
      <c r="B140" t="s">
        <v>110</v>
      </c>
      <c r="C140">
        <v>1.3396999999999999</v>
      </c>
      <c r="D140">
        <v>0.82110000000000005</v>
      </c>
      <c r="E140">
        <v>0.82199999999999995</v>
      </c>
    </row>
    <row r="141" spans="1:5" x14ac:dyDescent="0.25">
      <c r="A141" t="s">
        <v>114</v>
      </c>
      <c r="B141" t="s">
        <v>132</v>
      </c>
      <c r="C141">
        <v>1.3396999999999999</v>
      </c>
      <c r="D141">
        <v>1.0607</v>
      </c>
      <c r="E141">
        <v>0.76910000000000001</v>
      </c>
    </row>
    <row r="142" spans="1:5" x14ac:dyDescent="0.25">
      <c r="A142" t="s">
        <v>114</v>
      </c>
      <c r="B142" t="s">
        <v>116</v>
      </c>
      <c r="C142">
        <v>1.3396999999999999</v>
      </c>
      <c r="D142">
        <v>0.48520000000000002</v>
      </c>
      <c r="E142">
        <v>1.37</v>
      </c>
    </row>
    <row r="143" spans="1:5" x14ac:dyDescent="0.25">
      <c r="A143" t="s">
        <v>114</v>
      </c>
      <c r="B143" t="s">
        <v>133</v>
      </c>
      <c r="C143">
        <v>1.3396999999999999</v>
      </c>
      <c r="D143">
        <v>0.82110000000000005</v>
      </c>
      <c r="E143">
        <v>1.2786999999999999</v>
      </c>
    </row>
    <row r="144" spans="1:5" x14ac:dyDescent="0.25">
      <c r="A144" t="s">
        <v>114</v>
      </c>
      <c r="B144" t="s">
        <v>394</v>
      </c>
      <c r="C144">
        <v>1.3396999999999999</v>
      </c>
      <c r="D144">
        <v>1.2572000000000001</v>
      </c>
      <c r="E144">
        <v>0.76910000000000001</v>
      </c>
    </row>
    <row r="145" spans="1:5" x14ac:dyDescent="0.25">
      <c r="A145" t="s">
        <v>114</v>
      </c>
      <c r="B145" t="s">
        <v>112</v>
      </c>
      <c r="C145">
        <v>1.3396999999999999</v>
      </c>
      <c r="D145">
        <v>1.1786000000000001</v>
      </c>
      <c r="E145">
        <v>0.96140000000000003</v>
      </c>
    </row>
    <row r="146" spans="1:5" x14ac:dyDescent="0.25">
      <c r="A146" t="s">
        <v>114</v>
      </c>
      <c r="B146" t="s">
        <v>134</v>
      </c>
      <c r="C146">
        <v>1.3396999999999999</v>
      </c>
      <c r="D146">
        <v>1.157</v>
      </c>
      <c r="E146">
        <v>0.68500000000000005</v>
      </c>
    </row>
    <row r="147" spans="1:5" x14ac:dyDescent="0.25">
      <c r="A147" t="s">
        <v>114</v>
      </c>
      <c r="B147" t="s">
        <v>135</v>
      </c>
      <c r="C147">
        <v>1.3396999999999999</v>
      </c>
      <c r="D147">
        <v>1.0077</v>
      </c>
      <c r="E147">
        <v>1.1873</v>
      </c>
    </row>
    <row r="148" spans="1:5" x14ac:dyDescent="0.25">
      <c r="A148" t="s">
        <v>137</v>
      </c>
      <c r="B148" t="s">
        <v>324</v>
      </c>
      <c r="C148">
        <v>1.4877</v>
      </c>
      <c r="D148">
        <v>0.48549999999999999</v>
      </c>
      <c r="E148">
        <v>1.4681</v>
      </c>
    </row>
    <row r="149" spans="1:5" x14ac:dyDescent="0.25">
      <c r="A149" t="s">
        <v>137</v>
      </c>
      <c r="B149" t="s">
        <v>326</v>
      </c>
      <c r="C149">
        <v>1.4877</v>
      </c>
      <c r="D149">
        <v>1.2323</v>
      </c>
      <c r="E149">
        <v>0.97870000000000001</v>
      </c>
    </row>
    <row r="150" spans="1:5" x14ac:dyDescent="0.25">
      <c r="A150" t="s">
        <v>137</v>
      </c>
      <c r="B150" t="s">
        <v>332</v>
      </c>
      <c r="C150">
        <v>1.4877</v>
      </c>
      <c r="D150">
        <v>0.8589</v>
      </c>
      <c r="E150">
        <v>1.3791</v>
      </c>
    </row>
    <row r="151" spans="1:5" x14ac:dyDescent="0.25">
      <c r="A151" t="s">
        <v>137</v>
      </c>
      <c r="B151" t="s">
        <v>334</v>
      </c>
      <c r="C151">
        <v>1.4877</v>
      </c>
      <c r="D151">
        <v>0.8962</v>
      </c>
      <c r="E151">
        <v>0.35589999999999999</v>
      </c>
    </row>
    <row r="152" spans="1:5" x14ac:dyDescent="0.25">
      <c r="A152" t="s">
        <v>137</v>
      </c>
      <c r="B152" t="s">
        <v>336</v>
      </c>
      <c r="C152">
        <v>1.4877</v>
      </c>
      <c r="D152">
        <v>1.1762999999999999</v>
      </c>
      <c r="E152">
        <v>0.75070000000000003</v>
      </c>
    </row>
    <row r="153" spans="1:5" x14ac:dyDescent="0.25">
      <c r="A153" t="s">
        <v>137</v>
      </c>
      <c r="B153" t="s">
        <v>341</v>
      </c>
      <c r="C153">
        <v>1.4877</v>
      </c>
      <c r="D153">
        <v>1.1675</v>
      </c>
      <c r="E153">
        <v>0.96940000000000004</v>
      </c>
    </row>
    <row r="154" spans="1:5" x14ac:dyDescent="0.25">
      <c r="A154" t="s">
        <v>137</v>
      </c>
      <c r="B154" t="s">
        <v>345</v>
      </c>
      <c r="C154">
        <v>1.4877</v>
      </c>
      <c r="D154">
        <v>1.3838999999999999</v>
      </c>
      <c r="E154">
        <v>1.1776</v>
      </c>
    </row>
    <row r="155" spans="1:5" x14ac:dyDescent="0.25">
      <c r="A155" t="s">
        <v>137</v>
      </c>
      <c r="B155" t="s">
        <v>141</v>
      </c>
      <c r="C155">
        <v>1.4877</v>
      </c>
      <c r="D155">
        <v>0.43490000000000001</v>
      </c>
      <c r="E155">
        <v>1.4131</v>
      </c>
    </row>
    <row r="156" spans="1:5" x14ac:dyDescent="0.25">
      <c r="A156" t="s">
        <v>137</v>
      </c>
      <c r="B156" t="s">
        <v>349</v>
      </c>
      <c r="C156">
        <v>1.4877</v>
      </c>
      <c r="D156">
        <v>0.97089999999999999</v>
      </c>
      <c r="E156">
        <v>0.97870000000000001</v>
      </c>
    </row>
    <row r="157" spans="1:5" x14ac:dyDescent="0.25">
      <c r="A157" t="s">
        <v>137</v>
      </c>
      <c r="B157" t="s">
        <v>125</v>
      </c>
      <c r="C157">
        <v>1.4877</v>
      </c>
      <c r="D157">
        <v>1.1950000000000001</v>
      </c>
      <c r="E157">
        <v>0.62280000000000002</v>
      </c>
    </row>
    <row r="158" spans="1:5" x14ac:dyDescent="0.25">
      <c r="A158" t="s">
        <v>137</v>
      </c>
      <c r="B158" t="s">
        <v>361</v>
      </c>
      <c r="C158">
        <v>1.4877</v>
      </c>
      <c r="D158">
        <v>1.2257</v>
      </c>
      <c r="E158">
        <v>0.4239</v>
      </c>
    </row>
    <row r="159" spans="1:5" x14ac:dyDescent="0.25">
      <c r="A159" t="s">
        <v>137</v>
      </c>
      <c r="B159" t="s">
        <v>364</v>
      </c>
      <c r="C159">
        <v>1.4877</v>
      </c>
      <c r="D159">
        <v>0.59750000000000003</v>
      </c>
      <c r="E159">
        <v>1.4236</v>
      </c>
    </row>
    <row r="160" spans="1:5" x14ac:dyDescent="0.25">
      <c r="A160" t="s">
        <v>137</v>
      </c>
      <c r="B160" t="s">
        <v>138</v>
      </c>
      <c r="C160">
        <v>1.4877</v>
      </c>
      <c r="D160">
        <v>0.99060000000000004</v>
      </c>
      <c r="E160">
        <v>1.3487</v>
      </c>
    </row>
    <row r="161" spans="1:5" x14ac:dyDescent="0.25">
      <c r="A161" t="s">
        <v>137</v>
      </c>
      <c r="B161" t="s">
        <v>376</v>
      </c>
      <c r="C161">
        <v>1.4877</v>
      </c>
      <c r="D161">
        <v>1.3444</v>
      </c>
      <c r="E161">
        <v>0.88970000000000005</v>
      </c>
    </row>
    <row r="162" spans="1:5" x14ac:dyDescent="0.25">
      <c r="A162" t="s">
        <v>137</v>
      </c>
      <c r="B162" t="s">
        <v>390</v>
      </c>
      <c r="C162">
        <v>1.4877</v>
      </c>
      <c r="D162">
        <v>1.5212000000000001</v>
      </c>
      <c r="E162">
        <v>0.92720000000000002</v>
      </c>
    </row>
    <row r="163" spans="1:5" x14ac:dyDescent="0.25">
      <c r="A163" t="s">
        <v>137</v>
      </c>
      <c r="B163" t="s">
        <v>126</v>
      </c>
      <c r="C163">
        <v>1.4877</v>
      </c>
      <c r="D163">
        <v>0.86990000000000001</v>
      </c>
      <c r="E163">
        <v>1.1305000000000001</v>
      </c>
    </row>
    <row r="164" spans="1:5" x14ac:dyDescent="0.25">
      <c r="A164" t="s">
        <v>137</v>
      </c>
      <c r="B164" t="s">
        <v>392</v>
      </c>
      <c r="C164">
        <v>1.4877</v>
      </c>
      <c r="D164">
        <v>1.3444</v>
      </c>
      <c r="E164">
        <v>0.70660000000000001</v>
      </c>
    </row>
    <row r="165" spans="1:5" x14ac:dyDescent="0.25">
      <c r="A165" t="s">
        <v>137</v>
      </c>
      <c r="B165" t="s">
        <v>396</v>
      </c>
      <c r="C165">
        <v>1.4877</v>
      </c>
      <c r="D165">
        <v>1.1576</v>
      </c>
      <c r="E165">
        <v>0.93420000000000003</v>
      </c>
    </row>
    <row r="166" spans="1:5" x14ac:dyDescent="0.25">
      <c r="A166" t="s">
        <v>137</v>
      </c>
      <c r="B166" t="s">
        <v>401</v>
      </c>
      <c r="C166">
        <v>1.4877</v>
      </c>
      <c r="D166">
        <v>0.7117</v>
      </c>
      <c r="E166">
        <v>0.89500000000000002</v>
      </c>
    </row>
    <row r="167" spans="1:5" x14ac:dyDescent="0.25">
      <c r="A167" t="s">
        <v>137</v>
      </c>
      <c r="B167" t="s">
        <v>402</v>
      </c>
      <c r="C167">
        <v>1.4877</v>
      </c>
      <c r="D167">
        <v>0.67220000000000002</v>
      </c>
      <c r="E167">
        <v>1.2246999999999999</v>
      </c>
    </row>
    <row r="168" spans="1:5" x14ac:dyDescent="0.25">
      <c r="A168" t="s">
        <v>137</v>
      </c>
      <c r="B168" t="s">
        <v>403</v>
      </c>
      <c r="C168">
        <v>1.4877</v>
      </c>
      <c r="D168">
        <v>0.93359999999999999</v>
      </c>
      <c r="E168">
        <v>1.2901</v>
      </c>
    </row>
    <row r="169" spans="1:5" x14ac:dyDescent="0.25">
      <c r="A169" t="s">
        <v>137</v>
      </c>
      <c r="B169" t="s">
        <v>140</v>
      </c>
      <c r="C169">
        <v>1.4877</v>
      </c>
      <c r="D169">
        <v>1.2182999999999999</v>
      </c>
      <c r="E169">
        <v>0.75070000000000003</v>
      </c>
    </row>
    <row r="170" spans="1:5" x14ac:dyDescent="0.25">
      <c r="A170" t="s">
        <v>137</v>
      </c>
      <c r="B170" t="s">
        <v>139</v>
      </c>
      <c r="C170">
        <v>1.4877</v>
      </c>
      <c r="D170">
        <v>0.59750000000000003</v>
      </c>
      <c r="E170">
        <v>0.88970000000000005</v>
      </c>
    </row>
    <row r="171" spans="1:5" x14ac:dyDescent="0.25">
      <c r="A171" t="s">
        <v>19</v>
      </c>
      <c r="B171" t="s">
        <v>144</v>
      </c>
      <c r="C171">
        <v>1.51</v>
      </c>
      <c r="D171">
        <v>0.70640000000000003</v>
      </c>
      <c r="E171">
        <v>1.0227999999999999</v>
      </c>
    </row>
    <row r="172" spans="1:5" x14ac:dyDescent="0.25">
      <c r="A172" t="s">
        <v>19</v>
      </c>
      <c r="B172" t="s">
        <v>255</v>
      </c>
      <c r="C172">
        <v>1.51</v>
      </c>
      <c r="D172">
        <v>0.88300000000000001</v>
      </c>
      <c r="E172">
        <v>1.6477999999999999</v>
      </c>
    </row>
    <row r="173" spans="1:5" x14ac:dyDescent="0.25">
      <c r="A173" t="s">
        <v>19</v>
      </c>
      <c r="B173" t="s">
        <v>250</v>
      </c>
      <c r="C173">
        <v>1.51</v>
      </c>
      <c r="D173">
        <v>0.99339999999999995</v>
      </c>
      <c r="E173">
        <v>1.3392999999999999</v>
      </c>
    </row>
    <row r="174" spans="1:5" x14ac:dyDescent="0.25">
      <c r="A174" t="s">
        <v>19</v>
      </c>
      <c r="B174" t="s">
        <v>157</v>
      </c>
      <c r="C174">
        <v>1.51</v>
      </c>
      <c r="D174">
        <v>0.70640000000000003</v>
      </c>
      <c r="E174">
        <v>1.25</v>
      </c>
    </row>
    <row r="175" spans="1:5" x14ac:dyDescent="0.25">
      <c r="A175" t="s">
        <v>19</v>
      </c>
      <c r="B175" t="s">
        <v>253</v>
      </c>
      <c r="C175">
        <v>1.51</v>
      </c>
      <c r="D175">
        <v>1.1478999999999999</v>
      </c>
      <c r="E175">
        <v>0.90910000000000002</v>
      </c>
    </row>
    <row r="176" spans="1:5" x14ac:dyDescent="0.25">
      <c r="A176" t="s">
        <v>19</v>
      </c>
      <c r="B176" t="s">
        <v>258</v>
      </c>
      <c r="C176">
        <v>1.51</v>
      </c>
      <c r="D176">
        <v>0.83889999999999998</v>
      </c>
      <c r="E176">
        <v>0.90910000000000002</v>
      </c>
    </row>
    <row r="177" spans="1:5" x14ac:dyDescent="0.25">
      <c r="A177" t="s">
        <v>19</v>
      </c>
      <c r="B177" t="s">
        <v>369</v>
      </c>
      <c r="C177">
        <v>1.51</v>
      </c>
      <c r="D177">
        <v>0.52029999999999998</v>
      </c>
      <c r="E177">
        <v>0.85229999999999995</v>
      </c>
    </row>
    <row r="178" spans="1:5" x14ac:dyDescent="0.25">
      <c r="A178" t="s">
        <v>19</v>
      </c>
      <c r="B178" t="s">
        <v>260</v>
      </c>
      <c r="C178">
        <v>1.51</v>
      </c>
      <c r="D178">
        <v>1.1589</v>
      </c>
      <c r="E178">
        <v>1.0653999999999999</v>
      </c>
    </row>
    <row r="179" spans="1:5" x14ac:dyDescent="0.25">
      <c r="A179" t="s">
        <v>19</v>
      </c>
      <c r="B179" t="s">
        <v>142</v>
      </c>
      <c r="C179">
        <v>1.51</v>
      </c>
      <c r="D179">
        <v>1.0596000000000001</v>
      </c>
      <c r="E179">
        <v>0.96589999999999998</v>
      </c>
    </row>
    <row r="180" spans="1:5" x14ac:dyDescent="0.25">
      <c r="A180" t="s">
        <v>19</v>
      </c>
      <c r="B180" t="s">
        <v>261</v>
      </c>
      <c r="C180">
        <v>1.51</v>
      </c>
      <c r="D180">
        <v>0.70640000000000003</v>
      </c>
      <c r="E180">
        <v>1.5341</v>
      </c>
    </row>
    <row r="181" spans="1:5" x14ac:dyDescent="0.25">
      <c r="A181" t="s">
        <v>19</v>
      </c>
      <c r="B181" t="s">
        <v>21</v>
      </c>
      <c r="C181">
        <v>1.51</v>
      </c>
      <c r="D181">
        <v>1.2804</v>
      </c>
      <c r="E181">
        <v>0.73870000000000002</v>
      </c>
    </row>
    <row r="182" spans="1:5" x14ac:dyDescent="0.25">
      <c r="A182" t="s">
        <v>19</v>
      </c>
      <c r="B182" t="s">
        <v>20</v>
      </c>
      <c r="C182">
        <v>1.51</v>
      </c>
      <c r="D182">
        <v>1.0347999999999999</v>
      </c>
      <c r="E182">
        <v>1.0653999999999999</v>
      </c>
    </row>
    <row r="183" spans="1:5" x14ac:dyDescent="0.25">
      <c r="A183" t="s">
        <v>19</v>
      </c>
      <c r="B183" t="s">
        <v>252</v>
      </c>
      <c r="C183">
        <v>1.51</v>
      </c>
      <c r="D183">
        <v>1.0596000000000001</v>
      </c>
      <c r="E183">
        <v>0.79549999999999998</v>
      </c>
    </row>
    <row r="184" spans="1:5" x14ac:dyDescent="0.25">
      <c r="A184" t="s">
        <v>19</v>
      </c>
      <c r="B184" t="s">
        <v>254</v>
      </c>
      <c r="C184">
        <v>1.51</v>
      </c>
      <c r="D184">
        <v>0.83889999999999998</v>
      </c>
      <c r="E184">
        <v>0.85229999999999995</v>
      </c>
    </row>
    <row r="185" spans="1:5" x14ac:dyDescent="0.25">
      <c r="A185" t="s">
        <v>19</v>
      </c>
      <c r="B185" t="s">
        <v>145</v>
      </c>
      <c r="C185">
        <v>1.51</v>
      </c>
      <c r="D185">
        <v>1.7219</v>
      </c>
      <c r="E185">
        <v>0.4546</v>
      </c>
    </row>
    <row r="186" spans="1:5" x14ac:dyDescent="0.25">
      <c r="A186" t="s">
        <v>19</v>
      </c>
      <c r="B186" t="s">
        <v>259</v>
      </c>
      <c r="C186">
        <v>1.51</v>
      </c>
      <c r="D186">
        <v>0.85150000000000003</v>
      </c>
      <c r="E186">
        <v>0.79139999999999999</v>
      </c>
    </row>
    <row r="187" spans="1:5" x14ac:dyDescent="0.25">
      <c r="A187" t="s">
        <v>19</v>
      </c>
      <c r="B187" t="s">
        <v>251</v>
      </c>
      <c r="C187">
        <v>1.51</v>
      </c>
      <c r="D187">
        <v>1.7219</v>
      </c>
      <c r="E187">
        <v>0.56820000000000004</v>
      </c>
    </row>
    <row r="188" spans="1:5" x14ac:dyDescent="0.25">
      <c r="A188" t="s">
        <v>19</v>
      </c>
      <c r="B188" t="s">
        <v>257</v>
      </c>
      <c r="C188">
        <v>1.51</v>
      </c>
      <c r="D188">
        <v>0.82779999999999998</v>
      </c>
      <c r="E188">
        <v>1.6513</v>
      </c>
    </row>
    <row r="189" spans="1:5" x14ac:dyDescent="0.25">
      <c r="A189" t="s">
        <v>19</v>
      </c>
      <c r="B189" t="s">
        <v>256</v>
      </c>
      <c r="C189">
        <v>1.51</v>
      </c>
      <c r="D189">
        <v>1.2804</v>
      </c>
      <c r="E189">
        <v>0.73870000000000002</v>
      </c>
    </row>
    <row r="190" spans="1:5" x14ac:dyDescent="0.25">
      <c r="A190" t="s">
        <v>19</v>
      </c>
      <c r="B190" t="s">
        <v>149</v>
      </c>
      <c r="C190">
        <v>1.51</v>
      </c>
      <c r="D190">
        <v>0.61809999999999998</v>
      </c>
      <c r="E190">
        <v>0.79549999999999998</v>
      </c>
    </row>
    <row r="191" spans="1:5" x14ac:dyDescent="0.25">
      <c r="A191" t="s">
        <v>146</v>
      </c>
      <c r="B191" t="s">
        <v>151</v>
      </c>
      <c r="C191">
        <v>1.2645</v>
      </c>
      <c r="D191">
        <v>0.73809999999999998</v>
      </c>
      <c r="E191">
        <v>0.34449999999999997</v>
      </c>
    </row>
    <row r="192" spans="1:5" x14ac:dyDescent="0.25">
      <c r="A192" t="s">
        <v>146</v>
      </c>
      <c r="B192" t="s">
        <v>153</v>
      </c>
      <c r="C192">
        <v>1.2645</v>
      </c>
      <c r="D192">
        <v>1.2357</v>
      </c>
      <c r="E192">
        <v>0.77500000000000002</v>
      </c>
    </row>
    <row r="193" spans="1:5" x14ac:dyDescent="0.25">
      <c r="A193" t="s">
        <v>146</v>
      </c>
      <c r="B193" t="s">
        <v>155</v>
      </c>
      <c r="C193">
        <v>1.2645</v>
      </c>
      <c r="D193">
        <v>1.4235</v>
      </c>
      <c r="E193">
        <v>1.1712</v>
      </c>
    </row>
    <row r="194" spans="1:5" x14ac:dyDescent="0.25">
      <c r="A194" t="s">
        <v>146</v>
      </c>
      <c r="B194" t="s">
        <v>756</v>
      </c>
      <c r="C194">
        <v>1.2645</v>
      </c>
      <c r="D194">
        <v>0.79079999999999995</v>
      </c>
      <c r="E194">
        <v>0.51670000000000005</v>
      </c>
    </row>
    <row r="195" spans="1:5" x14ac:dyDescent="0.25">
      <c r="A195" t="s">
        <v>146</v>
      </c>
      <c r="B195" t="s">
        <v>152</v>
      </c>
      <c r="C195">
        <v>1.2645</v>
      </c>
      <c r="D195">
        <v>1.2850999999999999</v>
      </c>
      <c r="E195">
        <v>1.0334000000000001</v>
      </c>
    </row>
    <row r="196" spans="1:5" x14ac:dyDescent="0.25">
      <c r="A196" t="s">
        <v>146</v>
      </c>
      <c r="B196" t="s">
        <v>346</v>
      </c>
      <c r="C196">
        <v>1.2645</v>
      </c>
      <c r="D196">
        <v>0.98850000000000005</v>
      </c>
      <c r="E196">
        <v>1.0980000000000001</v>
      </c>
    </row>
    <row r="197" spans="1:5" x14ac:dyDescent="0.25">
      <c r="A197" t="s">
        <v>146</v>
      </c>
      <c r="B197" t="s">
        <v>158</v>
      </c>
      <c r="C197">
        <v>1.2645</v>
      </c>
      <c r="D197">
        <v>0.64249999999999996</v>
      </c>
      <c r="E197">
        <v>0.96879999999999999</v>
      </c>
    </row>
    <row r="198" spans="1:5" x14ac:dyDescent="0.25">
      <c r="A198" t="s">
        <v>146</v>
      </c>
      <c r="B198" t="s">
        <v>148</v>
      </c>
      <c r="C198">
        <v>1.2645</v>
      </c>
      <c r="D198">
        <v>0.84350000000000003</v>
      </c>
      <c r="E198">
        <v>1.1712</v>
      </c>
    </row>
    <row r="199" spans="1:5" x14ac:dyDescent="0.25">
      <c r="A199" t="s">
        <v>146</v>
      </c>
      <c r="B199" t="s">
        <v>159</v>
      </c>
      <c r="C199">
        <v>1.2645</v>
      </c>
      <c r="D199">
        <v>1.1598999999999999</v>
      </c>
      <c r="E199">
        <v>1.2401</v>
      </c>
    </row>
    <row r="200" spans="1:5" x14ac:dyDescent="0.25">
      <c r="A200" t="s">
        <v>146</v>
      </c>
      <c r="B200" t="s">
        <v>154</v>
      </c>
      <c r="C200">
        <v>1.2645</v>
      </c>
      <c r="D200">
        <v>0.69199999999999995</v>
      </c>
      <c r="E200">
        <v>1.0334000000000001</v>
      </c>
    </row>
    <row r="201" spans="1:5" x14ac:dyDescent="0.25">
      <c r="A201" t="s">
        <v>146</v>
      </c>
      <c r="B201" t="s">
        <v>160</v>
      </c>
      <c r="C201">
        <v>1.2645</v>
      </c>
      <c r="D201">
        <v>0.68540000000000001</v>
      </c>
      <c r="E201">
        <v>1.5156000000000001</v>
      </c>
    </row>
    <row r="202" spans="1:5" x14ac:dyDescent="0.25">
      <c r="A202" t="s">
        <v>146</v>
      </c>
      <c r="B202" t="s">
        <v>143</v>
      </c>
      <c r="C202">
        <v>1.2645</v>
      </c>
      <c r="D202">
        <v>0.88970000000000005</v>
      </c>
      <c r="E202">
        <v>1.3563000000000001</v>
      </c>
    </row>
    <row r="203" spans="1:5" x14ac:dyDescent="0.25">
      <c r="A203" t="s">
        <v>146</v>
      </c>
      <c r="B203" t="s">
        <v>156</v>
      </c>
      <c r="C203">
        <v>1.2645</v>
      </c>
      <c r="D203">
        <v>0.94899999999999995</v>
      </c>
      <c r="E203">
        <v>0.75780000000000003</v>
      </c>
    </row>
    <row r="204" spans="1:5" x14ac:dyDescent="0.25">
      <c r="A204" t="s">
        <v>146</v>
      </c>
      <c r="B204" t="s">
        <v>164</v>
      </c>
      <c r="C204">
        <v>1.2645</v>
      </c>
      <c r="D204">
        <v>1.2653000000000001</v>
      </c>
      <c r="E204">
        <v>0.68889999999999996</v>
      </c>
    </row>
    <row r="205" spans="1:5" x14ac:dyDescent="0.25">
      <c r="A205" t="s">
        <v>146</v>
      </c>
      <c r="B205" t="s">
        <v>162</v>
      </c>
      <c r="C205">
        <v>1.2645</v>
      </c>
      <c r="D205">
        <v>1.0873999999999999</v>
      </c>
      <c r="E205">
        <v>0.83960000000000001</v>
      </c>
    </row>
    <row r="206" spans="1:5" x14ac:dyDescent="0.25">
      <c r="A206" t="s">
        <v>146</v>
      </c>
      <c r="B206" t="s">
        <v>757</v>
      </c>
      <c r="C206">
        <v>1.2645</v>
      </c>
      <c r="D206">
        <v>0.63270000000000004</v>
      </c>
      <c r="E206">
        <v>1.2401</v>
      </c>
    </row>
    <row r="207" spans="1:5" x14ac:dyDescent="0.25">
      <c r="A207" t="s">
        <v>146</v>
      </c>
      <c r="B207" t="s">
        <v>161</v>
      </c>
      <c r="C207">
        <v>1.2645</v>
      </c>
      <c r="D207">
        <v>0.63270000000000004</v>
      </c>
      <c r="E207">
        <v>0.96450000000000002</v>
      </c>
    </row>
    <row r="208" spans="1:5" x14ac:dyDescent="0.25">
      <c r="A208" t="s">
        <v>146</v>
      </c>
      <c r="B208" t="s">
        <v>150</v>
      </c>
      <c r="C208">
        <v>1.2645</v>
      </c>
      <c r="D208">
        <v>0.84350000000000003</v>
      </c>
      <c r="E208">
        <v>0.68889999999999996</v>
      </c>
    </row>
    <row r="209" spans="1:5" x14ac:dyDescent="0.25">
      <c r="A209" t="s">
        <v>146</v>
      </c>
      <c r="B209" t="s">
        <v>147</v>
      </c>
      <c r="C209">
        <v>1.2645</v>
      </c>
      <c r="D209">
        <v>2.2736000000000001</v>
      </c>
      <c r="E209">
        <v>0.83960000000000001</v>
      </c>
    </row>
    <row r="210" spans="1:5" x14ac:dyDescent="0.25">
      <c r="A210" t="s">
        <v>146</v>
      </c>
      <c r="B210" t="s">
        <v>163</v>
      </c>
      <c r="C210">
        <v>1.2645</v>
      </c>
      <c r="D210">
        <v>0.88970000000000005</v>
      </c>
      <c r="E210">
        <v>1.7438</v>
      </c>
    </row>
    <row r="211" spans="1:5" x14ac:dyDescent="0.25">
      <c r="A211" t="s">
        <v>165</v>
      </c>
      <c r="B211" t="s">
        <v>270</v>
      </c>
      <c r="C211">
        <v>1.3015000000000001</v>
      </c>
      <c r="D211">
        <v>1.2623</v>
      </c>
      <c r="E211">
        <v>0.86750000000000005</v>
      </c>
    </row>
    <row r="212" spans="1:5" x14ac:dyDescent="0.25">
      <c r="A212" t="s">
        <v>165</v>
      </c>
      <c r="B212" t="s">
        <v>168</v>
      </c>
      <c r="C212">
        <v>1.3015000000000001</v>
      </c>
      <c r="D212">
        <v>0.27439999999999998</v>
      </c>
      <c r="E212">
        <v>1.0677000000000001</v>
      </c>
    </row>
    <row r="213" spans="1:5" x14ac:dyDescent="0.25">
      <c r="A213" t="s">
        <v>165</v>
      </c>
      <c r="B213" t="s">
        <v>268</v>
      </c>
      <c r="C213">
        <v>1.3015000000000001</v>
      </c>
      <c r="D213">
        <v>0.76829999999999998</v>
      </c>
      <c r="E213">
        <v>0.62280000000000002</v>
      </c>
    </row>
    <row r="214" spans="1:5" x14ac:dyDescent="0.25">
      <c r="A214" t="s">
        <v>165</v>
      </c>
      <c r="B214" t="s">
        <v>166</v>
      </c>
      <c r="C214">
        <v>1.3015000000000001</v>
      </c>
      <c r="D214">
        <v>0.87809999999999999</v>
      </c>
      <c r="E214">
        <v>0.80079999999999996</v>
      </c>
    </row>
    <row r="215" spans="1:5" x14ac:dyDescent="0.25">
      <c r="A215" t="s">
        <v>165</v>
      </c>
      <c r="B215" t="s">
        <v>271</v>
      </c>
      <c r="C215">
        <v>1.3015000000000001</v>
      </c>
      <c r="D215">
        <v>1.0427999999999999</v>
      </c>
      <c r="E215">
        <v>1.3346</v>
      </c>
    </row>
    <row r="216" spans="1:5" x14ac:dyDescent="0.25">
      <c r="A216" t="s">
        <v>165</v>
      </c>
      <c r="B216" t="s">
        <v>263</v>
      </c>
      <c r="C216">
        <v>1.3015000000000001</v>
      </c>
      <c r="D216">
        <v>1.0427999999999999</v>
      </c>
      <c r="E216">
        <v>0.93420000000000003</v>
      </c>
    </row>
    <row r="217" spans="1:5" x14ac:dyDescent="0.25">
      <c r="A217" t="s">
        <v>165</v>
      </c>
      <c r="B217" t="s">
        <v>773</v>
      </c>
      <c r="C217">
        <v>1.3015000000000001</v>
      </c>
      <c r="D217">
        <v>0.87809999999999999</v>
      </c>
      <c r="E217">
        <v>1.0677000000000001</v>
      </c>
    </row>
    <row r="218" spans="1:5" x14ac:dyDescent="0.25">
      <c r="A218" t="s">
        <v>165</v>
      </c>
      <c r="B218" t="s">
        <v>267</v>
      </c>
      <c r="C218">
        <v>1.3015000000000001</v>
      </c>
      <c r="D218">
        <v>0.76829999999999998</v>
      </c>
      <c r="E218">
        <v>1.6682999999999999</v>
      </c>
    </row>
    <row r="219" spans="1:5" x14ac:dyDescent="0.25">
      <c r="A219" t="s">
        <v>165</v>
      </c>
      <c r="B219" t="s">
        <v>264</v>
      </c>
      <c r="C219">
        <v>1.3015000000000001</v>
      </c>
      <c r="D219">
        <v>1.2074</v>
      </c>
      <c r="E219">
        <v>1.4681</v>
      </c>
    </row>
    <row r="220" spans="1:5" x14ac:dyDescent="0.25">
      <c r="A220" t="s">
        <v>165</v>
      </c>
      <c r="B220" t="s">
        <v>262</v>
      </c>
      <c r="C220">
        <v>1.3015000000000001</v>
      </c>
      <c r="D220">
        <v>1.383</v>
      </c>
      <c r="E220">
        <v>0.436</v>
      </c>
    </row>
    <row r="221" spans="1:5" x14ac:dyDescent="0.25">
      <c r="A221" t="s">
        <v>165</v>
      </c>
      <c r="B221" t="s">
        <v>269</v>
      </c>
      <c r="C221">
        <v>1.3015000000000001</v>
      </c>
      <c r="D221">
        <v>1.5367</v>
      </c>
      <c r="E221">
        <v>0.49830000000000002</v>
      </c>
    </row>
    <row r="222" spans="1:5" x14ac:dyDescent="0.25">
      <c r="A222" t="s">
        <v>165</v>
      </c>
      <c r="B222" t="s">
        <v>167</v>
      </c>
      <c r="C222">
        <v>1.3015000000000001</v>
      </c>
      <c r="D222">
        <v>0.65859999999999996</v>
      </c>
      <c r="E222">
        <v>1.1344000000000001</v>
      </c>
    </row>
    <row r="223" spans="1:5" x14ac:dyDescent="0.25">
      <c r="A223" t="s">
        <v>165</v>
      </c>
      <c r="B223" t="s">
        <v>265</v>
      </c>
      <c r="C223">
        <v>1.3015000000000001</v>
      </c>
      <c r="D223">
        <v>1.4269000000000001</v>
      </c>
      <c r="E223">
        <v>0.86750000000000005</v>
      </c>
    </row>
    <row r="224" spans="1:5" x14ac:dyDescent="0.25">
      <c r="A224" t="s">
        <v>165</v>
      </c>
      <c r="B224" t="s">
        <v>266</v>
      </c>
      <c r="C224">
        <v>1.3015000000000001</v>
      </c>
      <c r="D224">
        <v>0.82320000000000004</v>
      </c>
      <c r="E224">
        <v>1.3346</v>
      </c>
    </row>
    <row r="225" spans="1:5" x14ac:dyDescent="0.25">
      <c r="A225" t="s">
        <v>22</v>
      </c>
      <c r="B225" t="s">
        <v>278</v>
      </c>
      <c r="C225">
        <v>1.5048999999999999</v>
      </c>
      <c r="D225">
        <v>1.1074999999999999</v>
      </c>
      <c r="E225">
        <v>1.0518000000000001</v>
      </c>
    </row>
    <row r="226" spans="1:5" x14ac:dyDescent="0.25">
      <c r="A226" t="s">
        <v>22</v>
      </c>
      <c r="B226" t="s">
        <v>169</v>
      </c>
      <c r="C226">
        <v>1.5048999999999999</v>
      </c>
      <c r="D226">
        <v>0.7974</v>
      </c>
      <c r="E226">
        <v>0.90149999999999997</v>
      </c>
    </row>
    <row r="227" spans="1:5" x14ac:dyDescent="0.25">
      <c r="A227" t="s">
        <v>22</v>
      </c>
      <c r="B227" t="s">
        <v>307</v>
      </c>
      <c r="C227">
        <v>1.5048999999999999</v>
      </c>
      <c r="D227">
        <v>0.70879999999999999</v>
      </c>
      <c r="E227">
        <v>1.3022</v>
      </c>
    </row>
    <row r="228" spans="1:5" x14ac:dyDescent="0.25">
      <c r="A228" t="s">
        <v>22</v>
      </c>
      <c r="B228" t="s">
        <v>283</v>
      </c>
      <c r="C228">
        <v>1.5048999999999999</v>
      </c>
      <c r="D228">
        <v>1.0188999999999999</v>
      </c>
      <c r="E228">
        <v>1.9032</v>
      </c>
    </row>
    <row r="229" spans="1:5" x14ac:dyDescent="0.25">
      <c r="A229" t="s">
        <v>22</v>
      </c>
      <c r="B229" t="s">
        <v>273</v>
      </c>
      <c r="C229">
        <v>1.5048999999999999</v>
      </c>
      <c r="D229">
        <v>1.4619</v>
      </c>
      <c r="E229">
        <v>0.80130000000000001</v>
      </c>
    </row>
    <row r="230" spans="1:5" x14ac:dyDescent="0.25">
      <c r="A230" t="s">
        <v>22</v>
      </c>
      <c r="B230" t="s">
        <v>279</v>
      </c>
      <c r="C230">
        <v>1.5048999999999999</v>
      </c>
      <c r="D230">
        <v>0.443</v>
      </c>
      <c r="E230">
        <v>0.9516</v>
      </c>
    </row>
    <row r="231" spans="1:5" x14ac:dyDescent="0.25">
      <c r="A231" t="s">
        <v>22</v>
      </c>
      <c r="B231" t="s">
        <v>280</v>
      </c>
      <c r="C231">
        <v>1.5048999999999999</v>
      </c>
      <c r="D231">
        <v>1.5948</v>
      </c>
      <c r="E231">
        <v>0.65110000000000001</v>
      </c>
    </row>
    <row r="232" spans="1:5" x14ac:dyDescent="0.25">
      <c r="A232" t="s">
        <v>22</v>
      </c>
      <c r="B232" t="s">
        <v>281</v>
      </c>
      <c r="C232">
        <v>1.5048999999999999</v>
      </c>
      <c r="D232">
        <v>0.8306</v>
      </c>
      <c r="E232">
        <v>0.46949999999999997</v>
      </c>
    </row>
    <row r="233" spans="1:5" x14ac:dyDescent="0.25">
      <c r="A233" t="s">
        <v>22</v>
      </c>
      <c r="B233" t="s">
        <v>23</v>
      </c>
      <c r="C233">
        <v>1.5048999999999999</v>
      </c>
      <c r="D233">
        <v>1.5505</v>
      </c>
      <c r="E233">
        <v>0.9516</v>
      </c>
    </row>
    <row r="234" spans="1:5" x14ac:dyDescent="0.25">
      <c r="A234" t="s">
        <v>22</v>
      </c>
      <c r="B234" t="s">
        <v>308</v>
      </c>
      <c r="C234">
        <v>1.5048999999999999</v>
      </c>
      <c r="D234">
        <v>0.95520000000000005</v>
      </c>
      <c r="E234">
        <v>0.56340000000000001</v>
      </c>
    </row>
    <row r="235" spans="1:5" x14ac:dyDescent="0.25">
      <c r="A235" t="s">
        <v>22</v>
      </c>
      <c r="B235" t="s">
        <v>272</v>
      </c>
      <c r="C235">
        <v>1.5048999999999999</v>
      </c>
      <c r="D235">
        <v>1.1074999999999999</v>
      </c>
      <c r="E235">
        <v>0.55089999999999995</v>
      </c>
    </row>
    <row r="236" spans="1:5" x14ac:dyDescent="0.25">
      <c r="A236" t="s">
        <v>22</v>
      </c>
      <c r="B236" t="s">
        <v>24</v>
      </c>
      <c r="C236">
        <v>1.5048999999999999</v>
      </c>
      <c r="D236">
        <v>0.95520000000000005</v>
      </c>
      <c r="E236">
        <v>0.65739999999999998</v>
      </c>
    </row>
    <row r="237" spans="1:5" x14ac:dyDescent="0.25">
      <c r="A237" t="s">
        <v>22</v>
      </c>
      <c r="B237" t="s">
        <v>284</v>
      </c>
      <c r="C237">
        <v>1.5048999999999999</v>
      </c>
      <c r="D237">
        <v>0.53159999999999996</v>
      </c>
      <c r="E237">
        <v>1.6027</v>
      </c>
    </row>
    <row r="238" spans="1:5" x14ac:dyDescent="0.25">
      <c r="A238" t="s">
        <v>22</v>
      </c>
      <c r="B238" t="s">
        <v>173</v>
      </c>
      <c r="C238">
        <v>1.5048999999999999</v>
      </c>
      <c r="D238">
        <v>0.95520000000000005</v>
      </c>
      <c r="E238">
        <v>1.3616999999999999</v>
      </c>
    </row>
    <row r="239" spans="1:5" x14ac:dyDescent="0.25">
      <c r="A239" t="s">
        <v>22</v>
      </c>
      <c r="B239" t="s">
        <v>276</v>
      </c>
      <c r="C239">
        <v>1.5048999999999999</v>
      </c>
      <c r="D239">
        <v>1.0188999999999999</v>
      </c>
      <c r="E239">
        <v>1.1518999999999999</v>
      </c>
    </row>
    <row r="240" spans="1:5" x14ac:dyDescent="0.25">
      <c r="A240" t="s">
        <v>22</v>
      </c>
      <c r="B240" t="s">
        <v>172</v>
      </c>
      <c r="C240">
        <v>1.5048999999999999</v>
      </c>
      <c r="D240">
        <v>0.70879999999999999</v>
      </c>
      <c r="E240">
        <v>0.85140000000000005</v>
      </c>
    </row>
    <row r="241" spans="1:5" x14ac:dyDescent="0.25">
      <c r="A241" t="s">
        <v>22</v>
      </c>
      <c r="B241" t="s">
        <v>171</v>
      </c>
      <c r="C241">
        <v>1.5048999999999999</v>
      </c>
      <c r="D241">
        <v>1.1960999999999999</v>
      </c>
      <c r="E241">
        <v>0.80130000000000001</v>
      </c>
    </row>
    <row r="242" spans="1:5" x14ac:dyDescent="0.25">
      <c r="A242" t="s">
        <v>22</v>
      </c>
      <c r="B242" t="s">
        <v>174</v>
      </c>
      <c r="C242">
        <v>1.5048999999999999</v>
      </c>
      <c r="D242">
        <v>1.0631999999999999</v>
      </c>
      <c r="E242">
        <v>1.1017999999999999</v>
      </c>
    </row>
    <row r="243" spans="1:5" x14ac:dyDescent="0.25">
      <c r="A243" t="s">
        <v>22</v>
      </c>
      <c r="B243" t="s">
        <v>182</v>
      </c>
      <c r="C243">
        <v>1.5048999999999999</v>
      </c>
      <c r="D243">
        <v>0.66449999999999998</v>
      </c>
      <c r="E243">
        <v>1.5024999999999999</v>
      </c>
    </row>
    <row r="244" spans="1:5" x14ac:dyDescent="0.25">
      <c r="A244" t="s">
        <v>22</v>
      </c>
      <c r="B244" t="s">
        <v>170</v>
      </c>
      <c r="C244">
        <v>1.5048999999999999</v>
      </c>
      <c r="D244">
        <v>1.329</v>
      </c>
      <c r="E244">
        <v>0.93910000000000005</v>
      </c>
    </row>
    <row r="245" spans="1:5" x14ac:dyDescent="0.25">
      <c r="A245" t="s">
        <v>25</v>
      </c>
      <c r="B245" t="s">
        <v>760</v>
      </c>
      <c r="C245">
        <v>1.3635999999999999</v>
      </c>
      <c r="D245">
        <v>0.64170000000000005</v>
      </c>
      <c r="E245">
        <v>1.2568999999999999</v>
      </c>
    </row>
    <row r="246" spans="1:5" x14ac:dyDescent="0.25">
      <c r="A246" t="s">
        <v>25</v>
      </c>
      <c r="B246" t="s">
        <v>176</v>
      </c>
      <c r="C246">
        <v>1.3635999999999999</v>
      </c>
      <c r="D246">
        <v>0.82499999999999996</v>
      </c>
      <c r="E246">
        <v>0.97119999999999995</v>
      </c>
    </row>
    <row r="247" spans="1:5" x14ac:dyDescent="0.25">
      <c r="A247" t="s">
        <v>25</v>
      </c>
      <c r="B247" t="s">
        <v>275</v>
      </c>
      <c r="C247">
        <v>1.3635999999999999</v>
      </c>
      <c r="D247">
        <v>1.6042000000000001</v>
      </c>
      <c r="E247">
        <v>0.91410000000000002</v>
      </c>
    </row>
    <row r="248" spans="1:5" x14ac:dyDescent="0.25">
      <c r="A248" t="s">
        <v>25</v>
      </c>
      <c r="B248" t="s">
        <v>180</v>
      </c>
      <c r="C248">
        <v>1.3635999999999999</v>
      </c>
      <c r="D248">
        <v>1.1458999999999999</v>
      </c>
      <c r="E248">
        <v>1.0854999999999999</v>
      </c>
    </row>
    <row r="249" spans="1:5" x14ac:dyDescent="0.25">
      <c r="A249" t="s">
        <v>25</v>
      </c>
      <c r="B249" t="s">
        <v>175</v>
      </c>
      <c r="C249">
        <v>1.3635999999999999</v>
      </c>
      <c r="D249">
        <v>0.91669999999999996</v>
      </c>
      <c r="E249">
        <v>0.91410000000000002</v>
      </c>
    </row>
    <row r="250" spans="1:5" x14ac:dyDescent="0.25">
      <c r="A250" t="s">
        <v>25</v>
      </c>
      <c r="B250" t="s">
        <v>761</v>
      </c>
      <c r="C250">
        <v>1.3635999999999999</v>
      </c>
      <c r="D250">
        <v>0.82499999999999996</v>
      </c>
      <c r="E250">
        <v>0.8569</v>
      </c>
    </row>
    <row r="251" spans="1:5" x14ac:dyDescent="0.25">
      <c r="A251" t="s">
        <v>25</v>
      </c>
      <c r="B251" t="s">
        <v>178</v>
      </c>
      <c r="C251">
        <v>1.3635999999999999</v>
      </c>
      <c r="D251">
        <v>0.78220000000000001</v>
      </c>
      <c r="E251">
        <v>1.2188000000000001</v>
      </c>
    </row>
    <row r="252" spans="1:5" x14ac:dyDescent="0.25">
      <c r="A252" t="s">
        <v>25</v>
      </c>
      <c r="B252" t="s">
        <v>282</v>
      </c>
      <c r="C252">
        <v>1.3635999999999999</v>
      </c>
      <c r="D252">
        <v>1.2375</v>
      </c>
      <c r="E252">
        <v>0.8569</v>
      </c>
    </row>
    <row r="253" spans="1:5" x14ac:dyDescent="0.25">
      <c r="A253" t="s">
        <v>25</v>
      </c>
      <c r="B253" t="s">
        <v>274</v>
      </c>
      <c r="C253">
        <v>1.3635999999999999</v>
      </c>
      <c r="D253">
        <v>0.87090000000000001</v>
      </c>
      <c r="E253">
        <v>1.1997</v>
      </c>
    </row>
    <row r="254" spans="1:5" x14ac:dyDescent="0.25">
      <c r="A254" t="s">
        <v>25</v>
      </c>
      <c r="B254" t="s">
        <v>27</v>
      </c>
      <c r="C254">
        <v>1.3635999999999999</v>
      </c>
      <c r="D254">
        <v>1.2375</v>
      </c>
      <c r="E254">
        <v>0.68559999999999999</v>
      </c>
    </row>
    <row r="255" spans="1:5" x14ac:dyDescent="0.25">
      <c r="A255" t="s">
        <v>25</v>
      </c>
      <c r="B255" t="s">
        <v>184</v>
      </c>
      <c r="C255">
        <v>1.3635999999999999</v>
      </c>
      <c r="D255">
        <v>1.5125</v>
      </c>
      <c r="E255">
        <v>0.79979999999999996</v>
      </c>
    </row>
    <row r="256" spans="1:5" x14ac:dyDescent="0.25">
      <c r="A256" t="s">
        <v>25</v>
      </c>
      <c r="B256" t="s">
        <v>177</v>
      </c>
      <c r="C256">
        <v>1.3635999999999999</v>
      </c>
      <c r="D256">
        <v>1.4209000000000001</v>
      </c>
      <c r="E256">
        <v>0.74270000000000003</v>
      </c>
    </row>
    <row r="257" spans="1:5" x14ac:dyDescent="0.25">
      <c r="A257" t="s">
        <v>25</v>
      </c>
      <c r="B257" t="s">
        <v>277</v>
      </c>
      <c r="C257">
        <v>1.3635999999999999</v>
      </c>
      <c r="D257">
        <v>0.87090000000000001</v>
      </c>
      <c r="E257">
        <v>0.79979999999999996</v>
      </c>
    </row>
    <row r="258" spans="1:5" x14ac:dyDescent="0.25">
      <c r="A258" t="s">
        <v>25</v>
      </c>
      <c r="B258" t="s">
        <v>759</v>
      </c>
      <c r="C258">
        <v>1.3635999999999999</v>
      </c>
      <c r="D258">
        <v>0.6875</v>
      </c>
      <c r="E258">
        <v>0.79979999999999996</v>
      </c>
    </row>
    <row r="259" spans="1:5" x14ac:dyDescent="0.25">
      <c r="A259" t="s">
        <v>25</v>
      </c>
      <c r="B259" t="s">
        <v>179</v>
      </c>
      <c r="C259">
        <v>1.3635999999999999</v>
      </c>
      <c r="D259">
        <v>1.0084</v>
      </c>
      <c r="E259">
        <v>0.62839999999999996</v>
      </c>
    </row>
    <row r="260" spans="1:5" x14ac:dyDescent="0.25">
      <c r="A260" t="s">
        <v>25</v>
      </c>
      <c r="B260" t="s">
        <v>181</v>
      </c>
      <c r="C260">
        <v>1.3635999999999999</v>
      </c>
      <c r="D260">
        <v>0.5958</v>
      </c>
      <c r="E260">
        <v>1.5425</v>
      </c>
    </row>
    <row r="261" spans="1:5" x14ac:dyDescent="0.25">
      <c r="A261" t="s">
        <v>25</v>
      </c>
      <c r="B261" t="s">
        <v>183</v>
      </c>
      <c r="C261">
        <v>1.3635999999999999</v>
      </c>
      <c r="D261">
        <v>0.7792</v>
      </c>
      <c r="E261">
        <v>0.97119999999999995</v>
      </c>
    </row>
    <row r="262" spans="1:5" x14ac:dyDescent="0.25">
      <c r="A262" t="s">
        <v>25</v>
      </c>
      <c r="B262" t="s">
        <v>309</v>
      </c>
      <c r="C262">
        <v>1.3635999999999999</v>
      </c>
      <c r="D262">
        <v>1.1000000000000001</v>
      </c>
      <c r="E262">
        <v>1.4281999999999999</v>
      </c>
    </row>
    <row r="263" spans="1:5" x14ac:dyDescent="0.25">
      <c r="A263" t="s">
        <v>25</v>
      </c>
      <c r="B263" t="s">
        <v>758</v>
      </c>
      <c r="C263">
        <v>1.3635999999999999</v>
      </c>
      <c r="D263">
        <v>1.1000000000000001</v>
      </c>
      <c r="E263">
        <v>1.0854999999999999</v>
      </c>
    </row>
    <row r="264" spans="1:5" x14ac:dyDescent="0.25">
      <c r="A264" t="s">
        <v>25</v>
      </c>
      <c r="B264" t="s">
        <v>26</v>
      </c>
      <c r="C264">
        <v>1.3635999999999999</v>
      </c>
      <c r="D264">
        <v>0.82499999999999996</v>
      </c>
      <c r="E264">
        <v>1.2568999999999999</v>
      </c>
    </row>
    <row r="265" spans="1:5" x14ac:dyDescent="0.25">
      <c r="A265" t="s">
        <v>185</v>
      </c>
      <c r="B265" t="s">
        <v>290</v>
      </c>
      <c r="C265">
        <v>1.556</v>
      </c>
      <c r="D265">
        <v>2.3871000000000002</v>
      </c>
      <c r="E265">
        <v>0.38340000000000002</v>
      </c>
    </row>
    <row r="266" spans="1:5" x14ac:dyDescent="0.25">
      <c r="A266" t="s">
        <v>185</v>
      </c>
      <c r="B266" t="s">
        <v>193</v>
      </c>
      <c r="C266">
        <v>1.556</v>
      </c>
      <c r="D266">
        <v>1.4231</v>
      </c>
      <c r="E266">
        <v>0.76690000000000003</v>
      </c>
    </row>
    <row r="267" spans="1:5" x14ac:dyDescent="0.25">
      <c r="A267" t="s">
        <v>185</v>
      </c>
      <c r="B267" t="s">
        <v>766</v>
      </c>
      <c r="C267">
        <v>1.556</v>
      </c>
      <c r="D267">
        <v>1.1935</v>
      </c>
      <c r="E267">
        <v>1.6980999999999999</v>
      </c>
    </row>
    <row r="268" spans="1:5" x14ac:dyDescent="0.25">
      <c r="A268" t="s">
        <v>185</v>
      </c>
      <c r="B268" t="s">
        <v>291</v>
      </c>
      <c r="C268">
        <v>1.556</v>
      </c>
      <c r="D268">
        <v>1.5608</v>
      </c>
      <c r="E268">
        <v>0.6573</v>
      </c>
    </row>
    <row r="269" spans="1:5" x14ac:dyDescent="0.25">
      <c r="A269" t="s">
        <v>185</v>
      </c>
      <c r="B269" t="s">
        <v>192</v>
      </c>
      <c r="C269">
        <v>1.556</v>
      </c>
      <c r="D269">
        <v>0.69210000000000005</v>
      </c>
      <c r="E269">
        <v>1.5337000000000001</v>
      </c>
    </row>
    <row r="270" spans="1:5" x14ac:dyDescent="0.25">
      <c r="A270" t="s">
        <v>185</v>
      </c>
      <c r="B270" t="s">
        <v>765</v>
      </c>
      <c r="C270">
        <v>1.556</v>
      </c>
      <c r="D270">
        <v>0.91810000000000003</v>
      </c>
      <c r="E270">
        <v>1.1503000000000001</v>
      </c>
    </row>
    <row r="271" spans="1:5" x14ac:dyDescent="0.25">
      <c r="A271" t="s">
        <v>185</v>
      </c>
      <c r="B271" t="s">
        <v>287</v>
      </c>
      <c r="C271">
        <v>1.556</v>
      </c>
      <c r="D271">
        <v>0.68859999999999999</v>
      </c>
      <c r="E271">
        <v>0.8216</v>
      </c>
    </row>
    <row r="272" spans="1:5" x14ac:dyDescent="0.25">
      <c r="A272" t="s">
        <v>185</v>
      </c>
      <c r="B272" t="s">
        <v>289</v>
      </c>
      <c r="C272">
        <v>1.556</v>
      </c>
      <c r="D272">
        <v>0.64270000000000005</v>
      </c>
      <c r="E272">
        <v>1.1503000000000001</v>
      </c>
    </row>
    <row r="273" spans="1:5" x14ac:dyDescent="0.25">
      <c r="A273" t="s">
        <v>185</v>
      </c>
      <c r="B273" t="s">
        <v>190</v>
      </c>
      <c r="C273">
        <v>1.556</v>
      </c>
      <c r="D273">
        <v>0.87219999999999998</v>
      </c>
      <c r="E273">
        <v>0.71209999999999996</v>
      </c>
    </row>
    <row r="274" spans="1:5" x14ac:dyDescent="0.25">
      <c r="A274" t="s">
        <v>185</v>
      </c>
      <c r="B274" t="s">
        <v>767</v>
      </c>
      <c r="C274">
        <v>1.556</v>
      </c>
      <c r="D274">
        <v>0.59319999999999995</v>
      </c>
      <c r="E274">
        <v>1.0618000000000001</v>
      </c>
    </row>
    <row r="275" spans="1:5" x14ac:dyDescent="0.25">
      <c r="A275" t="s">
        <v>185</v>
      </c>
      <c r="B275" t="s">
        <v>188</v>
      </c>
      <c r="C275">
        <v>1.556</v>
      </c>
      <c r="D275">
        <v>1.8362000000000001</v>
      </c>
      <c r="E275">
        <v>0.98599999999999999</v>
      </c>
    </row>
    <row r="276" spans="1:5" x14ac:dyDescent="0.25">
      <c r="A276" t="s">
        <v>185</v>
      </c>
      <c r="B276" t="s">
        <v>187</v>
      </c>
      <c r="C276">
        <v>1.556</v>
      </c>
      <c r="D276">
        <v>0.55700000000000005</v>
      </c>
      <c r="E276">
        <v>1.0225</v>
      </c>
    </row>
    <row r="277" spans="1:5" x14ac:dyDescent="0.25">
      <c r="A277" t="s">
        <v>185</v>
      </c>
      <c r="B277" t="s">
        <v>288</v>
      </c>
      <c r="C277">
        <v>1.556</v>
      </c>
      <c r="D277">
        <v>1.0099</v>
      </c>
      <c r="E277">
        <v>0.60250000000000004</v>
      </c>
    </row>
    <row r="278" spans="1:5" x14ac:dyDescent="0.25">
      <c r="A278" t="s">
        <v>185</v>
      </c>
      <c r="B278" t="s">
        <v>189</v>
      </c>
      <c r="C278">
        <v>1.556</v>
      </c>
      <c r="D278">
        <v>1.2853000000000001</v>
      </c>
      <c r="E278">
        <v>0.93120000000000003</v>
      </c>
    </row>
    <row r="279" spans="1:5" x14ac:dyDescent="0.25">
      <c r="A279" t="s">
        <v>185</v>
      </c>
      <c r="B279" t="s">
        <v>186</v>
      </c>
      <c r="C279">
        <v>1.556</v>
      </c>
      <c r="D279">
        <v>0.79100000000000004</v>
      </c>
      <c r="E279">
        <v>1.4157999999999999</v>
      </c>
    </row>
    <row r="280" spans="1:5" x14ac:dyDescent="0.25">
      <c r="A280" t="s">
        <v>185</v>
      </c>
      <c r="B280" t="s">
        <v>285</v>
      </c>
      <c r="C280">
        <v>1.556</v>
      </c>
      <c r="D280">
        <v>0.55089999999999995</v>
      </c>
      <c r="E280">
        <v>1.2051000000000001</v>
      </c>
    </row>
    <row r="281" spans="1:5" x14ac:dyDescent="0.25">
      <c r="A281" t="s">
        <v>185</v>
      </c>
      <c r="B281" t="s">
        <v>286</v>
      </c>
      <c r="C281">
        <v>1.556</v>
      </c>
      <c r="D281">
        <v>0.55089999999999995</v>
      </c>
      <c r="E281">
        <v>1.0954999999999999</v>
      </c>
    </row>
    <row r="282" spans="1:5" x14ac:dyDescent="0.25">
      <c r="A282" t="s">
        <v>185</v>
      </c>
      <c r="B282" t="s">
        <v>191</v>
      </c>
      <c r="C282">
        <v>1.556</v>
      </c>
      <c r="D282">
        <v>0.41310000000000002</v>
      </c>
      <c r="E282">
        <v>0.87639999999999996</v>
      </c>
    </row>
    <row r="283" spans="1:5" x14ac:dyDescent="0.25">
      <c r="A283" t="s">
        <v>28</v>
      </c>
      <c r="B283" t="s">
        <v>762</v>
      </c>
      <c r="C283">
        <v>1.381</v>
      </c>
      <c r="D283">
        <v>0.6724</v>
      </c>
      <c r="E283">
        <v>1.5799000000000001</v>
      </c>
    </row>
    <row r="284" spans="1:5" x14ac:dyDescent="0.25">
      <c r="A284" t="s">
        <v>28</v>
      </c>
      <c r="B284" t="s">
        <v>311</v>
      </c>
      <c r="C284">
        <v>1.381</v>
      </c>
      <c r="D284">
        <v>0.62070000000000003</v>
      </c>
      <c r="E284">
        <v>1.4671000000000001</v>
      </c>
    </row>
    <row r="285" spans="1:5" x14ac:dyDescent="0.25">
      <c r="A285" t="s">
        <v>28</v>
      </c>
      <c r="B285" t="s">
        <v>31</v>
      </c>
      <c r="C285">
        <v>1.381</v>
      </c>
      <c r="D285">
        <v>1.7068000000000001</v>
      </c>
      <c r="E285">
        <v>0.79</v>
      </c>
    </row>
    <row r="286" spans="1:5" x14ac:dyDescent="0.25">
      <c r="A286" t="s">
        <v>28</v>
      </c>
      <c r="B286" t="s">
        <v>198</v>
      </c>
      <c r="C286">
        <v>1.381</v>
      </c>
      <c r="D286">
        <v>0.93100000000000005</v>
      </c>
      <c r="E286">
        <v>0.90280000000000005</v>
      </c>
    </row>
    <row r="287" spans="1:5" x14ac:dyDescent="0.25">
      <c r="A287" t="s">
        <v>28</v>
      </c>
      <c r="B287" t="s">
        <v>763</v>
      </c>
      <c r="C287">
        <v>1.381</v>
      </c>
      <c r="D287">
        <v>0.93100000000000005</v>
      </c>
      <c r="E287">
        <v>1.0721000000000001</v>
      </c>
    </row>
    <row r="288" spans="1:5" x14ac:dyDescent="0.25">
      <c r="A288" t="s">
        <v>28</v>
      </c>
      <c r="B288" t="s">
        <v>294</v>
      </c>
      <c r="C288">
        <v>1.381</v>
      </c>
      <c r="D288">
        <v>0.72409999999999997</v>
      </c>
      <c r="E288">
        <v>0.90280000000000005</v>
      </c>
    </row>
    <row r="289" spans="1:5" x14ac:dyDescent="0.25">
      <c r="A289" t="s">
        <v>28</v>
      </c>
      <c r="B289" t="s">
        <v>295</v>
      </c>
      <c r="C289">
        <v>1.381</v>
      </c>
      <c r="D289">
        <v>1.0344</v>
      </c>
      <c r="E289">
        <v>0.90280000000000005</v>
      </c>
    </row>
    <row r="290" spans="1:5" x14ac:dyDescent="0.25">
      <c r="A290" t="s">
        <v>28</v>
      </c>
      <c r="B290" t="s">
        <v>196</v>
      </c>
      <c r="C290">
        <v>1.381</v>
      </c>
      <c r="D290">
        <v>1.3368</v>
      </c>
      <c r="E290">
        <v>1.0938000000000001</v>
      </c>
    </row>
    <row r="291" spans="1:5" x14ac:dyDescent="0.25">
      <c r="A291" t="s">
        <v>28</v>
      </c>
      <c r="B291" t="s">
        <v>296</v>
      </c>
      <c r="C291">
        <v>1.381</v>
      </c>
      <c r="D291">
        <v>0.77580000000000005</v>
      </c>
      <c r="E291">
        <v>0.84640000000000004</v>
      </c>
    </row>
    <row r="292" spans="1:5" x14ac:dyDescent="0.25">
      <c r="A292" t="s">
        <v>28</v>
      </c>
      <c r="B292" t="s">
        <v>292</v>
      </c>
      <c r="C292">
        <v>1.381</v>
      </c>
      <c r="D292">
        <v>0.77580000000000005</v>
      </c>
      <c r="E292">
        <v>1.1285000000000001</v>
      </c>
    </row>
    <row r="293" spans="1:5" x14ac:dyDescent="0.25">
      <c r="A293" t="s">
        <v>28</v>
      </c>
      <c r="B293" t="s">
        <v>194</v>
      </c>
      <c r="C293">
        <v>1.381</v>
      </c>
      <c r="D293">
        <v>0.8276</v>
      </c>
      <c r="E293">
        <v>1.0721000000000001</v>
      </c>
    </row>
    <row r="294" spans="1:5" x14ac:dyDescent="0.25">
      <c r="A294" t="s">
        <v>28</v>
      </c>
      <c r="B294" t="s">
        <v>310</v>
      </c>
      <c r="C294">
        <v>1.381</v>
      </c>
      <c r="D294">
        <v>0.56889999999999996</v>
      </c>
      <c r="E294">
        <v>1.0721000000000001</v>
      </c>
    </row>
    <row r="295" spans="1:5" x14ac:dyDescent="0.25">
      <c r="A295" t="s">
        <v>28</v>
      </c>
      <c r="B295" t="s">
        <v>30</v>
      </c>
      <c r="C295">
        <v>1.381</v>
      </c>
      <c r="D295">
        <v>1.9137</v>
      </c>
      <c r="E295">
        <v>0.50780000000000003</v>
      </c>
    </row>
    <row r="296" spans="1:5" x14ac:dyDescent="0.25">
      <c r="A296" t="s">
        <v>28</v>
      </c>
      <c r="B296" t="s">
        <v>293</v>
      </c>
      <c r="C296">
        <v>1.381</v>
      </c>
      <c r="D296">
        <v>0.93100000000000005</v>
      </c>
      <c r="E296">
        <v>1.1849000000000001</v>
      </c>
    </row>
    <row r="297" spans="1:5" x14ac:dyDescent="0.25">
      <c r="A297" t="s">
        <v>28</v>
      </c>
      <c r="B297" t="s">
        <v>195</v>
      </c>
      <c r="C297">
        <v>1.381</v>
      </c>
      <c r="D297">
        <v>1.2069000000000001</v>
      </c>
      <c r="E297">
        <v>0.68459999999999999</v>
      </c>
    </row>
    <row r="298" spans="1:5" x14ac:dyDescent="0.25">
      <c r="A298" t="s">
        <v>28</v>
      </c>
      <c r="B298" t="s">
        <v>29</v>
      </c>
      <c r="C298">
        <v>1.381</v>
      </c>
      <c r="D298">
        <v>1.3448</v>
      </c>
      <c r="E298">
        <v>0.28210000000000002</v>
      </c>
    </row>
    <row r="299" spans="1:5" x14ac:dyDescent="0.25">
      <c r="A299" t="s">
        <v>28</v>
      </c>
      <c r="B299" t="s">
        <v>197</v>
      </c>
      <c r="C299">
        <v>1.381</v>
      </c>
      <c r="D299">
        <v>1.0344</v>
      </c>
      <c r="E299">
        <v>1.5235000000000001</v>
      </c>
    </row>
    <row r="300" spans="1:5" x14ac:dyDescent="0.25">
      <c r="A300" t="s">
        <v>28</v>
      </c>
      <c r="B300" t="s">
        <v>764</v>
      </c>
      <c r="C300">
        <v>1.381</v>
      </c>
      <c r="D300">
        <v>0.6724</v>
      </c>
      <c r="E300">
        <v>1.0157</v>
      </c>
    </row>
    <row r="301" spans="1:5" x14ac:dyDescent="0.25">
      <c r="A301" t="s">
        <v>199</v>
      </c>
      <c r="B301" t="s">
        <v>207</v>
      </c>
      <c r="C301">
        <v>1.3646</v>
      </c>
      <c r="D301">
        <v>1.1236999999999999</v>
      </c>
      <c r="E301">
        <v>0.999</v>
      </c>
    </row>
    <row r="302" spans="1:5" x14ac:dyDescent="0.25">
      <c r="A302" t="s">
        <v>199</v>
      </c>
      <c r="B302" t="s">
        <v>200</v>
      </c>
      <c r="C302">
        <v>1.3646</v>
      </c>
      <c r="D302">
        <v>1.8076000000000001</v>
      </c>
      <c r="E302">
        <v>0.24979999999999999</v>
      </c>
    </row>
    <row r="303" spans="1:5" x14ac:dyDescent="0.25">
      <c r="A303" t="s">
        <v>199</v>
      </c>
      <c r="B303" t="s">
        <v>212</v>
      </c>
      <c r="C303">
        <v>1.3646</v>
      </c>
      <c r="D303">
        <v>0.68969999999999998</v>
      </c>
      <c r="E303">
        <v>1.4875</v>
      </c>
    </row>
    <row r="304" spans="1:5" x14ac:dyDescent="0.25">
      <c r="A304" t="s">
        <v>199</v>
      </c>
      <c r="B304" t="s">
        <v>203</v>
      </c>
      <c r="C304">
        <v>1.3646</v>
      </c>
      <c r="D304">
        <v>0.73280000000000001</v>
      </c>
      <c r="E304">
        <v>1.0615000000000001</v>
      </c>
    </row>
    <row r="305" spans="1:5" x14ac:dyDescent="0.25">
      <c r="A305" t="s">
        <v>199</v>
      </c>
      <c r="B305" t="s">
        <v>211</v>
      </c>
      <c r="C305">
        <v>1.3646</v>
      </c>
      <c r="D305">
        <v>1.2824</v>
      </c>
      <c r="E305">
        <v>0.70240000000000002</v>
      </c>
    </row>
    <row r="306" spans="1:5" x14ac:dyDescent="0.25">
      <c r="A306" t="s">
        <v>199</v>
      </c>
      <c r="B306" t="s">
        <v>204</v>
      </c>
      <c r="C306">
        <v>1.3646</v>
      </c>
      <c r="D306">
        <v>0.73280000000000001</v>
      </c>
      <c r="E306">
        <v>0.82640000000000002</v>
      </c>
    </row>
    <row r="307" spans="1:5" x14ac:dyDescent="0.25">
      <c r="A307" t="s">
        <v>199</v>
      </c>
      <c r="B307" t="s">
        <v>201</v>
      </c>
      <c r="C307">
        <v>1.3646</v>
      </c>
      <c r="D307">
        <v>0.78169999999999995</v>
      </c>
      <c r="E307">
        <v>1.1863999999999999</v>
      </c>
    </row>
    <row r="308" spans="1:5" x14ac:dyDescent="0.25">
      <c r="A308" t="s">
        <v>199</v>
      </c>
      <c r="B308" t="s">
        <v>297</v>
      </c>
      <c r="C308">
        <v>1.3646</v>
      </c>
      <c r="D308">
        <v>0.99150000000000005</v>
      </c>
      <c r="E308">
        <v>1.3222</v>
      </c>
    </row>
    <row r="309" spans="1:5" x14ac:dyDescent="0.25">
      <c r="A309" t="s">
        <v>199</v>
      </c>
      <c r="B309" t="s">
        <v>298</v>
      </c>
      <c r="C309">
        <v>1.3646</v>
      </c>
      <c r="D309">
        <v>1.4656</v>
      </c>
      <c r="E309">
        <v>0.60599999999999998</v>
      </c>
    </row>
    <row r="310" spans="1:5" x14ac:dyDescent="0.25">
      <c r="A310" t="s">
        <v>199</v>
      </c>
      <c r="B310" t="s">
        <v>206</v>
      </c>
      <c r="C310">
        <v>1.3646</v>
      </c>
      <c r="D310">
        <v>1.2365999999999999</v>
      </c>
      <c r="E310">
        <v>1.4634</v>
      </c>
    </row>
    <row r="311" spans="1:5" x14ac:dyDescent="0.25">
      <c r="A311" t="s">
        <v>199</v>
      </c>
      <c r="B311" t="s">
        <v>208</v>
      </c>
      <c r="C311">
        <v>1.3646</v>
      </c>
      <c r="D311">
        <v>0.60350000000000004</v>
      </c>
      <c r="E311">
        <v>1.1019000000000001</v>
      </c>
    </row>
    <row r="312" spans="1:5" x14ac:dyDescent="0.25">
      <c r="A312" t="s">
        <v>199</v>
      </c>
      <c r="B312" t="s">
        <v>209</v>
      </c>
      <c r="C312">
        <v>1.3646</v>
      </c>
      <c r="D312">
        <v>0.58630000000000004</v>
      </c>
      <c r="E312">
        <v>0.93659999999999999</v>
      </c>
    </row>
    <row r="313" spans="1:5" x14ac:dyDescent="0.25">
      <c r="A313" t="s">
        <v>32</v>
      </c>
      <c r="B313" t="s">
        <v>215</v>
      </c>
      <c r="C313">
        <v>1.2152000000000001</v>
      </c>
      <c r="D313">
        <v>1.2343999999999999</v>
      </c>
      <c r="E313">
        <v>0.6865</v>
      </c>
    </row>
    <row r="314" spans="1:5" x14ac:dyDescent="0.25">
      <c r="A314" t="s">
        <v>32</v>
      </c>
      <c r="B314" t="s">
        <v>213</v>
      </c>
      <c r="C314">
        <v>1.2152000000000001</v>
      </c>
      <c r="D314">
        <v>0.82289999999999996</v>
      </c>
      <c r="E314">
        <v>1.1617999999999999</v>
      </c>
    </row>
    <row r="315" spans="1:5" x14ac:dyDescent="0.25">
      <c r="A315" t="s">
        <v>32</v>
      </c>
      <c r="B315" t="s">
        <v>34</v>
      </c>
      <c r="C315">
        <v>1.2152000000000001</v>
      </c>
      <c r="D315">
        <v>0.93259999999999998</v>
      </c>
      <c r="E315">
        <v>1.1829000000000001</v>
      </c>
    </row>
    <row r="316" spans="1:5" x14ac:dyDescent="0.25">
      <c r="A316" t="s">
        <v>32</v>
      </c>
      <c r="B316" t="s">
        <v>202</v>
      </c>
      <c r="C316">
        <v>1.2152000000000001</v>
      </c>
      <c r="D316">
        <v>0.82289999999999996</v>
      </c>
      <c r="E316">
        <v>1.3202</v>
      </c>
    </row>
    <row r="317" spans="1:5" x14ac:dyDescent="0.25">
      <c r="A317" t="s">
        <v>32</v>
      </c>
      <c r="B317" t="s">
        <v>217</v>
      </c>
      <c r="C317">
        <v>1.2152000000000001</v>
      </c>
      <c r="D317">
        <v>1.2343999999999999</v>
      </c>
      <c r="E317">
        <v>0.84499999999999997</v>
      </c>
    </row>
    <row r="318" spans="1:5" x14ac:dyDescent="0.25">
      <c r="A318" t="s">
        <v>32</v>
      </c>
      <c r="B318" t="s">
        <v>205</v>
      </c>
      <c r="C318">
        <v>1.2152000000000001</v>
      </c>
      <c r="D318">
        <v>1.2343999999999999</v>
      </c>
      <c r="E318">
        <v>0.6865</v>
      </c>
    </row>
    <row r="319" spans="1:5" x14ac:dyDescent="0.25">
      <c r="A319" t="s">
        <v>32</v>
      </c>
      <c r="B319" t="s">
        <v>33</v>
      </c>
      <c r="C319">
        <v>1.2152000000000001</v>
      </c>
      <c r="D319">
        <v>1.1829000000000001</v>
      </c>
      <c r="E319">
        <v>1.3202</v>
      </c>
    </row>
    <row r="320" spans="1:5" x14ac:dyDescent="0.25">
      <c r="A320" t="s">
        <v>32</v>
      </c>
      <c r="B320" t="s">
        <v>379</v>
      </c>
      <c r="C320">
        <v>1.2152000000000001</v>
      </c>
      <c r="D320">
        <v>0.82289999999999996</v>
      </c>
      <c r="E320">
        <v>0.63370000000000004</v>
      </c>
    </row>
    <row r="321" spans="1:5" x14ac:dyDescent="0.25">
      <c r="A321" t="s">
        <v>32</v>
      </c>
      <c r="B321" t="s">
        <v>214</v>
      </c>
      <c r="C321">
        <v>1.2152000000000001</v>
      </c>
      <c r="D321">
        <v>0.54859999999999998</v>
      </c>
      <c r="E321">
        <v>0.90129999999999999</v>
      </c>
    </row>
    <row r="322" spans="1:5" x14ac:dyDescent="0.25">
      <c r="A322" t="s">
        <v>32</v>
      </c>
      <c r="B322" t="s">
        <v>216</v>
      </c>
      <c r="C322">
        <v>1.2152000000000001</v>
      </c>
      <c r="D322">
        <v>1.1315</v>
      </c>
      <c r="E322">
        <v>1.2674000000000001</v>
      </c>
    </row>
    <row r="323" spans="1:5" x14ac:dyDescent="0.25">
      <c r="A323" t="s">
        <v>315</v>
      </c>
      <c r="B323" t="s">
        <v>316</v>
      </c>
      <c r="C323">
        <v>1.4750000000000001</v>
      </c>
      <c r="D323">
        <v>1.3559000000000001</v>
      </c>
      <c r="E323">
        <v>0.84499999999999997</v>
      </c>
    </row>
    <row r="324" spans="1:5" x14ac:dyDescent="0.25">
      <c r="A324" t="s">
        <v>315</v>
      </c>
      <c r="B324" t="s">
        <v>210</v>
      </c>
      <c r="C324">
        <v>1.4750000000000001</v>
      </c>
      <c r="D324">
        <v>0.88980000000000004</v>
      </c>
      <c r="E324">
        <v>1.3614999999999999</v>
      </c>
    </row>
    <row r="325" spans="1:5" x14ac:dyDescent="0.25">
      <c r="A325" t="s">
        <v>315</v>
      </c>
      <c r="B325" t="s">
        <v>342</v>
      </c>
      <c r="C325">
        <v>1.4750000000000001</v>
      </c>
      <c r="D325">
        <v>0.88980000000000004</v>
      </c>
      <c r="E325">
        <v>1.4084000000000001</v>
      </c>
    </row>
    <row r="326" spans="1:5" x14ac:dyDescent="0.25">
      <c r="A326" t="s">
        <v>315</v>
      </c>
      <c r="B326" t="s">
        <v>343</v>
      </c>
      <c r="C326">
        <v>1.4750000000000001</v>
      </c>
      <c r="D326">
        <v>1.6525000000000001</v>
      </c>
      <c r="E326">
        <v>0.61029999999999995</v>
      </c>
    </row>
    <row r="327" spans="1:5" x14ac:dyDescent="0.25">
      <c r="A327" t="s">
        <v>315</v>
      </c>
      <c r="B327" t="s">
        <v>347</v>
      </c>
      <c r="C327">
        <v>1.4750000000000001</v>
      </c>
      <c r="D327">
        <v>0.76270000000000004</v>
      </c>
      <c r="E327">
        <v>1.3614999999999999</v>
      </c>
    </row>
    <row r="328" spans="1:5" x14ac:dyDescent="0.25">
      <c r="A328" t="s">
        <v>315</v>
      </c>
      <c r="B328" t="s">
        <v>348</v>
      </c>
      <c r="C328">
        <v>1.4750000000000001</v>
      </c>
      <c r="D328">
        <v>0.59319999999999995</v>
      </c>
      <c r="E328">
        <v>0.93889999999999996</v>
      </c>
    </row>
    <row r="329" spans="1:5" x14ac:dyDescent="0.25">
      <c r="A329" t="s">
        <v>315</v>
      </c>
      <c r="B329" t="s">
        <v>355</v>
      </c>
      <c r="C329">
        <v>1.4750000000000001</v>
      </c>
      <c r="D329">
        <v>0.93220000000000003</v>
      </c>
      <c r="E329">
        <v>1.2676000000000001</v>
      </c>
    </row>
    <row r="330" spans="1:5" x14ac:dyDescent="0.25">
      <c r="A330" t="s">
        <v>315</v>
      </c>
      <c r="B330" t="s">
        <v>375</v>
      </c>
      <c r="C330">
        <v>1.4750000000000001</v>
      </c>
      <c r="D330">
        <v>0.88980000000000004</v>
      </c>
      <c r="E330">
        <v>0.79810000000000003</v>
      </c>
    </row>
    <row r="331" spans="1:5" x14ac:dyDescent="0.25">
      <c r="A331" t="s">
        <v>315</v>
      </c>
      <c r="B331" t="s">
        <v>380</v>
      </c>
      <c r="C331">
        <v>1.4750000000000001</v>
      </c>
      <c r="D331">
        <v>0.88980000000000004</v>
      </c>
      <c r="E331">
        <v>0.75109999999999999</v>
      </c>
    </row>
    <row r="332" spans="1:5" x14ac:dyDescent="0.25">
      <c r="A332" t="s">
        <v>315</v>
      </c>
      <c r="B332" t="s">
        <v>383</v>
      </c>
      <c r="C332">
        <v>1.4750000000000001</v>
      </c>
      <c r="D332">
        <v>1.1440999999999999</v>
      </c>
      <c r="E332">
        <v>0.6573</v>
      </c>
    </row>
    <row r="333" spans="1:5" x14ac:dyDescent="0.25">
      <c r="A333" t="s">
        <v>321</v>
      </c>
      <c r="B333" t="s">
        <v>322</v>
      </c>
      <c r="C333">
        <v>1.3125</v>
      </c>
      <c r="D333">
        <v>0.76190000000000002</v>
      </c>
      <c r="E333">
        <v>1.0051000000000001</v>
      </c>
    </row>
    <row r="334" spans="1:5" x14ac:dyDescent="0.25">
      <c r="A334" t="s">
        <v>321</v>
      </c>
      <c r="B334" t="s">
        <v>327</v>
      </c>
      <c r="C334">
        <v>1.3125</v>
      </c>
      <c r="D334">
        <v>1.4286000000000001</v>
      </c>
      <c r="E334">
        <v>1.2060999999999999</v>
      </c>
    </row>
    <row r="335" spans="1:5" x14ac:dyDescent="0.25">
      <c r="A335" t="s">
        <v>321</v>
      </c>
      <c r="B335" t="s">
        <v>779</v>
      </c>
      <c r="C335">
        <v>1.3125</v>
      </c>
      <c r="D335">
        <v>0.61899999999999999</v>
      </c>
      <c r="E335">
        <v>1.0051000000000001</v>
      </c>
    </row>
    <row r="336" spans="1:5" x14ac:dyDescent="0.25">
      <c r="A336" t="s">
        <v>321</v>
      </c>
      <c r="B336" t="s">
        <v>350</v>
      </c>
      <c r="C336">
        <v>1.3125</v>
      </c>
      <c r="D336">
        <v>0.90480000000000005</v>
      </c>
      <c r="E336">
        <v>1.2060999999999999</v>
      </c>
    </row>
    <row r="337" spans="1:5" x14ac:dyDescent="0.25">
      <c r="A337" t="s">
        <v>321</v>
      </c>
      <c r="B337" t="s">
        <v>776</v>
      </c>
      <c r="C337">
        <v>1.3125</v>
      </c>
      <c r="D337">
        <v>0.90480000000000005</v>
      </c>
      <c r="E337">
        <v>0.75380000000000003</v>
      </c>
    </row>
    <row r="338" spans="1:5" x14ac:dyDescent="0.25">
      <c r="A338" t="s">
        <v>321</v>
      </c>
      <c r="B338" t="s">
        <v>356</v>
      </c>
      <c r="C338">
        <v>1.3125</v>
      </c>
      <c r="D338">
        <v>1.381</v>
      </c>
      <c r="E338">
        <v>0.80410000000000004</v>
      </c>
    </row>
    <row r="339" spans="1:5" x14ac:dyDescent="0.25">
      <c r="A339" t="s">
        <v>321</v>
      </c>
      <c r="B339" t="s">
        <v>777</v>
      </c>
      <c r="C339">
        <v>1.3125</v>
      </c>
      <c r="D339">
        <v>1.619</v>
      </c>
      <c r="E339">
        <v>0.50249999999999995</v>
      </c>
    </row>
    <row r="340" spans="1:5" x14ac:dyDescent="0.25">
      <c r="A340" t="s">
        <v>321</v>
      </c>
      <c r="B340" t="s">
        <v>778</v>
      </c>
      <c r="C340">
        <v>1.3125</v>
      </c>
      <c r="D340">
        <v>0.8095</v>
      </c>
      <c r="E340">
        <v>1.1557999999999999</v>
      </c>
    </row>
    <row r="341" spans="1:5" x14ac:dyDescent="0.25">
      <c r="A341" t="s">
        <v>321</v>
      </c>
      <c r="B341" t="s">
        <v>780</v>
      </c>
      <c r="C341">
        <v>1.3125</v>
      </c>
      <c r="D341">
        <v>0.8095</v>
      </c>
      <c r="E341">
        <v>1.2060999999999999</v>
      </c>
    </row>
    <row r="342" spans="1:5" x14ac:dyDescent="0.25">
      <c r="A342" t="s">
        <v>321</v>
      </c>
      <c r="B342" t="s">
        <v>393</v>
      </c>
      <c r="C342">
        <v>1.3125</v>
      </c>
      <c r="D342">
        <v>0.76190000000000002</v>
      </c>
      <c r="E342">
        <v>1.1557999999999999</v>
      </c>
    </row>
    <row r="343" spans="1:5" x14ac:dyDescent="0.25">
      <c r="A343" t="s">
        <v>318</v>
      </c>
      <c r="B343" t="s">
        <v>319</v>
      </c>
      <c r="C343">
        <v>1.4548000000000001</v>
      </c>
      <c r="D343">
        <v>0.54990000000000006</v>
      </c>
      <c r="E343">
        <v>1.1248</v>
      </c>
    </row>
    <row r="344" spans="1:5" x14ac:dyDescent="0.25">
      <c r="A344" t="s">
        <v>318</v>
      </c>
      <c r="B344" t="s">
        <v>329</v>
      </c>
      <c r="C344">
        <v>1.4548000000000001</v>
      </c>
      <c r="D344">
        <v>1.1456</v>
      </c>
      <c r="E344">
        <v>0.99980000000000002</v>
      </c>
    </row>
    <row r="345" spans="1:5" x14ac:dyDescent="0.25">
      <c r="A345" t="s">
        <v>318</v>
      </c>
      <c r="B345" t="s">
        <v>330</v>
      </c>
      <c r="C345">
        <v>1.4548000000000001</v>
      </c>
      <c r="D345">
        <v>1.3289</v>
      </c>
      <c r="E345">
        <v>0.87480000000000002</v>
      </c>
    </row>
    <row r="346" spans="1:5" x14ac:dyDescent="0.25">
      <c r="A346" t="s">
        <v>318</v>
      </c>
      <c r="B346" t="s">
        <v>331</v>
      </c>
      <c r="C346">
        <v>1.4548000000000001</v>
      </c>
      <c r="D346">
        <v>1.5711999999999999</v>
      </c>
      <c r="E346">
        <v>0.87029999999999996</v>
      </c>
    </row>
    <row r="347" spans="1:5" x14ac:dyDescent="0.25">
      <c r="A347" t="s">
        <v>318</v>
      </c>
      <c r="B347" t="s">
        <v>333</v>
      </c>
      <c r="C347">
        <v>1.4548000000000001</v>
      </c>
      <c r="D347">
        <v>1.3318000000000001</v>
      </c>
      <c r="E347">
        <v>1.113</v>
      </c>
    </row>
    <row r="348" spans="1:5" x14ac:dyDescent="0.25">
      <c r="A348" t="s">
        <v>318</v>
      </c>
      <c r="B348" t="s">
        <v>337</v>
      </c>
      <c r="C348">
        <v>1.4548000000000001</v>
      </c>
      <c r="D348">
        <v>0.54990000000000006</v>
      </c>
      <c r="E348">
        <v>1.1248</v>
      </c>
    </row>
    <row r="349" spans="1:5" x14ac:dyDescent="0.25">
      <c r="A349" t="s">
        <v>318</v>
      </c>
      <c r="B349" t="s">
        <v>340</v>
      </c>
      <c r="C349">
        <v>1.4548000000000001</v>
      </c>
      <c r="D349">
        <v>0.9022</v>
      </c>
      <c r="E349">
        <v>1.2302</v>
      </c>
    </row>
    <row r="350" spans="1:5" x14ac:dyDescent="0.25">
      <c r="A350" t="s">
        <v>318</v>
      </c>
      <c r="B350" t="s">
        <v>352</v>
      </c>
      <c r="C350">
        <v>1.4548000000000001</v>
      </c>
      <c r="D350">
        <v>0.78559999999999997</v>
      </c>
      <c r="E350">
        <v>1.0042</v>
      </c>
    </row>
    <row r="351" spans="1:5" x14ac:dyDescent="0.25">
      <c r="A351" t="s">
        <v>318</v>
      </c>
      <c r="B351" t="s">
        <v>353</v>
      </c>
      <c r="C351">
        <v>1.4548000000000001</v>
      </c>
      <c r="D351">
        <v>1.0082</v>
      </c>
      <c r="E351">
        <v>0.99980000000000002</v>
      </c>
    </row>
    <row r="352" spans="1:5" x14ac:dyDescent="0.25">
      <c r="A352" t="s">
        <v>318</v>
      </c>
      <c r="B352" t="s">
        <v>358</v>
      </c>
      <c r="C352">
        <v>1.4548000000000001</v>
      </c>
      <c r="D352">
        <v>0.91649999999999998</v>
      </c>
      <c r="E352">
        <v>0.81230000000000002</v>
      </c>
    </row>
    <row r="353" spans="1:5" x14ac:dyDescent="0.25">
      <c r="A353" t="s">
        <v>318</v>
      </c>
      <c r="B353" t="s">
        <v>360</v>
      </c>
      <c r="C353">
        <v>1.4548000000000001</v>
      </c>
      <c r="D353">
        <v>0.87070000000000003</v>
      </c>
      <c r="E353">
        <v>1.4997</v>
      </c>
    </row>
    <row r="354" spans="1:5" x14ac:dyDescent="0.25">
      <c r="A354" t="s">
        <v>318</v>
      </c>
      <c r="B354" t="s">
        <v>367</v>
      </c>
      <c r="C354">
        <v>1.4548000000000001</v>
      </c>
      <c r="D354">
        <v>0.87070000000000003</v>
      </c>
      <c r="E354">
        <v>1.3747</v>
      </c>
    </row>
    <row r="355" spans="1:5" x14ac:dyDescent="0.25">
      <c r="A355" t="s">
        <v>318</v>
      </c>
      <c r="B355" t="s">
        <v>372</v>
      </c>
      <c r="C355">
        <v>1.4548000000000001</v>
      </c>
      <c r="D355">
        <v>0.59570000000000001</v>
      </c>
      <c r="E355">
        <v>1.0623</v>
      </c>
    </row>
    <row r="356" spans="1:5" x14ac:dyDescent="0.25">
      <c r="A356" t="s">
        <v>318</v>
      </c>
      <c r="B356" t="s">
        <v>377</v>
      </c>
      <c r="C356">
        <v>1.4548000000000001</v>
      </c>
      <c r="D356">
        <v>0.64159999999999995</v>
      </c>
      <c r="E356">
        <v>1.2497</v>
      </c>
    </row>
    <row r="357" spans="1:5" x14ac:dyDescent="0.25">
      <c r="A357" t="s">
        <v>318</v>
      </c>
      <c r="B357" t="s">
        <v>385</v>
      </c>
      <c r="C357">
        <v>1.4548000000000001</v>
      </c>
      <c r="D357">
        <v>1.4663999999999999</v>
      </c>
      <c r="E357">
        <v>0.81230000000000002</v>
      </c>
    </row>
    <row r="358" spans="1:5" x14ac:dyDescent="0.25">
      <c r="A358" t="s">
        <v>318</v>
      </c>
      <c r="B358" t="s">
        <v>386</v>
      </c>
      <c r="C358">
        <v>1.4548000000000001</v>
      </c>
      <c r="D358">
        <v>1.3748</v>
      </c>
      <c r="E358">
        <v>0.73640000000000005</v>
      </c>
    </row>
    <row r="359" spans="1:5" x14ac:dyDescent="0.25">
      <c r="A359" t="s">
        <v>318</v>
      </c>
      <c r="B359" t="s">
        <v>389</v>
      </c>
      <c r="C359">
        <v>1.4548000000000001</v>
      </c>
      <c r="D359">
        <v>0.54990000000000006</v>
      </c>
      <c r="E359">
        <v>0.37490000000000001</v>
      </c>
    </row>
    <row r="360" spans="1:5" x14ac:dyDescent="0.25">
      <c r="A360" t="s">
        <v>318</v>
      </c>
      <c r="B360" t="s">
        <v>397</v>
      </c>
      <c r="C360">
        <v>1.4548000000000001</v>
      </c>
      <c r="D360">
        <v>1.0082</v>
      </c>
      <c r="E360">
        <v>1.1248</v>
      </c>
    </row>
    <row r="361" spans="1:5" x14ac:dyDescent="0.25">
      <c r="A361" t="s">
        <v>318</v>
      </c>
      <c r="B361" t="s">
        <v>399</v>
      </c>
      <c r="C361">
        <v>1.4548000000000001</v>
      </c>
      <c r="D361">
        <v>0.96230000000000004</v>
      </c>
      <c r="E361">
        <v>0.68730000000000002</v>
      </c>
    </row>
    <row r="362" spans="1:5" x14ac:dyDescent="0.25">
      <c r="A362" t="s">
        <v>318</v>
      </c>
      <c r="B362" t="s">
        <v>400</v>
      </c>
      <c r="C362">
        <v>1.4548000000000001</v>
      </c>
      <c r="D362">
        <v>1.6039000000000001</v>
      </c>
      <c r="E362">
        <v>0.87480000000000002</v>
      </c>
    </row>
    <row r="363" spans="1:5" x14ac:dyDescent="0.25">
      <c r="A363" t="s">
        <v>320</v>
      </c>
      <c r="B363" t="s">
        <v>323</v>
      </c>
      <c r="C363">
        <v>1.3904000000000001</v>
      </c>
      <c r="D363">
        <v>0.62929999999999997</v>
      </c>
      <c r="E363">
        <v>1.7088000000000001</v>
      </c>
    </row>
    <row r="364" spans="1:5" x14ac:dyDescent="0.25">
      <c r="A364" t="s">
        <v>320</v>
      </c>
      <c r="B364" t="s">
        <v>325</v>
      </c>
      <c r="C364">
        <v>1.3904000000000001</v>
      </c>
      <c r="D364">
        <v>1.2692000000000001</v>
      </c>
      <c r="E364">
        <v>0.80410000000000004</v>
      </c>
    </row>
    <row r="365" spans="1:5" x14ac:dyDescent="0.25">
      <c r="A365" t="s">
        <v>320</v>
      </c>
      <c r="B365" t="s">
        <v>751</v>
      </c>
      <c r="C365">
        <v>1.3904000000000001</v>
      </c>
      <c r="D365">
        <v>1.0154000000000001</v>
      </c>
      <c r="E365">
        <v>1.3785000000000001</v>
      </c>
    </row>
    <row r="366" spans="1:5" x14ac:dyDescent="0.25">
      <c r="A366" t="s">
        <v>320</v>
      </c>
      <c r="B366" t="s">
        <v>752</v>
      </c>
      <c r="C366">
        <v>1.3904000000000001</v>
      </c>
      <c r="D366">
        <v>1.0154000000000001</v>
      </c>
      <c r="E366">
        <v>0.45950000000000002</v>
      </c>
    </row>
    <row r="367" spans="1:5" x14ac:dyDescent="0.25">
      <c r="A367" t="s">
        <v>320</v>
      </c>
      <c r="B367" t="s">
        <v>339</v>
      </c>
      <c r="C367">
        <v>1.3904000000000001</v>
      </c>
      <c r="D367">
        <v>1.3115000000000001</v>
      </c>
      <c r="E367">
        <v>1.0912999999999999</v>
      </c>
    </row>
    <row r="368" spans="1:5" x14ac:dyDescent="0.25">
      <c r="A368" t="s">
        <v>320</v>
      </c>
      <c r="B368" t="s">
        <v>351</v>
      </c>
      <c r="C368">
        <v>1.3904000000000001</v>
      </c>
      <c r="D368">
        <v>1.2269000000000001</v>
      </c>
      <c r="E368">
        <v>0.86160000000000003</v>
      </c>
    </row>
    <row r="369" spans="1:5" x14ac:dyDescent="0.25">
      <c r="A369" t="s">
        <v>320</v>
      </c>
      <c r="B369" t="s">
        <v>357</v>
      </c>
      <c r="C369">
        <v>1.3904000000000001</v>
      </c>
      <c r="D369">
        <v>0.76149999999999995</v>
      </c>
      <c r="E369">
        <v>1.0339</v>
      </c>
    </row>
    <row r="370" spans="1:5" x14ac:dyDescent="0.25">
      <c r="A370" t="s">
        <v>320</v>
      </c>
      <c r="B370" t="s">
        <v>359</v>
      </c>
      <c r="C370">
        <v>1.3904000000000001</v>
      </c>
      <c r="D370">
        <v>1.2786</v>
      </c>
      <c r="E370">
        <v>0.81369999999999998</v>
      </c>
    </row>
    <row r="371" spans="1:5" x14ac:dyDescent="0.25">
      <c r="A371" t="s">
        <v>320</v>
      </c>
      <c r="B371" t="s">
        <v>363</v>
      </c>
      <c r="C371">
        <v>1.3904000000000001</v>
      </c>
      <c r="D371">
        <v>0.71919999999999995</v>
      </c>
      <c r="E371">
        <v>0.70520000000000005</v>
      </c>
    </row>
    <row r="372" spans="1:5" x14ac:dyDescent="0.25">
      <c r="A372" t="s">
        <v>320</v>
      </c>
      <c r="B372" t="s">
        <v>750</v>
      </c>
      <c r="C372">
        <v>1.3904000000000001</v>
      </c>
      <c r="D372">
        <v>1.0577000000000001</v>
      </c>
      <c r="E372">
        <v>1.2061999999999999</v>
      </c>
    </row>
    <row r="373" spans="1:5" x14ac:dyDescent="0.25">
      <c r="A373" t="s">
        <v>320</v>
      </c>
      <c r="B373" t="s">
        <v>365</v>
      </c>
      <c r="C373">
        <v>1.3904000000000001</v>
      </c>
      <c r="D373">
        <v>1.1846000000000001</v>
      </c>
      <c r="E373">
        <v>1.2061999999999999</v>
      </c>
    </row>
    <row r="374" spans="1:5" x14ac:dyDescent="0.25">
      <c r="A374" t="s">
        <v>320</v>
      </c>
      <c r="B374" t="s">
        <v>366</v>
      </c>
      <c r="C374">
        <v>1.3904000000000001</v>
      </c>
      <c r="D374">
        <v>0.88839999999999997</v>
      </c>
      <c r="E374">
        <v>0.91900000000000004</v>
      </c>
    </row>
    <row r="375" spans="1:5" x14ac:dyDescent="0.25">
      <c r="A375" t="s">
        <v>320</v>
      </c>
      <c r="B375" t="s">
        <v>370</v>
      </c>
      <c r="C375">
        <v>1.3904000000000001</v>
      </c>
      <c r="D375">
        <v>0.85409999999999997</v>
      </c>
      <c r="E375">
        <v>0.85440000000000005</v>
      </c>
    </row>
    <row r="376" spans="1:5" x14ac:dyDescent="0.25">
      <c r="A376" t="s">
        <v>320</v>
      </c>
      <c r="B376" t="s">
        <v>371</v>
      </c>
      <c r="C376">
        <v>1.3904000000000001</v>
      </c>
      <c r="D376">
        <v>0.63460000000000005</v>
      </c>
      <c r="E376">
        <v>1.0339</v>
      </c>
    </row>
    <row r="377" spans="1:5" x14ac:dyDescent="0.25">
      <c r="A377" t="s">
        <v>320</v>
      </c>
      <c r="B377" t="s">
        <v>374</v>
      </c>
      <c r="C377">
        <v>1.3904000000000001</v>
      </c>
      <c r="D377">
        <v>1.3115000000000001</v>
      </c>
      <c r="E377">
        <v>1.4934000000000001</v>
      </c>
    </row>
    <row r="378" spans="1:5" x14ac:dyDescent="0.25">
      <c r="A378" t="s">
        <v>320</v>
      </c>
      <c r="B378" t="s">
        <v>378</v>
      </c>
      <c r="C378">
        <v>1.3904000000000001</v>
      </c>
      <c r="D378">
        <v>1.1846000000000001</v>
      </c>
      <c r="E378">
        <v>0.80410000000000004</v>
      </c>
    </row>
    <row r="379" spans="1:5" x14ac:dyDescent="0.25">
      <c r="A379" t="s">
        <v>320</v>
      </c>
      <c r="B379" t="s">
        <v>381</v>
      </c>
      <c r="C379">
        <v>1.3904000000000001</v>
      </c>
      <c r="D379">
        <v>1.1423000000000001</v>
      </c>
      <c r="E379">
        <v>1.0339</v>
      </c>
    </row>
    <row r="380" spans="1:5" x14ac:dyDescent="0.25">
      <c r="A380" t="s">
        <v>320</v>
      </c>
      <c r="B380" t="s">
        <v>749</v>
      </c>
      <c r="C380">
        <v>1.3904000000000001</v>
      </c>
      <c r="D380">
        <v>0.63460000000000005</v>
      </c>
      <c r="E380">
        <v>1.4359999999999999</v>
      </c>
    </row>
    <row r="381" spans="1:5" x14ac:dyDescent="0.25">
      <c r="A381" t="s">
        <v>320</v>
      </c>
      <c r="B381" t="s">
        <v>391</v>
      </c>
      <c r="C381">
        <v>1.3904000000000001</v>
      </c>
      <c r="D381">
        <v>0.93079999999999996</v>
      </c>
      <c r="E381">
        <v>1.1488</v>
      </c>
    </row>
    <row r="382" spans="1:5" x14ac:dyDescent="0.25">
      <c r="A382" t="s">
        <v>320</v>
      </c>
      <c r="B382" t="s">
        <v>395</v>
      </c>
      <c r="C382">
        <v>1.3904000000000001</v>
      </c>
      <c r="D382">
        <v>0.97309999999999997</v>
      </c>
      <c r="E382">
        <v>0.74670000000000003</v>
      </c>
    </row>
    <row r="383" spans="1:5" x14ac:dyDescent="0.25">
      <c r="A383" t="s">
        <v>320</v>
      </c>
      <c r="B383" t="s">
        <v>398</v>
      </c>
      <c r="C383">
        <v>1.3904000000000001</v>
      </c>
      <c r="D383">
        <v>1.3537999999999999</v>
      </c>
      <c r="E383">
        <v>0.63180000000000003</v>
      </c>
    </row>
    <row r="384" spans="1:5" x14ac:dyDescent="0.25">
      <c r="A384" t="s">
        <v>320</v>
      </c>
      <c r="B384" t="s">
        <v>405</v>
      </c>
      <c r="C384">
        <v>1.3904000000000001</v>
      </c>
      <c r="D384">
        <v>0.59230000000000005</v>
      </c>
      <c r="E384">
        <v>0.68930000000000002</v>
      </c>
    </row>
    <row r="385" spans="1:5" x14ac:dyDescent="0.25">
      <c r="A385" t="s">
        <v>35</v>
      </c>
      <c r="B385" t="s">
        <v>771</v>
      </c>
      <c r="C385">
        <v>1.5773999999999999</v>
      </c>
      <c r="D385">
        <v>0.97209999999999996</v>
      </c>
      <c r="E385">
        <v>0.63859999999999995</v>
      </c>
    </row>
    <row r="386" spans="1:5" x14ac:dyDescent="0.25">
      <c r="A386" t="s">
        <v>35</v>
      </c>
      <c r="B386" t="s">
        <v>317</v>
      </c>
      <c r="C386">
        <v>1.5773999999999999</v>
      </c>
      <c r="D386">
        <v>1.3075000000000001</v>
      </c>
      <c r="E386">
        <v>1.4694</v>
      </c>
    </row>
    <row r="387" spans="1:5" x14ac:dyDescent="0.25">
      <c r="A387" t="s">
        <v>35</v>
      </c>
      <c r="B387" t="s">
        <v>770</v>
      </c>
      <c r="C387">
        <v>1.5773999999999999</v>
      </c>
      <c r="D387">
        <v>0.67620000000000002</v>
      </c>
      <c r="E387">
        <v>1.161</v>
      </c>
    </row>
    <row r="388" spans="1:5" x14ac:dyDescent="0.25">
      <c r="A388" t="s">
        <v>35</v>
      </c>
      <c r="B388" t="s">
        <v>224</v>
      </c>
      <c r="C388">
        <v>1.5773999999999999</v>
      </c>
      <c r="D388">
        <v>1.0566</v>
      </c>
      <c r="E388">
        <v>0.81269999999999998</v>
      </c>
    </row>
    <row r="389" spans="1:5" x14ac:dyDescent="0.25">
      <c r="A389" t="s">
        <v>35</v>
      </c>
      <c r="B389" t="s">
        <v>302</v>
      </c>
      <c r="C389">
        <v>1.5773999999999999</v>
      </c>
      <c r="D389">
        <v>1.0989</v>
      </c>
      <c r="E389">
        <v>0.9869</v>
      </c>
    </row>
    <row r="390" spans="1:5" x14ac:dyDescent="0.25">
      <c r="A390" t="s">
        <v>35</v>
      </c>
      <c r="B390" t="s">
        <v>220</v>
      </c>
      <c r="C390">
        <v>1.5773999999999999</v>
      </c>
      <c r="D390">
        <v>0.95089999999999997</v>
      </c>
      <c r="E390">
        <v>0.76190000000000002</v>
      </c>
    </row>
    <row r="391" spans="1:5" x14ac:dyDescent="0.25">
      <c r="A391" t="s">
        <v>35</v>
      </c>
      <c r="B391" t="s">
        <v>312</v>
      </c>
      <c r="C391">
        <v>1.5773999999999999</v>
      </c>
      <c r="D391">
        <v>1.0989</v>
      </c>
      <c r="E391">
        <v>0.87080000000000002</v>
      </c>
    </row>
    <row r="392" spans="1:5" x14ac:dyDescent="0.25">
      <c r="A392" t="s">
        <v>35</v>
      </c>
      <c r="B392" t="s">
        <v>303</v>
      </c>
      <c r="C392">
        <v>1.5773999999999999</v>
      </c>
      <c r="D392">
        <v>0.95089999999999997</v>
      </c>
      <c r="E392">
        <v>0.97960000000000003</v>
      </c>
    </row>
    <row r="393" spans="1:5" x14ac:dyDescent="0.25">
      <c r="A393" t="s">
        <v>35</v>
      </c>
      <c r="B393" t="s">
        <v>222</v>
      </c>
      <c r="C393">
        <v>1.5773999999999999</v>
      </c>
      <c r="D393">
        <v>1.3102</v>
      </c>
      <c r="E393">
        <v>0.87080000000000002</v>
      </c>
    </row>
    <row r="394" spans="1:5" x14ac:dyDescent="0.25">
      <c r="A394" t="s">
        <v>35</v>
      </c>
      <c r="B394" t="s">
        <v>772</v>
      </c>
      <c r="C394">
        <v>1.5773999999999999</v>
      </c>
      <c r="D394">
        <v>0.79239999999999999</v>
      </c>
      <c r="E394">
        <v>1.0885</v>
      </c>
    </row>
    <row r="395" spans="1:5" x14ac:dyDescent="0.25">
      <c r="A395" t="s">
        <v>35</v>
      </c>
      <c r="B395" t="s">
        <v>219</v>
      </c>
      <c r="C395">
        <v>1.5773999999999999</v>
      </c>
      <c r="D395">
        <v>0.63400000000000001</v>
      </c>
      <c r="E395">
        <v>1.2517</v>
      </c>
    </row>
    <row r="396" spans="1:5" x14ac:dyDescent="0.25">
      <c r="A396" t="s">
        <v>35</v>
      </c>
      <c r="B396" t="s">
        <v>299</v>
      </c>
      <c r="C396">
        <v>1.5773999999999999</v>
      </c>
      <c r="D396">
        <v>1.2679</v>
      </c>
      <c r="E396">
        <v>0.9869</v>
      </c>
    </row>
    <row r="397" spans="1:5" x14ac:dyDescent="0.25">
      <c r="A397" t="s">
        <v>35</v>
      </c>
      <c r="B397" t="s">
        <v>36</v>
      </c>
      <c r="C397">
        <v>1.5773999999999999</v>
      </c>
      <c r="D397">
        <v>0.88749999999999996</v>
      </c>
      <c r="E397">
        <v>0.75470000000000004</v>
      </c>
    </row>
    <row r="398" spans="1:5" x14ac:dyDescent="0.25">
      <c r="A398" t="s">
        <v>35</v>
      </c>
      <c r="B398" t="s">
        <v>313</v>
      </c>
      <c r="C398">
        <v>1.5773999999999999</v>
      </c>
      <c r="D398">
        <v>1.1093999999999999</v>
      </c>
      <c r="E398">
        <v>1.1973</v>
      </c>
    </row>
    <row r="399" spans="1:5" x14ac:dyDescent="0.25">
      <c r="A399" t="s">
        <v>35</v>
      </c>
      <c r="B399" t="s">
        <v>223</v>
      </c>
      <c r="C399">
        <v>1.5773999999999999</v>
      </c>
      <c r="D399">
        <v>1.0302</v>
      </c>
      <c r="E399">
        <v>0.97960000000000003</v>
      </c>
    </row>
    <row r="400" spans="1:5" x14ac:dyDescent="0.25">
      <c r="A400" t="s">
        <v>35</v>
      </c>
      <c r="B400" t="s">
        <v>218</v>
      </c>
      <c r="C400">
        <v>1.5773999999999999</v>
      </c>
      <c r="D400">
        <v>1.1093999999999999</v>
      </c>
      <c r="E400">
        <v>0.59870000000000001</v>
      </c>
    </row>
    <row r="401" spans="1:5" x14ac:dyDescent="0.25">
      <c r="A401" t="s">
        <v>35</v>
      </c>
      <c r="B401" t="s">
        <v>301</v>
      </c>
      <c r="C401">
        <v>1.5773999999999999</v>
      </c>
      <c r="D401">
        <v>0.83209999999999995</v>
      </c>
      <c r="E401">
        <v>1.1973</v>
      </c>
    </row>
    <row r="402" spans="1:5" x14ac:dyDescent="0.25">
      <c r="A402" t="s">
        <v>35</v>
      </c>
      <c r="B402" t="s">
        <v>221</v>
      </c>
      <c r="C402">
        <v>1.5773999999999999</v>
      </c>
      <c r="D402">
        <v>1.0143</v>
      </c>
      <c r="E402">
        <v>0.87080000000000002</v>
      </c>
    </row>
    <row r="403" spans="1:5" x14ac:dyDescent="0.25">
      <c r="A403" t="s">
        <v>35</v>
      </c>
      <c r="B403" t="s">
        <v>225</v>
      </c>
      <c r="C403">
        <v>1.5773999999999999</v>
      </c>
      <c r="D403">
        <v>1.1887000000000001</v>
      </c>
      <c r="E403">
        <v>0.70750000000000002</v>
      </c>
    </row>
    <row r="404" spans="1:5" x14ac:dyDescent="0.25">
      <c r="A404" t="s">
        <v>35</v>
      </c>
      <c r="B404" t="s">
        <v>300</v>
      </c>
      <c r="C404">
        <v>1.5773999999999999</v>
      </c>
      <c r="D404">
        <v>0.71850000000000003</v>
      </c>
      <c r="E404">
        <v>1.7996000000000001</v>
      </c>
    </row>
    <row r="405" spans="1:5" x14ac:dyDescent="0.25">
      <c r="A405" t="s">
        <v>462</v>
      </c>
      <c r="B405" t="s">
        <v>463</v>
      </c>
      <c r="C405">
        <v>1.3812</v>
      </c>
      <c r="D405">
        <v>0.91449999999999998</v>
      </c>
      <c r="E405">
        <v>1.5278</v>
      </c>
    </row>
    <row r="406" spans="1:5" x14ac:dyDescent="0.25">
      <c r="A406" t="s">
        <v>462</v>
      </c>
      <c r="B406" t="s">
        <v>464</v>
      </c>
      <c r="C406">
        <v>1.3812</v>
      </c>
      <c r="D406">
        <v>0.91449999999999998</v>
      </c>
      <c r="E406">
        <v>0.69</v>
      </c>
    </row>
    <row r="407" spans="1:5" x14ac:dyDescent="0.25">
      <c r="A407" t="s">
        <v>462</v>
      </c>
      <c r="B407" t="s">
        <v>465</v>
      </c>
      <c r="C407">
        <v>1.3812</v>
      </c>
      <c r="D407">
        <v>0.49540000000000001</v>
      </c>
      <c r="E407">
        <v>0.93640000000000001</v>
      </c>
    </row>
    <row r="408" spans="1:5" x14ac:dyDescent="0.25">
      <c r="A408" t="s">
        <v>462</v>
      </c>
      <c r="B408" t="s">
        <v>466</v>
      </c>
      <c r="C408">
        <v>1.3812</v>
      </c>
      <c r="D408">
        <v>1.1432</v>
      </c>
      <c r="E408">
        <v>1.2814000000000001</v>
      </c>
    </row>
    <row r="409" spans="1:5" x14ac:dyDescent="0.25">
      <c r="A409" t="s">
        <v>462</v>
      </c>
      <c r="B409" t="s">
        <v>467</v>
      </c>
      <c r="C409">
        <v>1.3812</v>
      </c>
      <c r="D409">
        <v>0.7621</v>
      </c>
      <c r="E409">
        <v>1.1335999999999999</v>
      </c>
    </row>
    <row r="410" spans="1:5" x14ac:dyDescent="0.25">
      <c r="A410" t="s">
        <v>462</v>
      </c>
      <c r="B410" t="s">
        <v>468</v>
      </c>
      <c r="C410">
        <v>1.3812</v>
      </c>
      <c r="D410">
        <v>1.1222000000000001</v>
      </c>
      <c r="E410">
        <v>0.79600000000000004</v>
      </c>
    </row>
    <row r="411" spans="1:5" x14ac:dyDescent="0.25">
      <c r="A411" t="s">
        <v>462</v>
      </c>
      <c r="B411" t="s">
        <v>469</v>
      </c>
      <c r="C411">
        <v>1.3812</v>
      </c>
      <c r="D411">
        <v>0.91449999999999998</v>
      </c>
      <c r="E411">
        <v>1.38</v>
      </c>
    </row>
    <row r="412" spans="1:5" x14ac:dyDescent="0.25">
      <c r="A412" t="s">
        <v>462</v>
      </c>
      <c r="B412" t="s">
        <v>470</v>
      </c>
      <c r="C412">
        <v>1.3812</v>
      </c>
      <c r="D412">
        <v>0.99980000000000002</v>
      </c>
      <c r="E412">
        <v>0.71350000000000002</v>
      </c>
    </row>
    <row r="413" spans="1:5" x14ac:dyDescent="0.25">
      <c r="A413" t="s">
        <v>462</v>
      </c>
      <c r="B413" t="s">
        <v>471</v>
      </c>
      <c r="C413">
        <v>1.3812</v>
      </c>
      <c r="D413">
        <v>1.3337000000000001</v>
      </c>
      <c r="E413">
        <v>0.8871</v>
      </c>
    </row>
    <row r="414" spans="1:5" x14ac:dyDescent="0.25">
      <c r="A414" t="s">
        <v>462</v>
      </c>
      <c r="B414" t="s">
        <v>472</v>
      </c>
      <c r="C414">
        <v>1.3812</v>
      </c>
      <c r="D414">
        <v>0.90500000000000003</v>
      </c>
      <c r="E414">
        <v>0.74909999999999999</v>
      </c>
    </row>
    <row r="415" spans="1:5" x14ac:dyDescent="0.25">
      <c r="A415" t="s">
        <v>462</v>
      </c>
      <c r="B415" t="s">
        <v>473</v>
      </c>
      <c r="C415">
        <v>1.3812</v>
      </c>
      <c r="D415">
        <v>1.0669999999999999</v>
      </c>
      <c r="E415">
        <v>1.1828000000000001</v>
      </c>
    </row>
    <row r="416" spans="1:5" x14ac:dyDescent="0.25">
      <c r="A416" t="s">
        <v>462</v>
      </c>
      <c r="B416" t="s">
        <v>474</v>
      </c>
      <c r="C416">
        <v>1.3812</v>
      </c>
      <c r="D416">
        <v>0.99070000000000003</v>
      </c>
      <c r="E416">
        <v>1.5278</v>
      </c>
    </row>
    <row r="417" spans="1:5" x14ac:dyDescent="0.25">
      <c r="A417" t="s">
        <v>462</v>
      </c>
      <c r="B417" t="s">
        <v>475</v>
      </c>
      <c r="C417">
        <v>1.3812</v>
      </c>
      <c r="D417">
        <v>0.68589999999999995</v>
      </c>
      <c r="E417">
        <v>0.83779999999999999</v>
      </c>
    </row>
    <row r="418" spans="1:5" x14ac:dyDescent="0.25">
      <c r="A418" t="s">
        <v>462</v>
      </c>
      <c r="B418" t="s">
        <v>476</v>
      </c>
      <c r="C418">
        <v>1.3812</v>
      </c>
      <c r="D418">
        <v>0.86880000000000002</v>
      </c>
      <c r="E418">
        <v>0.60870000000000002</v>
      </c>
    </row>
    <row r="419" spans="1:5" x14ac:dyDescent="0.25">
      <c r="A419" t="s">
        <v>462</v>
      </c>
      <c r="B419" t="s">
        <v>477</v>
      </c>
      <c r="C419">
        <v>1.3812</v>
      </c>
      <c r="D419">
        <v>1.3337000000000001</v>
      </c>
      <c r="E419">
        <v>1.4785999999999999</v>
      </c>
    </row>
    <row r="420" spans="1:5" x14ac:dyDescent="0.25">
      <c r="A420" t="s">
        <v>462</v>
      </c>
      <c r="B420" t="s">
        <v>478</v>
      </c>
      <c r="C420">
        <v>1.3812</v>
      </c>
      <c r="D420">
        <v>0.80020000000000002</v>
      </c>
      <c r="E420">
        <v>0.98570000000000002</v>
      </c>
    </row>
    <row r="421" spans="1:5" x14ac:dyDescent="0.25">
      <c r="A421" t="s">
        <v>462</v>
      </c>
      <c r="B421" t="s">
        <v>479</v>
      </c>
      <c r="C421">
        <v>1.3812</v>
      </c>
      <c r="D421">
        <v>0.83830000000000005</v>
      </c>
      <c r="E421">
        <v>0.83779999999999999</v>
      </c>
    </row>
    <row r="422" spans="1:5" x14ac:dyDescent="0.25">
      <c r="A422" t="s">
        <v>462</v>
      </c>
      <c r="B422" t="s">
        <v>480</v>
      </c>
      <c r="C422">
        <v>1.3812</v>
      </c>
      <c r="D422">
        <v>0.9526</v>
      </c>
      <c r="E422">
        <v>1.38</v>
      </c>
    </row>
    <row r="423" spans="1:5" x14ac:dyDescent="0.25">
      <c r="A423" t="s">
        <v>462</v>
      </c>
      <c r="B423" t="s">
        <v>481</v>
      </c>
      <c r="C423">
        <v>1.3812</v>
      </c>
      <c r="D423">
        <v>0.83260000000000001</v>
      </c>
      <c r="E423">
        <v>0.79600000000000004</v>
      </c>
    </row>
    <row r="424" spans="1:5" x14ac:dyDescent="0.25">
      <c r="A424" t="s">
        <v>462</v>
      </c>
      <c r="B424" t="s">
        <v>482</v>
      </c>
      <c r="C424">
        <v>1.3812</v>
      </c>
      <c r="D424">
        <v>1.6004</v>
      </c>
      <c r="E424">
        <v>0.73929999999999996</v>
      </c>
    </row>
    <row r="425" spans="1:5" x14ac:dyDescent="0.25">
      <c r="A425" t="s">
        <v>462</v>
      </c>
      <c r="B425" t="s">
        <v>483</v>
      </c>
      <c r="C425">
        <v>1.3812</v>
      </c>
      <c r="D425">
        <v>1.2956000000000001</v>
      </c>
      <c r="E425">
        <v>1.2321</v>
      </c>
    </row>
    <row r="426" spans="1:5" x14ac:dyDescent="0.25">
      <c r="A426" t="s">
        <v>462</v>
      </c>
      <c r="B426" t="s">
        <v>484</v>
      </c>
      <c r="C426">
        <v>1.3812</v>
      </c>
      <c r="D426">
        <v>0.87639999999999996</v>
      </c>
      <c r="E426">
        <v>1.0349999999999999</v>
      </c>
    </row>
    <row r="427" spans="1:5" x14ac:dyDescent="0.25">
      <c r="A427" t="s">
        <v>462</v>
      </c>
      <c r="B427" t="s">
        <v>485</v>
      </c>
      <c r="C427">
        <v>1.3812</v>
      </c>
      <c r="D427">
        <v>0.87639999999999996</v>
      </c>
      <c r="E427">
        <v>1.0843</v>
      </c>
    </row>
    <row r="428" spans="1:5" x14ac:dyDescent="0.25">
      <c r="A428" t="s">
        <v>462</v>
      </c>
      <c r="B428" t="s">
        <v>486</v>
      </c>
      <c r="C428">
        <v>1.3812</v>
      </c>
      <c r="D428">
        <v>1.1432</v>
      </c>
      <c r="E428">
        <v>0.64070000000000005</v>
      </c>
    </row>
    <row r="429" spans="1:5" x14ac:dyDescent="0.25">
      <c r="A429" t="s">
        <v>462</v>
      </c>
      <c r="B429" t="s">
        <v>487</v>
      </c>
      <c r="C429">
        <v>1.3812</v>
      </c>
      <c r="D429">
        <v>1.1051</v>
      </c>
      <c r="E429">
        <v>0.8871</v>
      </c>
    </row>
    <row r="430" spans="1:5" x14ac:dyDescent="0.25">
      <c r="A430" t="s">
        <v>462</v>
      </c>
      <c r="B430" t="s">
        <v>488</v>
      </c>
      <c r="C430">
        <v>1.3812</v>
      </c>
      <c r="D430">
        <v>1.2307999999999999</v>
      </c>
      <c r="E430">
        <v>0.74909999999999999</v>
      </c>
    </row>
    <row r="431" spans="1:5" x14ac:dyDescent="0.25">
      <c r="A431" t="s">
        <v>489</v>
      </c>
      <c r="B431" t="s">
        <v>490</v>
      </c>
      <c r="C431">
        <v>1.6087</v>
      </c>
      <c r="D431">
        <v>0.93240000000000001</v>
      </c>
      <c r="E431">
        <v>1.1896</v>
      </c>
    </row>
    <row r="432" spans="1:5" x14ac:dyDescent="0.25">
      <c r="A432" t="s">
        <v>489</v>
      </c>
      <c r="B432" t="s">
        <v>491</v>
      </c>
      <c r="C432">
        <v>1.6087</v>
      </c>
      <c r="D432">
        <v>0.6734</v>
      </c>
      <c r="E432">
        <v>0.92530000000000001</v>
      </c>
    </row>
    <row r="433" spans="1:5" x14ac:dyDescent="0.25">
      <c r="A433" t="s">
        <v>489</v>
      </c>
      <c r="B433" t="s">
        <v>492</v>
      </c>
      <c r="C433">
        <v>1.6087</v>
      </c>
      <c r="D433">
        <v>0.25900000000000001</v>
      </c>
      <c r="E433">
        <v>1.3218000000000001</v>
      </c>
    </row>
    <row r="434" spans="1:5" x14ac:dyDescent="0.25">
      <c r="A434" t="s">
        <v>489</v>
      </c>
      <c r="B434" t="s">
        <v>493</v>
      </c>
      <c r="C434">
        <v>1.6087</v>
      </c>
      <c r="D434">
        <v>0.93240000000000001</v>
      </c>
      <c r="E434">
        <v>0.79310000000000003</v>
      </c>
    </row>
    <row r="435" spans="1:5" x14ac:dyDescent="0.25">
      <c r="A435" t="s">
        <v>489</v>
      </c>
      <c r="B435" t="s">
        <v>494</v>
      </c>
      <c r="C435">
        <v>1.6087</v>
      </c>
      <c r="D435">
        <v>0.79120000000000001</v>
      </c>
      <c r="E435">
        <v>1.2978000000000001</v>
      </c>
    </row>
    <row r="436" spans="1:5" x14ac:dyDescent="0.25">
      <c r="A436" t="s">
        <v>489</v>
      </c>
      <c r="B436" t="s">
        <v>495</v>
      </c>
      <c r="C436">
        <v>1.6087</v>
      </c>
      <c r="D436">
        <v>0.93240000000000001</v>
      </c>
      <c r="E436">
        <v>0.79310000000000003</v>
      </c>
    </row>
    <row r="437" spans="1:5" x14ac:dyDescent="0.25">
      <c r="A437" t="s">
        <v>489</v>
      </c>
      <c r="B437" t="s">
        <v>496</v>
      </c>
      <c r="C437">
        <v>1.6087</v>
      </c>
      <c r="D437">
        <v>1.1867000000000001</v>
      </c>
      <c r="E437">
        <v>1.0094000000000001</v>
      </c>
    </row>
    <row r="438" spans="1:5" x14ac:dyDescent="0.25">
      <c r="A438" t="s">
        <v>489</v>
      </c>
      <c r="B438" t="s">
        <v>497</v>
      </c>
      <c r="C438">
        <v>1.6087</v>
      </c>
      <c r="D438">
        <v>1.1867000000000001</v>
      </c>
      <c r="E438">
        <v>1.0814999999999999</v>
      </c>
    </row>
    <row r="439" spans="1:5" x14ac:dyDescent="0.25">
      <c r="A439" t="s">
        <v>489</v>
      </c>
      <c r="B439" t="s">
        <v>498</v>
      </c>
      <c r="C439">
        <v>1.6087</v>
      </c>
      <c r="D439">
        <v>1.7613000000000001</v>
      </c>
      <c r="E439">
        <v>0.33050000000000002</v>
      </c>
    </row>
    <row r="440" spans="1:5" x14ac:dyDescent="0.25">
      <c r="A440" t="s">
        <v>489</v>
      </c>
      <c r="B440" t="s">
        <v>499</v>
      </c>
      <c r="C440">
        <v>1.6087</v>
      </c>
      <c r="D440">
        <v>1.2998000000000001</v>
      </c>
      <c r="E440">
        <v>1.1536</v>
      </c>
    </row>
    <row r="441" spans="1:5" x14ac:dyDescent="0.25">
      <c r="A441" t="s">
        <v>489</v>
      </c>
      <c r="B441" t="s">
        <v>500</v>
      </c>
      <c r="C441">
        <v>1.6087</v>
      </c>
      <c r="D441">
        <v>0.9607</v>
      </c>
      <c r="E441">
        <v>1.1536</v>
      </c>
    </row>
    <row r="442" spans="1:5" x14ac:dyDescent="0.25">
      <c r="A442" t="s">
        <v>489</v>
      </c>
      <c r="B442" t="s">
        <v>501</v>
      </c>
      <c r="C442">
        <v>1.6087</v>
      </c>
      <c r="D442">
        <v>1.1302000000000001</v>
      </c>
      <c r="E442">
        <v>1.0094000000000001</v>
      </c>
    </row>
    <row r="443" spans="1:5" x14ac:dyDescent="0.25">
      <c r="A443" t="s">
        <v>502</v>
      </c>
      <c r="B443" t="s">
        <v>503</v>
      </c>
      <c r="C443">
        <v>1.2710999999999999</v>
      </c>
      <c r="D443">
        <v>0.91090000000000004</v>
      </c>
      <c r="E443">
        <v>0.61280000000000001</v>
      </c>
    </row>
    <row r="444" spans="1:5" x14ac:dyDescent="0.25">
      <c r="A444" t="s">
        <v>502</v>
      </c>
      <c r="B444" t="s">
        <v>504</v>
      </c>
      <c r="C444">
        <v>1.2710999999999999</v>
      </c>
      <c r="D444">
        <v>0.95230000000000004</v>
      </c>
      <c r="E444">
        <v>1.17</v>
      </c>
    </row>
    <row r="445" spans="1:5" x14ac:dyDescent="0.25">
      <c r="A445" t="s">
        <v>502</v>
      </c>
      <c r="B445" t="s">
        <v>505</v>
      </c>
      <c r="C445">
        <v>1.2710999999999999</v>
      </c>
      <c r="D445">
        <v>1.7391000000000001</v>
      </c>
      <c r="E445">
        <v>0.72430000000000005</v>
      </c>
    </row>
    <row r="446" spans="1:5" x14ac:dyDescent="0.25">
      <c r="A446" t="s">
        <v>502</v>
      </c>
      <c r="B446" t="s">
        <v>506</v>
      </c>
      <c r="C446">
        <v>1.2710999999999999</v>
      </c>
      <c r="D446">
        <v>0.70389999999999997</v>
      </c>
      <c r="E446">
        <v>0.78</v>
      </c>
    </row>
    <row r="447" spans="1:5" x14ac:dyDescent="0.25">
      <c r="A447" t="s">
        <v>502</v>
      </c>
      <c r="B447" t="s">
        <v>507</v>
      </c>
      <c r="C447">
        <v>1.2710999999999999</v>
      </c>
      <c r="D447">
        <v>1.1180000000000001</v>
      </c>
      <c r="E447">
        <v>1.2257</v>
      </c>
    </row>
    <row r="448" spans="1:5" x14ac:dyDescent="0.25">
      <c r="A448" t="s">
        <v>502</v>
      </c>
      <c r="B448" t="s">
        <v>508</v>
      </c>
      <c r="C448">
        <v>1.2710999999999999</v>
      </c>
      <c r="D448">
        <v>1.1594</v>
      </c>
      <c r="E448">
        <v>1.1142000000000001</v>
      </c>
    </row>
    <row r="449" spans="1:5" x14ac:dyDescent="0.25">
      <c r="A449" t="s">
        <v>502</v>
      </c>
      <c r="B449" t="s">
        <v>509</v>
      </c>
      <c r="C449">
        <v>1.2710999999999999</v>
      </c>
      <c r="D449">
        <v>0.99380000000000002</v>
      </c>
      <c r="E449">
        <v>0.78</v>
      </c>
    </row>
    <row r="450" spans="1:5" x14ac:dyDescent="0.25">
      <c r="A450" t="s">
        <v>502</v>
      </c>
      <c r="B450" t="s">
        <v>510</v>
      </c>
      <c r="C450">
        <v>1.2710999999999999</v>
      </c>
      <c r="D450">
        <v>0.5383</v>
      </c>
      <c r="E450">
        <v>1.7827999999999999</v>
      </c>
    </row>
    <row r="451" spans="1:5" x14ac:dyDescent="0.25">
      <c r="A451" t="s">
        <v>502</v>
      </c>
      <c r="B451" t="s">
        <v>511</v>
      </c>
      <c r="C451">
        <v>1.2710999999999999</v>
      </c>
      <c r="D451">
        <v>1.0766</v>
      </c>
      <c r="E451">
        <v>1.0027999999999999</v>
      </c>
    </row>
    <row r="452" spans="1:5" x14ac:dyDescent="0.25">
      <c r="A452" t="s">
        <v>502</v>
      </c>
      <c r="B452" t="s">
        <v>512</v>
      </c>
      <c r="C452">
        <v>1.2710999999999999</v>
      </c>
      <c r="D452">
        <v>0.74529999999999996</v>
      </c>
      <c r="E452">
        <v>1.1142000000000001</v>
      </c>
    </row>
    <row r="453" spans="1:5" x14ac:dyDescent="0.25">
      <c r="A453" t="s">
        <v>502</v>
      </c>
      <c r="B453" t="s">
        <v>513</v>
      </c>
      <c r="C453">
        <v>1.2710999999999999</v>
      </c>
      <c r="D453">
        <v>1.2836000000000001</v>
      </c>
      <c r="E453">
        <v>0.8357</v>
      </c>
    </row>
    <row r="454" spans="1:5" x14ac:dyDescent="0.25">
      <c r="A454" t="s">
        <v>502</v>
      </c>
      <c r="B454" t="s">
        <v>514</v>
      </c>
      <c r="C454">
        <v>1.2710999999999999</v>
      </c>
      <c r="D454">
        <v>0.99380000000000002</v>
      </c>
      <c r="E454">
        <v>0.78</v>
      </c>
    </row>
    <row r="455" spans="1:5" x14ac:dyDescent="0.25">
      <c r="A455" t="s">
        <v>502</v>
      </c>
      <c r="B455" t="s">
        <v>515</v>
      </c>
      <c r="C455">
        <v>1.2710999999999999</v>
      </c>
      <c r="D455">
        <v>1.0766</v>
      </c>
      <c r="E455">
        <v>1.0585</v>
      </c>
    </row>
    <row r="456" spans="1:5" x14ac:dyDescent="0.25">
      <c r="A456" t="s">
        <v>502</v>
      </c>
      <c r="B456" t="s">
        <v>516</v>
      </c>
      <c r="C456">
        <v>1.2710999999999999</v>
      </c>
      <c r="D456">
        <v>1.2008000000000001</v>
      </c>
      <c r="E456">
        <v>1.17</v>
      </c>
    </row>
    <row r="457" spans="1:5" x14ac:dyDescent="0.25">
      <c r="A457" t="s">
        <v>502</v>
      </c>
      <c r="B457" t="s">
        <v>517</v>
      </c>
      <c r="C457">
        <v>1.2710999999999999</v>
      </c>
      <c r="D457">
        <v>1.2008000000000001</v>
      </c>
      <c r="E457">
        <v>1.2257</v>
      </c>
    </row>
    <row r="458" spans="1:5" x14ac:dyDescent="0.25">
      <c r="A458" t="s">
        <v>502</v>
      </c>
      <c r="B458" t="s">
        <v>518</v>
      </c>
      <c r="C458">
        <v>1.2710999999999999</v>
      </c>
      <c r="D458">
        <v>0.78669999999999995</v>
      </c>
      <c r="E458">
        <v>0.8357</v>
      </c>
    </row>
    <row r="459" spans="1:5" x14ac:dyDescent="0.25">
      <c r="A459" t="s">
        <v>502</v>
      </c>
      <c r="B459" t="s">
        <v>519</v>
      </c>
      <c r="C459">
        <v>1.2710999999999999</v>
      </c>
      <c r="D459">
        <v>1.3664000000000001</v>
      </c>
      <c r="E459">
        <v>1.4484999999999999</v>
      </c>
    </row>
    <row r="460" spans="1:5" x14ac:dyDescent="0.25">
      <c r="A460" t="s">
        <v>502</v>
      </c>
      <c r="B460" t="s">
        <v>520</v>
      </c>
      <c r="C460">
        <v>1.2710999999999999</v>
      </c>
      <c r="D460">
        <v>0.86950000000000005</v>
      </c>
      <c r="E460">
        <v>0.78</v>
      </c>
    </row>
    <row r="461" spans="1:5" x14ac:dyDescent="0.25">
      <c r="A461" t="s">
        <v>502</v>
      </c>
      <c r="B461" t="s">
        <v>521</v>
      </c>
      <c r="C461">
        <v>1.2710999999999999</v>
      </c>
      <c r="D461">
        <v>0.74529999999999996</v>
      </c>
      <c r="E461">
        <v>0.8357</v>
      </c>
    </row>
    <row r="462" spans="1:5" x14ac:dyDescent="0.25">
      <c r="A462" t="s">
        <v>502</v>
      </c>
      <c r="B462" t="s">
        <v>522</v>
      </c>
      <c r="C462">
        <v>1.2710999999999999</v>
      </c>
      <c r="D462">
        <v>0.5383</v>
      </c>
      <c r="E462">
        <v>0.72430000000000005</v>
      </c>
    </row>
    <row r="463" spans="1:5" x14ac:dyDescent="0.25">
      <c r="A463" t="s">
        <v>523</v>
      </c>
      <c r="B463" t="s">
        <v>524</v>
      </c>
      <c r="C463">
        <v>1.3611</v>
      </c>
      <c r="D463">
        <v>1.2021999999999999</v>
      </c>
      <c r="E463">
        <v>0.7944</v>
      </c>
    </row>
    <row r="464" spans="1:5" x14ac:dyDescent="0.25">
      <c r="A464" t="s">
        <v>523</v>
      </c>
      <c r="B464" t="s">
        <v>525</v>
      </c>
      <c r="C464">
        <v>1.3611</v>
      </c>
      <c r="D464">
        <v>0.80149999999999999</v>
      </c>
      <c r="E464">
        <v>0.7944</v>
      </c>
    </row>
    <row r="465" spans="1:5" x14ac:dyDescent="0.25">
      <c r="A465" t="s">
        <v>523</v>
      </c>
      <c r="B465" t="s">
        <v>526</v>
      </c>
      <c r="C465">
        <v>1.3611</v>
      </c>
      <c r="D465">
        <v>1.0019</v>
      </c>
      <c r="E465">
        <v>0.55610000000000004</v>
      </c>
    </row>
    <row r="466" spans="1:5" x14ac:dyDescent="0.25">
      <c r="A466" t="s">
        <v>523</v>
      </c>
      <c r="B466" t="s">
        <v>787</v>
      </c>
      <c r="C466">
        <v>1.3611</v>
      </c>
      <c r="D466">
        <v>0.73470000000000002</v>
      </c>
      <c r="E466">
        <v>0.87380000000000002</v>
      </c>
    </row>
    <row r="467" spans="1:5" x14ac:dyDescent="0.25">
      <c r="A467" t="s">
        <v>523</v>
      </c>
      <c r="B467" t="s">
        <v>527</v>
      </c>
      <c r="C467">
        <v>1.3611</v>
      </c>
      <c r="D467">
        <v>0.73470000000000002</v>
      </c>
      <c r="E467">
        <v>1.2709999999999999</v>
      </c>
    </row>
    <row r="468" spans="1:5" x14ac:dyDescent="0.25">
      <c r="A468" t="s">
        <v>523</v>
      </c>
      <c r="B468" t="s">
        <v>528</v>
      </c>
      <c r="C468">
        <v>1.3611</v>
      </c>
      <c r="D468">
        <v>0.67349999999999999</v>
      </c>
      <c r="E468">
        <v>1.3835</v>
      </c>
    </row>
    <row r="469" spans="1:5" x14ac:dyDescent="0.25">
      <c r="A469" t="s">
        <v>523</v>
      </c>
      <c r="B469" t="s">
        <v>529</v>
      </c>
      <c r="C469">
        <v>1.3611</v>
      </c>
      <c r="D469">
        <v>1.4694</v>
      </c>
      <c r="E469">
        <v>1.5093000000000001</v>
      </c>
    </row>
    <row r="470" spans="1:5" x14ac:dyDescent="0.25">
      <c r="A470" t="s">
        <v>523</v>
      </c>
      <c r="B470" t="s">
        <v>530</v>
      </c>
      <c r="C470">
        <v>1.3611</v>
      </c>
      <c r="D470">
        <v>1.6698</v>
      </c>
      <c r="E470">
        <v>0.55610000000000004</v>
      </c>
    </row>
    <row r="471" spans="1:5" x14ac:dyDescent="0.25">
      <c r="A471" t="s">
        <v>523</v>
      </c>
      <c r="B471" t="s">
        <v>531</v>
      </c>
      <c r="C471">
        <v>1.3611</v>
      </c>
      <c r="D471">
        <v>0.60109999999999997</v>
      </c>
      <c r="E471">
        <v>1.0327</v>
      </c>
    </row>
    <row r="472" spans="1:5" x14ac:dyDescent="0.25">
      <c r="A472" t="s">
        <v>523</v>
      </c>
      <c r="B472" t="s">
        <v>532</v>
      </c>
      <c r="C472">
        <v>1.3611</v>
      </c>
      <c r="D472">
        <v>0.93510000000000004</v>
      </c>
      <c r="E472">
        <v>0.55610000000000004</v>
      </c>
    </row>
    <row r="473" spans="1:5" x14ac:dyDescent="0.25">
      <c r="A473" t="s">
        <v>523</v>
      </c>
      <c r="B473" t="s">
        <v>533</v>
      </c>
      <c r="C473">
        <v>1.3611</v>
      </c>
      <c r="D473">
        <v>0.42859999999999998</v>
      </c>
      <c r="E473">
        <v>2.0388999999999999</v>
      </c>
    </row>
    <row r="474" spans="1:5" x14ac:dyDescent="0.25">
      <c r="A474" t="s">
        <v>523</v>
      </c>
      <c r="B474" t="s">
        <v>534</v>
      </c>
      <c r="C474">
        <v>1.3611</v>
      </c>
      <c r="D474">
        <v>1.4694</v>
      </c>
      <c r="E474">
        <v>0.63549999999999995</v>
      </c>
    </row>
    <row r="475" spans="1:5" x14ac:dyDescent="0.25">
      <c r="A475" t="s">
        <v>523</v>
      </c>
      <c r="B475" t="s">
        <v>535</v>
      </c>
      <c r="C475">
        <v>1.3611</v>
      </c>
      <c r="D475">
        <v>1.4026000000000001</v>
      </c>
      <c r="E475">
        <v>0.31780000000000003</v>
      </c>
    </row>
    <row r="476" spans="1:5" x14ac:dyDescent="0.25">
      <c r="A476" t="s">
        <v>523</v>
      </c>
      <c r="B476" t="s">
        <v>536</v>
      </c>
      <c r="C476">
        <v>1.3611</v>
      </c>
      <c r="D476">
        <v>1.2689999999999999</v>
      </c>
      <c r="E476">
        <v>0.63549999999999995</v>
      </c>
    </row>
    <row r="477" spans="1:5" x14ac:dyDescent="0.25">
      <c r="A477" t="s">
        <v>523</v>
      </c>
      <c r="B477" t="s">
        <v>537</v>
      </c>
      <c r="C477">
        <v>1.3611</v>
      </c>
      <c r="D477">
        <v>0.80149999999999999</v>
      </c>
      <c r="E477">
        <v>0.87380000000000002</v>
      </c>
    </row>
    <row r="478" spans="1:5" x14ac:dyDescent="0.25">
      <c r="A478" t="s">
        <v>523</v>
      </c>
      <c r="B478" t="s">
        <v>538</v>
      </c>
      <c r="C478">
        <v>1.3611</v>
      </c>
      <c r="D478">
        <v>0.80149999999999999</v>
      </c>
      <c r="E478">
        <v>1.7476</v>
      </c>
    </row>
    <row r="479" spans="1:5" x14ac:dyDescent="0.25">
      <c r="A479" t="s">
        <v>523</v>
      </c>
      <c r="B479" t="s">
        <v>539</v>
      </c>
      <c r="C479">
        <v>1.3611</v>
      </c>
      <c r="D479">
        <v>0.93510000000000004</v>
      </c>
      <c r="E479">
        <v>1.2709999999999999</v>
      </c>
    </row>
    <row r="480" spans="1:5" x14ac:dyDescent="0.25">
      <c r="A480" t="s">
        <v>523</v>
      </c>
      <c r="B480" t="s">
        <v>788</v>
      </c>
      <c r="C480">
        <v>1.3611</v>
      </c>
      <c r="D480">
        <v>0</v>
      </c>
      <c r="E480">
        <v>0</v>
      </c>
    </row>
    <row r="481" spans="1:5" x14ac:dyDescent="0.25">
      <c r="A481" t="s">
        <v>540</v>
      </c>
      <c r="B481" t="s">
        <v>541</v>
      </c>
      <c r="C481">
        <v>1.4705999999999999</v>
      </c>
      <c r="D481">
        <v>1.19</v>
      </c>
      <c r="E481">
        <v>1.0871999999999999</v>
      </c>
    </row>
    <row r="482" spans="1:5" x14ac:dyDescent="0.25">
      <c r="A482" t="s">
        <v>540</v>
      </c>
      <c r="B482" t="s">
        <v>542</v>
      </c>
      <c r="C482">
        <v>1.4705999999999999</v>
      </c>
      <c r="D482">
        <v>0.90669999999999995</v>
      </c>
      <c r="E482">
        <v>0.79069999999999996</v>
      </c>
    </row>
    <row r="483" spans="1:5" x14ac:dyDescent="0.25">
      <c r="A483" t="s">
        <v>540</v>
      </c>
      <c r="B483" t="s">
        <v>543</v>
      </c>
      <c r="C483">
        <v>1.4705999999999999</v>
      </c>
      <c r="D483">
        <v>1.0578000000000001</v>
      </c>
      <c r="E483">
        <v>0.70279999999999998</v>
      </c>
    </row>
    <row r="484" spans="1:5" x14ac:dyDescent="0.25">
      <c r="A484" t="s">
        <v>540</v>
      </c>
      <c r="B484" t="s">
        <v>544</v>
      </c>
      <c r="C484">
        <v>1.4705999999999999</v>
      </c>
      <c r="D484">
        <v>1.105</v>
      </c>
      <c r="E484">
        <v>0.69189999999999996</v>
      </c>
    </row>
    <row r="485" spans="1:5" x14ac:dyDescent="0.25">
      <c r="A485" t="s">
        <v>540</v>
      </c>
      <c r="B485" t="s">
        <v>545</v>
      </c>
      <c r="C485">
        <v>1.4705999999999999</v>
      </c>
      <c r="D485">
        <v>1.615</v>
      </c>
      <c r="E485">
        <v>0.69189999999999996</v>
      </c>
    </row>
    <row r="486" spans="1:5" x14ac:dyDescent="0.25">
      <c r="A486" t="s">
        <v>540</v>
      </c>
      <c r="B486" t="s">
        <v>546</v>
      </c>
      <c r="C486">
        <v>1.4705999999999999</v>
      </c>
      <c r="D486">
        <v>0.93500000000000005</v>
      </c>
      <c r="E486">
        <v>1.3836999999999999</v>
      </c>
    </row>
    <row r="487" spans="1:5" x14ac:dyDescent="0.25">
      <c r="A487" t="s">
        <v>540</v>
      </c>
      <c r="B487" t="s">
        <v>547</v>
      </c>
      <c r="C487">
        <v>1.4705999999999999</v>
      </c>
      <c r="D487">
        <v>1.2089000000000001</v>
      </c>
      <c r="E487">
        <v>0.96640000000000004</v>
      </c>
    </row>
    <row r="488" spans="1:5" x14ac:dyDescent="0.25">
      <c r="A488" t="s">
        <v>540</v>
      </c>
      <c r="B488" t="s">
        <v>548</v>
      </c>
      <c r="C488">
        <v>1.4705999999999999</v>
      </c>
      <c r="D488">
        <v>0.98219999999999996</v>
      </c>
      <c r="E488">
        <v>0.96640000000000004</v>
      </c>
    </row>
    <row r="489" spans="1:5" x14ac:dyDescent="0.25">
      <c r="A489" t="s">
        <v>540</v>
      </c>
      <c r="B489" t="s">
        <v>549</v>
      </c>
      <c r="C489">
        <v>1.4705999999999999</v>
      </c>
      <c r="D489">
        <v>0.93500000000000005</v>
      </c>
      <c r="E489">
        <v>0.59299999999999997</v>
      </c>
    </row>
    <row r="490" spans="1:5" x14ac:dyDescent="0.25">
      <c r="A490" t="s">
        <v>540</v>
      </c>
      <c r="B490" t="s">
        <v>550</v>
      </c>
      <c r="C490">
        <v>1.4705999999999999</v>
      </c>
      <c r="D490">
        <v>0.51</v>
      </c>
      <c r="E490">
        <v>1.5813999999999999</v>
      </c>
    </row>
    <row r="491" spans="1:5" x14ac:dyDescent="0.25">
      <c r="A491" t="s">
        <v>540</v>
      </c>
      <c r="B491" t="s">
        <v>551</v>
      </c>
      <c r="C491">
        <v>1.4705999999999999</v>
      </c>
      <c r="D491">
        <v>0.83109999999999995</v>
      </c>
      <c r="E491">
        <v>1.4056999999999999</v>
      </c>
    </row>
    <row r="492" spans="1:5" x14ac:dyDescent="0.25">
      <c r="A492" t="s">
        <v>540</v>
      </c>
      <c r="B492" t="s">
        <v>552</v>
      </c>
      <c r="C492">
        <v>1.4705999999999999</v>
      </c>
      <c r="D492">
        <v>0.75549999999999995</v>
      </c>
      <c r="E492">
        <v>1.1420999999999999</v>
      </c>
    </row>
    <row r="493" spans="1:5" x14ac:dyDescent="0.25">
      <c r="A493" t="s">
        <v>553</v>
      </c>
      <c r="B493" t="s">
        <v>554</v>
      </c>
      <c r="C493">
        <v>1.3148</v>
      </c>
      <c r="D493">
        <v>0.64359999999999995</v>
      </c>
      <c r="E493">
        <v>1.0864</v>
      </c>
    </row>
    <row r="494" spans="1:5" x14ac:dyDescent="0.25">
      <c r="A494" t="s">
        <v>553</v>
      </c>
      <c r="B494" t="s">
        <v>555</v>
      </c>
      <c r="C494">
        <v>1.3148</v>
      </c>
      <c r="D494">
        <v>0.76060000000000005</v>
      </c>
      <c r="E494">
        <v>0.77139999999999997</v>
      </c>
    </row>
    <row r="495" spans="1:5" x14ac:dyDescent="0.25">
      <c r="A495" t="s">
        <v>553</v>
      </c>
      <c r="B495" t="s">
        <v>556</v>
      </c>
      <c r="C495">
        <v>1.3148</v>
      </c>
      <c r="D495">
        <v>0.81910000000000005</v>
      </c>
      <c r="E495">
        <v>1.4698</v>
      </c>
    </row>
    <row r="496" spans="1:5" x14ac:dyDescent="0.25">
      <c r="A496" t="s">
        <v>553</v>
      </c>
      <c r="B496" t="s">
        <v>557</v>
      </c>
      <c r="C496">
        <v>1.3148</v>
      </c>
      <c r="D496">
        <v>1.1952</v>
      </c>
      <c r="E496">
        <v>0.71209999999999996</v>
      </c>
    </row>
    <row r="497" spans="1:5" x14ac:dyDescent="0.25">
      <c r="A497" t="s">
        <v>553</v>
      </c>
      <c r="B497" t="s">
        <v>558</v>
      </c>
      <c r="C497">
        <v>1.3148</v>
      </c>
      <c r="D497">
        <v>1.0322</v>
      </c>
      <c r="E497">
        <v>1.0087999999999999</v>
      </c>
    </row>
    <row r="498" spans="1:5" x14ac:dyDescent="0.25">
      <c r="A498" t="s">
        <v>553</v>
      </c>
      <c r="B498" t="s">
        <v>559</v>
      </c>
      <c r="C498">
        <v>1.3148</v>
      </c>
      <c r="D498">
        <v>0.87760000000000005</v>
      </c>
      <c r="E498">
        <v>0.76690000000000003</v>
      </c>
    </row>
    <row r="499" spans="1:5" x14ac:dyDescent="0.25">
      <c r="A499" t="s">
        <v>553</v>
      </c>
      <c r="B499" t="s">
        <v>560</v>
      </c>
      <c r="C499">
        <v>1.3148</v>
      </c>
      <c r="D499">
        <v>1.4125000000000001</v>
      </c>
      <c r="E499">
        <v>1.0087999999999999</v>
      </c>
    </row>
    <row r="500" spans="1:5" x14ac:dyDescent="0.25">
      <c r="A500" t="s">
        <v>553</v>
      </c>
      <c r="B500" t="s">
        <v>561</v>
      </c>
      <c r="C500">
        <v>1.3148</v>
      </c>
      <c r="D500">
        <v>0.64359999999999995</v>
      </c>
      <c r="E500">
        <v>1.5975999999999999</v>
      </c>
    </row>
    <row r="501" spans="1:5" x14ac:dyDescent="0.25">
      <c r="A501" t="s">
        <v>553</v>
      </c>
      <c r="B501" t="s">
        <v>562</v>
      </c>
      <c r="C501">
        <v>1.3148</v>
      </c>
      <c r="D501">
        <v>1.1409</v>
      </c>
      <c r="E501">
        <v>0.41539999999999999</v>
      </c>
    </row>
    <row r="502" spans="1:5" x14ac:dyDescent="0.25">
      <c r="A502" t="s">
        <v>553</v>
      </c>
      <c r="B502" t="s">
        <v>563</v>
      </c>
      <c r="C502">
        <v>1.3148</v>
      </c>
      <c r="D502">
        <v>0.97789999999999999</v>
      </c>
      <c r="E502">
        <v>0.8901</v>
      </c>
    </row>
    <row r="503" spans="1:5" x14ac:dyDescent="0.25">
      <c r="A503" t="s">
        <v>553</v>
      </c>
      <c r="B503" t="s">
        <v>564</v>
      </c>
      <c r="C503">
        <v>1.3148</v>
      </c>
      <c r="D503">
        <v>0.81910000000000005</v>
      </c>
      <c r="E503">
        <v>1.3420000000000001</v>
      </c>
    </row>
    <row r="504" spans="1:5" x14ac:dyDescent="0.25">
      <c r="A504" t="s">
        <v>553</v>
      </c>
      <c r="B504" t="s">
        <v>565</v>
      </c>
      <c r="C504">
        <v>1.3148</v>
      </c>
      <c r="D504">
        <v>1.6382000000000001</v>
      </c>
      <c r="E504">
        <v>1.0225</v>
      </c>
    </row>
    <row r="505" spans="1:5" x14ac:dyDescent="0.25">
      <c r="A505" t="s">
        <v>566</v>
      </c>
      <c r="B505" t="s">
        <v>567</v>
      </c>
      <c r="C505">
        <v>1.3548</v>
      </c>
      <c r="D505">
        <v>1.5582</v>
      </c>
      <c r="E505">
        <v>1.0428999999999999</v>
      </c>
    </row>
    <row r="506" spans="1:5" x14ac:dyDescent="0.25">
      <c r="A506" t="s">
        <v>566</v>
      </c>
      <c r="B506" t="s">
        <v>781</v>
      </c>
      <c r="C506">
        <v>1.3548</v>
      </c>
      <c r="D506">
        <v>0</v>
      </c>
      <c r="E506">
        <v>0.85319999999999996</v>
      </c>
    </row>
    <row r="507" spans="1:5" x14ac:dyDescent="0.25">
      <c r="A507" t="s">
        <v>566</v>
      </c>
      <c r="B507" t="s">
        <v>568</v>
      </c>
      <c r="C507">
        <v>1.3548</v>
      </c>
      <c r="D507">
        <v>1.0662</v>
      </c>
      <c r="E507">
        <v>0.94799999999999995</v>
      </c>
    </row>
    <row r="508" spans="1:5" x14ac:dyDescent="0.25">
      <c r="A508" t="s">
        <v>566</v>
      </c>
      <c r="B508" t="s">
        <v>569</v>
      </c>
      <c r="C508">
        <v>1.3548</v>
      </c>
      <c r="D508">
        <v>0.90210000000000001</v>
      </c>
      <c r="E508">
        <v>0.80579999999999996</v>
      </c>
    </row>
    <row r="509" spans="1:5" x14ac:dyDescent="0.25">
      <c r="A509" t="s">
        <v>566</v>
      </c>
      <c r="B509" t="s">
        <v>570</v>
      </c>
      <c r="C509">
        <v>1.3548</v>
      </c>
      <c r="D509">
        <v>0.98419999999999996</v>
      </c>
      <c r="E509">
        <v>1.0428999999999999</v>
      </c>
    </row>
    <row r="510" spans="1:5" x14ac:dyDescent="0.25">
      <c r="A510" t="s">
        <v>566</v>
      </c>
      <c r="B510" t="s">
        <v>571</v>
      </c>
      <c r="C510">
        <v>1.3548</v>
      </c>
      <c r="D510">
        <v>0.94310000000000005</v>
      </c>
      <c r="E510">
        <v>1.0428999999999999</v>
      </c>
    </row>
    <row r="511" spans="1:5" x14ac:dyDescent="0.25">
      <c r="A511" t="s">
        <v>566</v>
      </c>
      <c r="B511" t="s">
        <v>782</v>
      </c>
      <c r="C511">
        <v>1.3548</v>
      </c>
      <c r="D511">
        <v>0</v>
      </c>
      <c r="E511">
        <v>0.85319999999999996</v>
      </c>
    </row>
    <row r="512" spans="1:5" x14ac:dyDescent="0.25">
      <c r="A512" t="s">
        <v>566</v>
      </c>
      <c r="B512" t="s">
        <v>572</v>
      </c>
      <c r="C512">
        <v>1.3548</v>
      </c>
      <c r="D512">
        <v>0.4511</v>
      </c>
      <c r="E512">
        <v>1.5168999999999999</v>
      </c>
    </row>
    <row r="513" spans="1:5" x14ac:dyDescent="0.25">
      <c r="A513" t="s">
        <v>566</v>
      </c>
      <c r="B513" t="s">
        <v>573</v>
      </c>
      <c r="C513">
        <v>1.3548</v>
      </c>
      <c r="D513">
        <v>1.3122</v>
      </c>
      <c r="E513">
        <v>0.61619999999999997</v>
      </c>
    </row>
    <row r="514" spans="1:5" x14ac:dyDescent="0.25">
      <c r="A514" t="s">
        <v>566</v>
      </c>
      <c r="B514" t="s">
        <v>574</v>
      </c>
      <c r="C514">
        <v>1.3548</v>
      </c>
      <c r="D514">
        <v>0.98419999999999996</v>
      </c>
      <c r="E514">
        <v>0.61619999999999997</v>
      </c>
    </row>
    <row r="515" spans="1:5" x14ac:dyDescent="0.25">
      <c r="A515" t="s">
        <v>566</v>
      </c>
      <c r="B515" t="s">
        <v>575</v>
      </c>
      <c r="C515">
        <v>1.3548</v>
      </c>
      <c r="D515">
        <v>1.2302</v>
      </c>
      <c r="E515">
        <v>0.85319999999999996</v>
      </c>
    </row>
    <row r="516" spans="1:5" x14ac:dyDescent="0.25">
      <c r="A516" t="s">
        <v>566</v>
      </c>
      <c r="B516" t="s">
        <v>783</v>
      </c>
      <c r="C516">
        <v>1.3548</v>
      </c>
      <c r="D516">
        <v>0</v>
      </c>
      <c r="E516">
        <v>2.5596999999999999</v>
      </c>
    </row>
    <row r="517" spans="1:5" x14ac:dyDescent="0.25">
      <c r="A517" t="s">
        <v>566</v>
      </c>
      <c r="B517" t="s">
        <v>784</v>
      </c>
      <c r="C517">
        <v>1.3548</v>
      </c>
      <c r="D517">
        <v>0.73809999999999998</v>
      </c>
      <c r="E517">
        <v>1.7064999999999999</v>
      </c>
    </row>
    <row r="518" spans="1:5" x14ac:dyDescent="0.25">
      <c r="A518" t="s">
        <v>566</v>
      </c>
      <c r="B518" t="s">
        <v>576</v>
      </c>
      <c r="C518">
        <v>1.3548</v>
      </c>
      <c r="D518">
        <v>0.81579999999999997</v>
      </c>
      <c r="E518">
        <v>1.3920999999999999</v>
      </c>
    </row>
    <row r="519" spans="1:5" x14ac:dyDescent="0.25">
      <c r="A519" t="s">
        <v>577</v>
      </c>
      <c r="B519" t="s">
        <v>578</v>
      </c>
      <c r="C519">
        <v>1.3052999999999999</v>
      </c>
      <c r="D519">
        <v>1.0484</v>
      </c>
      <c r="E519">
        <v>0.84499999999999997</v>
      </c>
    </row>
    <row r="520" spans="1:5" x14ac:dyDescent="0.25">
      <c r="A520" t="s">
        <v>577</v>
      </c>
      <c r="B520" t="s">
        <v>579</v>
      </c>
      <c r="C520">
        <v>1.3052999999999999</v>
      </c>
      <c r="D520">
        <v>1.0484</v>
      </c>
      <c r="E520">
        <v>1.3145</v>
      </c>
    </row>
    <row r="521" spans="1:5" x14ac:dyDescent="0.25">
      <c r="A521" t="s">
        <v>577</v>
      </c>
      <c r="B521" t="s">
        <v>580</v>
      </c>
      <c r="C521">
        <v>1.3052999999999999</v>
      </c>
      <c r="D521">
        <v>1.2096</v>
      </c>
      <c r="E521">
        <v>1.2205999999999999</v>
      </c>
    </row>
    <row r="522" spans="1:5" x14ac:dyDescent="0.25">
      <c r="A522" t="s">
        <v>577</v>
      </c>
      <c r="B522" t="s">
        <v>581</v>
      </c>
      <c r="C522">
        <v>1.3052999999999999</v>
      </c>
      <c r="D522">
        <v>0.6855</v>
      </c>
      <c r="E522">
        <v>1.3145</v>
      </c>
    </row>
    <row r="523" spans="1:5" x14ac:dyDescent="0.25">
      <c r="A523" t="s">
        <v>577</v>
      </c>
      <c r="B523" t="s">
        <v>582</v>
      </c>
      <c r="C523">
        <v>1.3052999999999999</v>
      </c>
      <c r="D523">
        <v>1.0887</v>
      </c>
      <c r="E523">
        <v>1.2676000000000001</v>
      </c>
    </row>
    <row r="524" spans="1:5" x14ac:dyDescent="0.25">
      <c r="A524" t="s">
        <v>577</v>
      </c>
      <c r="B524" t="s">
        <v>583</v>
      </c>
      <c r="C524">
        <v>1.3052999999999999</v>
      </c>
      <c r="D524">
        <v>1.2903</v>
      </c>
      <c r="E524">
        <v>0.93889999999999996</v>
      </c>
    </row>
    <row r="525" spans="1:5" x14ac:dyDescent="0.25">
      <c r="A525" t="s">
        <v>577</v>
      </c>
      <c r="B525" t="s">
        <v>584</v>
      </c>
      <c r="C525">
        <v>1.3052999999999999</v>
      </c>
      <c r="D525">
        <v>0.8468</v>
      </c>
      <c r="E525">
        <v>1.3613999999999999</v>
      </c>
    </row>
    <row r="526" spans="1:5" x14ac:dyDescent="0.25">
      <c r="A526" t="s">
        <v>577</v>
      </c>
      <c r="B526" t="s">
        <v>585</v>
      </c>
      <c r="C526">
        <v>1.3052999999999999</v>
      </c>
      <c r="D526">
        <v>1.5725</v>
      </c>
      <c r="E526">
        <v>0.65720000000000001</v>
      </c>
    </row>
    <row r="527" spans="1:5" x14ac:dyDescent="0.25">
      <c r="A527" t="s">
        <v>577</v>
      </c>
      <c r="B527" t="s">
        <v>586</v>
      </c>
      <c r="C527">
        <v>1.3052999999999999</v>
      </c>
      <c r="D527">
        <v>0.8871</v>
      </c>
      <c r="E527">
        <v>0.61029999999999995</v>
      </c>
    </row>
    <row r="528" spans="1:5" x14ac:dyDescent="0.25">
      <c r="A528" t="s">
        <v>577</v>
      </c>
      <c r="B528" t="s">
        <v>587</v>
      </c>
      <c r="C528">
        <v>1.3052999999999999</v>
      </c>
      <c r="D528">
        <v>0.7661</v>
      </c>
      <c r="E528">
        <v>0.9859</v>
      </c>
    </row>
    <row r="529" spans="1:5" x14ac:dyDescent="0.25">
      <c r="A529" t="s">
        <v>577</v>
      </c>
      <c r="B529" t="s">
        <v>588</v>
      </c>
      <c r="C529">
        <v>1.3052999999999999</v>
      </c>
      <c r="D529">
        <v>1.2096</v>
      </c>
      <c r="E529">
        <v>0.70420000000000005</v>
      </c>
    </row>
    <row r="530" spans="1:5" x14ac:dyDescent="0.25">
      <c r="A530" t="s">
        <v>577</v>
      </c>
      <c r="B530" t="s">
        <v>589</v>
      </c>
      <c r="C530">
        <v>1.3052999999999999</v>
      </c>
      <c r="D530">
        <v>0.7661</v>
      </c>
      <c r="E530">
        <v>1.0798000000000001</v>
      </c>
    </row>
    <row r="531" spans="1:5" x14ac:dyDescent="0.25">
      <c r="A531" t="s">
        <v>577</v>
      </c>
      <c r="B531" t="s">
        <v>590</v>
      </c>
      <c r="C531">
        <v>1.3052999999999999</v>
      </c>
      <c r="D531">
        <v>0.6855</v>
      </c>
      <c r="E531">
        <v>1.3145</v>
      </c>
    </row>
    <row r="532" spans="1:5" x14ac:dyDescent="0.25">
      <c r="A532" t="s">
        <v>577</v>
      </c>
      <c r="B532" t="s">
        <v>591</v>
      </c>
      <c r="C532">
        <v>1.3052999999999999</v>
      </c>
      <c r="D532">
        <v>0.5242</v>
      </c>
      <c r="E532">
        <v>0.70420000000000005</v>
      </c>
    </row>
    <row r="533" spans="1:5" x14ac:dyDescent="0.25">
      <c r="A533" t="s">
        <v>577</v>
      </c>
      <c r="B533" t="s">
        <v>592</v>
      </c>
      <c r="C533">
        <v>1.3052999999999999</v>
      </c>
      <c r="D533">
        <v>0.7258</v>
      </c>
      <c r="E533">
        <v>1.1267</v>
      </c>
    </row>
    <row r="534" spans="1:5" x14ac:dyDescent="0.25">
      <c r="A534" t="s">
        <v>577</v>
      </c>
      <c r="B534" t="s">
        <v>593</v>
      </c>
      <c r="C534">
        <v>1.3052999999999999</v>
      </c>
      <c r="D534">
        <v>1.2096</v>
      </c>
      <c r="E534">
        <v>0.79810000000000003</v>
      </c>
    </row>
    <row r="535" spans="1:5" x14ac:dyDescent="0.25">
      <c r="A535" t="s">
        <v>577</v>
      </c>
      <c r="B535" t="s">
        <v>594</v>
      </c>
      <c r="C535">
        <v>1.3052999999999999</v>
      </c>
      <c r="D535">
        <v>0.4839</v>
      </c>
      <c r="E535">
        <v>1.0798000000000001</v>
      </c>
    </row>
    <row r="536" spans="1:5" x14ac:dyDescent="0.25">
      <c r="A536" t="s">
        <v>577</v>
      </c>
      <c r="B536" t="s">
        <v>595</v>
      </c>
      <c r="C536">
        <v>1.3052999999999999</v>
      </c>
      <c r="D536">
        <v>1.25</v>
      </c>
      <c r="E536">
        <v>0.65720000000000001</v>
      </c>
    </row>
    <row r="537" spans="1:5" x14ac:dyDescent="0.25">
      <c r="A537" t="s">
        <v>577</v>
      </c>
      <c r="B537" t="s">
        <v>596</v>
      </c>
      <c r="C537">
        <v>1.3052999999999999</v>
      </c>
      <c r="D537">
        <v>1.8548</v>
      </c>
      <c r="E537">
        <v>0.56340000000000001</v>
      </c>
    </row>
    <row r="538" spans="1:5" x14ac:dyDescent="0.25">
      <c r="A538" t="s">
        <v>577</v>
      </c>
      <c r="B538" t="s">
        <v>597</v>
      </c>
      <c r="C538">
        <v>1.3052999999999999</v>
      </c>
      <c r="D538">
        <v>0.8468</v>
      </c>
      <c r="E538">
        <v>1.4553</v>
      </c>
    </row>
    <row r="539" spans="1:5" x14ac:dyDescent="0.25">
      <c r="A539" t="s">
        <v>598</v>
      </c>
      <c r="B539" t="s">
        <v>599</v>
      </c>
      <c r="C539">
        <v>1.3976999999999999</v>
      </c>
      <c r="D539">
        <v>0.79959999999999998</v>
      </c>
      <c r="E539">
        <v>1.8339000000000001</v>
      </c>
    </row>
    <row r="540" spans="1:5" x14ac:dyDescent="0.25">
      <c r="A540" t="s">
        <v>598</v>
      </c>
      <c r="B540" t="s">
        <v>600</v>
      </c>
      <c r="C540">
        <v>1.3976999999999999</v>
      </c>
      <c r="D540">
        <v>0.56479999999999997</v>
      </c>
      <c r="E540">
        <v>0.99450000000000005</v>
      </c>
    </row>
    <row r="541" spans="1:5" x14ac:dyDescent="0.25">
      <c r="A541" t="s">
        <v>598</v>
      </c>
      <c r="B541" t="s">
        <v>601</v>
      </c>
      <c r="C541">
        <v>1.3976999999999999</v>
      </c>
      <c r="D541">
        <v>1.4309000000000001</v>
      </c>
      <c r="E541">
        <v>0.89500000000000002</v>
      </c>
    </row>
    <row r="542" spans="1:5" x14ac:dyDescent="0.25">
      <c r="A542" t="s">
        <v>598</v>
      </c>
      <c r="B542" t="s">
        <v>602</v>
      </c>
      <c r="C542">
        <v>1.3976999999999999</v>
      </c>
      <c r="D542">
        <v>1.2264999999999999</v>
      </c>
      <c r="E542">
        <v>0.8548</v>
      </c>
    </row>
    <row r="543" spans="1:5" x14ac:dyDescent="0.25">
      <c r="A543" t="s">
        <v>598</v>
      </c>
      <c r="B543" t="s">
        <v>603</v>
      </c>
      <c r="C543">
        <v>1.3976999999999999</v>
      </c>
      <c r="D543">
        <v>0.8417</v>
      </c>
      <c r="E543">
        <v>1.0003</v>
      </c>
    </row>
    <row r="544" spans="1:5" x14ac:dyDescent="0.25">
      <c r="A544" t="s">
        <v>598</v>
      </c>
      <c r="B544" t="s">
        <v>604</v>
      </c>
      <c r="C544">
        <v>1.3976999999999999</v>
      </c>
      <c r="D544">
        <v>1.2358</v>
      </c>
      <c r="E544">
        <v>0.77300000000000002</v>
      </c>
    </row>
    <row r="545" spans="1:5" x14ac:dyDescent="0.25">
      <c r="A545" t="s">
        <v>598</v>
      </c>
      <c r="B545" t="s">
        <v>605</v>
      </c>
      <c r="C545">
        <v>1.3976999999999999</v>
      </c>
      <c r="D545">
        <v>0.82279999999999998</v>
      </c>
      <c r="E545">
        <v>0.94469999999999998</v>
      </c>
    </row>
    <row r="546" spans="1:5" x14ac:dyDescent="0.25">
      <c r="A546" t="s">
        <v>598</v>
      </c>
      <c r="B546" t="s">
        <v>606</v>
      </c>
      <c r="C546">
        <v>1.3976999999999999</v>
      </c>
      <c r="D546">
        <v>0.58919999999999995</v>
      </c>
      <c r="E546">
        <v>1.0003</v>
      </c>
    </row>
    <row r="547" spans="1:5" x14ac:dyDescent="0.25">
      <c r="A547" t="s">
        <v>598</v>
      </c>
      <c r="B547" t="s">
        <v>607</v>
      </c>
      <c r="C547">
        <v>1.3976999999999999</v>
      </c>
      <c r="D547">
        <v>0.96799999999999997</v>
      </c>
      <c r="E547">
        <v>1.2782</v>
      </c>
    </row>
    <row r="548" spans="1:5" x14ac:dyDescent="0.25">
      <c r="A548" t="s">
        <v>598</v>
      </c>
      <c r="B548" t="s">
        <v>608</v>
      </c>
      <c r="C548">
        <v>1.3976999999999999</v>
      </c>
      <c r="D548">
        <v>0.97909999999999997</v>
      </c>
      <c r="E548">
        <v>0.89500000000000002</v>
      </c>
    </row>
    <row r="549" spans="1:5" x14ac:dyDescent="0.25">
      <c r="A549" t="s">
        <v>598</v>
      </c>
      <c r="B549" t="s">
        <v>609</v>
      </c>
      <c r="C549">
        <v>1.3976999999999999</v>
      </c>
      <c r="D549">
        <v>0.6734</v>
      </c>
      <c r="E549">
        <v>1.2782</v>
      </c>
    </row>
    <row r="550" spans="1:5" x14ac:dyDescent="0.25">
      <c r="A550" t="s">
        <v>598</v>
      </c>
      <c r="B550" t="s">
        <v>610</v>
      </c>
      <c r="C550">
        <v>1.3976999999999999</v>
      </c>
      <c r="D550">
        <v>0.85170000000000001</v>
      </c>
      <c r="E550">
        <v>0.98970000000000002</v>
      </c>
    </row>
    <row r="551" spans="1:5" x14ac:dyDescent="0.25">
      <c r="A551" t="s">
        <v>598</v>
      </c>
      <c r="B551" t="s">
        <v>611</v>
      </c>
      <c r="C551">
        <v>1.3976999999999999</v>
      </c>
      <c r="D551">
        <v>0.93010000000000004</v>
      </c>
      <c r="E551">
        <v>0.89749999999999996</v>
      </c>
    </row>
    <row r="552" spans="1:5" x14ac:dyDescent="0.25">
      <c r="A552" t="s">
        <v>598</v>
      </c>
      <c r="B552" t="s">
        <v>612</v>
      </c>
      <c r="C552">
        <v>1.3976999999999999</v>
      </c>
      <c r="D552">
        <v>1.1783999999999999</v>
      </c>
      <c r="E552">
        <v>0.94469999999999998</v>
      </c>
    </row>
    <row r="553" spans="1:5" x14ac:dyDescent="0.25">
      <c r="A553" t="s">
        <v>598</v>
      </c>
      <c r="B553" t="s">
        <v>613</v>
      </c>
      <c r="C553">
        <v>1.3976999999999999</v>
      </c>
      <c r="D553">
        <v>1.2683</v>
      </c>
      <c r="E553">
        <v>0.73</v>
      </c>
    </row>
    <row r="554" spans="1:5" x14ac:dyDescent="0.25">
      <c r="A554" t="s">
        <v>598</v>
      </c>
      <c r="B554" t="s">
        <v>614</v>
      </c>
      <c r="C554">
        <v>1.3976999999999999</v>
      </c>
      <c r="D554">
        <v>1.3513999999999999</v>
      </c>
      <c r="E554">
        <v>1.1022000000000001</v>
      </c>
    </row>
    <row r="555" spans="1:5" x14ac:dyDescent="0.25">
      <c r="A555" t="s">
        <v>598</v>
      </c>
      <c r="B555" t="s">
        <v>615</v>
      </c>
      <c r="C555">
        <v>1.3976999999999999</v>
      </c>
      <c r="D555">
        <v>1.0544</v>
      </c>
      <c r="E555">
        <v>1.1933</v>
      </c>
    </row>
    <row r="556" spans="1:5" x14ac:dyDescent="0.25">
      <c r="A556" t="s">
        <v>598</v>
      </c>
      <c r="B556" t="s">
        <v>616</v>
      </c>
      <c r="C556">
        <v>1.3976999999999999</v>
      </c>
      <c r="D556">
        <v>1.0731999999999999</v>
      </c>
      <c r="E556">
        <v>0.6613</v>
      </c>
    </row>
    <row r="557" spans="1:5" x14ac:dyDescent="0.25">
      <c r="A557" t="s">
        <v>617</v>
      </c>
      <c r="B557" t="s">
        <v>618</v>
      </c>
      <c r="C557">
        <v>1.8042</v>
      </c>
      <c r="D557">
        <v>1.2563</v>
      </c>
      <c r="E557">
        <v>0.69569999999999999</v>
      </c>
    </row>
    <row r="558" spans="1:5" x14ac:dyDescent="0.25">
      <c r="A558" t="s">
        <v>617</v>
      </c>
      <c r="B558" t="s">
        <v>619</v>
      </c>
      <c r="C558">
        <v>1.8042</v>
      </c>
      <c r="D558">
        <v>0.73899999999999999</v>
      </c>
      <c r="E558">
        <v>1.2843</v>
      </c>
    </row>
    <row r="559" spans="1:5" x14ac:dyDescent="0.25">
      <c r="A559" t="s">
        <v>617</v>
      </c>
      <c r="B559" t="s">
        <v>620</v>
      </c>
      <c r="C559">
        <v>1.8042</v>
      </c>
      <c r="D559">
        <v>1.1085</v>
      </c>
      <c r="E559">
        <v>0.90969999999999995</v>
      </c>
    </row>
    <row r="560" spans="1:5" x14ac:dyDescent="0.25">
      <c r="A560" t="s">
        <v>617</v>
      </c>
      <c r="B560" t="s">
        <v>621</v>
      </c>
      <c r="C560">
        <v>1.8042</v>
      </c>
      <c r="D560">
        <v>0.99770000000000003</v>
      </c>
      <c r="E560">
        <v>0.85619999999999996</v>
      </c>
    </row>
    <row r="561" spans="1:5" x14ac:dyDescent="0.25">
      <c r="A561" t="s">
        <v>617</v>
      </c>
      <c r="B561" t="s">
        <v>622</v>
      </c>
      <c r="C561">
        <v>1.8042</v>
      </c>
      <c r="D561">
        <v>0.84989999999999999</v>
      </c>
      <c r="E561">
        <v>0.69569999999999999</v>
      </c>
    </row>
    <row r="562" spans="1:5" x14ac:dyDescent="0.25">
      <c r="A562" t="s">
        <v>617</v>
      </c>
      <c r="B562" t="s">
        <v>623</v>
      </c>
      <c r="C562">
        <v>1.8042</v>
      </c>
      <c r="D562">
        <v>0.70209999999999995</v>
      </c>
      <c r="E562">
        <v>1.1773</v>
      </c>
    </row>
    <row r="563" spans="1:5" x14ac:dyDescent="0.25">
      <c r="A563" t="s">
        <v>617</v>
      </c>
      <c r="B563" t="s">
        <v>624</v>
      </c>
      <c r="C563">
        <v>1.8042</v>
      </c>
      <c r="D563">
        <v>1.6997</v>
      </c>
      <c r="E563">
        <v>0.96319999999999995</v>
      </c>
    </row>
    <row r="564" spans="1:5" x14ac:dyDescent="0.25">
      <c r="A564" t="s">
        <v>617</v>
      </c>
      <c r="B564" t="s">
        <v>625</v>
      </c>
      <c r="C564">
        <v>1.8042</v>
      </c>
      <c r="D564">
        <v>1.1085</v>
      </c>
      <c r="E564">
        <v>1.5519000000000001</v>
      </c>
    </row>
    <row r="565" spans="1:5" x14ac:dyDescent="0.25">
      <c r="A565" t="s">
        <v>617</v>
      </c>
      <c r="B565" t="s">
        <v>626</v>
      </c>
      <c r="C565">
        <v>1.8042</v>
      </c>
      <c r="D565">
        <v>1.2932999999999999</v>
      </c>
      <c r="E565">
        <v>1.0166999999999999</v>
      </c>
    </row>
    <row r="566" spans="1:5" x14ac:dyDescent="0.25">
      <c r="A566" t="s">
        <v>617</v>
      </c>
      <c r="B566" t="s">
        <v>627</v>
      </c>
      <c r="C566">
        <v>1.8042</v>
      </c>
      <c r="D566">
        <v>0.77600000000000002</v>
      </c>
      <c r="E566">
        <v>0.96319999999999995</v>
      </c>
    </row>
    <row r="567" spans="1:5" x14ac:dyDescent="0.25">
      <c r="A567" t="s">
        <v>617</v>
      </c>
      <c r="B567" t="s">
        <v>628</v>
      </c>
      <c r="C567">
        <v>1.8042</v>
      </c>
      <c r="D567">
        <v>0.77600000000000002</v>
      </c>
      <c r="E567">
        <v>0.74919999999999998</v>
      </c>
    </row>
    <row r="568" spans="1:5" x14ac:dyDescent="0.25">
      <c r="A568" t="s">
        <v>617</v>
      </c>
      <c r="B568" t="s">
        <v>629</v>
      </c>
      <c r="C568">
        <v>1.8042</v>
      </c>
      <c r="D568">
        <v>0.62819999999999998</v>
      </c>
      <c r="E568">
        <v>1.4449000000000001</v>
      </c>
    </row>
    <row r="569" spans="1:5" x14ac:dyDescent="0.25">
      <c r="A569" t="s">
        <v>617</v>
      </c>
      <c r="B569" t="s">
        <v>630</v>
      </c>
      <c r="C569">
        <v>1.8042</v>
      </c>
      <c r="D569">
        <v>1.2194</v>
      </c>
      <c r="E569">
        <v>0.64219999999999999</v>
      </c>
    </row>
    <row r="570" spans="1:5" x14ac:dyDescent="0.25">
      <c r="A570" t="s">
        <v>617</v>
      </c>
      <c r="B570" t="s">
        <v>631</v>
      </c>
      <c r="C570">
        <v>1.8042</v>
      </c>
      <c r="D570">
        <v>0.59119999999999995</v>
      </c>
      <c r="E570">
        <v>1.1237999999999999</v>
      </c>
    </row>
    <row r="571" spans="1:5" x14ac:dyDescent="0.25">
      <c r="A571" t="s">
        <v>617</v>
      </c>
      <c r="B571" t="s">
        <v>632</v>
      </c>
      <c r="C571">
        <v>1.8042</v>
      </c>
      <c r="D571">
        <v>0.99770000000000003</v>
      </c>
      <c r="E571">
        <v>0.74919999999999998</v>
      </c>
    </row>
    <row r="572" spans="1:5" x14ac:dyDescent="0.25">
      <c r="A572" t="s">
        <v>617</v>
      </c>
      <c r="B572" t="s">
        <v>633</v>
      </c>
      <c r="C572">
        <v>1.8042</v>
      </c>
      <c r="D572">
        <v>1.2563</v>
      </c>
      <c r="E572">
        <v>1.1773</v>
      </c>
    </row>
    <row r="573" spans="1:5" x14ac:dyDescent="0.25">
      <c r="A573" t="s">
        <v>634</v>
      </c>
      <c r="B573" t="s">
        <v>635</v>
      </c>
      <c r="C573">
        <v>1.5690999999999999</v>
      </c>
      <c r="D573">
        <v>1.0428999999999999</v>
      </c>
      <c r="E573">
        <v>1.1653</v>
      </c>
    </row>
    <row r="574" spans="1:5" x14ac:dyDescent="0.25">
      <c r="A574" t="s">
        <v>634</v>
      </c>
      <c r="B574" t="s">
        <v>636</v>
      </c>
      <c r="C574">
        <v>1.5690999999999999</v>
      </c>
      <c r="D574">
        <v>0.92700000000000005</v>
      </c>
      <c r="E574">
        <v>1.0875999999999999</v>
      </c>
    </row>
    <row r="575" spans="1:5" x14ac:dyDescent="0.25">
      <c r="A575" t="s">
        <v>634</v>
      </c>
      <c r="B575" t="s">
        <v>637</v>
      </c>
      <c r="C575">
        <v>1.5690999999999999</v>
      </c>
      <c r="D575">
        <v>1.0197000000000001</v>
      </c>
      <c r="E575">
        <v>1.0255000000000001</v>
      </c>
    </row>
    <row r="576" spans="1:5" x14ac:dyDescent="0.25">
      <c r="A576" t="s">
        <v>634</v>
      </c>
      <c r="B576" t="s">
        <v>638</v>
      </c>
      <c r="C576">
        <v>1.5690999999999999</v>
      </c>
      <c r="D576">
        <v>1.6222000000000001</v>
      </c>
      <c r="E576">
        <v>0.2331</v>
      </c>
    </row>
    <row r="577" spans="1:5" x14ac:dyDescent="0.25">
      <c r="A577" t="s">
        <v>634</v>
      </c>
      <c r="B577" t="s">
        <v>639</v>
      </c>
      <c r="C577">
        <v>1.5690999999999999</v>
      </c>
      <c r="D577">
        <v>1.2109000000000001</v>
      </c>
      <c r="E577">
        <v>0.68359999999999999</v>
      </c>
    </row>
    <row r="578" spans="1:5" x14ac:dyDescent="0.25">
      <c r="A578" t="s">
        <v>634</v>
      </c>
      <c r="B578" t="s">
        <v>640</v>
      </c>
      <c r="C578">
        <v>1.5690999999999999</v>
      </c>
      <c r="D578">
        <v>0.63729999999999998</v>
      </c>
      <c r="E578">
        <v>1.5537000000000001</v>
      </c>
    </row>
    <row r="579" spans="1:5" x14ac:dyDescent="0.25">
      <c r="A579" t="s">
        <v>634</v>
      </c>
      <c r="B579" t="s">
        <v>641</v>
      </c>
      <c r="C579">
        <v>1.5690999999999999</v>
      </c>
      <c r="D579">
        <v>0.76480000000000004</v>
      </c>
      <c r="E579">
        <v>1.1963999999999999</v>
      </c>
    </row>
    <row r="580" spans="1:5" x14ac:dyDescent="0.25">
      <c r="A580" t="s">
        <v>634</v>
      </c>
      <c r="B580" t="s">
        <v>642</v>
      </c>
      <c r="C580">
        <v>1.5690999999999999</v>
      </c>
      <c r="D580">
        <v>0.9849</v>
      </c>
      <c r="E580">
        <v>1.3984000000000001</v>
      </c>
    </row>
    <row r="581" spans="1:5" x14ac:dyDescent="0.25">
      <c r="A581" t="s">
        <v>634</v>
      </c>
      <c r="B581" t="s">
        <v>643</v>
      </c>
      <c r="C581">
        <v>1.5690999999999999</v>
      </c>
      <c r="D581">
        <v>1.657</v>
      </c>
      <c r="E581">
        <v>0.68359999999999999</v>
      </c>
    </row>
    <row r="582" spans="1:5" x14ac:dyDescent="0.25">
      <c r="A582" t="s">
        <v>634</v>
      </c>
      <c r="B582" t="s">
        <v>644</v>
      </c>
      <c r="C582">
        <v>1.5690999999999999</v>
      </c>
      <c r="D582">
        <v>0.92700000000000005</v>
      </c>
      <c r="E582">
        <v>0.77690000000000003</v>
      </c>
    </row>
    <row r="583" spans="1:5" x14ac:dyDescent="0.25">
      <c r="A583" t="s">
        <v>634</v>
      </c>
      <c r="B583" t="s">
        <v>645</v>
      </c>
      <c r="C583">
        <v>1.5690999999999999</v>
      </c>
      <c r="D583">
        <v>1.4658</v>
      </c>
      <c r="E583">
        <v>0.68359999999999999</v>
      </c>
    </row>
    <row r="584" spans="1:5" x14ac:dyDescent="0.25">
      <c r="A584" t="s">
        <v>634</v>
      </c>
      <c r="B584" t="s">
        <v>646</v>
      </c>
      <c r="C584">
        <v>1.5690999999999999</v>
      </c>
      <c r="D584">
        <v>0.84970000000000001</v>
      </c>
      <c r="E584">
        <v>1.0445</v>
      </c>
    </row>
    <row r="585" spans="1:5" x14ac:dyDescent="0.25">
      <c r="A585" t="s">
        <v>634</v>
      </c>
      <c r="B585" t="s">
        <v>647</v>
      </c>
      <c r="C585">
        <v>1.5690999999999999</v>
      </c>
      <c r="D585">
        <v>0.92700000000000005</v>
      </c>
      <c r="E585">
        <v>1.0875999999999999</v>
      </c>
    </row>
    <row r="586" spans="1:5" x14ac:dyDescent="0.25">
      <c r="A586" t="s">
        <v>634</v>
      </c>
      <c r="B586" t="s">
        <v>648</v>
      </c>
      <c r="C586">
        <v>1.5690999999999999</v>
      </c>
      <c r="D586">
        <v>1.0197000000000001</v>
      </c>
      <c r="E586">
        <v>1.6236999999999999</v>
      </c>
    </row>
    <row r="587" spans="1:5" x14ac:dyDescent="0.25">
      <c r="A587" t="s">
        <v>634</v>
      </c>
      <c r="B587" t="s">
        <v>649</v>
      </c>
      <c r="C587">
        <v>1.5690999999999999</v>
      </c>
      <c r="D587">
        <v>0.40560000000000002</v>
      </c>
      <c r="E587">
        <v>1.0099</v>
      </c>
    </row>
    <row r="588" spans="1:5" x14ac:dyDescent="0.25">
      <c r="A588" t="s">
        <v>634</v>
      </c>
      <c r="B588" t="s">
        <v>650</v>
      </c>
      <c r="C588">
        <v>1.5690999999999999</v>
      </c>
      <c r="D588">
        <v>0.70099999999999996</v>
      </c>
      <c r="E588">
        <v>1.0255000000000001</v>
      </c>
    </row>
    <row r="589" spans="1:5" x14ac:dyDescent="0.25">
      <c r="A589" t="s">
        <v>634</v>
      </c>
      <c r="B589" t="s">
        <v>651</v>
      </c>
      <c r="C589">
        <v>1.5690999999999999</v>
      </c>
      <c r="D589">
        <v>0.9849</v>
      </c>
      <c r="E589">
        <v>0.38840000000000002</v>
      </c>
    </row>
    <row r="590" spans="1:5" x14ac:dyDescent="0.25">
      <c r="A590" t="s">
        <v>634</v>
      </c>
      <c r="B590" t="s">
        <v>652</v>
      </c>
      <c r="C590">
        <v>1.5690999999999999</v>
      </c>
      <c r="D590">
        <v>0.89219999999999999</v>
      </c>
      <c r="E590">
        <v>1.3673</v>
      </c>
    </row>
    <row r="591" spans="1:5" x14ac:dyDescent="0.25">
      <c r="A591" t="s">
        <v>653</v>
      </c>
      <c r="B591" t="s">
        <v>654</v>
      </c>
      <c r="C591">
        <v>1.254</v>
      </c>
      <c r="D591">
        <v>0.63800000000000001</v>
      </c>
      <c r="E591">
        <v>2.1105999999999998</v>
      </c>
    </row>
    <row r="592" spans="1:5" x14ac:dyDescent="0.25">
      <c r="A592" t="s">
        <v>653</v>
      </c>
      <c r="B592" t="s">
        <v>655</v>
      </c>
      <c r="C592">
        <v>1.254</v>
      </c>
      <c r="D592">
        <v>1.4454</v>
      </c>
      <c r="E592">
        <v>0.52759999999999996</v>
      </c>
    </row>
    <row r="593" spans="1:5" x14ac:dyDescent="0.25">
      <c r="A593" t="s">
        <v>653</v>
      </c>
      <c r="B593" t="s">
        <v>656</v>
      </c>
      <c r="C593">
        <v>1.254</v>
      </c>
      <c r="D593">
        <v>0.54820000000000002</v>
      </c>
      <c r="E593">
        <v>0.9234</v>
      </c>
    </row>
    <row r="594" spans="1:5" x14ac:dyDescent="0.25">
      <c r="A594" t="s">
        <v>653</v>
      </c>
      <c r="B594" t="s">
        <v>657</v>
      </c>
      <c r="C594">
        <v>1.254</v>
      </c>
      <c r="D594">
        <v>0.90380000000000005</v>
      </c>
      <c r="E594">
        <v>1.9699</v>
      </c>
    </row>
    <row r="595" spans="1:5" x14ac:dyDescent="0.25">
      <c r="A595" t="s">
        <v>653</v>
      </c>
      <c r="B595" t="s">
        <v>658</v>
      </c>
      <c r="C595">
        <v>1.254</v>
      </c>
      <c r="D595">
        <v>1.2759</v>
      </c>
      <c r="E595">
        <v>0.56279999999999997</v>
      </c>
    </row>
    <row r="596" spans="1:5" x14ac:dyDescent="0.25">
      <c r="A596" t="s">
        <v>653</v>
      </c>
      <c r="B596" t="s">
        <v>659</v>
      </c>
      <c r="C596">
        <v>1.254</v>
      </c>
      <c r="D596">
        <v>0.69110000000000005</v>
      </c>
      <c r="E596">
        <v>0.77390000000000003</v>
      </c>
    </row>
    <row r="597" spans="1:5" x14ac:dyDescent="0.25">
      <c r="A597" t="s">
        <v>653</v>
      </c>
      <c r="B597" t="s">
        <v>660</v>
      </c>
      <c r="C597">
        <v>1.254</v>
      </c>
      <c r="D597">
        <v>1.0965</v>
      </c>
      <c r="E597">
        <v>0.79149999999999998</v>
      </c>
    </row>
    <row r="598" spans="1:5" x14ac:dyDescent="0.25">
      <c r="A598" t="s">
        <v>653</v>
      </c>
      <c r="B598" t="s">
        <v>661</v>
      </c>
      <c r="C598">
        <v>1.254</v>
      </c>
      <c r="D598">
        <v>0.84730000000000005</v>
      </c>
      <c r="E598">
        <v>0.72550000000000003</v>
      </c>
    </row>
    <row r="599" spans="1:5" x14ac:dyDescent="0.25">
      <c r="A599" t="s">
        <v>653</v>
      </c>
      <c r="B599" t="s">
        <v>662</v>
      </c>
      <c r="C599">
        <v>1.254</v>
      </c>
      <c r="D599">
        <v>1.1164000000000001</v>
      </c>
      <c r="E599">
        <v>0.77390000000000003</v>
      </c>
    </row>
    <row r="600" spans="1:5" x14ac:dyDescent="0.25">
      <c r="A600" t="s">
        <v>653</v>
      </c>
      <c r="B600" t="s">
        <v>789</v>
      </c>
      <c r="C600">
        <v>1.254</v>
      </c>
      <c r="D600">
        <v>1.9936</v>
      </c>
      <c r="E600">
        <v>1.1872</v>
      </c>
    </row>
    <row r="601" spans="1:5" x14ac:dyDescent="0.25">
      <c r="A601" t="s">
        <v>653</v>
      </c>
      <c r="B601" t="s">
        <v>663</v>
      </c>
      <c r="C601">
        <v>1.254</v>
      </c>
      <c r="D601">
        <v>0.58479999999999999</v>
      </c>
      <c r="E601">
        <v>1.4774</v>
      </c>
    </row>
    <row r="602" spans="1:5" x14ac:dyDescent="0.25">
      <c r="A602" t="s">
        <v>653</v>
      </c>
      <c r="B602" t="s">
        <v>664</v>
      </c>
      <c r="C602">
        <v>1.254</v>
      </c>
      <c r="D602">
        <v>0.53159999999999996</v>
      </c>
      <c r="E602">
        <v>0.9849</v>
      </c>
    </row>
    <row r="603" spans="1:5" x14ac:dyDescent="0.25">
      <c r="A603" t="s">
        <v>653</v>
      </c>
      <c r="B603" t="s">
        <v>665</v>
      </c>
      <c r="C603">
        <v>1.254</v>
      </c>
      <c r="D603">
        <v>1.0965</v>
      </c>
      <c r="E603">
        <v>0.98929999999999996</v>
      </c>
    </row>
    <row r="604" spans="1:5" x14ac:dyDescent="0.25">
      <c r="A604" t="s">
        <v>653</v>
      </c>
      <c r="B604" t="s">
        <v>666</v>
      </c>
      <c r="C604">
        <v>1.254</v>
      </c>
      <c r="D604">
        <v>0.74429999999999996</v>
      </c>
      <c r="E604">
        <v>1.1256999999999999</v>
      </c>
    </row>
    <row r="605" spans="1:5" x14ac:dyDescent="0.25">
      <c r="A605" t="s">
        <v>653</v>
      </c>
      <c r="B605" t="s">
        <v>667</v>
      </c>
      <c r="C605">
        <v>1.254</v>
      </c>
      <c r="D605">
        <v>1.6447000000000001</v>
      </c>
      <c r="E605">
        <v>0.59360000000000002</v>
      </c>
    </row>
    <row r="606" spans="1:5" x14ac:dyDescent="0.25">
      <c r="A606" t="s">
        <v>653</v>
      </c>
      <c r="B606" t="s">
        <v>668</v>
      </c>
      <c r="C606">
        <v>1.254</v>
      </c>
      <c r="D606">
        <v>0.74760000000000004</v>
      </c>
      <c r="E606">
        <v>0.59360000000000002</v>
      </c>
    </row>
    <row r="607" spans="1:5" x14ac:dyDescent="0.25">
      <c r="A607" t="s">
        <v>669</v>
      </c>
      <c r="B607" t="s">
        <v>670</v>
      </c>
      <c r="C607">
        <v>1.5417000000000001</v>
      </c>
      <c r="D607">
        <v>1.0810999999999999</v>
      </c>
      <c r="E607">
        <v>0.88890000000000002</v>
      </c>
    </row>
    <row r="608" spans="1:5" x14ac:dyDescent="0.25">
      <c r="A608" t="s">
        <v>669</v>
      </c>
      <c r="B608" t="s">
        <v>671</v>
      </c>
      <c r="C608">
        <v>1.5417000000000001</v>
      </c>
      <c r="D608">
        <v>0.79279999999999995</v>
      </c>
      <c r="E608">
        <v>1.0864</v>
      </c>
    </row>
    <row r="609" spans="1:5" x14ac:dyDescent="0.25">
      <c r="A609" t="s">
        <v>669</v>
      </c>
      <c r="B609" t="s">
        <v>672</v>
      </c>
      <c r="C609">
        <v>1.5417000000000001</v>
      </c>
      <c r="D609">
        <v>0.72070000000000001</v>
      </c>
      <c r="E609">
        <v>0.49380000000000002</v>
      </c>
    </row>
    <row r="610" spans="1:5" x14ac:dyDescent="0.25">
      <c r="A610" t="s">
        <v>669</v>
      </c>
      <c r="B610" t="s">
        <v>673</v>
      </c>
      <c r="C610">
        <v>1.5417000000000001</v>
      </c>
      <c r="D610">
        <v>1.2323999999999999</v>
      </c>
      <c r="E610">
        <v>0.71109999999999995</v>
      </c>
    </row>
    <row r="611" spans="1:5" x14ac:dyDescent="0.25">
      <c r="A611" t="s">
        <v>669</v>
      </c>
      <c r="B611" t="s">
        <v>674</v>
      </c>
      <c r="C611">
        <v>1.5417000000000001</v>
      </c>
      <c r="D611">
        <v>1.0089999999999999</v>
      </c>
      <c r="E611">
        <v>0.69140000000000001</v>
      </c>
    </row>
    <row r="612" spans="1:5" x14ac:dyDescent="0.25">
      <c r="A612" t="s">
        <v>669</v>
      </c>
      <c r="B612" t="s">
        <v>675</v>
      </c>
      <c r="C612">
        <v>1.5417000000000001</v>
      </c>
      <c r="D612">
        <v>1.2252000000000001</v>
      </c>
      <c r="E612">
        <v>1.8765000000000001</v>
      </c>
    </row>
    <row r="613" spans="1:5" x14ac:dyDescent="0.25">
      <c r="A613" t="s">
        <v>669</v>
      </c>
      <c r="B613" t="s">
        <v>676</v>
      </c>
      <c r="C613">
        <v>1.5417000000000001</v>
      </c>
      <c r="D613">
        <v>0.72070000000000001</v>
      </c>
      <c r="E613">
        <v>1.0864</v>
      </c>
    </row>
    <row r="614" spans="1:5" x14ac:dyDescent="0.25">
      <c r="A614" t="s">
        <v>669</v>
      </c>
      <c r="B614" t="s">
        <v>677</v>
      </c>
      <c r="C614">
        <v>1.5417000000000001</v>
      </c>
      <c r="D614">
        <v>0.89190000000000003</v>
      </c>
      <c r="E614">
        <v>0.66669999999999996</v>
      </c>
    </row>
    <row r="615" spans="1:5" x14ac:dyDescent="0.25">
      <c r="A615" t="s">
        <v>669</v>
      </c>
      <c r="B615" t="s">
        <v>678</v>
      </c>
      <c r="C615">
        <v>1.5417000000000001</v>
      </c>
      <c r="D615">
        <v>1.0089999999999999</v>
      </c>
      <c r="E615">
        <v>0.88890000000000002</v>
      </c>
    </row>
    <row r="616" spans="1:5" x14ac:dyDescent="0.25">
      <c r="A616" t="s">
        <v>669</v>
      </c>
      <c r="B616" t="s">
        <v>679</v>
      </c>
      <c r="C616">
        <v>1.5417000000000001</v>
      </c>
      <c r="D616">
        <v>0.64859999999999995</v>
      </c>
      <c r="E616">
        <v>1.5802</v>
      </c>
    </row>
    <row r="617" spans="1:5" x14ac:dyDescent="0.25">
      <c r="A617" t="s">
        <v>669</v>
      </c>
      <c r="B617" t="s">
        <v>680</v>
      </c>
      <c r="C617">
        <v>1.5417000000000001</v>
      </c>
      <c r="D617">
        <v>1.0089999999999999</v>
      </c>
      <c r="E617">
        <v>1.0864</v>
      </c>
    </row>
    <row r="618" spans="1:5" x14ac:dyDescent="0.25">
      <c r="A618" t="s">
        <v>669</v>
      </c>
      <c r="B618" t="s">
        <v>681</v>
      </c>
      <c r="C618">
        <v>1.5417000000000001</v>
      </c>
      <c r="D618">
        <v>1.4414</v>
      </c>
      <c r="E618">
        <v>0.88890000000000002</v>
      </c>
    </row>
    <row r="619" spans="1:5" x14ac:dyDescent="0.25">
      <c r="A619" t="s">
        <v>669</v>
      </c>
      <c r="B619" t="s">
        <v>682</v>
      </c>
      <c r="C619">
        <v>1.5417000000000001</v>
      </c>
      <c r="D619">
        <v>1.0089999999999999</v>
      </c>
      <c r="E619">
        <v>0.98770000000000002</v>
      </c>
    </row>
    <row r="620" spans="1:5" x14ac:dyDescent="0.25">
      <c r="A620" t="s">
        <v>669</v>
      </c>
      <c r="B620" t="s">
        <v>683</v>
      </c>
      <c r="C620">
        <v>1.5417000000000001</v>
      </c>
      <c r="D620">
        <v>0.79279999999999995</v>
      </c>
      <c r="E620">
        <v>1.1852</v>
      </c>
    </row>
    <row r="621" spans="1:5" x14ac:dyDescent="0.25">
      <c r="A621" t="s">
        <v>669</v>
      </c>
      <c r="B621" t="s">
        <v>684</v>
      </c>
      <c r="C621">
        <v>1.5417000000000001</v>
      </c>
      <c r="D621">
        <v>0.3604</v>
      </c>
      <c r="E621">
        <v>0.79010000000000002</v>
      </c>
    </row>
    <row r="622" spans="1:5" x14ac:dyDescent="0.25">
      <c r="A622" t="s">
        <v>669</v>
      </c>
      <c r="B622" t="s">
        <v>685</v>
      </c>
      <c r="C622">
        <v>1.5417000000000001</v>
      </c>
      <c r="D622">
        <v>2.0179999999999998</v>
      </c>
      <c r="E622">
        <v>1.0864</v>
      </c>
    </row>
    <row r="623" spans="1:5" x14ac:dyDescent="0.25">
      <c r="A623" t="s">
        <v>686</v>
      </c>
      <c r="B623" t="s">
        <v>687</v>
      </c>
      <c r="C623">
        <v>1.5124</v>
      </c>
      <c r="D623">
        <v>1.2783</v>
      </c>
      <c r="E623">
        <v>0.46600000000000003</v>
      </c>
    </row>
    <row r="624" spans="1:5" x14ac:dyDescent="0.25">
      <c r="A624" t="s">
        <v>686</v>
      </c>
      <c r="B624" t="s">
        <v>688</v>
      </c>
      <c r="C624">
        <v>1.5124</v>
      </c>
      <c r="D624">
        <v>1.0138</v>
      </c>
      <c r="E624">
        <v>1.2814000000000001</v>
      </c>
    </row>
    <row r="625" spans="1:5" x14ac:dyDescent="0.25">
      <c r="A625" t="s">
        <v>686</v>
      </c>
      <c r="B625" t="s">
        <v>689</v>
      </c>
      <c r="C625">
        <v>1.5124</v>
      </c>
      <c r="D625">
        <v>1.3224</v>
      </c>
      <c r="E625">
        <v>1.0484</v>
      </c>
    </row>
    <row r="626" spans="1:5" x14ac:dyDescent="0.25">
      <c r="A626" t="s">
        <v>686</v>
      </c>
      <c r="B626" t="s">
        <v>690</v>
      </c>
      <c r="C626">
        <v>1.5124</v>
      </c>
      <c r="D626">
        <v>1.1460999999999999</v>
      </c>
      <c r="E626">
        <v>0.99019999999999997</v>
      </c>
    </row>
    <row r="627" spans="1:5" x14ac:dyDescent="0.25">
      <c r="A627" t="s">
        <v>686</v>
      </c>
      <c r="B627" t="s">
        <v>691</v>
      </c>
      <c r="C627">
        <v>1.5124</v>
      </c>
      <c r="D627">
        <v>1.0138</v>
      </c>
      <c r="E627">
        <v>0.99019999999999997</v>
      </c>
    </row>
    <row r="628" spans="1:5" x14ac:dyDescent="0.25">
      <c r="A628" t="s">
        <v>686</v>
      </c>
      <c r="B628" t="s">
        <v>692</v>
      </c>
      <c r="C628">
        <v>1.5124</v>
      </c>
      <c r="D628">
        <v>1.2783</v>
      </c>
      <c r="E628">
        <v>1.2231000000000001</v>
      </c>
    </row>
    <row r="629" spans="1:5" x14ac:dyDescent="0.25">
      <c r="A629" t="s">
        <v>686</v>
      </c>
      <c r="B629" t="s">
        <v>693</v>
      </c>
      <c r="C629">
        <v>1.5124</v>
      </c>
      <c r="D629">
        <v>0.4546</v>
      </c>
      <c r="E629">
        <v>0.65529999999999999</v>
      </c>
    </row>
    <row r="630" spans="1:5" x14ac:dyDescent="0.25">
      <c r="A630" t="s">
        <v>686</v>
      </c>
      <c r="B630" t="s">
        <v>694</v>
      </c>
      <c r="C630">
        <v>1.5124</v>
      </c>
      <c r="D630">
        <v>1.5427999999999999</v>
      </c>
      <c r="E630">
        <v>1.1066</v>
      </c>
    </row>
    <row r="631" spans="1:5" x14ac:dyDescent="0.25">
      <c r="A631" t="s">
        <v>686</v>
      </c>
      <c r="B631" t="s">
        <v>790</v>
      </c>
      <c r="C631">
        <v>1.5124</v>
      </c>
      <c r="D631">
        <v>0</v>
      </c>
      <c r="E631">
        <v>0.87370000000000003</v>
      </c>
    </row>
    <row r="632" spans="1:5" x14ac:dyDescent="0.25">
      <c r="A632" t="s">
        <v>686</v>
      </c>
      <c r="B632" t="s">
        <v>695</v>
      </c>
      <c r="C632">
        <v>1.5124</v>
      </c>
      <c r="D632">
        <v>0.79339999999999999</v>
      </c>
      <c r="E632">
        <v>0.87370000000000003</v>
      </c>
    </row>
    <row r="633" spans="1:5" x14ac:dyDescent="0.25">
      <c r="A633" t="s">
        <v>686</v>
      </c>
      <c r="B633" t="s">
        <v>696</v>
      </c>
      <c r="C633">
        <v>1.5124</v>
      </c>
      <c r="D633">
        <v>1.3665</v>
      </c>
      <c r="E633">
        <v>0.93189999999999995</v>
      </c>
    </row>
    <row r="634" spans="1:5" x14ac:dyDescent="0.25">
      <c r="A634" t="s">
        <v>686</v>
      </c>
      <c r="B634" t="s">
        <v>697</v>
      </c>
      <c r="C634">
        <v>1.5124</v>
      </c>
      <c r="D634">
        <v>0.70530000000000004</v>
      </c>
      <c r="E634">
        <v>0.64070000000000005</v>
      </c>
    </row>
    <row r="635" spans="1:5" x14ac:dyDescent="0.25">
      <c r="A635" t="s">
        <v>686</v>
      </c>
      <c r="B635" t="s">
        <v>698</v>
      </c>
      <c r="C635">
        <v>1.5124</v>
      </c>
      <c r="D635">
        <v>1.2342</v>
      </c>
      <c r="E635">
        <v>0.99019999999999997</v>
      </c>
    </row>
    <row r="636" spans="1:5" x14ac:dyDescent="0.25">
      <c r="A636" t="s">
        <v>686</v>
      </c>
      <c r="B636" t="s">
        <v>699</v>
      </c>
      <c r="C636">
        <v>1.5124</v>
      </c>
      <c r="D636">
        <v>0.57299999999999995</v>
      </c>
      <c r="E636">
        <v>1.3978999999999999</v>
      </c>
    </row>
    <row r="637" spans="1:5" x14ac:dyDescent="0.25">
      <c r="A637" t="s">
        <v>686</v>
      </c>
      <c r="B637" t="s">
        <v>700</v>
      </c>
      <c r="C637">
        <v>1.5124</v>
      </c>
      <c r="D637">
        <v>0.79339999999999999</v>
      </c>
      <c r="E637">
        <v>1.3395999999999999</v>
      </c>
    </row>
    <row r="638" spans="1:5" x14ac:dyDescent="0.25">
      <c r="A638" t="s">
        <v>686</v>
      </c>
      <c r="B638" t="s">
        <v>701</v>
      </c>
      <c r="C638">
        <v>1.5124</v>
      </c>
      <c r="D638">
        <v>0.92569999999999997</v>
      </c>
      <c r="E638">
        <v>1.1066</v>
      </c>
    </row>
    <row r="639" spans="1:5" x14ac:dyDescent="0.25">
      <c r="A639" t="s">
        <v>686</v>
      </c>
      <c r="B639" t="s">
        <v>702</v>
      </c>
      <c r="C639">
        <v>1.5124</v>
      </c>
      <c r="D639">
        <v>0.66120000000000001</v>
      </c>
      <c r="E639">
        <v>0.99019999999999997</v>
      </c>
    </row>
    <row r="640" spans="1:5" x14ac:dyDescent="0.25">
      <c r="A640" t="s">
        <v>703</v>
      </c>
      <c r="B640" t="s">
        <v>704</v>
      </c>
      <c r="C640">
        <v>1.6292</v>
      </c>
      <c r="D640">
        <v>0.90259999999999996</v>
      </c>
      <c r="E640">
        <v>0.71850000000000003</v>
      </c>
    </row>
    <row r="641" spans="1:5" x14ac:dyDescent="0.25">
      <c r="A641" t="s">
        <v>703</v>
      </c>
      <c r="B641" t="s">
        <v>705</v>
      </c>
      <c r="C641">
        <v>1.6292</v>
      </c>
      <c r="D641">
        <v>0.97489999999999999</v>
      </c>
      <c r="E641">
        <v>1.2829999999999999</v>
      </c>
    </row>
    <row r="642" spans="1:5" x14ac:dyDescent="0.25">
      <c r="A642" t="s">
        <v>703</v>
      </c>
      <c r="B642" t="s">
        <v>706</v>
      </c>
      <c r="C642">
        <v>1.6292</v>
      </c>
      <c r="D642">
        <v>0.83040000000000003</v>
      </c>
      <c r="E642">
        <v>0.92379999999999995</v>
      </c>
    </row>
    <row r="643" spans="1:5" x14ac:dyDescent="0.25">
      <c r="A643" t="s">
        <v>703</v>
      </c>
      <c r="B643" t="s">
        <v>707</v>
      </c>
      <c r="C643">
        <v>1.6292</v>
      </c>
      <c r="D643">
        <v>1.0470999999999999</v>
      </c>
      <c r="E643">
        <v>1.1803999999999999</v>
      </c>
    </row>
    <row r="644" spans="1:5" x14ac:dyDescent="0.25">
      <c r="A644" t="s">
        <v>703</v>
      </c>
      <c r="B644" t="s">
        <v>708</v>
      </c>
      <c r="C644">
        <v>1.6292</v>
      </c>
      <c r="D644">
        <v>1.0570999999999999</v>
      </c>
      <c r="E644">
        <v>0.72699999999999998</v>
      </c>
    </row>
    <row r="645" spans="1:5" x14ac:dyDescent="0.25">
      <c r="A645" t="s">
        <v>703</v>
      </c>
      <c r="B645" t="s">
        <v>709</v>
      </c>
      <c r="C645">
        <v>1.6292</v>
      </c>
      <c r="D645">
        <v>1.1915</v>
      </c>
      <c r="E645">
        <v>1.1291</v>
      </c>
    </row>
    <row r="646" spans="1:5" x14ac:dyDescent="0.25">
      <c r="A646" t="s">
        <v>703</v>
      </c>
      <c r="B646" t="s">
        <v>710</v>
      </c>
      <c r="C646">
        <v>1.6292</v>
      </c>
      <c r="D646">
        <v>1.1554</v>
      </c>
      <c r="E646">
        <v>0.87239999999999995</v>
      </c>
    </row>
    <row r="647" spans="1:5" x14ac:dyDescent="0.25">
      <c r="A647" t="s">
        <v>703</v>
      </c>
      <c r="B647" t="s">
        <v>711</v>
      </c>
      <c r="C647">
        <v>1.6292</v>
      </c>
      <c r="D647">
        <v>0.61380000000000001</v>
      </c>
      <c r="E647">
        <v>1.4883</v>
      </c>
    </row>
    <row r="648" spans="1:5" x14ac:dyDescent="0.25">
      <c r="A648" t="s">
        <v>703</v>
      </c>
      <c r="B648" t="s">
        <v>712</v>
      </c>
      <c r="C648">
        <v>1.6292</v>
      </c>
      <c r="D648">
        <v>0.90259999999999996</v>
      </c>
      <c r="E648">
        <v>1.0777000000000001</v>
      </c>
    </row>
    <row r="649" spans="1:5" x14ac:dyDescent="0.25">
      <c r="A649" t="s">
        <v>703</v>
      </c>
      <c r="B649" t="s">
        <v>713</v>
      </c>
      <c r="C649">
        <v>1.6292</v>
      </c>
      <c r="D649">
        <v>0.75819999999999999</v>
      </c>
      <c r="E649">
        <v>1.1291</v>
      </c>
    </row>
    <row r="650" spans="1:5" x14ac:dyDescent="0.25">
      <c r="A650" t="s">
        <v>703</v>
      </c>
      <c r="B650" t="s">
        <v>714</v>
      </c>
      <c r="C650">
        <v>1.6292</v>
      </c>
      <c r="D650">
        <v>0.93879999999999997</v>
      </c>
      <c r="E650">
        <v>1.7962</v>
      </c>
    </row>
    <row r="651" spans="1:5" x14ac:dyDescent="0.25">
      <c r="A651" t="s">
        <v>703</v>
      </c>
      <c r="B651" t="s">
        <v>715</v>
      </c>
      <c r="C651">
        <v>1.6292</v>
      </c>
      <c r="D651">
        <v>1.2276</v>
      </c>
      <c r="E651">
        <v>1.1803999999999999</v>
      </c>
    </row>
    <row r="652" spans="1:5" x14ac:dyDescent="0.25">
      <c r="A652" t="s">
        <v>703</v>
      </c>
      <c r="B652" t="s">
        <v>716</v>
      </c>
      <c r="C652">
        <v>1.6292</v>
      </c>
      <c r="D652">
        <v>1.0470999999999999</v>
      </c>
      <c r="E652">
        <v>1.1291</v>
      </c>
    </row>
    <row r="653" spans="1:5" x14ac:dyDescent="0.25">
      <c r="A653" t="s">
        <v>703</v>
      </c>
      <c r="B653" t="s">
        <v>717</v>
      </c>
      <c r="C653">
        <v>1.6292</v>
      </c>
      <c r="D653">
        <v>0.86650000000000005</v>
      </c>
      <c r="E653">
        <v>0.71850000000000003</v>
      </c>
    </row>
    <row r="654" spans="1:5" x14ac:dyDescent="0.25">
      <c r="A654" t="s">
        <v>703</v>
      </c>
      <c r="B654" t="s">
        <v>718</v>
      </c>
      <c r="C654">
        <v>1.6292</v>
      </c>
      <c r="D654">
        <v>1.2958000000000001</v>
      </c>
      <c r="E654">
        <v>0.92090000000000005</v>
      </c>
    </row>
    <row r="655" spans="1:5" x14ac:dyDescent="0.25">
      <c r="A655" t="s">
        <v>703</v>
      </c>
      <c r="B655" t="s">
        <v>719</v>
      </c>
      <c r="C655">
        <v>1.6292</v>
      </c>
      <c r="D655">
        <v>1.0911999999999999</v>
      </c>
      <c r="E655">
        <v>0.92090000000000005</v>
      </c>
    </row>
    <row r="656" spans="1:5" x14ac:dyDescent="0.25">
      <c r="A656" t="s">
        <v>703</v>
      </c>
      <c r="B656" t="s">
        <v>720</v>
      </c>
      <c r="C656">
        <v>1.6292</v>
      </c>
      <c r="D656">
        <v>1.3299000000000001</v>
      </c>
      <c r="E656">
        <v>0.63009999999999999</v>
      </c>
    </row>
    <row r="657" spans="1:5" x14ac:dyDescent="0.25">
      <c r="A657" t="s">
        <v>703</v>
      </c>
      <c r="B657" t="s">
        <v>721</v>
      </c>
      <c r="C657">
        <v>1.6292</v>
      </c>
      <c r="D657">
        <v>0.68600000000000005</v>
      </c>
      <c r="E657">
        <v>0.5645</v>
      </c>
    </row>
    <row r="658" spans="1:5" x14ac:dyDescent="0.25">
      <c r="A658" t="s">
        <v>703</v>
      </c>
      <c r="B658" t="s">
        <v>722</v>
      </c>
      <c r="C658">
        <v>1.6292</v>
      </c>
      <c r="D658">
        <v>1.0470999999999999</v>
      </c>
      <c r="E658">
        <v>0.92379999999999995</v>
      </c>
    </row>
    <row r="659" spans="1:5" x14ac:dyDescent="0.25">
      <c r="A659" t="s">
        <v>703</v>
      </c>
      <c r="B659" t="s">
        <v>723</v>
      </c>
      <c r="C659">
        <v>1.6292</v>
      </c>
      <c r="D659">
        <v>0.8286</v>
      </c>
      <c r="E659">
        <v>0.56710000000000005</v>
      </c>
    </row>
    <row r="660" spans="1:5" x14ac:dyDescent="0.25">
      <c r="A660" t="s">
        <v>703</v>
      </c>
      <c r="B660" t="s">
        <v>724</v>
      </c>
      <c r="C660">
        <v>1.6292</v>
      </c>
      <c r="D660">
        <v>1.2583</v>
      </c>
      <c r="E660">
        <v>1.0468999999999999</v>
      </c>
    </row>
    <row r="661" spans="1:5" x14ac:dyDescent="0.25">
      <c r="A661" t="s">
        <v>703</v>
      </c>
      <c r="B661" t="s">
        <v>725</v>
      </c>
      <c r="C661">
        <v>1.6292</v>
      </c>
      <c r="D661">
        <v>1.0831999999999999</v>
      </c>
      <c r="E661">
        <v>1.0777000000000001</v>
      </c>
    </row>
    <row r="662" spans="1:5" x14ac:dyDescent="0.25">
      <c r="A662" t="s">
        <v>703</v>
      </c>
      <c r="B662" t="s">
        <v>726</v>
      </c>
      <c r="C662">
        <v>1.6292</v>
      </c>
      <c r="D662">
        <v>0.90259999999999996</v>
      </c>
      <c r="E662">
        <v>1.2317</v>
      </c>
    </row>
    <row r="663" spans="1:5" x14ac:dyDescent="0.25">
      <c r="A663" t="s">
        <v>703</v>
      </c>
      <c r="B663" t="s">
        <v>727</v>
      </c>
      <c r="C663">
        <v>1.6292</v>
      </c>
      <c r="D663">
        <v>0.95479999999999998</v>
      </c>
      <c r="E663">
        <v>0.72699999999999998</v>
      </c>
    </row>
    <row r="664" spans="1:5" x14ac:dyDescent="0.25">
      <c r="A664" t="s">
        <v>703</v>
      </c>
      <c r="B664" t="s">
        <v>728</v>
      </c>
      <c r="C664">
        <v>1.6292</v>
      </c>
      <c r="D664">
        <v>1.163</v>
      </c>
      <c r="E664">
        <v>0.91839999999999999</v>
      </c>
    </row>
    <row r="665" spans="1:5" x14ac:dyDescent="0.25">
      <c r="A665" t="s">
        <v>703</v>
      </c>
      <c r="B665" t="s">
        <v>729</v>
      </c>
      <c r="C665">
        <v>1.6292</v>
      </c>
      <c r="D665">
        <v>0.86650000000000005</v>
      </c>
      <c r="E665">
        <v>1.3856999999999999</v>
      </c>
    </row>
    <row r="666" spans="1:5" x14ac:dyDescent="0.25">
      <c r="A666" t="s">
        <v>703</v>
      </c>
      <c r="B666" t="s">
        <v>730</v>
      </c>
      <c r="C666">
        <v>1.6292</v>
      </c>
      <c r="D666">
        <v>0.90259999999999996</v>
      </c>
      <c r="E666">
        <v>0.87239999999999995</v>
      </c>
    </row>
    <row r="667" spans="1:5" x14ac:dyDescent="0.25">
      <c r="A667" t="s">
        <v>731</v>
      </c>
      <c r="B667" t="s">
        <v>732</v>
      </c>
      <c r="C667">
        <v>1.6769000000000001</v>
      </c>
      <c r="D667">
        <v>1.4219999999999999</v>
      </c>
      <c r="E667">
        <v>0.70709999999999995</v>
      </c>
    </row>
    <row r="668" spans="1:5" x14ac:dyDescent="0.25">
      <c r="A668" t="s">
        <v>731</v>
      </c>
      <c r="B668" t="s">
        <v>733</v>
      </c>
      <c r="C668">
        <v>1.6769000000000001</v>
      </c>
      <c r="D668">
        <v>1.0550999999999999</v>
      </c>
      <c r="E668">
        <v>1.2121</v>
      </c>
    </row>
    <row r="669" spans="1:5" x14ac:dyDescent="0.25">
      <c r="A669" t="s">
        <v>731</v>
      </c>
      <c r="B669" t="s">
        <v>734</v>
      </c>
      <c r="C669">
        <v>1.6769000000000001</v>
      </c>
      <c r="D669">
        <v>0.59630000000000005</v>
      </c>
      <c r="E669">
        <v>1.5945</v>
      </c>
    </row>
    <row r="670" spans="1:5" x14ac:dyDescent="0.25">
      <c r="A670" t="s">
        <v>731</v>
      </c>
      <c r="B670" t="s">
        <v>735</v>
      </c>
      <c r="C670">
        <v>1.6769000000000001</v>
      </c>
      <c r="D670">
        <v>0.77980000000000005</v>
      </c>
      <c r="E670">
        <v>0.85860000000000003</v>
      </c>
    </row>
    <row r="671" spans="1:5" x14ac:dyDescent="0.25">
      <c r="A671" t="s">
        <v>731</v>
      </c>
      <c r="B671" t="s">
        <v>736</v>
      </c>
      <c r="C671">
        <v>1.6769000000000001</v>
      </c>
      <c r="D671">
        <v>0.59630000000000005</v>
      </c>
      <c r="E671">
        <v>1.1616</v>
      </c>
    </row>
    <row r="672" spans="1:5" x14ac:dyDescent="0.25">
      <c r="A672" t="s">
        <v>731</v>
      </c>
      <c r="B672" t="s">
        <v>737</v>
      </c>
      <c r="C672">
        <v>1.6769000000000001</v>
      </c>
      <c r="D672">
        <v>0.99390000000000001</v>
      </c>
      <c r="E672">
        <v>1.0943000000000001</v>
      </c>
    </row>
    <row r="673" spans="1:5" x14ac:dyDescent="0.25">
      <c r="A673" t="s">
        <v>731</v>
      </c>
      <c r="B673" t="s">
        <v>738</v>
      </c>
      <c r="C673">
        <v>1.6769000000000001</v>
      </c>
      <c r="D673">
        <v>0.73399999999999999</v>
      </c>
      <c r="E673">
        <v>0.75760000000000005</v>
      </c>
    </row>
    <row r="674" spans="1:5" x14ac:dyDescent="0.25">
      <c r="A674" t="s">
        <v>731</v>
      </c>
      <c r="B674" t="s">
        <v>739</v>
      </c>
      <c r="C674">
        <v>1.6769000000000001</v>
      </c>
      <c r="D674">
        <v>1.0550999999999999</v>
      </c>
      <c r="E674">
        <v>1.0606</v>
      </c>
    </row>
    <row r="675" spans="1:5" x14ac:dyDescent="0.25">
      <c r="A675" t="s">
        <v>731</v>
      </c>
      <c r="B675" t="s">
        <v>740</v>
      </c>
      <c r="C675">
        <v>1.6769000000000001</v>
      </c>
      <c r="D675">
        <v>1.2844</v>
      </c>
      <c r="E675">
        <v>0.75760000000000005</v>
      </c>
    </row>
    <row r="676" spans="1:5" x14ac:dyDescent="0.25">
      <c r="A676" t="s">
        <v>731</v>
      </c>
      <c r="B676" t="s">
        <v>741</v>
      </c>
      <c r="C676">
        <v>1.6769000000000001</v>
      </c>
      <c r="D676">
        <v>1.5138</v>
      </c>
      <c r="E676">
        <v>0.75760000000000005</v>
      </c>
    </row>
    <row r="677" spans="1:5" x14ac:dyDescent="0.25">
      <c r="A677" t="s">
        <v>731</v>
      </c>
      <c r="B677" t="s">
        <v>740</v>
      </c>
      <c r="C677">
        <v>1.72</v>
      </c>
      <c r="D677">
        <v>1.1628000000000001</v>
      </c>
      <c r="E677">
        <v>0.69620000000000004</v>
      </c>
    </row>
    <row r="678" spans="1:5" x14ac:dyDescent="0.25">
      <c r="A678" t="s">
        <v>731</v>
      </c>
      <c r="B678" t="s">
        <v>741</v>
      </c>
      <c r="C678">
        <v>1.72</v>
      </c>
      <c r="D678">
        <v>1.5116000000000001</v>
      </c>
      <c r="E678">
        <v>0.63290000000000002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topLeftCell="A392" zoomScale="80" zoomScaleNormal="80" workbookViewId="0">
      <selection activeCell="K405" sqref="K405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10</v>
      </c>
      <c r="B2" t="s">
        <v>12</v>
      </c>
      <c r="C2">
        <v>1.3953</v>
      </c>
      <c r="D2">
        <v>1.2542</v>
      </c>
      <c r="E2">
        <v>0.61260000000000003</v>
      </c>
    </row>
    <row r="3" spans="1:5" x14ac:dyDescent="0.25">
      <c r="A3" t="s">
        <v>10</v>
      </c>
      <c r="B3" t="s">
        <v>227</v>
      </c>
      <c r="C3">
        <v>1.3953</v>
      </c>
      <c r="D3">
        <v>1.054</v>
      </c>
      <c r="E3">
        <v>0.73029999999999995</v>
      </c>
    </row>
    <row r="4" spans="1:5" x14ac:dyDescent="0.25">
      <c r="A4" t="s">
        <v>10</v>
      </c>
      <c r="B4" t="s">
        <v>230</v>
      </c>
      <c r="C4">
        <v>1.3953</v>
      </c>
      <c r="D4">
        <v>0.76149999999999995</v>
      </c>
      <c r="E4">
        <v>1.5519000000000001</v>
      </c>
    </row>
    <row r="5" spans="1:5" x14ac:dyDescent="0.25">
      <c r="A5" t="s">
        <v>10</v>
      </c>
      <c r="B5" t="s">
        <v>228</v>
      </c>
      <c r="C5">
        <v>1.3953</v>
      </c>
      <c r="D5">
        <v>1.1197999999999999</v>
      </c>
      <c r="E5">
        <v>1.0209999999999999</v>
      </c>
    </row>
    <row r="6" spans="1:5" x14ac:dyDescent="0.25">
      <c r="A6" t="s">
        <v>10</v>
      </c>
      <c r="B6" t="s">
        <v>41</v>
      </c>
      <c r="C6">
        <v>1.3953</v>
      </c>
      <c r="D6">
        <v>1.3069</v>
      </c>
      <c r="E6">
        <v>1.1531</v>
      </c>
    </row>
    <row r="7" spans="1:5" x14ac:dyDescent="0.25">
      <c r="A7" t="s">
        <v>10</v>
      </c>
      <c r="B7" t="s">
        <v>231</v>
      </c>
      <c r="C7">
        <v>1.3953</v>
      </c>
      <c r="D7">
        <v>1.5177</v>
      </c>
      <c r="E7">
        <v>0.80720000000000003</v>
      </c>
    </row>
    <row r="8" spans="1:5" x14ac:dyDescent="0.25">
      <c r="A8" t="s">
        <v>10</v>
      </c>
      <c r="B8" t="s">
        <v>11</v>
      </c>
      <c r="C8">
        <v>1.3953</v>
      </c>
      <c r="D8">
        <v>0.80100000000000005</v>
      </c>
      <c r="E8">
        <v>1.23</v>
      </c>
    </row>
    <row r="9" spans="1:5" x14ac:dyDescent="0.25">
      <c r="A9" t="s">
        <v>10</v>
      </c>
      <c r="B9" t="s">
        <v>39</v>
      </c>
      <c r="C9">
        <v>1.3953</v>
      </c>
      <c r="D9">
        <v>1.1197999999999999</v>
      </c>
      <c r="E9">
        <v>1.1842999999999999</v>
      </c>
    </row>
    <row r="10" spans="1:5" x14ac:dyDescent="0.25">
      <c r="A10" t="s">
        <v>10</v>
      </c>
      <c r="B10" t="s">
        <v>226</v>
      </c>
      <c r="C10">
        <v>1.3953</v>
      </c>
      <c r="D10">
        <v>0.80100000000000005</v>
      </c>
      <c r="E10">
        <v>0.53810000000000002</v>
      </c>
    </row>
    <row r="11" spans="1:5" x14ac:dyDescent="0.25">
      <c r="A11" t="s">
        <v>10</v>
      </c>
      <c r="B11" t="s">
        <v>38</v>
      </c>
      <c r="C11">
        <v>1.3953</v>
      </c>
      <c r="D11">
        <v>0.84319999999999995</v>
      </c>
      <c r="E11">
        <v>0.92249999999999999</v>
      </c>
    </row>
    <row r="12" spans="1:5" x14ac:dyDescent="0.25">
      <c r="A12" t="s">
        <v>10</v>
      </c>
      <c r="B12" t="s">
        <v>42</v>
      </c>
      <c r="C12">
        <v>1.3953</v>
      </c>
      <c r="D12">
        <v>1.0034000000000001</v>
      </c>
      <c r="E12">
        <v>1.3068</v>
      </c>
    </row>
    <row r="13" spans="1:5" x14ac:dyDescent="0.25">
      <c r="A13" t="s">
        <v>10</v>
      </c>
      <c r="B13" t="s">
        <v>37</v>
      </c>
      <c r="C13">
        <v>1.3953</v>
      </c>
      <c r="D13">
        <v>0.58230000000000004</v>
      </c>
      <c r="E13">
        <v>0.98009999999999997</v>
      </c>
    </row>
    <row r="14" spans="1:5" x14ac:dyDescent="0.25">
      <c r="A14" t="s">
        <v>10</v>
      </c>
      <c r="B14" t="s">
        <v>233</v>
      </c>
      <c r="C14">
        <v>1.3953</v>
      </c>
      <c r="D14">
        <v>0.98550000000000004</v>
      </c>
      <c r="E14">
        <v>1.1435</v>
      </c>
    </row>
    <row r="15" spans="1:5" x14ac:dyDescent="0.25">
      <c r="A15" t="s">
        <v>10</v>
      </c>
      <c r="B15" t="s">
        <v>768</v>
      </c>
      <c r="C15">
        <v>1.3953</v>
      </c>
      <c r="D15">
        <v>0.59019999999999995</v>
      </c>
      <c r="E15">
        <v>1.4605999999999999</v>
      </c>
    </row>
    <row r="16" spans="1:5" x14ac:dyDescent="0.25">
      <c r="A16" t="s">
        <v>10</v>
      </c>
      <c r="B16" t="s">
        <v>232</v>
      </c>
      <c r="C16">
        <v>1.3953</v>
      </c>
      <c r="D16">
        <v>0.67449999999999999</v>
      </c>
      <c r="E16">
        <v>0.65339999999999998</v>
      </c>
    </row>
    <row r="17" spans="1:5" x14ac:dyDescent="0.25">
      <c r="A17" t="s">
        <v>10</v>
      </c>
      <c r="B17" t="s">
        <v>769</v>
      </c>
      <c r="C17">
        <v>1.3953</v>
      </c>
      <c r="D17">
        <v>1.9393</v>
      </c>
      <c r="E17">
        <v>0.49969999999999998</v>
      </c>
    </row>
    <row r="18" spans="1:5" x14ac:dyDescent="0.25">
      <c r="A18" t="s">
        <v>10</v>
      </c>
      <c r="B18" t="s">
        <v>229</v>
      </c>
      <c r="C18">
        <v>1.3953</v>
      </c>
      <c r="D18">
        <v>0.76149999999999995</v>
      </c>
      <c r="E18">
        <v>0.89849999999999997</v>
      </c>
    </row>
    <row r="19" spans="1:5" x14ac:dyDescent="0.25">
      <c r="A19" t="s">
        <v>10</v>
      </c>
      <c r="B19" t="s">
        <v>40</v>
      </c>
      <c r="C19">
        <v>1.3953</v>
      </c>
      <c r="D19">
        <v>0.85109999999999997</v>
      </c>
      <c r="E19">
        <v>1.3885000000000001</v>
      </c>
    </row>
    <row r="20" spans="1:5" x14ac:dyDescent="0.25">
      <c r="A20" t="s">
        <v>13</v>
      </c>
      <c r="B20" t="s">
        <v>50</v>
      </c>
      <c r="C20">
        <v>1.3160000000000001</v>
      </c>
      <c r="D20">
        <v>0.65129999999999999</v>
      </c>
      <c r="E20">
        <v>1.0168999999999999</v>
      </c>
    </row>
    <row r="21" spans="1:5" x14ac:dyDescent="0.25">
      <c r="A21" t="s">
        <v>13</v>
      </c>
      <c r="B21" t="s">
        <v>234</v>
      </c>
      <c r="C21">
        <v>1.3160000000000001</v>
      </c>
      <c r="D21">
        <v>2.3338999999999999</v>
      </c>
      <c r="E21">
        <v>0.6915</v>
      </c>
    </row>
    <row r="22" spans="1:5" x14ac:dyDescent="0.25">
      <c r="A22" t="s">
        <v>13</v>
      </c>
      <c r="B22" t="s">
        <v>48</v>
      </c>
      <c r="C22">
        <v>1.3160000000000001</v>
      </c>
      <c r="D22">
        <v>0.54279999999999995</v>
      </c>
      <c r="E22">
        <v>0.85419999999999996</v>
      </c>
    </row>
    <row r="23" spans="1:5" x14ac:dyDescent="0.25">
      <c r="A23" t="s">
        <v>13</v>
      </c>
      <c r="B23" t="s">
        <v>55</v>
      </c>
      <c r="C23">
        <v>1.3160000000000001</v>
      </c>
      <c r="D23">
        <v>0.59699999999999998</v>
      </c>
      <c r="E23">
        <v>1.0576000000000001</v>
      </c>
    </row>
    <row r="24" spans="1:5" x14ac:dyDescent="0.25">
      <c r="A24" t="s">
        <v>13</v>
      </c>
      <c r="B24" t="s">
        <v>43</v>
      </c>
      <c r="C24">
        <v>1.3160000000000001</v>
      </c>
      <c r="D24">
        <v>1.4655</v>
      </c>
      <c r="E24">
        <v>0.8135</v>
      </c>
    </row>
    <row r="25" spans="1:5" x14ac:dyDescent="0.25">
      <c r="A25" t="s">
        <v>13</v>
      </c>
      <c r="B25" t="s">
        <v>236</v>
      </c>
      <c r="C25">
        <v>1.3160000000000001</v>
      </c>
      <c r="D25">
        <v>1.2484</v>
      </c>
      <c r="E25">
        <v>0.85419999999999996</v>
      </c>
    </row>
    <row r="26" spans="1:5" x14ac:dyDescent="0.25">
      <c r="A26" t="s">
        <v>13</v>
      </c>
      <c r="B26" t="s">
        <v>45</v>
      </c>
      <c r="C26">
        <v>1.3160000000000001</v>
      </c>
      <c r="D26">
        <v>0.92269999999999996</v>
      </c>
      <c r="E26">
        <v>0.97619999999999996</v>
      </c>
    </row>
    <row r="27" spans="1:5" x14ac:dyDescent="0.25">
      <c r="A27" t="s">
        <v>13</v>
      </c>
      <c r="B27" t="s">
        <v>235</v>
      </c>
      <c r="C27">
        <v>1.3160000000000001</v>
      </c>
      <c r="D27">
        <v>1.0313000000000001</v>
      </c>
      <c r="E27">
        <v>0.61019999999999996</v>
      </c>
    </row>
    <row r="28" spans="1:5" x14ac:dyDescent="0.25">
      <c r="A28" t="s">
        <v>13</v>
      </c>
      <c r="B28" t="s">
        <v>17</v>
      </c>
      <c r="C28">
        <v>1.3160000000000001</v>
      </c>
      <c r="D28">
        <v>0.59699999999999998</v>
      </c>
      <c r="E28">
        <v>1.8711</v>
      </c>
    </row>
    <row r="29" spans="1:5" x14ac:dyDescent="0.25">
      <c r="A29" t="s">
        <v>13</v>
      </c>
      <c r="B29" t="s">
        <v>46</v>
      </c>
      <c r="C29">
        <v>1.3160000000000001</v>
      </c>
      <c r="D29">
        <v>0.54279999999999995</v>
      </c>
      <c r="E29">
        <v>1.4237</v>
      </c>
    </row>
    <row r="30" spans="1:5" x14ac:dyDescent="0.25">
      <c r="A30" t="s">
        <v>13</v>
      </c>
      <c r="B30" t="s">
        <v>47</v>
      </c>
      <c r="C30">
        <v>1.3160000000000001</v>
      </c>
      <c r="D30">
        <v>1.1397999999999999</v>
      </c>
      <c r="E30">
        <v>1.0576000000000001</v>
      </c>
    </row>
    <row r="31" spans="1:5" x14ac:dyDescent="0.25">
      <c r="A31" t="s">
        <v>13</v>
      </c>
      <c r="B31" t="s">
        <v>15</v>
      </c>
      <c r="C31">
        <v>1.3160000000000001</v>
      </c>
      <c r="D31">
        <v>1.7910999999999999</v>
      </c>
      <c r="E31">
        <v>0.85419999999999996</v>
      </c>
    </row>
    <row r="32" spans="1:5" x14ac:dyDescent="0.25">
      <c r="A32" t="s">
        <v>13</v>
      </c>
      <c r="B32" t="s">
        <v>44</v>
      </c>
      <c r="C32">
        <v>1.3160000000000001</v>
      </c>
      <c r="D32">
        <v>0.70140000000000002</v>
      </c>
      <c r="E32">
        <v>1.0075000000000001</v>
      </c>
    </row>
    <row r="33" spans="1:5" x14ac:dyDescent="0.25">
      <c r="A33" t="s">
        <v>13</v>
      </c>
      <c r="B33" t="s">
        <v>54</v>
      </c>
      <c r="C33">
        <v>1.3160000000000001</v>
      </c>
      <c r="D33">
        <v>0.75990000000000002</v>
      </c>
      <c r="E33">
        <v>1.3142</v>
      </c>
    </row>
    <row r="34" spans="1:5" x14ac:dyDescent="0.25">
      <c r="A34" t="s">
        <v>13</v>
      </c>
      <c r="B34" t="s">
        <v>52</v>
      </c>
      <c r="C34">
        <v>1.3160000000000001</v>
      </c>
      <c r="D34">
        <v>1.4112</v>
      </c>
      <c r="E34">
        <v>0.65080000000000005</v>
      </c>
    </row>
    <row r="35" spans="1:5" x14ac:dyDescent="0.25">
      <c r="A35" t="s">
        <v>13</v>
      </c>
      <c r="B35" t="s">
        <v>53</v>
      </c>
      <c r="C35">
        <v>1.3160000000000001</v>
      </c>
      <c r="D35">
        <v>0.59699999999999998</v>
      </c>
      <c r="E35">
        <v>0.93559999999999999</v>
      </c>
    </row>
    <row r="36" spans="1:5" x14ac:dyDescent="0.25">
      <c r="A36" t="s">
        <v>13</v>
      </c>
      <c r="B36" t="s">
        <v>14</v>
      </c>
      <c r="C36">
        <v>1.3160000000000001</v>
      </c>
      <c r="D36">
        <v>0.81420000000000003</v>
      </c>
      <c r="E36">
        <v>0.97619999999999996</v>
      </c>
    </row>
    <row r="37" spans="1:5" x14ac:dyDescent="0.25">
      <c r="A37" t="s">
        <v>13</v>
      </c>
      <c r="B37" t="s">
        <v>51</v>
      </c>
      <c r="C37">
        <v>1.3160000000000001</v>
      </c>
      <c r="D37">
        <v>0.81420000000000003</v>
      </c>
      <c r="E37">
        <v>1.0576000000000001</v>
      </c>
    </row>
    <row r="38" spans="1:5" x14ac:dyDescent="0.25">
      <c r="A38" t="s">
        <v>16</v>
      </c>
      <c r="B38" t="s">
        <v>239</v>
      </c>
      <c r="C38">
        <v>1.3705000000000001</v>
      </c>
      <c r="D38">
        <v>1.3029999999999999</v>
      </c>
      <c r="E38">
        <v>0.79790000000000005</v>
      </c>
    </row>
    <row r="39" spans="1:5" x14ac:dyDescent="0.25">
      <c r="A39" t="s">
        <v>16</v>
      </c>
      <c r="B39" t="s">
        <v>753</v>
      </c>
      <c r="C39">
        <v>1.3705000000000001</v>
      </c>
      <c r="D39">
        <v>0.5212</v>
      </c>
      <c r="E39">
        <v>1.0325</v>
      </c>
    </row>
    <row r="40" spans="1:5" x14ac:dyDescent="0.25">
      <c r="A40" t="s">
        <v>16</v>
      </c>
      <c r="B40" t="s">
        <v>57</v>
      </c>
      <c r="C40">
        <v>1.3705000000000001</v>
      </c>
      <c r="D40">
        <v>0.84189999999999998</v>
      </c>
      <c r="E40">
        <v>1.4152</v>
      </c>
    </row>
    <row r="41" spans="1:5" x14ac:dyDescent="0.25">
      <c r="A41" t="s">
        <v>16</v>
      </c>
      <c r="B41" t="s">
        <v>58</v>
      </c>
      <c r="C41">
        <v>1.3705000000000001</v>
      </c>
      <c r="D41">
        <v>0.72970000000000002</v>
      </c>
      <c r="E41">
        <v>0.8448</v>
      </c>
    </row>
    <row r="42" spans="1:5" x14ac:dyDescent="0.25">
      <c r="A42" t="s">
        <v>16</v>
      </c>
      <c r="B42" t="s">
        <v>304</v>
      </c>
      <c r="C42">
        <v>1.3705000000000001</v>
      </c>
      <c r="D42">
        <v>1.1226</v>
      </c>
      <c r="E42">
        <v>0.65710000000000002</v>
      </c>
    </row>
    <row r="43" spans="1:5" x14ac:dyDescent="0.25">
      <c r="A43" t="s">
        <v>16</v>
      </c>
      <c r="B43" t="s">
        <v>59</v>
      </c>
      <c r="C43">
        <v>1.3705000000000001</v>
      </c>
      <c r="D43">
        <v>0.78180000000000005</v>
      </c>
      <c r="E43">
        <v>1.1264000000000001</v>
      </c>
    </row>
    <row r="44" spans="1:5" x14ac:dyDescent="0.25">
      <c r="A44" t="s">
        <v>16</v>
      </c>
      <c r="B44" t="s">
        <v>754</v>
      </c>
      <c r="C44">
        <v>1.3705000000000001</v>
      </c>
      <c r="D44">
        <v>1.1466000000000001</v>
      </c>
      <c r="E44">
        <v>1.0325</v>
      </c>
    </row>
    <row r="45" spans="1:5" x14ac:dyDescent="0.25">
      <c r="A45" t="s">
        <v>16</v>
      </c>
      <c r="B45" t="s">
        <v>238</v>
      </c>
      <c r="C45">
        <v>1.3705000000000001</v>
      </c>
      <c r="D45">
        <v>0.67749999999999999</v>
      </c>
      <c r="E45">
        <v>1.0794999999999999</v>
      </c>
    </row>
    <row r="46" spans="1:5" x14ac:dyDescent="0.25">
      <c r="A46" t="s">
        <v>16</v>
      </c>
      <c r="B46" t="s">
        <v>240</v>
      </c>
      <c r="C46">
        <v>1.3705000000000001</v>
      </c>
      <c r="D46">
        <v>0.99029999999999996</v>
      </c>
      <c r="E46">
        <v>1.2202999999999999</v>
      </c>
    </row>
    <row r="47" spans="1:5" x14ac:dyDescent="0.25">
      <c r="A47" t="s">
        <v>16</v>
      </c>
      <c r="B47" t="s">
        <v>755</v>
      </c>
      <c r="C47">
        <v>1.3705000000000001</v>
      </c>
      <c r="D47">
        <v>0.67749999999999999</v>
      </c>
      <c r="E47">
        <v>1.4079999999999999</v>
      </c>
    </row>
    <row r="48" spans="1:5" x14ac:dyDescent="0.25">
      <c r="A48" t="s">
        <v>16</v>
      </c>
      <c r="B48" t="s">
        <v>241</v>
      </c>
      <c r="C48">
        <v>1.3705000000000001</v>
      </c>
      <c r="D48">
        <v>1.1226</v>
      </c>
      <c r="E48">
        <v>1.0108999999999999</v>
      </c>
    </row>
    <row r="49" spans="1:5" x14ac:dyDescent="0.25">
      <c r="A49" t="s">
        <v>16</v>
      </c>
      <c r="B49" t="s">
        <v>56</v>
      </c>
      <c r="C49">
        <v>1.3705000000000001</v>
      </c>
      <c r="D49">
        <v>1.0945</v>
      </c>
      <c r="E49">
        <v>0.98560000000000003</v>
      </c>
    </row>
    <row r="50" spans="1:5" x14ac:dyDescent="0.25">
      <c r="A50" t="s">
        <v>16</v>
      </c>
      <c r="B50" t="s">
        <v>18</v>
      </c>
      <c r="C50">
        <v>1.3705000000000001</v>
      </c>
      <c r="D50">
        <v>1.5114000000000001</v>
      </c>
      <c r="E50">
        <v>0.79790000000000005</v>
      </c>
    </row>
    <row r="51" spans="1:5" x14ac:dyDescent="0.25">
      <c r="A51" t="s">
        <v>16</v>
      </c>
      <c r="B51" t="s">
        <v>242</v>
      </c>
      <c r="C51">
        <v>1.3705000000000001</v>
      </c>
      <c r="D51">
        <v>0.88600000000000001</v>
      </c>
      <c r="E51">
        <v>0.8448</v>
      </c>
    </row>
    <row r="52" spans="1:5" x14ac:dyDescent="0.25">
      <c r="A52" t="s">
        <v>16</v>
      </c>
      <c r="B52" t="s">
        <v>243</v>
      </c>
      <c r="C52">
        <v>1.3705000000000001</v>
      </c>
      <c r="D52">
        <v>0.92420000000000002</v>
      </c>
      <c r="E52">
        <v>0.91990000000000005</v>
      </c>
    </row>
    <row r="53" spans="1:5" x14ac:dyDescent="0.25">
      <c r="A53" t="s">
        <v>16</v>
      </c>
      <c r="B53" t="s">
        <v>237</v>
      </c>
      <c r="C53">
        <v>1.3705000000000001</v>
      </c>
      <c r="D53">
        <v>1.1987000000000001</v>
      </c>
      <c r="E53">
        <v>0.61009999999999998</v>
      </c>
    </row>
    <row r="54" spans="1:5" x14ac:dyDescent="0.25">
      <c r="A54" t="s">
        <v>16</v>
      </c>
      <c r="B54" t="s">
        <v>60</v>
      </c>
      <c r="C54">
        <v>1.3705000000000001</v>
      </c>
      <c r="D54">
        <v>1.0215000000000001</v>
      </c>
      <c r="E54">
        <v>1.0951</v>
      </c>
    </row>
    <row r="55" spans="1:5" x14ac:dyDescent="0.25">
      <c r="A55" t="s">
        <v>16</v>
      </c>
      <c r="B55" t="s">
        <v>49</v>
      </c>
      <c r="C55">
        <v>1.3705000000000001</v>
      </c>
      <c r="D55">
        <v>1.4593</v>
      </c>
      <c r="E55">
        <v>1.1264000000000001</v>
      </c>
    </row>
    <row r="56" spans="1:5" x14ac:dyDescent="0.25">
      <c r="A56" t="s">
        <v>61</v>
      </c>
      <c r="B56" t="s">
        <v>305</v>
      </c>
      <c r="C56">
        <v>1.2851999999999999</v>
      </c>
      <c r="D56">
        <v>1.1115999999999999</v>
      </c>
      <c r="E56">
        <v>1.0523</v>
      </c>
    </row>
    <row r="57" spans="1:5" x14ac:dyDescent="0.25">
      <c r="A57" t="s">
        <v>61</v>
      </c>
      <c r="B57" t="s">
        <v>328</v>
      </c>
      <c r="C57">
        <v>1.2851999999999999</v>
      </c>
      <c r="D57">
        <v>0.87539999999999996</v>
      </c>
      <c r="E57">
        <v>0.87890000000000001</v>
      </c>
    </row>
    <row r="58" spans="1:5" x14ac:dyDescent="0.25">
      <c r="A58" t="s">
        <v>61</v>
      </c>
      <c r="B58" t="s">
        <v>335</v>
      </c>
      <c r="C58">
        <v>1.2851999999999999</v>
      </c>
      <c r="D58">
        <v>1.0212000000000001</v>
      </c>
      <c r="E58">
        <v>1.2138</v>
      </c>
    </row>
    <row r="59" spans="1:5" x14ac:dyDescent="0.25">
      <c r="A59" t="s">
        <v>61</v>
      </c>
      <c r="B59" t="s">
        <v>65</v>
      </c>
      <c r="C59">
        <v>1.2851999999999999</v>
      </c>
      <c r="D59">
        <v>0.88919999999999999</v>
      </c>
      <c r="E59">
        <v>0.76529999999999998</v>
      </c>
    </row>
    <row r="60" spans="1:5" x14ac:dyDescent="0.25">
      <c r="A60" t="s">
        <v>61</v>
      </c>
      <c r="B60" t="s">
        <v>67</v>
      </c>
      <c r="C60">
        <v>1.2851999999999999</v>
      </c>
      <c r="D60">
        <v>0.66690000000000005</v>
      </c>
      <c r="E60">
        <v>1.0523</v>
      </c>
    </row>
    <row r="61" spans="1:5" x14ac:dyDescent="0.25">
      <c r="A61" t="s">
        <v>61</v>
      </c>
      <c r="B61" t="s">
        <v>69</v>
      </c>
      <c r="C61">
        <v>1.2851999999999999</v>
      </c>
      <c r="D61">
        <v>1.5043</v>
      </c>
      <c r="E61">
        <v>0.40179999999999999</v>
      </c>
    </row>
    <row r="62" spans="1:5" x14ac:dyDescent="0.25">
      <c r="A62" t="s">
        <v>61</v>
      </c>
      <c r="B62" t="s">
        <v>249</v>
      </c>
      <c r="C62">
        <v>1.2851999999999999</v>
      </c>
      <c r="D62">
        <v>0.94479999999999997</v>
      </c>
      <c r="E62">
        <v>1.0044999999999999</v>
      </c>
    </row>
    <row r="63" spans="1:5" x14ac:dyDescent="0.25">
      <c r="A63" t="s">
        <v>61</v>
      </c>
      <c r="B63" t="s">
        <v>354</v>
      </c>
      <c r="C63">
        <v>1.2851999999999999</v>
      </c>
      <c r="D63">
        <v>0.61140000000000005</v>
      </c>
      <c r="E63">
        <v>1.4350000000000001</v>
      </c>
    </row>
    <row r="64" spans="1:5" x14ac:dyDescent="0.25">
      <c r="A64" t="s">
        <v>61</v>
      </c>
      <c r="B64" t="s">
        <v>64</v>
      </c>
      <c r="C64">
        <v>1.2851999999999999</v>
      </c>
      <c r="D64">
        <v>0.88180000000000003</v>
      </c>
      <c r="E64">
        <v>1.6964999999999999</v>
      </c>
    </row>
    <row r="65" spans="1:5" x14ac:dyDescent="0.25">
      <c r="A65" t="s">
        <v>61</v>
      </c>
      <c r="B65" t="s">
        <v>70</v>
      </c>
      <c r="C65">
        <v>1.2851999999999999</v>
      </c>
      <c r="D65">
        <v>1.056</v>
      </c>
      <c r="E65">
        <v>1.3392999999999999</v>
      </c>
    </row>
    <row r="66" spans="1:5" x14ac:dyDescent="0.25">
      <c r="A66" t="s">
        <v>61</v>
      </c>
      <c r="B66" t="s">
        <v>246</v>
      </c>
      <c r="C66">
        <v>1.2851999999999999</v>
      </c>
      <c r="D66">
        <v>1.9712000000000001</v>
      </c>
      <c r="E66">
        <v>0.58040000000000003</v>
      </c>
    </row>
    <row r="67" spans="1:5" x14ac:dyDescent="0.25">
      <c r="A67" t="s">
        <v>61</v>
      </c>
      <c r="B67" t="s">
        <v>248</v>
      </c>
      <c r="C67">
        <v>1.2851999999999999</v>
      </c>
      <c r="D67">
        <v>1.4589000000000001</v>
      </c>
      <c r="E67">
        <v>0.33479999999999999</v>
      </c>
    </row>
    <row r="68" spans="1:5" x14ac:dyDescent="0.25">
      <c r="A68" t="s">
        <v>61</v>
      </c>
      <c r="B68" t="s">
        <v>247</v>
      </c>
      <c r="C68">
        <v>1.2851999999999999</v>
      </c>
      <c r="D68">
        <v>1.3339000000000001</v>
      </c>
      <c r="E68">
        <v>1.0523</v>
      </c>
    </row>
    <row r="69" spans="1:5" x14ac:dyDescent="0.25">
      <c r="A69" t="s">
        <v>61</v>
      </c>
      <c r="B69" t="s">
        <v>306</v>
      </c>
      <c r="C69">
        <v>1.2851999999999999</v>
      </c>
      <c r="D69">
        <v>0.63219999999999998</v>
      </c>
      <c r="E69">
        <v>1.2138</v>
      </c>
    </row>
    <row r="70" spans="1:5" x14ac:dyDescent="0.25">
      <c r="A70" t="s">
        <v>61</v>
      </c>
      <c r="B70" t="s">
        <v>82</v>
      </c>
      <c r="C70">
        <v>1.2851999999999999</v>
      </c>
      <c r="D70">
        <v>0.41499999999999998</v>
      </c>
      <c r="E70">
        <v>1.4286000000000001</v>
      </c>
    </row>
    <row r="71" spans="1:5" x14ac:dyDescent="0.25">
      <c r="A71" t="s">
        <v>61</v>
      </c>
      <c r="B71" t="s">
        <v>71</v>
      </c>
      <c r="C71">
        <v>1.2851999999999999</v>
      </c>
      <c r="D71">
        <v>0.88180000000000003</v>
      </c>
      <c r="E71">
        <v>1.4286000000000001</v>
      </c>
    </row>
    <row r="72" spans="1:5" x14ac:dyDescent="0.25">
      <c r="A72" t="s">
        <v>61</v>
      </c>
      <c r="B72" t="s">
        <v>245</v>
      </c>
      <c r="C72">
        <v>1.2851999999999999</v>
      </c>
      <c r="D72">
        <v>1.0892999999999999</v>
      </c>
      <c r="E72">
        <v>0.89290000000000003</v>
      </c>
    </row>
    <row r="73" spans="1:5" x14ac:dyDescent="0.25">
      <c r="A73" t="s">
        <v>61</v>
      </c>
      <c r="B73" t="s">
        <v>87</v>
      </c>
      <c r="C73">
        <v>1.2851999999999999</v>
      </c>
      <c r="D73">
        <v>0.72950000000000004</v>
      </c>
      <c r="E73">
        <v>0.96260000000000001</v>
      </c>
    </row>
    <row r="74" spans="1:5" x14ac:dyDescent="0.25">
      <c r="A74" t="s">
        <v>61</v>
      </c>
      <c r="B74" t="s">
        <v>66</v>
      </c>
      <c r="C74">
        <v>1.2851999999999999</v>
      </c>
      <c r="D74">
        <v>1.1412</v>
      </c>
      <c r="E74">
        <v>0.84819999999999995</v>
      </c>
    </row>
    <row r="75" spans="1:5" x14ac:dyDescent="0.25">
      <c r="A75" t="s">
        <v>61</v>
      </c>
      <c r="B75" t="s">
        <v>62</v>
      </c>
      <c r="C75">
        <v>1.2851999999999999</v>
      </c>
      <c r="D75">
        <v>0.77810000000000001</v>
      </c>
      <c r="E75">
        <v>0.49109999999999998</v>
      </c>
    </row>
    <row r="76" spans="1:5" x14ac:dyDescent="0.25">
      <c r="A76" t="s">
        <v>72</v>
      </c>
      <c r="B76" t="s">
        <v>89</v>
      </c>
      <c r="C76">
        <v>1.0942000000000001</v>
      </c>
      <c r="D76">
        <v>0.57720000000000005</v>
      </c>
      <c r="E76">
        <v>1.2537</v>
      </c>
    </row>
    <row r="77" spans="1:5" x14ac:dyDescent="0.25">
      <c r="A77" t="s">
        <v>72</v>
      </c>
      <c r="B77" t="s">
        <v>74</v>
      </c>
      <c r="C77">
        <v>1.0942000000000001</v>
      </c>
      <c r="D77">
        <v>0.95960000000000001</v>
      </c>
      <c r="E77">
        <v>1.1910000000000001</v>
      </c>
    </row>
    <row r="78" spans="1:5" x14ac:dyDescent="0.25">
      <c r="A78" t="s">
        <v>72</v>
      </c>
      <c r="B78" t="s">
        <v>75</v>
      </c>
      <c r="C78">
        <v>1.0942000000000001</v>
      </c>
      <c r="D78">
        <v>0.73109999999999997</v>
      </c>
      <c r="E78">
        <v>0.7218</v>
      </c>
    </row>
    <row r="79" spans="1:5" x14ac:dyDescent="0.25">
      <c r="A79" t="s">
        <v>72</v>
      </c>
      <c r="B79" t="s">
        <v>103</v>
      </c>
      <c r="C79">
        <v>1.0942000000000001</v>
      </c>
      <c r="D79">
        <v>1.0751999999999999</v>
      </c>
      <c r="E79">
        <v>0.93410000000000004</v>
      </c>
    </row>
    <row r="80" spans="1:5" x14ac:dyDescent="0.25">
      <c r="A80" t="s">
        <v>72</v>
      </c>
      <c r="B80" t="s">
        <v>77</v>
      </c>
      <c r="C80">
        <v>1.0942000000000001</v>
      </c>
      <c r="D80">
        <v>1.2184999999999999</v>
      </c>
      <c r="E80">
        <v>0.52129999999999999</v>
      </c>
    </row>
    <row r="81" spans="1:5" x14ac:dyDescent="0.25">
      <c r="A81" t="s">
        <v>72</v>
      </c>
      <c r="B81" t="s">
        <v>79</v>
      </c>
      <c r="C81">
        <v>1.0942000000000001</v>
      </c>
      <c r="D81">
        <v>1.1424000000000001</v>
      </c>
      <c r="E81">
        <v>1.6241000000000001</v>
      </c>
    </row>
    <row r="82" spans="1:5" x14ac:dyDescent="0.25">
      <c r="A82" t="s">
        <v>72</v>
      </c>
      <c r="B82" t="s">
        <v>81</v>
      </c>
      <c r="C82">
        <v>1.0942000000000001</v>
      </c>
      <c r="D82">
        <v>1.2184999999999999</v>
      </c>
      <c r="E82">
        <v>1.3232999999999999</v>
      </c>
    </row>
    <row r="83" spans="1:5" x14ac:dyDescent="0.25">
      <c r="A83" t="s">
        <v>72</v>
      </c>
      <c r="B83" t="s">
        <v>344</v>
      </c>
      <c r="C83">
        <v>1.0942000000000001</v>
      </c>
      <c r="D83">
        <v>1.0155000000000001</v>
      </c>
      <c r="E83">
        <v>1.0827</v>
      </c>
    </row>
    <row r="84" spans="1:5" x14ac:dyDescent="0.25">
      <c r="A84" t="s">
        <v>72</v>
      </c>
      <c r="B84" t="s">
        <v>83</v>
      </c>
      <c r="C84">
        <v>1.0942000000000001</v>
      </c>
      <c r="D84">
        <v>0.54830000000000001</v>
      </c>
      <c r="E84">
        <v>1.0105</v>
      </c>
    </row>
    <row r="85" spans="1:5" x14ac:dyDescent="0.25">
      <c r="A85" t="s">
        <v>72</v>
      </c>
      <c r="B85" t="s">
        <v>68</v>
      </c>
      <c r="C85">
        <v>1.0942000000000001</v>
      </c>
      <c r="D85">
        <v>2.2606999999999999</v>
      </c>
      <c r="E85">
        <v>0.60780000000000001</v>
      </c>
    </row>
    <row r="86" spans="1:5" x14ac:dyDescent="0.25">
      <c r="A86" t="s">
        <v>72</v>
      </c>
      <c r="B86" t="s">
        <v>88</v>
      </c>
      <c r="C86">
        <v>1.0942000000000001</v>
      </c>
      <c r="D86">
        <v>1.0880000000000001</v>
      </c>
      <c r="E86">
        <v>0.79059999999999997</v>
      </c>
    </row>
    <row r="87" spans="1:5" x14ac:dyDescent="0.25">
      <c r="A87" t="s">
        <v>72</v>
      </c>
      <c r="B87" t="s">
        <v>102</v>
      </c>
      <c r="C87">
        <v>1.0942000000000001</v>
      </c>
      <c r="D87">
        <v>0.77680000000000005</v>
      </c>
      <c r="E87">
        <v>0.68569999999999998</v>
      </c>
    </row>
    <row r="88" spans="1:5" x14ac:dyDescent="0.25">
      <c r="A88" t="s">
        <v>72</v>
      </c>
      <c r="B88" t="s">
        <v>78</v>
      </c>
      <c r="C88">
        <v>1.0942000000000001</v>
      </c>
      <c r="D88">
        <v>1.1544000000000001</v>
      </c>
      <c r="E88">
        <v>0.87380000000000002</v>
      </c>
    </row>
    <row r="89" spans="1:5" x14ac:dyDescent="0.25">
      <c r="A89" t="s">
        <v>72</v>
      </c>
      <c r="B89" t="s">
        <v>73</v>
      </c>
      <c r="C89">
        <v>1.0942000000000001</v>
      </c>
      <c r="D89">
        <v>1.0509999999999999</v>
      </c>
      <c r="E89">
        <v>0.86619999999999997</v>
      </c>
    </row>
    <row r="90" spans="1:5" x14ac:dyDescent="0.25">
      <c r="A90" t="s">
        <v>72</v>
      </c>
      <c r="B90" t="s">
        <v>86</v>
      </c>
      <c r="C90">
        <v>1.0942000000000001</v>
      </c>
      <c r="D90">
        <v>0.82250000000000001</v>
      </c>
      <c r="E90">
        <v>0.90229999999999999</v>
      </c>
    </row>
    <row r="91" spans="1:5" x14ac:dyDescent="0.25">
      <c r="A91" t="s">
        <v>72</v>
      </c>
      <c r="B91" t="s">
        <v>85</v>
      </c>
      <c r="C91">
        <v>1.0942000000000001</v>
      </c>
      <c r="D91">
        <v>1.3709</v>
      </c>
      <c r="E91">
        <v>0.60150000000000003</v>
      </c>
    </row>
    <row r="92" spans="1:5" x14ac:dyDescent="0.25">
      <c r="A92" t="s">
        <v>72</v>
      </c>
      <c r="B92" t="s">
        <v>106</v>
      </c>
      <c r="C92">
        <v>1.0942000000000001</v>
      </c>
      <c r="D92">
        <v>0.59399999999999997</v>
      </c>
      <c r="E92">
        <v>1.8045</v>
      </c>
    </row>
    <row r="93" spans="1:5" x14ac:dyDescent="0.25">
      <c r="A93" t="s">
        <v>72</v>
      </c>
      <c r="B93" t="s">
        <v>80</v>
      </c>
      <c r="C93">
        <v>1.0942000000000001</v>
      </c>
      <c r="D93">
        <v>0.69630000000000003</v>
      </c>
      <c r="E93">
        <v>0.82489999999999997</v>
      </c>
    </row>
    <row r="94" spans="1:5" x14ac:dyDescent="0.25">
      <c r="A94" t="s">
        <v>72</v>
      </c>
      <c r="B94" t="s">
        <v>382</v>
      </c>
      <c r="C94">
        <v>1.0942000000000001</v>
      </c>
      <c r="D94">
        <v>1.3201000000000001</v>
      </c>
      <c r="E94">
        <v>1.1228</v>
      </c>
    </row>
    <row r="95" spans="1:5" x14ac:dyDescent="0.25">
      <c r="A95" t="s">
        <v>72</v>
      </c>
      <c r="B95" t="s">
        <v>384</v>
      </c>
      <c r="C95">
        <v>1.0942000000000001</v>
      </c>
      <c r="D95">
        <v>0.86819999999999997</v>
      </c>
      <c r="E95">
        <v>1.3714</v>
      </c>
    </row>
    <row r="96" spans="1:5" x14ac:dyDescent="0.25">
      <c r="A96" t="s">
        <v>72</v>
      </c>
      <c r="B96" t="s">
        <v>244</v>
      </c>
      <c r="C96">
        <v>1.0942000000000001</v>
      </c>
      <c r="D96">
        <v>0.91390000000000005</v>
      </c>
      <c r="E96">
        <v>0.96240000000000003</v>
      </c>
    </row>
    <row r="97" spans="1:5" x14ac:dyDescent="0.25">
      <c r="A97" t="s">
        <v>72</v>
      </c>
      <c r="B97" t="s">
        <v>76</v>
      </c>
      <c r="C97">
        <v>1.0942000000000001</v>
      </c>
      <c r="D97">
        <v>1.0101</v>
      </c>
      <c r="E97">
        <v>0.87380000000000002</v>
      </c>
    </row>
    <row r="98" spans="1:5" x14ac:dyDescent="0.25">
      <c r="A98" t="s">
        <v>72</v>
      </c>
      <c r="B98" t="s">
        <v>90</v>
      </c>
      <c r="C98">
        <v>1.0942000000000001</v>
      </c>
      <c r="D98">
        <v>1.0053000000000001</v>
      </c>
      <c r="E98">
        <v>1.1549</v>
      </c>
    </row>
    <row r="99" spans="1:5" x14ac:dyDescent="0.25">
      <c r="A99" t="s">
        <v>72</v>
      </c>
      <c r="B99" t="s">
        <v>63</v>
      </c>
      <c r="C99">
        <v>1.0942000000000001</v>
      </c>
      <c r="D99">
        <v>0.78339999999999999</v>
      </c>
      <c r="E99">
        <v>0.85929999999999995</v>
      </c>
    </row>
    <row r="100" spans="1:5" x14ac:dyDescent="0.25">
      <c r="A100" t="s">
        <v>91</v>
      </c>
      <c r="B100" t="s">
        <v>94</v>
      </c>
      <c r="C100">
        <v>1.1875</v>
      </c>
      <c r="D100">
        <v>0.57620000000000005</v>
      </c>
      <c r="E100">
        <v>1.3109999999999999</v>
      </c>
    </row>
    <row r="101" spans="1:5" x14ac:dyDescent="0.25">
      <c r="A101" t="s">
        <v>91</v>
      </c>
      <c r="B101" t="s">
        <v>92</v>
      </c>
      <c r="C101">
        <v>1.1875</v>
      </c>
      <c r="D101">
        <v>0.80200000000000005</v>
      </c>
      <c r="E101">
        <v>1.1860999999999999</v>
      </c>
    </row>
    <row r="102" spans="1:5" x14ac:dyDescent="0.25">
      <c r="A102" t="s">
        <v>91</v>
      </c>
      <c r="B102" t="s">
        <v>117</v>
      </c>
      <c r="C102">
        <v>1.1875</v>
      </c>
      <c r="D102">
        <v>1.0024999999999999</v>
      </c>
      <c r="E102">
        <v>0.92969999999999997</v>
      </c>
    </row>
    <row r="103" spans="1:5" x14ac:dyDescent="0.25">
      <c r="A103" t="s">
        <v>91</v>
      </c>
      <c r="B103" t="s">
        <v>98</v>
      </c>
      <c r="C103">
        <v>1.1875</v>
      </c>
      <c r="D103">
        <v>0.68169999999999997</v>
      </c>
      <c r="E103">
        <v>1.2503</v>
      </c>
    </row>
    <row r="104" spans="1:5" x14ac:dyDescent="0.25">
      <c r="A104" t="s">
        <v>91</v>
      </c>
      <c r="B104" t="s">
        <v>122</v>
      </c>
      <c r="C104">
        <v>1.1875</v>
      </c>
      <c r="D104">
        <v>1.0024999999999999</v>
      </c>
      <c r="E104">
        <v>1.2503</v>
      </c>
    </row>
    <row r="105" spans="1:5" x14ac:dyDescent="0.25">
      <c r="A105" t="s">
        <v>91</v>
      </c>
      <c r="B105" t="s">
        <v>97</v>
      </c>
      <c r="C105">
        <v>1.1875</v>
      </c>
      <c r="D105">
        <v>0.84209999999999996</v>
      </c>
      <c r="E105">
        <v>0.92120000000000002</v>
      </c>
    </row>
    <row r="106" spans="1:5" x14ac:dyDescent="0.25">
      <c r="A106" t="s">
        <v>91</v>
      </c>
      <c r="B106" t="s">
        <v>118</v>
      </c>
      <c r="C106">
        <v>1.1875</v>
      </c>
      <c r="D106">
        <v>1.2431000000000001</v>
      </c>
      <c r="E106">
        <v>1.4426000000000001</v>
      </c>
    </row>
    <row r="107" spans="1:5" x14ac:dyDescent="0.25">
      <c r="A107" t="s">
        <v>91</v>
      </c>
      <c r="B107" t="s">
        <v>109</v>
      </c>
      <c r="C107">
        <v>1.1875</v>
      </c>
      <c r="D107">
        <v>0.57620000000000005</v>
      </c>
      <c r="E107">
        <v>1.2756000000000001</v>
      </c>
    </row>
    <row r="108" spans="1:5" x14ac:dyDescent="0.25">
      <c r="A108" t="s">
        <v>91</v>
      </c>
      <c r="B108" t="s">
        <v>113</v>
      </c>
      <c r="C108">
        <v>1.1875</v>
      </c>
      <c r="D108">
        <v>0.52129999999999999</v>
      </c>
      <c r="E108">
        <v>1.4746999999999999</v>
      </c>
    </row>
    <row r="109" spans="1:5" x14ac:dyDescent="0.25">
      <c r="A109" t="s">
        <v>91</v>
      </c>
      <c r="B109" t="s">
        <v>100</v>
      </c>
      <c r="C109">
        <v>1.1875</v>
      </c>
      <c r="D109">
        <v>1.0827</v>
      </c>
      <c r="E109">
        <v>1.3144</v>
      </c>
    </row>
    <row r="110" spans="1:5" x14ac:dyDescent="0.25">
      <c r="A110" t="s">
        <v>91</v>
      </c>
      <c r="B110" t="s">
        <v>95</v>
      </c>
      <c r="C110">
        <v>1.1875</v>
      </c>
      <c r="D110">
        <v>0.76190000000000002</v>
      </c>
      <c r="E110">
        <v>0.89759999999999995</v>
      </c>
    </row>
    <row r="111" spans="1:5" x14ac:dyDescent="0.25">
      <c r="A111" t="s">
        <v>91</v>
      </c>
      <c r="B111" t="s">
        <v>99</v>
      </c>
      <c r="C111">
        <v>1.1875</v>
      </c>
      <c r="D111">
        <v>1.1368</v>
      </c>
      <c r="E111">
        <v>0.70689999999999997</v>
      </c>
    </row>
    <row r="112" spans="1:5" x14ac:dyDescent="0.25">
      <c r="A112" t="s">
        <v>91</v>
      </c>
      <c r="B112" t="s">
        <v>368</v>
      </c>
      <c r="C112">
        <v>1.1875</v>
      </c>
      <c r="D112">
        <v>1.0947</v>
      </c>
      <c r="E112">
        <v>0.9425</v>
      </c>
    </row>
    <row r="113" spans="1:5" x14ac:dyDescent="0.25">
      <c r="A113" t="s">
        <v>91</v>
      </c>
      <c r="B113" t="s">
        <v>107</v>
      </c>
      <c r="C113">
        <v>1.1875</v>
      </c>
      <c r="D113">
        <v>1.6</v>
      </c>
      <c r="E113">
        <v>0.70689999999999997</v>
      </c>
    </row>
    <row r="114" spans="1:5" x14ac:dyDescent="0.25">
      <c r="A114" t="s">
        <v>91</v>
      </c>
      <c r="B114" t="s">
        <v>130</v>
      </c>
      <c r="C114">
        <v>1.1875</v>
      </c>
      <c r="D114">
        <v>0.84209999999999996</v>
      </c>
      <c r="E114">
        <v>1.5821000000000001</v>
      </c>
    </row>
    <row r="115" spans="1:5" x14ac:dyDescent="0.25">
      <c r="A115" t="s">
        <v>91</v>
      </c>
      <c r="B115" t="s">
        <v>105</v>
      </c>
      <c r="C115">
        <v>1.1875</v>
      </c>
      <c r="D115">
        <v>1.2632000000000001</v>
      </c>
      <c r="E115">
        <v>0.87519999999999998</v>
      </c>
    </row>
    <row r="116" spans="1:5" x14ac:dyDescent="0.25">
      <c r="A116" t="s">
        <v>91</v>
      </c>
      <c r="B116" t="s">
        <v>108</v>
      </c>
      <c r="C116">
        <v>1.1875</v>
      </c>
      <c r="D116">
        <v>1.4737</v>
      </c>
      <c r="E116">
        <v>0.87519999999999998</v>
      </c>
    </row>
    <row r="117" spans="1:5" x14ac:dyDescent="0.25">
      <c r="A117" t="s">
        <v>91</v>
      </c>
      <c r="B117" t="s">
        <v>101</v>
      </c>
      <c r="C117">
        <v>1.1875</v>
      </c>
      <c r="D117">
        <v>0.84209999999999996</v>
      </c>
      <c r="E117">
        <v>0.67320000000000002</v>
      </c>
    </row>
    <row r="118" spans="1:5" x14ac:dyDescent="0.25">
      <c r="A118" t="s">
        <v>91</v>
      </c>
      <c r="B118" t="s">
        <v>84</v>
      </c>
      <c r="C118">
        <v>1.1875</v>
      </c>
      <c r="D118">
        <v>1.0637000000000001</v>
      </c>
      <c r="E118">
        <v>0.1772</v>
      </c>
    </row>
    <row r="119" spans="1:5" x14ac:dyDescent="0.25">
      <c r="A119" t="s">
        <v>91</v>
      </c>
      <c r="B119" t="s">
        <v>387</v>
      </c>
      <c r="C119">
        <v>1.1875</v>
      </c>
      <c r="D119">
        <v>1.0194000000000001</v>
      </c>
      <c r="E119">
        <v>0.92120000000000002</v>
      </c>
    </row>
    <row r="120" spans="1:5" x14ac:dyDescent="0.25">
      <c r="A120" t="s">
        <v>91</v>
      </c>
      <c r="B120" t="s">
        <v>388</v>
      </c>
      <c r="C120">
        <v>1.1875</v>
      </c>
      <c r="D120">
        <v>0.60150000000000003</v>
      </c>
      <c r="E120">
        <v>0.67320000000000002</v>
      </c>
    </row>
    <row r="121" spans="1:5" x14ac:dyDescent="0.25">
      <c r="A121" t="s">
        <v>91</v>
      </c>
      <c r="B121" t="s">
        <v>93</v>
      </c>
      <c r="C121">
        <v>1.1875</v>
      </c>
      <c r="D121">
        <v>1.1368</v>
      </c>
      <c r="E121">
        <v>1.1108</v>
      </c>
    </row>
    <row r="122" spans="1:5" x14ac:dyDescent="0.25">
      <c r="A122" t="s">
        <v>91</v>
      </c>
      <c r="B122" t="s">
        <v>111</v>
      </c>
      <c r="C122">
        <v>1.1875</v>
      </c>
      <c r="D122">
        <v>1.6841999999999999</v>
      </c>
      <c r="E122">
        <v>0.59840000000000004</v>
      </c>
    </row>
    <row r="123" spans="1:5" x14ac:dyDescent="0.25">
      <c r="A123" t="s">
        <v>91</v>
      </c>
      <c r="B123" t="s">
        <v>404</v>
      </c>
      <c r="C123">
        <v>1.1875</v>
      </c>
      <c r="D123">
        <v>1.2410000000000001</v>
      </c>
      <c r="E123">
        <v>0.74409999999999998</v>
      </c>
    </row>
    <row r="124" spans="1:5" x14ac:dyDescent="0.25">
      <c r="A124" t="s">
        <v>114</v>
      </c>
      <c r="B124" t="s">
        <v>115</v>
      </c>
      <c r="C124">
        <v>1.0949</v>
      </c>
      <c r="D124">
        <v>0.72099999999999997</v>
      </c>
      <c r="E124">
        <v>0.86429999999999996</v>
      </c>
    </row>
    <row r="125" spans="1:5" x14ac:dyDescent="0.25">
      <c r="A125" t="s">
        <v>114</v>
      </c>
      <c r="B125" t="s">
        <v>119</v>
      </c>
      <c r="C125">
        <v>1.0949</v>
      </c>
      <c r="D125">
        <v>0.9133</v>
      </c>
      <c r="E125">
        <v>0.82110000000000005</v>
      </c>
    </row>
    <row r="126" spans="1:5" x14ac:dyDescent="0.25">
      <c r="A126" t="s">
        <v>114</v>
      </c>
      <c r="B126" t="s">
        <v>96</v>
      </c>
      <c r="C126">
        <v>1.0949</v>
      </c>
      <c r="D126">
        <v>1.1416999999999999</v>
      </c>
      <c r="E126">
        <v>0.89570000000000005</v>
      </c>
    </row>
    <row r="127" spans="1:5" x14ac:dyDescent="0.25">
      <c r="A127" t="s">
        <v>114</v>
      </c>
      <c r="B127" t="s">
        <v>338</v>
      </c>
      <c r="C127">
        <v>1.0949</v>
      </c>
      <c r="D127">
        <v>0.9133</v>
      </c>
      <c r="E127">
        <v>1.2316</v>
      </c>
    </row>
    <row r="128" spans="1:5" x14ac:dyDescent="0.25">
      <c r="A128" t="s">
        <v>114</v>
      </c>
      <c r="B128" t="s">
        <v>121</v>
      </c>
      <c r="C128">
        <v>1.0949</v>
      </c>
      <c r="D128">
        <v>0.86770000000000003</v>
      </c>
      <c r="E128">
        <v>1.0823</v>
      </c>
    </row>
    <row r="129" spans="1:5" x14ac:dyDescent="0.25">
      <c r="A129" t="s">
        <v>114</v>
      </c>
      <c r="B129" t="s">
        <v>120</v>
      </c>
      <c r="C129">
        <v>1.0949</v>
      </c>
      <c r="D129">
        <v>1.1055999999999999</v>
      </c>
      <c r="E129">
        <v>1.1000000000000001</v>
      </c>
    </row>
    <row r="130" spans="1:5" x14ac:dyDescent="0.25">
      <c r="A130" t="s">
        <v>114</v>
      </c>
      <c r="B130" t="s">
        <v>128</v>
      </c>
      <c r="C130">
        <v>1.0949</v>
      </c>
      <c r="D130">
        <v>1.1873</v>
      </c>
      <c r="E130">
        <v>0.70909999999999995</v>
      </c>
    </row>
    <row r="131" spans="1:5" x14ac:dyDescent="0.25">
      <c r="A131" t="s">
        <v>114</v>
      </c>
      <c r="B131" t="s">
        <v>123</v>
      </c>
      <c r="C131">
        <v>1.0949</v>
      </c>
      <c r="D131">
        <v>1.8267</v>
      </c>
      <c r="E131">
        <v>0.70709999999999995</v>
      </c>
    </row>
    <row r="132" spans="1:5" x14ac:dyDescent="0.25">
      <c r="A132" t="s">
        <v>114</v>
      </c>
      <c r="B132" t="s">
        <v>127</v>
      </c>
      <c r="C132">
        <v>1.0949</v>
      </c>
      <c r="D132">
        <v>1.3243</v>
      </c>
      <c r="E132">
        <v>1.2316</v>
      </c>
    </row>
    <row r="133" spans="1:5" x14ac:dyDescent="0.25">
      <c r="A133" t="s">
        <v>114</v>
      </c>
      <c r="B133" t="s">
        <v>362</v>
      </c>
      <c r="C133">
        <v>1.0949</v>
      </c>
      <c r="D133">
        <v>0.77629999999999999</v>
      </c>
      <c r="E133">
        <v>1.2688999999999999</v>
      </c>
    </row>
    <row r="134" spans="1:5" x14ac:dyDescent="0.25">
      <c r="A134" t="s">
        <v>114</v>
      </c>
      <c r="B134" t="s">
        <v>129</v>
      </c>
      <c r="C134">
        <v>1.0949</v>
      </c>
      <c r="D134">
        <v>1.0046999999999999</v>
      </c>
      <c r="E134">
        <v>0.85840000000000005</v>
      </c>
    </row>
    <row r="135" spans="1:5" x14ac:dyDescent="0.25">
      <c r="A135" t="s">
        <v>114</v>
      </c>
      <c r="B135" t="s">
        <v>373</v>
      </c>
      <c r="C135">
        <v>1.0949</v>
      </c>
      <c r="D135">
        <v>1.0095000000000001</v>
      </c>
      <c r="E135">
        <v>0.94289999999999996</v>
      </c>
    </row>
    <row r="136" spans="1:5" x14ac:dyDescent="0.25">
      <c r="A136" t="s">
        <v>114</v>
      </c>
      <c r="B136" t="s">
        <v>131</v>
      </c>
      <c r="C136">
        <v>1.0949</v>
      </c>
      <c r="D136">
        <v>1.0960000000000001</v>
      </c>
      <c r="E136">
        <v>0.93300000000000005</v>
      </c>
    </row>
    <row r="137" spans="1:5" x14ac:dyDescent="0.25">
      <c r="A137" t="s">
        <v>114</v>
      </c>
      <c r="B137" t="s">
        <v>104</v>
      </c>
      <c r="C137">
        <v>1.0949</v>
      </c>
      <c r="D137">
        <v>0.86770000000000003</v>
      </c>
      <c r="E137">
        <v>0.74639999999999995</v>
      </c>
    </row>
    <row r="138" spans="1:5" x14ac:dyDescent="0.25">
      <c r="A138" t="s">
        <v>114</v>
      </c>
      <c r="B138" t="s">
        <v>136</v>
      </c>
      <c r="C138">
        <v>1.0949</v>
      </c>
      <c r="D138">
        <v>0.68500000000000005</v>
      </c>
      <c r="E138">
        <v>0.97040000000000004</v>
      </c>
    </row>
    <row r="139" spans="1:5" x14ac:dyDescent="0.25">
      <c r="A139" t="s">
        <v>114</v>
      </c>
      <c r="B139" t="s">
        <v>124</v>
      </c>
      <c r="C139">
        <v>1.0949</v>
      </c>
      <c r="D139">
        <v>1.3939999999999999</v>
      </c>
      <c r="E139">
        <v>0.86429999999999996</v>
      </c>
    </row>
    <row r="140" spans="1:5" x14ac:dyDescent="0.25">
      <c r="A140" t="s">
        <v>114</v>
      </c>
      <c r="B140" t="s">
        <v>110</v>
      </c>
      <c r="C140">
        <v>1.0949</v>
      </c>
      <c r="D140">
        <v>0.95899999999999996</v>
      </c>
      <c r="E140">
        <v>1.2316</v>
      </c>
    </row>
    <row r="141" spans="1:5" x14ac:dyDescent="0.25">
      <c r="A141" t="s">
        <v>114</v>
      </c>
      <c r="B141" t="s">
        <v>132</v>
      </c>
      <c r="C141">
        <v>1.0949</v>
      </c>
      <c r="D141">
        <v>1.0503</v>
      </c>
      <c r="E141">
        <v>0.70909999999999995</v>
      </c>
    </row>
    <row r="142" spans="1:5" x14ac:dyDescent="0.25">
      <c r="A142" t="s">
        <v>114</v>
      </c>
      <c r="B142" t="s">
        <v>116</v>
      </c>
      <c r="C142">
        <v>1.0949</v>
      </c>
      <c r="D142">
        <v>0.59370000000000001</v>
      </c>
      <c r="E142">
        <v>1.5674999999999999</v>
      </c>
    </row>
    <row r="143" spans="1:5" x14ac:dyDescent="0.25">
      <c r="A143" t="s">
        <v>114</v>
      </c>
      <c r="B143" t="s">
        <v>133</v>
      </c>
      <c r="C143">
        <v>1.0949</v>
      </c>
      <c r="D143">
        <v>0.57679999999999998</v>
      </c>
      <c r="E143">
        <v>1.2964</v>
      </c>
    </row>
    <row r="144" spans="1:5" x14ac:dyDescent="0.25">
      <c r="A144" t="s">
        <v>114</v>
      </c>
      <c r="B144" t="s">
        <v>394</v>
      </c>
      <c r="C144">
        <v>1.0949</v>
      </c>
      <c r="D144">
        <v>1.1873</v>
      </c>
      <c r="E144">
        <v>1.1196999999999999</v>
      </c>
    </row>
    <row r="145" spans="1:5" x14ac:dyDescent="0.25">
      <c r="A145" t="s">
        <v>114</v>
      </c>
      <c r="B145" t="s">
        <v>112</v>
      </c>
      <c r="C145">
        <v>1.0949</v>
      </c>
      <c r="D145">
        <v>1.4613</v>
      </c>
      <c r="E145">
        <v>1.0449999999999999</v>
      </c>
    </row>
    <row r="146" spans="1:5" x14ac:dyDescent="0.25">
      <c r="A146" t="s">
        <v>114</v>
      </c>
      <c r="B146" t="s">
        <v>134</v>
      </c>
      <c r="C146">
        <v>1.0949</v>
      </c>
      <c r="D146">
        <v>0.68500000000000005</v>
      </c>
      <c r="E146">
        <v>0.78380000000000005</v>
      </c>
    </row>
    <row r="147" spans="1:5" x14ac:dyDescent="0.25">
      <c r="A147" t="s">
        <v>114</v>
      </c>
      <c r="B147" t="s">
        <v>135</v>
      </c>
      <c r="C147">
        <v>1.0949</v>
      </c>
      <c r="D147">
        <v>0.68500000000000005</v>
      </c>
      <c r="E147">
        <v>1.0077</v>
      </c>
    </row>
    <row r="148" spans="1:5" x14ac:dyDescent="0.25">
      <c r="A148" t="s">
        <v>137</v>
      </c>
      <c r="B148" t="s">
        <v>324</v>
      </c>
      <c r="C148">
        <v>1.2487999999999999</v>
      </c>
      <c r="D148">
        <v>0.94210000000000005</v>
      </c>
      <c r="E148">
        <v>1.0676000000000001</v>
      </c>
    </row>
    <row r="149" spans="1:5" x14ac:dyDescent="0.25">
      <c r="A149" t="s">
        <v>137</v>
      </c>
      <c r="B149" t="s">
        <v>326</v>
      </c>
      <c r="C149">
        <v>1.2487999999999999</v>
      </c>
      <c r="D149">
        <v>0.93420000000000003</v>
      </c>
      <c r="E149">
        <v>1.2697000000000001</v>
      </c>
    </row>
    <row r="150" spans="1:5" x14ac:dyDescent="0.25">
      <c r="A150" t="s">
        <v>137</v>
      </c>
      <c r="B150" t="s">
        <v>332</v>
      </c>
      <c r="C150">
        <v>1.2487999999999999</v>
      </c>
      <c r="D150">
        <v>1.0363</v>
      </c>
      <c r="E150">
        <v>1.1861999999999999</v>
      </c>
    </row>
    <row r="151" spans="1:5" x14ac:dyDescent="0.25">
      <c r="A151" t="s">
        <v>137</v>
      </c>
      <c r="B151" t="s">
        <v>334</v>
      </c>
      <c r="C151">
        <v>1.2487999999999999</v>
      </c>
      <c r="D151">
        <v>0.85419999999999996</v>
      </c>
      <c r="E151">
        <v>0.76180000000000003</v>
      </c>
    </row>
    <row r="152" spans="1:5" x14ac:dyDescent="0.25">
      <c r="A152" t="s">
        <v>137</v>
      </c>
      <c r="B152" t="s">
        <v>336</v>
      </c>
      <c r="C152">
        <v>1.2487999999999999</v>
      </c>
      <c r="D152">
        <v>0.89500000000000002</v>
      </c>
      <c r="E152">
        <v>0.86990000000000001</v>
      </c>
    </row>
    <row r="153" spans="1:5" x14ac:dyDescent="0.25">
      <c r="A153" t="s">
        <v>137</v>
      </c>
      <c r="B153" t="s">
        <v>341</v>
      </c>
      <c r="C153">
        <v>1.2487999999999999</v>
      </c>
      <c r="D153">
        <v>1.2901</v>
      </c>
      <c r="E153">
        <v>0.59750000000000003</v>
      </c>
    </row>
    <row r="154" spans="1:5" x14ac:dyDescent="0.25">
      <c r="A154" t="s">
        <v>137</v>
      </c>
      <c r="B154" t="s">
        <v>345</v>
      </c>
      <c r="C154">
        <v>1.2487999999999999</v>
      </c>
      <c r="D154">
        <v>1.2012</v>
      </c>
      <c r="E154">
        <v>0.74690000000000001</v>
      </c>
    </row>
    <row r="155" spans="1:5" x14ac:dyDescent="0.25">
      <c r="A155" t="s">
        <v>137</v>
      </c>
      <c r="B155" t="s">
        <v>141</v>
      </c>
      <c r="C155">
        <v>1.2487999999999999</v>
      </c>
      <c r="D155">
        <v>0.80079999999999996</v>
      </c>
      <c r="E155">
        <v>1.9792000000000001</v>
      </c>
    </row>
    <row r="156" spans="1:5" x14ac:dyDescent="0.25">
      <c r="A156" t="s">
        <v>137</v>
      </c>
      <c r="B156" t="s">
        <v>349</v>
      </c>
      <c r="C156">
        <v>1.2487999999999999</v>
      </c>
      <c r="D156">
        <v>0.53380000000000005</v>
      </c>
      <c r="E156">
        <v>1.2697000000000001</v>
      </c>
    </row>
    <row r="157" spans="1:5" x14ac:dyDescent="0.25">
      <c r="A157" t="s">
        <v>137</v>
      </c>
      <c r="B157" t="s">
        <v>125</v>
      </c>
      <c r="C157">
        <v>1.2487999999999999</v>
      </c>
      <c r="D157">
        <v>1.0232000000000001</v>
      </c>
      <c r="E157">
        <v>0.78420000000000001</v>
      </c>
    </row>
    <row r="158" spans="1:5" x14ac:dyDescent="0.25">
      <c r="A158" t="s">
        <v>137</v>
      </c>
      <c r="B158" t="s">
        <v>361</v>
      </c>
      <c r="C158">
        <v>1.2487999999999999</v>
      </c>
      <c r="D158">
        <v>0.97870000000000001</v>
      </c>
      <c r="E158">
        <v>0.70950000000000002</v>
      </c>
    </row>
    <row r="159" spans="1:5" x14ac:dyDescent="0.25">
      <c r="A159" t="s">
        <v>137</v>
      </c>
      <c r="B159" t="s">
        <v>364</v>
      </c>
      <c r="C159">
        <v>1.2487999999999999</v>
      </c>
      <c r="D159">
        <v>0.84530000000000005</v>
      </c>
      <c r="E159">
        <v>1.2697000000000001</v>
      </c>
    </row>
    <row r="160" spans="1:5" x14ac:dyDescent="0.25">
      <c r="A160" t="s">
        <v>137</v>
      </c>
      <c r="B160" t="s">
        <v>138</v>
      </c>
      <c r="C160">
        <v>1.2487999999999999</v>
      </c>
      <c r="D160">
        <v>0.5181</v>
      </c>
      <c r="E160">
        <v>1.1861999999999999</v>
      </c>
    </row>
    <row r="161" spans="1:5" x14ac:dyDescent="0.25">
      <c r="A161" t="s">
        <v>137</v>
      </c>
      <c r="B161" t="s">
        <v>376</v>
      </c>
      <c r="C161">
        <v>1.2487999999999999</v>
      </c>
      <c r="D161">
        <v>1.2456</v>
      </c>
      <c r="E161">
        <v>0.8216</v>
      </c>
    </row>
    <row r="162" spans="1:5" x14ac:dyDescent="0.25">
      <c r="A162" t="s">
        <v>137</v>
      </c>
      <c r="B162" t="s">
        <v>390</v>
      </c>
      <c r="C162">
        <v>1.2487999999999999</v>
      </c>
      <c r="D162">
        <v>1.1011</v>
      </c>
      <c r="E162">
        <v>0.71419999999999995</v>
      </c>
    </row>
    <row r="163" spans="1:5" x14ac:dyDescent="0.25">
      <c r="A163" t="s">
        <v>137</v>
      </c>
      <c r="B163" t="s">
        <v>126</v>
      </c>
      <c r="C163">
        <v>1.2487999999999999</v>
      </c>
      <c r="D163">
        <v>0.67430000000000001</v>
      </c>
      <c r="E163">
        <v>0.95520000000000005</v>
      </c>
    </row>
    <row r="164" spans="1:5" x14ac:dyDescent="0.25">
      <c r="A164" t="s">
        <v>137</v>
      </c>
      <c r="B164" t="s">
        <v>392</v>
      </c>
      <c r="C164">
        <v>1.2487999999999999</v>
      </c>
      <c r="D164">
        <v>1.7795000000000001</v>
      </c>
      <c r="E164">
        <v>0.52280000000000004</v>
      </c>
    </row>
    <row r="165" spans="1:5" x14ac:dyDescent="0.25">
      <c r="A165" t="s">
        <v>137</v>
      </c>
      <c r="B165" t="s">
        <v>396</v>
      </c>
      <c r="C165">
        <v>1.2487999999999999</v>
      </c>
      <c r="D165">
        <v>1.1305000000000001</v>
      </c>
      <c r="E165">
        <v>1.0676000000000001</v>
      </c>
    </row>
    <row r="166" spans="1:5" x14ac:dyDescent="0.25">
      <c r="A166" t="s">
        <v>137</v>
      </c>
      <c r="B166" t="s">
        <v>401</v>
      </c>
      <c r="C166">
        <v>1.2487999999999999</v>
      </c>
      <c r="D166">
        <v>0.93420000000000003</v>
      </c>
      <c r="E166">
        <v>1.3444</v>
      </c>
    </row>
    <row r="167" spans="1:5" x14ac:dyDescent="0.25">
      <c r="A167" t="s">
        <v>137</v>
      </c>
      <c r="B167" t="s">
        <v>402</v>
      </c>
      <c r="C167">
        <v>1.2487999999999999</v>
      </c>
      <c r="D167">
        <v>0.6673</v>
      </c>
      <c r="E167">
        <v>1.6057999999999999</v>
      </c>
    </row>
    <row r="168" spans="1:5" x14ac:dyDescent="0.25">
      <c r="A168" t="s">
        <v>137</v>
      </c>
      <c r="B168" t="s">
        <v>403</v>
      </c>
      <c r="C168">
        <v>1.2487999999999999</v>
      </c>
      <c r="D168">
        <v>1.0958000000000001</v>
      </c>
      <c r="E168">
        <v>0.77829999999999999</v>
      </c>
    </row>
    <row r="169" spans="1:5" x14ac:dyDescent="0.25">
      <c r="A169" t="s">
        <v>137</v>
      </c>
      <c r="B169" t="s">
        <v>140</v>
      </c>
      <c r="C169">
        <v>1.2487999999999999</v>
      </c>
      <c r="D169">
        <v>1.6014999999999999</v>
      </c>
      <c r="E169">
        <v>0.78420000000000001</v>
      </c>
    </row>
    <row r="170" spans="1:5" x14ac:dyDescent="0.25">
      <c r="A170" t="s">
        <v>137</v>
      </c>
      <c r="B170" t="s">
        <v>139</v>
      </c>
      <c r="C170">
        <v>1.2487999999999999</v>
      </c>
      <c r="D170">
        <v>0.88970000000000005</v>
      </c>
      <c r="E170">
        <v>0.67220000000000002</v>
      </c>
    </row>
    <row r="171" spans="1:5" x14ac:dyDescent="0.25">
      <c r="A171" t="s">
        <v>19</v>
      </c>
      <c r="B171" t="s">
        <v>144</v>
      </c>
      <c r="C171">
        <v>1.1733</v>
      </c>
      <c r="D171">
        <v>1.0227999999999999</v>
      </c>
      <c r="E171">
        <v>1.1478999999999999</v>
      </c>
    </row>
    <row r="172" spans="1:5" x14ac:dyDescent="0.25">
      <c r="A172" t="s">
        <v>19</v>
      </c>
      <c r="B172" t="s">
        <v>255</v>
      </c>
      <c r="C172">
        <v>1.1733</v>
      </c>
      <c r="D172">
        <v>1.0227999999999999</v>
      </c>
      <c r="E172">
        <v>1.8102</v>
      </c>
    </row>
    <row r="173" spans="1:5" x14ac:dyDescent="0.25">
      <c r="A173" t="s">
        <v>19</v>
      </c>
      <c r="B173" t="s">
        <v>250</v>
      </c>
      <c r="C173">
        <v>1.1733</v>
      </c>
      <c r="D173">
        <v>0.90559999999999996</v>
      </c>
      <c r="E173">
        <v>0.91059999999999997</v>
      </c>
    </row>
    <row r="174" spans="1:5" x14ac:dyDescent="0.25">
      <c r="A174" t="s">
        <v>19</v>
      </c>
      <c r="B174" t="s">
        <v>157</v>
      </c>
      <c r="C174">
        <v>1.1733</v>
      </c>
      <c r="D174">
        <v>0.79549999999999998</v>
      </c>
      <c r="E174">
        <v>1.4128000000000001</v>
      </c>
    </row>
    <row r="175" spans="1:5" x14ac:dyDescent="0.25">
      <c r="A175" t="s">
        <v>19</v>
      </c>
      <c r="B175" t="s">
        <v>253</v>
      </c>
      <c r="C175">
        <v>1.1733</v>
      </c>
      <c r="D175">
        <v>1.0795999999999999</v>
      </c>
      <c r="E175">
        <v>1.0596000000000001</v>
      </c>
    </row>
    <row r="176" spans="1:5" x14ac:dyDescent="0.25">
      <c r="A176" t="s">
        <v>19</v>
      </c>
      <c r="B176" t="s">
        <v>258</v>
      </c>
      <c r="C176">
        <v>1.1733</v>
      </c>
      <c r="D176">
        <v>1.0795999999999999</v>
      </c>
      <c r="E176">
        <v>0.83889999999999998</v>
      </c>
    </row>
    <row r="177" spans="1:5" x14ac:dyDescent="0.25">
      <c r="A177" t="s">
        <v>19</v>
      </c>
      <c r="B177" t="s">
        <v>369</v>
      </c>
      <c r="C177">
        <v>1.1733</v>
      </c>
      <c r="D177">
        <v>0.74580000000000002</v>
      </c>
      <c r="E177">
        <v>1.4073</v>
      </c>
    </row>
    <row r="178" spans="1:5" x14ac:dyDescent="0.25">
      <c r="A178" t="s">
        <v>19</v>
      </c>
      <c r="B178" t="s">
        <v>260</v>
      </c>
      <c r="C178">
        <v>1.1733</v>
      </c>
      <c r="D178">
        <v>0.91320000000000001</v>
      </c>
      <c r="E178">
        <v>0.89880000000000004</v>
      </c>
    </row>
    <row r="179" spans="1:5" x14ac:dyDescent="0.25">
      <c r="A179" t="s">
        <v>19</v>
      </c>
      <c r="B179" t="s">
        <v>142</v>
      </c>
      <c r="C179">
        <v>1.1733</v>
      </c>
      <c r="D179">
        <v>1.4205000000000001</v>
      </c>
      <c r="E179">
        <v>0.52980000000000005</v>
      </c>
    </row>
    <row r="180" spans="1:5" x14ac:dyDescent="0.25">
      <c r="A180" t="s">
        <v>19</v>
      </c>
      <c r="B180" t="s">
        <v>261</v>
      </c>
      <c r="C180">
        <v>1.1733</v>
      </c>
      <c r="D180">
        <v>0.625</v>
      </c>
      <c r="E180">
        <v>1.1920999999999999</v>
      </c>
    </row>
    <row r="181" spans="1:5" x14ac:dyDescent="0.25">
      <c r="A181" t="s">
        <v>19</v>
      </c>
      <c r="B181" t="s">
        <v>21</v>
      </c>
      <c r="C181">
        <v>1.1733</v>
      </c>
      <c r="D181">
        <v>0.90910000000000002</v>
      </c>
      <c r="E181">
        <v>0.79469999999999996</v>
      </c>
    </row>
    <row r="182" spans="1:5" x14ac:dyDescent="0.25">
      <c r="A182" t="s">
        <v>19</v>
      </c>
      <c r="B182" t="s">
        <v>20</v>
      </c>
      <c r="C182">
        <v>1.1733</v>
      </c>
      <c r="D182">
        <v>1.1567000000000001</v>
      </c>
      <c r="E182">
        <v>1.0407</v>
      </c>
    </row>
    <row r="183" spans="1:5" x14ac:dyDescent="0.25">
      <c r="A183" t="s">
        <v>19</v>
      </c>
      <c r="B183" t="s">
        <v>252</v>
      </c>
      <c r="C183">
        <v>1.1733</v>
      </c>
      <c r="D183">
        <v>0.85229999999999995</v>
      </c>
      <c r="E183">
        <v>0.83889999999999998</v>
      </c>
    </row>
    <row r="184" spans="1:5" x14ac:dyDescent="0.25">
      <c r="A184" t="s">
        <v>19</v>
      </c>
      <c r="B184" t="s">
        <v>254</v>
      </c>
      <c r="C184">
        <v>1.1733</v>
      </c>
      <c r="D184">
        <v>1.1932</v>
      </c>
      <c r="E184">
        <v>0.39739999999999998</v>
      </c>
    </row>
    <row r="185" spans="1:5" x14ac:dyDescent="0.25">
      <c r="A185" t="s">
        <v>19</v>
      </c>
      <c r="B185" t="s">
        <v>145</v>
      </c>
      <c r="C185">
        <v>1.1733</v>
      </c>
      <c r="D185">
        <v>1.4205000000000001</v>
      </c>
      <c r="E185">
        <v>0.88300000000000001</v>
      </c>
    </row>
    <row r="186" spans="1:5" x14ac:dyDescent="0.25">
      <c r="A186" t="s">
        <v>19</v>
      </c>
      <c r="B186" t="s">
        <v>259</v>
      </c>
      <c r="C186">
        <v>1.1733</v>
      </c>
      <c r="D186">
        <v>0.74580000000000002</v>
      </c>
      <c r="E186">
        <v>0.78639999999999999</v>
      </c>
    </row>
    <row r="187" spans="1:5" x14ac:dyDescent="0.25">
      <c r="A187" t="s">
        <v>19</v>
      </c>
      <c r="B187" t="s">
        <v>251</v>
      </c>
      <c r="C187">
        <v>1.1733</v>
      </c>
      <c r="D187">
        <v>1.4205000000000001</v>
      </c>
      <c r="E187">
        <v>0.83889999999999998</v>
      </c>
    </row>
    <row r="188" spans="1:5" x14ac:dyDescent="0.25">
      <c r="A188" t="s">
        <v>19</v>
      </c>
      <c r="B188" t="s">
        <v>257</v>
      </c>
      <c r="C188">
        <v>1.1733</v>
      </c>
      <c r="D188">
        <v>0.66969999999999996</v>
      </c>
      <c r="E188">
        <v>1.1353</v>
      </c>
    </row>
    <row r="189" spans="1:5" x14ac:dyDescent="0.25">
      <c r="A189" t="s">
        <v>19</v>
      </c>
      <c r="B189" t="s">
        <v>256</v>
      </c>
      <c r="C189">
        <v>1.1733</v>
      </c>
      <c r="D189">
        <v>1.25</v>
      </c>
      <c r="E189">
        <v>0.83889999999999998</v>
      </c>
    </row>
    <row r="190" spans="1:5" x14ac:dyDescent="0.25">
      <c r="A190" t="s">
        <v>19</v>
      </c>
      <c r="B190" t="s">
        <v>149</v>
      </c>
      <c r="C190">
        <v>1.1733</v>
      </c>
      <c r="D190">
        <v>0.79549999999999998</v>
      </c>
      <c r="E190">
        <v>1.2362</v>
      </c>
    </row>
    <row r="191" spans="1:5" x14ac:dyDescent="0.25">
      <c r="A191" t="s">
        <v>146</v>
      </c>
      <c r="B191" t="s">
        <v>151</v>
      </c>
      <c r="C191">
        <v>0.9677</v>
      </c>
      <c r="D191">
        <v>0.9042</v>
      </c>
      <c r="E191">
        <v>0.49430000000000002</v>
      </c>
    </row>
    <row r="192" spans="1:5" x14ac:dyDescent="0.25">
      <c r="A192" t="s">
        <v>146</v>
      </c>
      <c r="B192" t="s">
        <v>153</v>
      </c>
      <c r="C192">
        <v>0.9677</v>
      </c>
      <c r="D192">
        <v>0.96450000000000002</v>
      </c>
      <c r="E192">
        <v>1.1072</v>
      </c>
    </row>
    <row r="193" spans="1:5" x14ac:dyDescent="0.25">
      <c r="A193" t="s">
        <v>146</v>
      </c>
      <c r="B193" t="s">
        <v>155</v>
      </c>
      <c r="C193">
        <v>0.9677</v>
      </c>
      <c r="D193">
        <v>1.3563000000000001</v>
      </c>
      <c r="E193">
        <v>0.84030000000000005</v>
      </c>
    </row>
    <row r="194" spans="1:5" x14ac:dyDescent="0.25">
      <c r="A194" t="s">
        <v>146</v>
      </c>
      <c r="B194" t="s">
        <v>756</v>
      </c>
      <c r="C194">
        <v>0.9677</v>
      </c>
      <c r="D194">
        <v>1.0334000000000001</v>
      </c>
      <c r="E194">
        <v>1.1072</v>
      </c>
    </row>
    <row r="195" spans="1:5" x14ac:dyDescent="0.25">
      <c r="A195" t="s">
        <v>146</v>
      </c>
      <c r="B195" t="s">
        <v>152</v>
      </c>
      <c r="C195">
        <v>0.9677</v>
      </c>
      <c r="D195">
        <v>1.2401</v>
      </c>
      <c r="E195">
        <v>1.0017</v>
      </c>
    </row>
    <row r="196" spans="1:5" x14ac:dyDescent="0.25">
      <c r="A196" t="s">
        <v>146</v>
      </c>
      <c r="B196" t="s">
        <v>346</v>
      </c>
      <c r="C196">
        <v>0.9677</v>
      </c>
      <c r="D196">
        <v>1.0334000000000001</v>
      </c>
      <c r="E196">
        <v>1.0544</v>
      </c>
    </row>
    <row r="197" spans="1:5" x14ac:dyDescent="0.25">
      <c r="A197" t="s">
        <v>146</v>
      </c>
      <c r="B197" t="s">
        <v>158</v>
      </c>
      <c r="C197">
        <v>0.9677</v>
      </c>
      <c r="D197">
        <v>0.75780000000000003</v>
      </c>
      <c r="E197">
        <v>1.2653000000000001</v>
      </c>
    </row>
    <row r="198" spans="1:5" x14ac:dyDescent="0.25">
      <c r="A198" t="s">
        <v>146</v>
      </c>
      <c r="B198" t="s">
        <v>148</v>
      </c>
      <c r="C198">
        <v>0.9677</v>
      </c>
      <c r="D198">
        <v>0.4521</v>
      </c>
      <c r="E198">
        <v>1.038</v>
      </c>
    </row>
    <row r="199" spans="1:5" x14ac:dyDescent="0.25">
      <c r="A199" t="s">
        <v>146</v>
      </c>
      <c r="B199" t="s">
        <v>159</v>
      </c>
      <c r="C199">
        <v>0.9677</v>
      </c>
      <c r="D199">
        <v>0.83960000000000001</v>
      </c>
      <c r="E199">
        <v>0.93910000000000005</v>
      </c>
    </row>
    <row r="200" spans="1:5" x14ac:dyDescent="0.25">
      <c r="A200" t="s">
        <v>146</v>
      </c>
      <c r="B200" t="s">
        <v>154</v>
      </c>
      <c r="C200">
        <v>0.9677</v>
      </c>
      <c r="D200">
        <v>1.1023000000000001</v>
      </c>
      <c r="E200">
        <v>0.89629999999999999</v>
      </c>
    </row>
    <row r="201" spans="1:5" x14ac:dyDescent="0.25">
      <c r="A201" t="s">
        <v>146</v>
      </c>
      <c r="B201" t="s">
        <v>160</v>
      </c>
      <c r="C201">
        <v>0.9677</v>
      </c>
      <c r="D201">
        <v>0.77500000000000002</v>
      </c>
      <c r="E201">
        <v>1.5817000000000001</v>
      </c>
    </row>
    <row r="202" spans="1:5" x14ac:dyDescent="0.25">
      <c r="A202" t="s">
        <v>146</v>
      </c>
      <c r="B202" t="s">
        <v>143</v>
      </c>
      <c r="C202">
        <v>0.9677</v>
      </c>
      <c r="D202">
        <v>1.1712</v>
      </c>
      <c r="E202">
        <v>1.0544</v>
      </c>
    </row>
    <row r="203" spans="1:5" x14ac:dyDescent="0.25">
      <c r="A203" t="s">
        <v>146</v>
      </c>
      <c r="B203" t="s">
        <v>156</v>
      </c>
      <c r="C203">
        <v>0.9677</v>
      </c>
      <c r="D203">
        <v>0.9042</v>
      </c>
      <c r="E203">
        <v>1.038</v>
      </c>
    </row>
    <row r="204" spans="1:5" x14ac:dyDescent="0.25">
      <c r="A204" t="s">
        <v>146</v>
      </c>
      <c r="B204" t="s">
        <v>164</v>
      </c>
      <c r="C204">
        <v>0.9677</v>
      </c>
      <c r="D204">
        <v>1.2917000000000001</v>
      </c>
      <c r="E204">
        <v>0.93910000000000005</v>
      </c>
    </row>
    <row r="205" spans="1:5" x14ac:dyDescent="0.25">
      <c r="A205" t="s">
        <v>146</v>
      </c>
      <c r="B205" t="s">
        <v>162</v>
      </c>
      <c r="C205">
        <v>0.9677</v>
      </c>
      <c r="D205">
        <v>0.68889999999999996</v>
      </c>
      <c r="E205">
        <v>1.1072</v>
      </c>
    </row>
    <row r="206" spans="1:5" x14ac:dyDescent="0.25">
      <c r="A206" t="s">
        <v>146</v>
      </c>
      <c r="B206" t="s">
        <v>757</v>
      </c>
      <c r="C206">
        <v>0.9677</v>
      </c>
      <c r="D206">
        <v>0.77500000000000002</v>
      </c>
      <c r="E206">
        <v>1.1861999999999999</v>
      </c>
    </row>
    <row r="207" spans="1:5" x14ac:dyDescent="0.25">
      <c r="A207" t="s">
        <v>146</v>
      </c>
      <c r="B207" t="s">
        <v>161</v>
      </c>
      <c r="C207">
        <v>0.9677</v>
      </c>
      <c r="D207">
        <v>0.83960000000000001</v>
      </c>
      <c r="E207">
        <v>1.038</v>
      </c>
    </row>
    <row r="208" spans="1:5" x14ac:dyDescent="0.25">
      <c r="A208" t="s">
        <v>146</v>
      </c>
      <c r="B208" t="s">
        <v>150</v>
      </c>
      <c r="C208">
        <v>0.9677</v>
      </c>
      <c r="D208">
        <v>1.3563000000000001</v>
      </c>
      <c r="E208">
        <v>0.88970000000000005</v>
      </c>
    </row>
    <row r="209" spans="1:5" x14ac:dyDescent="0.25">
      <c r="A209" t="s">
        <v>146</v>
      </c>
      <c r="B209" t="s">
        <v>147</v>
      </c>
      <c r="C209">
        <v>0.9677</v>
      </c>
      <c r="D209">
        <v>1.7222999999999999</v>
      </c>
      <c r="E209">
        <v>0.73809999999999998</v>
      </c>
    </row>
    <row r="210" spans="1:5" x14ac:dyDescent="0.25">
      <c r="A210" t="s">
        <v>146</v>
      </c>
      <c r="B210" t="s">
        <v>163</v>
      </c>
      <c r="C210">
        <v>0.9677</v>
      </c>
      <c r="D210">
        <v>0.82669999999999999</v>
      </c>
      <c r="E210">
        <v>0.68540000000000001</v>
      </c>
    </row>
    <row r="211" spans="1:5" x14ac:dyDescent="0.25">
      <c r="A211" t="s">
        <v>165</v>
      </c>
      <c r="B211" t="s">
        <v>270</v>
      </c>
      <c r="C211">
        <v>1.0704</v>
      </c>
      <c r="D211">
        <v>1.3079000000000001</v>
      </c>
      <c r="E211">
        <v>0.92200000000000004</v>
      </c>
    </row>
    <row r="212" spans="1:5" x14ac:dyDescent="0.25">
      <c r="A212" t="s">
        <v>165</v>
      </c>
      <c r="B212" t="s">
        <v>168</v>
      </c>
      <c r="C212">
        <v>1.0704</v>
      </c>
      <c r="D212">
        <v>0.3337</v>
      </c>
      <c r="E212">
        <v>1.7562</v>
      </c>
    </row>
    <row r="213" spans="1:5" x14ac:dyDescent="0.25">
      <c r="A213" t="s">
        <v>165</v>
      </c>
      <c r="B213" t="s">
        <v>268</v>
      </c>
      <c r="C213">
        <v>1.0704</v>
      </c>
      <c r="D213">
        <v>0.93420000000000003</v>
      </c>
      <c r="E213">
        <v>0.71350000000000002</v>
      </c>
    </row>
    <row r="214" spans="1:5" x14ac:dyDescent="0.25">
      <c r="A214" t="s">
        <v>165</v>
      </c>
      <c r="B214" t="s">
        <v>166</v>
      </c>
      <c r="C214">
        <v>1.0704</v>
      </c>
      <c r="D214">
        <v>0.86750000000000005</v>
      </c>
      <c r="E214">
        <v>0.93300000000000005</v>
      </c>
    </row>
    <row r="215" spans="1:5" x14ac:dyDescent="0.25">
      <c r="A215" t="s">
        <v>165</v>
      </c>
      <c r="B215" t="s">
        <v>271</v>
      </c>
      <c r="C215">
        <v>1.0704</v>
      </c>
      <c r="D215">
        <v>0.60060000000000002</v>
      </c>
      <c r="E215">
        <v>1.4818</v>
      </c>
    </row>
    <row r="216" spans="1:5" x14ac:dyDescent="0.25">
      <c r="A216" t="s">
        <v>165</v>
      </c>
      <c r="B216" t="s">
        <v>263</v>
      </c>
      <c r="C216">
        <v>1.0704</v>
      </c>
      <c r="D216">
        <v>0.62280000000000002</v>
      </c>
      <c r="E216">
        <v>0.61470000000000002</v>
      </c>
    </row>
    <row r="217" spans="1:5" x14ac:dyDescent="0.25">
      <c r="A217" t="s">
        <v>165</v>
      </c>
      <c r="B217" t="s">
        <v>773</v>
      </c>
      <c r="C217">
        <v>1.0704</v>
      </c>
      <c r="D217">
        <v>1.0009999999999999</v>
      </c>
      <c r="E217">
        <v>1.2074</v>
      </c>
    </row>
    <row r="218" spans="1:5" x14ac:dyDescent="0.25">
      <c r="A218" t="s">
        <v>165</v>
      </c>
      <c r="B218" t="s">
        <v>267</v>
      </c>
      <c r="C218">
        <v>1.0704</v>
      </c>
      <c r="D218">
        <v>0.53380000000000005</v>
      </c>
      <c r="E218">
        <v>0.82320000000000004</v>
      </c>
    </row>
    <row r="219" spans="1:5" x14ac:dyDescent="0.25">
      <c r="A219" t="s">
        <v>165</v>
      </c>
      <c r="B219" t="s">
        <v>264</v>
      </c>
      <c r="C219">
        <v>1.0704</v>
      </c>
      <c r="D219">
        <v>1.0009999999999999</v>
      </c>
      <c r="E219">
        <v>0.76829999999999998</v>
      </c>
    </row>
    <row r="220" spans="1:5" x14ac:dyDescent="0.25">
      <c r="A220" t="s">
        <v>165</v>
      </c>
      <c r="B220" t="s">
        <v>262</v>
      </c>
      <c r="C220">
        <v>1.0704</v>
      </c>
      <c r="D220">
        <v>1.6014999999999999</v>
      </c>
      <c r="E220">
        <v>0.54879999999999995</v>
      </c>
    </row>
    <row r="221" spans="1:5" x14ac:dyDescent="0.25">
      <c r="A221" t="s">
        <v>165</v>
      </c>
      <c r="B221" t="s">
        <v>269</v>
      </c>
      <c r="C221">
        <v>1.0704</v>
      </c>
      <c r="D221">
        <v>0.93420000000000003</v>
      </c>
      <c r="E221">
        <v>0.82320000000000004</v>
      </c>
    </row>
    <row r="222" spans="1:5" x14ac:dyDescent="0.25">
      <c r="A222" t="s">
        <v>165</v>
      </c>
      <c r="B222" t="s">
        <v>167</v>
      </c>
      <c r="C222">
        <v>1.0704</v>
      </c>
      <c r="D222">
        <v>1.0677000000000001</v>
      </c>
      <c r="E222">
        <v>1.3720000000000001</v>
      </c>
    </row>
    <row r="223" spans="1:5" x14ac:dyDescent="0.25">
      <c r="A223" t="s">
        <v>165</v>
      </c>
      <c r="B223" t="s">
        <v>265</v>
      </c>
      <c r="C223">
        <v>1.0704</v>
      </c>
      <c r="D223">
        <v>1.6816</v>
      </c>
      <c r="E223">
        <v>0.66590000000000005</v>
      </c>
    </row>
    <row r="224" spans="1:5" x14ac:dyDescent="0.25">
      <c r="A224" t="s">
        <v>165</v>
      </c>
      <c r="B224" t="s">
        <v>266</v>
      </c>
      <c r="C224">
        <v>1.0704</v>
      </c>
      <c r="D224">
        <v>1.4681</v>
      </c>
      <c r="E224">
        <v>1.4269000000000001</v>
      </c>
    </row>
    <row r="225" spans="1:5" x14ac:dyDescent="0.25">
      <c r="A225" t="s">
        <v>22</v>
      </c>
      <c r="B225" t="s">
        <v>278</v>
      </c>
      <c r="C225">
        <v>1.3310999999999999</v>
      </c>
      <c r="D225">
        <v>1.3523000000000001</v>
      </c>
      <c r="E225">
        <v>0.57589999999999997</v>
      </c>
    </row>
    <row r="226" spans="1:5" x14ac:dyDescent="0.25">
      <c r="A226" t="s">
        <v>22</v>
      </c>
      <c r="B226" t="s">
        <v>169</v>
      </c>
      <c r="C226">
        <v>1.3310999999999999</v>
      </c>
      <c r="D226">
        <v>0.70120000000000005</v>
      </c>
      <c r="E226">
        <v>1.1517999999999999</v>
      </c>
    </row>
    <row r="227" spans="1:5" x14ac:dyDescent="0.25">
      <c r="A227" t="s">
        <v>22</v>
      </c>
      <c r="B227" t="s">
        <v>307</v>
      </c>
      <c r="C227">
        <v>1.3310999999999999</v>
      </c>
      <c r="D227">
        <v>0.61040000000000005</v>
      </c>
      <c r="E227">
        <v>1.3705000000000001</v>
      </c>
    </row>
    <row r="228" spans="1:5" x14ac:dyDescent="0.25">
      <c r="A228" t="s">
        <v>22</v>
      </c>
      <c r="B228" t="s">
        <v>283</v>
      </c>
      <c r="C228">
        <v>1.3310999999999999</v>
      </c>
      <c r="D228">
        <v>0.84519999999999995</v>
      </c>
      <c r="E228">
        <v>0.74760000000000004</v>
      </c>
    </row>
    <row r="229" spans="1:5" x14ac:dyDescent="0.25">
      <c r="A229" t="s">
        <v>22</v>
      </c>
      <c r="B229" t="s">
        <v>273</v>
      </c>
      <c r="C229">
        <v>1.3310999999999999</v>
      </c>
      <c r="D229">
        <v>0.80130000000000001</v>
      </c>
      <c r="E229">
        <v>0.97460000000000002</v>
      </c>
    </row>
    <row r="230" spans="1:5" x14ac:dyDescent="0.25">
      <c r="A230" t="s">
        <v>22</v>
      </c>
      <c r="B230" t="s">
        <v>279</v>
      </c>
      <c r="C230">
        <v>1.3310999999999999</v>
      </c>
      <c r="D230">
        <v>0.61040000000000005</v>
      </c>
      <c r="E230">
        <v>1.2043999999999999</v>
      </c>
    </row>
    <row r="231" spans="1:5" x14ac:dyDescent="0.25">
      <c r="A231" t="s">
        <v>22</v>
      </c>
      <c r="B231" t="s">
        <v>280</v>
      </c>
      <c r="C231">
        <v>1.3310999999999999</v>
      </c>
      <c r="D231">
        <v>1.3523000000000001</v>
      </c>
      <c r="E231">
        <v>0.48730000000000001</v>
      </c>
    </row>
    <row r="232" spans="1:5" x14ac:dyDescent="0.25">
      <c r="A232" t="s">
        <v>22</v>
      </c>
      <c r="B232" t="s">
        <v>281</v>
      </c>
      <c r="C232">
        <v>1.3310999999999999</v>
      </c>
      <c r="D232">
        <v>1.3523000000000001</v>
      </c>
      <c r="E232">
        <v>0.75309999999999999</v>
      </c>
    </row>
    <row r="233" spans="1:5" x14ac:dyDescent="0.25">
      <c r="A233" t="s">
        <v>22</v>
      </c>
      <c r="B233" t="s">
        <v>23</v>
      </c>
      <c r="C233">
        <v>1.3310999999999999</v>
      </c>
      <c r="D233">
        <v>1.1738</v>
      </c>
      <c r="E233">
        <v>1.1213</v>
      </c>
    </row>
    <row r="234" spans="1:5" x14ac:dyDescent="0.25">
      <c r="A234" t="s">
        <v>22</v>
      </c>
      <c r="B234" t="s">
        <v>308</v>
      </c>
      <c r="C234">
        <v>1.3310999999999999</v>
      </c>
      <c r="D234">
        <v>1.6528</v>
      </c>
      <c r="E234">
        <v>0.75309999999999999</v>
      </c>
    </row>
    <row r="235" spans="1:5" x14ac:dyDescent="0.25">
      <c r="A235" t="s">
        <v>22</v>
      </c>
      <c r="B235" t="s">
        <v>272</v>
      </c>
      <c r="C235">
        <v>1.3310999999999999</v>
      </c>
      <c r="D235">
        <v>1.4556</v>
      </c>
      <c r="E235">
        <v>0.49840000000000001</v>
      </c>
    </row>
    <row r="236" spans="1:5" x14ac:dyDescent="0.25">
      <c r="A236" t="s">
        <v>22</v>
      </c>
      <c r="B236" t="s">
        <v>24</v>
      </c>
      <c r="C236">
        <v>1.3310999999999999</v>
      </c>
      <c r="D236">
        <v>1.4023000000000001</v>
      </c>
      <c r="E236">
        <v>0.93030000000000002</v>
      </c>
    </row>
    <row r="237" spans="1:5" x14ac:dyDescent="0.25">
      <c r="A237" t="s">
        <v>22</v>
      </c>
      <c r="B237" t="s">
        <v>284</v>
      </c>
      <c r="C237">
        <v>1.3310999999999999</v>
      </c>
      <c r="D237">
        <v>0.53659999999999997</v>
      </c>
      <c r="E237">
        <v>1.6137999999999999</v>
      </c>
    </row>
    <row r="238" spans="1:5" x14ac:dyDescent="0.25">
      <c r="A238" t="s">
        <v>22</v>
      </c>
      <c r="B238" t="s">
        <v>173</v>
      </c>
      <c r="C238">
        <v>1.3310999999999999</v>
      </c>
      <c r="D238">
        <v>0.80130000000000001</v>
      </c>
      <c r="E238">
        <v>1.0188999999999999</v>
      </c>
    </row>
    <row r="239" spans="1:5" x14ac:dyDescent="0.25">
      <c r="A239" t="s">
        <v>22</v>
      </c>
      <c r="B239" t="s">
        <v>276</v>
      </c>
      <c r="C239">
        <v>1.3310999999999999</v>
      </c>
      <c r="D239">
        <v>1.5495000000000001</v>
      </c>
      <c r="E239">
        <v>1.1629</v>
      </c>
    </row>
    <row r="240" spans="1:5" x14ac:dyDescent="0.25">
      <c r="A240" t="s">
        <v>22</v>
      </c>
      <c r="B240" t="s">
        <v>172</v>
      </c>
      <c r="C240">
        <v>1.3310999999999999</v>
      </c>
      <c r="D240">
        <v>0.75129999999999997</v>
      </c>
      <c r="E240">
        <v>1.5366</v>
      </c>
    </row>
    <row r="241" spans="1:5" x14ac:dyDescent="0.25">
      <c r="A241" t="s">
        <v>22</v>
      </c>
      <c r="B241" t="s">
        <v>171</v>
      </c>
      <c r="C241">
        <v>1.3310999999999999</v>
      </c>
      <c r="D241">
        <v>0.4007</v>
      </c>
      <c r="E241">
        <v>0.62019999999999997</v>
      </c>
    </row>
    <row r="242" spans="1:5" x14ac:dyDescent="0.25">
      <c r="A242" t="s">
        <v>22</v>
      </c>
      <c r="B242" t="s">
        <v>174</v>
      </c>
      <c r="C242">
        <v>1.3310999999999999</v>
      </c>
      <c r="D242">
        <v>0.91220000000000001</v>
      </c>
      <c r="E242">
        <v>1.1866000000000001</v>
      </c>
    </row>
    <row r="243" spans="1:5" x14ac:dyDescent="0.25">
      <c r="A243" t="s">
        <v>22</v>
      </c>
      <c r="B243" t="s">
        <v>182</v>
      </c>
      <c r="C243">
        <v>1.3310999999999999</v>
      </c>
      <c r="D243">
        <v>0.50080000000000002</v>
      </c>
      <c r="E243">
        <v>1.1074999999999999</v>
      </c>
    </row>
    <row r="244" spans="1:5" x14ac:dyDescent="0.25">
      <c r="A244" t="s">
        <v>22</v>
      </c>
      <c r="B244" t="s">
        <v>170</v>
      </c>
      <c r="C244">
        <v>1.3310999999999999</v>
      </c>
      <c r="D244">
        <v>1.202</v>
      </c>
      <c r="E244">
        <v>1.1960999999999999</v>
      </c>
    </row>
    <row r="245" spans="1:5" x14ac:dyDescent="0.25">
      <c r="A245" t="s">
        <v>25</v>
      </c>
      <c r="B245" t="s">
        <v>760</v>
      </c>
      <c r="C245">
        <v>1.0940000000000001</v>
      </c>
      <c r="D245">
        <v>0.91410000000000002</v>
      </c>
      <c r="E245">
        <v>1.4209000000000001</v>
      </c>
    </row>
    <row r="246" spans="1:5" x14ac:dyDescent="0.25">
      <c r="A246" t="s">
        <v>25</v>
      </c>
      <c r="B246" t="s">
        <v>176</v>
      </c>
      <c r="C246">
        <v>1.0940000000000001</v>
      </c>
      <c r="D246">
        <v>1.4854000000000001</v>
      </c>
      <c r="E246">
        <v>1.0084</v>
      </c>
    </row>
    <row r="247" spans="1:5" x14ac:dyDescent="0.25">
      <c r="A247" t="s">
        <v>25</v>
      </c>
      <c r="B247" t="s">
        <v>275</v>
      </c>
      <c r="C247">
        <v>1.0940000000000001</v>
      </c>
      <c r="D247">
        <v>1.036</v>
      </c>
      <c r="E247">
        <v>0.6845</v>
      </c>
    </row>
    <row r="248" spans="1:5" x14ac:dyDescent="0.25">
      <c r="A248" t="s">
        <v>25</v>
      </c>
      <c r="B248" t="s">
        <v>180</v>
      </c>
      <c r="C248">
        <v>1.0940000000000001</v>
      </c>
      <c r="D248">
        <v>1.3711</v>
      </c>
      <c r="E248">
        <v>0.5958</v>
      </c>
    </row>
    <row r="249" spans="1:5" x14ac:dyDescent="0.25">
      <c r="A249" t="s">
        <v>25</v>
      </c>
      <c r="B249" t="s">
        <v>175</v>
      </c>
      <c r="C249">
        <v>1.0940000000000001</v>
      </c>
      <c r="D249">
        <v>0.79979999999999996</v>
      </c>
      <c r="E249">
        <v>0.73340000000000005</v>
      </c>
    </row>
    <row r="250" spans="1:5" x14ac:dyDescent="0.25">
      <c r="A250" t="s">
        <v>25</v>
      </c>
      <c r="B250" t="s">
        <v>761</v>
      </c>
      <c r="C250">
        <v>1.0940000000000001</v>
      </c>
      <c r="D250">
        <v>1.1997</v>
      </c>
      <c r="E250">
        <v>1.1458999999999999</v>
      </c>
    </row>
    <row r="251" spans="1:5" x14ac:dyDescent="0.25">
      <c r="A251" t="s">
        <v>25</v>
      </c>
      <c r="B251" t="s">
        <v>178</v>
      </c>
      <c r="C251">
        <v>1.0940000000000001</v>
      </c>
      <c r="D251">
        <v>0.62839999999999996</v>
      </c>
      <c r="E251">
        <v>1.375</v>
      </c>
    </row>
    <row r="252" spans="1:5" x14ac:dyDescent="0.25">
      <c r="A252" t="s">
        <v>25</v>
      </c>
      <c r="B252" t="s">
        <v>282</v>
      </c>
      <c r="C252">
        <v>1.0940000000000001</v>
      </c>
      <c r="D252">
        <v>1.1997</v>
      </c>
      <c r="E252">
        <v>0.6875</v>
      </c>
    </row>
    <row r="253" spans="1:5" x14ac:dyDescent="0.25">
      <c r="A253" t="s">
        <v>25</v>
      </c>
      <c r="B253" t="s">
        <v>274</v>
      </c>
      <c r="C253">
        <v>1.0940000000000001</v>
      </c>
      <c r="D253">
        <v>0.74270000000000003</v>
      </c>
      <c r="E253">
        <v>1.4209000000000001</v>
      </c>
    </row>
    <row r="254" spans="1:5" x14ac:dyDescent="0.25">
      <c r="A254" t="s">
        <v>25</v>
      </c>
      <c r="B254" t="s">
        <v>27</v>
      </c>
      <c r="C254">
        <v>1.0940000000000001</v>
      </c>
      <c r="D254">
        <v>1.1426000000000001</v>
      </c>
      <c r="E254">
        <v>0.91669999999999996</v>
      </c>
    </row>
    <row r="255" spans="1:5" x14ac:dyDescent="0.25">
      <c r="A255" t="s">
        <v>25</v>
      </c>
      <c r="B255" t="s">
        <v>184</v>
      </c>
      <c r="C255">
        <v>1.0940000000000001</v>
      </c>
      <c r="D255">
        <v>0.97119999999999995</v>
      </c>
      <c r="E255">
        <v>0.5958</v>
      </c>
    </row>
    <row r="256" spans="1:5" x14ac:dyDescent="0.25">
      <c r="A256" t="s">
        <v>25</v>
      </c>
      <c r="B256" t="s">
        <v>177</v>
      </c>
      <c r="C256">
        <v>1.0940000000000001</v>
      </c>
      <c r="D256">
        <v>1.1426000000000001</v>
      </c>
      <c r="E256">
        <v>0.87090000000000001</v>
      </c>
    </row>
    <row r="257" spans="1:5" x14ac:dyDescent="0.25">
      <c r="A257" t="s">
        <v>25</v>
      </c>
      <c r="B257" t="s">
        <v>277</v>
      </c>
      <c r="C257">
        <v>1.0940000000000001</v>
      </c>
      <c r="D257">
        <v>1.1997</v>
      </c>
      <c r="E257">
        <v>0.91669999999999996</v>
      </c>
    </row>
    <row r="258" spans="1:5" x14ac:dyDescent="0.25">
      <c r="A258" t="s">
        <v>25</v>
      </c>
      <c r="B258" t="s">
        <v>759</v>
      </c>
      <c r="C258">
        <v>1.0940000000000001</v>
      </c>
      <c r="D258">
        <v>1.0854999999999999</v>
      </c>
      <c r="E258">
        <v>0.64170000000000005</v>
      </c>
    </row>
    <row r="259" spans="1:5" x14ac:dyDescent="0.25">
      <c r="A259" t="s">
        <v>25</v>
      </c>
      <c r="B259" t="s">
        <v>179</v>
      </c>
      <c r="C259">
        <v>1.0940000000000001</v>
      </c>
      <c r="D259">
        <v>1.0854999999999999</v>
      </c>
      <c r="E259">
        <v>0.82499999999999996</v>
      </c>
    </row>
    <row r="260" spans="1:5" x14ac:dyDescent="0.25">
      <c r="A260" t="s">
        <v>25</v>
      </c>
      <c r="B260" t="s">
        <v>181</v>
      </c>
      <c r="C260">
        <v>1.0940000000000001</v>
      </c>
      <c r="D260">
        <v>0.51419999999999999</v>
      </c>
      <c r="E260">
        <v>1.4209000000000001</v>
      </c>
    </row>
    <row r="261" spans="1:5" x14ac:dyDescent="0.25">
      <c r="A261" t="s">
        <v>25</v>
      </c>
      <c r="B261" t="s">
        <v>183</v>
      </c>
      <c r="C261">
        <v>1.0940000000000001</v>
      </c>
      <c r="D261">
        <v>0.68559999999999999</v>
      </c>
      <c r="E261">
        <v>0.91669999999999996</v>
      </c>
    </row>
    <row r="262" spans="1:5" x14ac:dyDescent="0.25">
      <c r="A262" t="s">
        <v>25</v>
      </c>
      <c r="B262" t="s">
        <v>309</v>
      </c>
      <c r="C262">
        <v>1.0940000000000001</v>
      </c>
      <c r="D262">
        <v>0.74270000000000003</v>
      </c>
      <c r="E262">
        <v>1.0542</v>
      </c>
    </row>
    <row r="263" spans="1:5" x14ac:dyDescent="0.25">
      <c r="A263" t="s">
        <v>25</v>
      </c>
      <c r="B263" t="s">
        <v>758</v>
      </c>
      <c r="C263">
        <v>1.0940000000000001</v>
      </c>
      <c r="D263">
        <v>1.3140000000000001</v>
      </c>
      <c r="E263">
        <v>1.2834000000000001</v>
      </c>
    </row>
    <row r="264" spans="1:5" x14ac:dyDescent="0.25">
      <c r="A264" t="s">
        <v>25</v>
      </c>
      <c r="B264" t="s">
        <v>26</v>
      </c>
      <c r="C264">
        <v>1.0940000000000001</v>
      </c>
      <c r="D264">
        <v>0.74270000000000003</v>
      </c>
      <c r="E264">
        <v>1.4666999999999999</v>
      </c>
    </row>
    <row r="265" spans="1:5" x14ac:dyDescent="0.25">
      <c r="A265" t="s">
        <v>185</v>
      </c>
      <c r="B265" t="s">
        <v>290</v>
      </c>
      <c r="C265">
        <v>1.304</v>
      </c>
      <c r="D265">
        <v>1.6980999999999999</v>
      </c>
      <c r="E265">
        <v>0.32129999999999997</v>
      </c>
    </row>
    <row r="266" spans="1:5" x14ac:dyDescent="0.25">
      <c r="A266" t="s">
        <v>185</v>
      </c>
      <c r="B266" t="s">
        <v>193</v>
      </c>
      <c r="C266">
        <v>1.304</v>
      </c>
      <c r="D266">
        <v>1.3146</v>
      </c>
      <c r="E266">
        <v>0.87219999999999998</v>
      </c>
    </row>
    <row r="267" spans="1:5" x14ac:dyDescent="0.25">
      <c r="A267" t="s">
        <v>185</v>
      </c>
      <c r="B267" t="s">
        <v>766</v>
      </c>
      <c r="C267">
        <v>1.304</v>
      </c>
      <c r="D267">
        <v>0.98599999999999999</v>
      </c>
      <c r="E267">
        <v>1.3312999999999999</v>
      </c>
    </row>
    <row r="268" spans="1:5" x14ac:dyDescent="0.25">
      <c r="A268" t="s">
        <v>185</v>
      </c>
      <c r="B268" t="s">
        <v>291</v>
      </c>
      <c r="C268">
        <v>1.304</v>
      </c>
      <c r="D268">
        <v>1.5885</v>
      </c>
      <c r="E268">
        <v>0.68859999999999999</v>
      </c>
    </row>
    <row r="269" spans="1:5" x14ac:dyDescent="0.25">
      <c r="A269" t="s">
        <v>185</v>
      </c>
      <c r="B269" t="s">
        <v>192</v>
      </c>
      <c r="C269">
        <v>1.304</v>
      </c>
      <c r="D269">
        <v>0.6573</v>
      </c>
      <c r="E269">
        <v>1.5608</v>
      </c>
    </row>
    <row r="270" spans="1:5" x14ac:dyDescent="0.25">
      <c r="A270" t="s">
        <v>185</v>
      </c>
      <c r="B270" t="s">
        <v>765</v>
      </c>
      <c r="C270">
        <v>1.304</v>
      </c>
      <c r="D270">
        <v>0.60250000000000004</v>
      </c>
      <c r="E270">
        <v>1.0099</v>
      </c>
    </row>
    <row r="271" spans="1:5" x14ac:dyDescent="0.25">
      <c r="A271" t="s">
        <v>185</v>
      </c>
      <c r="B271" t="s">
        <v>287</v>
      </c>
      <c r="C271">
        <v>1.304</v>
      </c>
      <c r="D271">
        <v>1.1503000000000001</v>
      </c>
      <c r="E271">
        <v>1.1476</v>
      </c>
    </row>
    <row r="272" spans="1:5" x14ac:dyDescent="0.25">
      <c r="A272" t="s">
        <v>185</v>
      </c>
      <c r="B272" t="s">
        <v>289</v>
      </c>
      <c r="C272">
        <v>1.304</v>
      </c>
      <c r="D272">
        <v>0.60250000000000004</v>
      </c>
      <c r="E272">
        <v>0.73450000000000004</v>
      </c>
    </row>
    <row r="273" spans="1:5" x14ac:dyDescent="0.25">
      <c r="A273" t="s">
        <v>185</v>
      </c>
      <c r="B273" t="s">
        <v>190</v>
      </c>
      <c r="C273">
        <v>1.304</v>
      </c>
      <c r="D273">
        <v>0.54779999999999995</v>
      </c>
      <c r="E273">
        <v>1.1016999999999999</v>
      </c>
    </row>
    <row r="274" spans="1:5" x14ac:dyDescent="0.25">
      <c r="A274" t="s">
        <v>185</v>
      </c>
      <c r="B274" t="s">
        <v>767</v>
      </c>
      <c r="C274">
        <v>1.304</v>
      </c>
      <c r="D274">
        <v>1.1758999999999999</v>
      </c>
      <c r="E274">
        <v>1.1140000000000001</v>
      </c>
    </row>
    <row r="275" spans="1:5" x14ac:dyDescent="0.25">
      <c r="A275" t="s">
        <v>185</v>
      </c>
      <c r="B275" t="s">
        <v>188</v>
      </c>
      <c r="C275">
        <v>1.304</v>
      </c>
      <c r="D275">
        <v>1.6980999999999999</v>
      </c>
      <c r="E275">
        <v>0.73450000000000004</v>
      </c>
    </row>
    <row r="276" spans="1:5" x14ac:dyDescent="0.25">
      <c r="A276" t="s">
        <v>185</v>
      </c>
      <c r="B276" t="s">
        <v>187</v>
      </c>
      <c r="C276">
        <v>1.304</v>
      </c>
      <c r="D276">
        <v>0.48799999999999999</v>
      </c>
      <c r="E276">
        <v>1.0516000000000001</v>
      </c>
    </row>
    <row r="277" spans="1:5" x14ac:dyDescent="0.25">
      <c r="A277" t="s">
        <v>185</v>
      </c>
      <c r="B277" t="s">
        <v>288</v>
      </c>
      <c r="C277">
        <v>1.304</v>
      </c>
      <c r="D277">
        <v>1.2051000000000001</v>
      </c>
      <c r="E277">
        <v>1.0099</v>
      </c>
    </row>
    <row r="278" spans="1:5" x14ac:dyDescent="0.25">
      <c r="A278" t="s">
        <v>185</v>
      </c>
      <c r="B278" t="s">
        <v>189</v>
      </c>
      <c r="C278">
        <v>1.304</v>
      </c>
      <c r="D278">
        <v>0.93120000000000003</v>
      </c>
      <c r="E278">
        <v>0.91810000000000003</v>
      </c>
    </row>
    <row r="279" spans="1:5" x14ac:dyDescent="0.25">
      <c r="A279" t="s">
        <v>185</v>
      </c>
      <c r="B279" t="s">
        <v>186</v>
      </c>
      <c r="C279">
        <v>1.304</v>
      </c>
      <c r="D279">
        <v>0.98599999999999999</v>
      </c>
      <c r="E279">
        <v>0.87219999999999998</v>
      </c>
    </row>
    <row r="280" spans="1:5" x14ac:dyDescent="0.25">
      <c r="A280" t="s">
        <v>185</v>
      </c>
      <c r="B280" t="s">
        <v>285</v>
      </c>
      <c r="C280">
        <v>1.304</v>
      </c>
      <c r="D280">
        <v>1.0407999999999999</v>
      </c>
      <c r="E280">
        <v>1.0099</v>
      </c>
    </row>
    <row r="281" spans="1:5" x14ac:dyDescent="0.25">
      <c r="A281" t="s">
        <v>185</v>
      </c>
      <c r="B281" t="s">
        <v>286</v>
      </c>
      <c r="C281">
        <v>1.304</v>
      </c>
      <c r="D281">
        <v>0.60250000000000004</v>
      </c>
      <c r="E281">
        <v>1.2853000000000001</v>
      </c>
    </row>
    <row r="282" spans="1:5" x14ac:dyDescent="0.25">
      <c r="A282" t="s">
        <v>185</v>
      </c>
      <c r="B282" t="s">
        <v>191</v>
      </c>
      <c r="C282">
        <v>1.304</v>
      </c>
      <c r="D282">
        <v>0.60250000000000004</v>
      </c>
      <c r="E282">
        <v>1.2394000000000001</v>
      </c>
    </row>
    <row r="283" spans="1:5" x14ac:dyDescent="0.25">
      <c r="A283" t="s">
        <v>28</v>
      </c>
      <c r="B283" t="s">
        <v>762</v>
      </c>
      <c r="C283">
        <v>1.2659</v>
      </c>
      <c r="D283">
        <v>0.79</v>
      </c>
      <c r="E283">
        <v>1.0862000000000001</v>
      </c>
    </row>
    <row r="284" spans="1:5" x14ac:dyDescent="0.25">
      <c r="A284" t="s">
        <v>28</v>
      </c>
      <c r="B284" t="s">
        <v>311</v>
      </c>
      <c r="C284">
        <v>1.2659</v>
      </c>
      <c r="D284">
        <v>0.28210000000000002</v>
      </c>
      <c r="E284">
        <v>1.0344</v>
      </c>
    </row>
    <row r="285" spans="1:5" x14ac:dyDescent="0.25">
      <c r="A285" t="s">
        <v>28</v>
      </c>
      <c r="B285" t="s">
        <v>31</v>
      </c>
      <c r="C285">
        <v>1.2659</v>
      </c>
      <c r="D285">
        <v>2.0876999999999999</v>
      </c>
      <c r="E285">
        <v>0.72409999999999997</v>
      </c>
    </row>
    <row r="286" spans="1:5" x14ac:dyDescent="0.25">
      <c r="A286" t="s">
        <v>28</v>
      </c>
      <c r="B286" t="s">
        <v>198</v>
      </c>
      <c r="C286">
        <v>1.2659</v>
      </c>
      <c r="D286">
        <v>0.84640000000000004</v>
      </c>
      <c r="E286">
        <v>1.2930999999999999</v>
      </c>
    </row>
    <row r="287" spans="1:5" x14ac:dyDescent="0.25">
      <c r="A287" t="s">
        <v>28</v>
      </c>
      <c r="B287" t="s">
        <v>763</v>
      </c>
      <c r="C287">
        <v>1.2659</v>
      </c>
      <c r="D287">
        <v>0.79</v>
      </c>
      <c r="E287">
        <v>0.77580000000000005</v>
      </c>
    </row>
    <row r="288" spans="1:5" x14ac:dyDescent="0.25">
      <c r="A288" t="s">
        <v>28</v>
      </c>
      <c r="B288" t="s">
        <v>294</v>
      </c>
      <c r="C288">
        <v>1.2659</v>
      </c>
      <c r="D288">
        <v>1.1285000000000001</v>
      </c>
      <c r="E288">
        <v>1.3965000000000001</v>
      </c>
    </row>
    <row r="289" spans="1:5" x14ac:dyDescent="0.25">
      <c r="A289" t="s">
        <v>28</v>
      </c>
      <c r="B289" t="s">
        <v>295</v>
      </c>
      <c r="C289">
        <v>1.2659</v>
      </c>
      <c r="D289">
        <v>1.0721000000000001</v>
      </c>
      <c r="E289">
        <v>0.62070000000000003</v>
      </c>
    </row>
    <row r="290" spans="1:5" x14ac:dyDescent="0.25">
      <c r="A290" t="s">
        <v>28</v>
      </c>
      <c r="B290" t="s">
        <v>196</v>
      </c>
      <c r="C290">
        <v>1.2659</v>
      </c>
      <c r="D290">
        <v>0.73729999999999996</v>
      </c>
      <c r="E290">
        <v>0.91720000000000002</v>
      </c>
    </row>
    <row r="291" spans="1:5" x14ac:dyDescent="0.25">
      <c r="A291" t="s">
        <v>28</v>
      </c>
      <c r="B291" t="s">
        <v>296</v>
      </c>
      <c r="C291">
        <v>1.2659</v>
      </c>
      <c r="D291">
        <v>0.95920000000000005</v>
      </c>
      <c r="E291">
        <v>1.1378999999999999</v>
      </c>
    </row>
    <row r="292" spans="1:5" x14ac:dyDescent="0.25">
      <c r="A292" t="s">
        <v>28</v>
      </c>
      <c r="B292" t="s">
        <v>292</v>
      </c>
      <c r="C292">
        <v>1.2659</v>
      </c>
      <c r="D292">
        <v>0.50780000000000003</v>
      </c>
      <c r="E292">
        <v>1.2930999999999999</v>
      </c>
    </row>
    <row r="293" spans="1:5" x14ac:dyDescent="0.25">
      <c r="A293" t="s">
        <v>28</v>
      </c>
      <c r="B293" t="s">
        <v>194</v>
      </c>
      <c r="C293">
        <v>1.2659</v>
      </c>
      <c r="D293">
        <v>0.50780000000000003</v>
      </c>
      <c r="E293">
        <v>0.77580000000000005</v>
      </c>
    </row>
    <row r="294" spans="1:5" x14ac:dyDescent="0.25">
      <c r="A294" t="s">
        <v>28</v>
      </c>
      <c r="B294" t="s">
        <v>310</v>
      </c>
      <c r="C294">
        <v>1.2659</v>
      </c>
      <c r="D294">
        <v>0.84640000000000004</v>
      </c>
      <c r="E294">
        <v>0.77580000000000005</v>
      </c>
    </row>
    <row r="295" spans="1:5" x14ac:dyDescent="0.25">
      <c r="A295" t="s">
        <v>28</v>
      </c>
      <c r="B295" t="s">
        <v>30</v>
      </c>
      <c r="C295">
        <v>1.2659</v>
      </c>
      <c r="D295">
        <v>1.9185000000000001</v>
      </c>
      <c r="E295">
        <v>0.51719999999999999</v>
      </c>
    </row>
    <row r="296" spans="1:5" x14ac:dyDescent="0.25">
      <c r="A296" t="s">
        <v>28</v>
      </c>
      <c r="B296" t="s">
        <v>293</v>
      </c>
      <c r="C296">
        <v>1.2659</v>
      </c>
      <c r="D296">
        <v>0.67710000000000004</v>
      </c>
      <c r="E296">
        <v>1.2930999999999999</v>
      </c>
    </row>
    <row r="297" spans="1:5" x14ac:dyDescent="0.25">
      <c r="A297" t="s">
        <v>28</v>
      </c>
      <c r="B297" t="s">
        <v>195</v>
      </c>
      <c r="C297">
        <v>1.2659</v>
      </c>
      <c r="D297">
        <v>1.2761</v>
      </c>
      <c r="E297">
        <v>0.83550000000000002</v>
      </c>
    </row>
    <row r="298" spans="1:5" x14ac:dyDescent="0.25">
      <c r="A298" t="s">
        <v>28</v>
      </c>
      <c r="B298" t="s">
        <v>29</v>
      </c>
      <c r="C298">
        <v>1.2659</v>
      </c>
      <c r="D298">
        <v>1.6928000000000001</v>
      </c>
      <c r="E298">
        <v>0.62070000000000003</v>
      </c>
    </row>
    <row r="299" spans="1:5" x14ac:dyDescent="0.25">
      <c r="A299" t="s">
        <v>28</v>
      </c>
      <c r="B299" t="s">
        <v>197</v>
      </c>
      <c r="C299">
        <v>1.2659</v>
      </c>
      <c r="D299">
        <v>0.90280000000000005</v>
      </c>
      <c r="E299">
        <v>1.4481999999999999</v>
      </c>
    </row>
    <row r="300" spans="1:5" x14ac:dyDescent="0.25">
      <c r="A300" t="s">
        <v>28</v>
      </c>
      <c r="B300" t="s">
        <v>764</v>
      </c>
      <c r="C300">
        <v>1.2659</v>
      </c>
      <c r="D300">
        <v>1.0157</v>
      </c>
      <c r="E300">
        <v>1.4481999999999999</v>
      </c>
    </row>
    <row r="301" spans="1:5" x14ac:dyDescent="0.25">
      <c r="A301" t="s">
        <v>199</v>
      </c>
      <c r="B301" t="s">
        <v>207</v>
      </c>
      <c r="C301">
        <v>1.0677000000000001</v>
      </c>
      <c r="D301">
        <v>0.82640000000000002</v>
      </c>
      <c r="E301">
        <v>1.0777000000000001</v>
      </c>
    </row>
    <row r="302" spans="1:5" x14ac:dyDescent="0.25">
      <c r="A302" t="s">
        <v>199</v>
      </c>
      <c r="B302" t="s">
        <v>200</v>
      </c>
      <c r="C302">
        <v>1.0677000000000001</v>
      </c>
      <c r="D302">
        <v>1.8732</v>
      </c>
      <c r="E302">
        <v>0.64659999999999995</v>
      </c>
    </row>
    <row r="303" spans="1:5" x14ac:dyDescent="0.25">
      <c r="A303" t="s">
        <v>199</v>
      </c>
      <c r="B303" t="s">
        <v>212</v>
      </c>
      <c r="C303">
        <v>1.0677000000000001</v>
      </c>
      <c r="D303">
        <v>0.68679999999999997</v>
      </c>
      <c r="E303">
        <v>1.3678999999999999</v>
      </c>
    </row>
    <row r="304" spans="1:5" x14ac:dyDescent="0.25">
      <c r="A304" t="s">
        <v>199</v>
      </c>
      <c r="B304" t="s">
        <v>203</v>
      </c>
      <c r="C304">
        <v>1.0677000000000001</v>
      </c>
      <c r="D304">
        <v>0.77129999999999999</v>
      </c>
      <c r="E304">
        <v>0.77590000000000003</v>
      </c>
    </row>
    <row r="305" spans="1:5" x14ac:dyDescent="0.25">
      <c r="A305" t="s">
        <v>199</v>
      </c>
      <c r="B305" t="s">
        <v>211</v>
      </c>
      <c r="C305">
        <v>1.0677000000000001</v>
      </c>
      <c r="D305">
        <v>0.99509999999999998</v>
      </c>
      <c r="E305">
        <v>0.91600000000000004</v>
      </c>
    </row>
    <row r="306" spans="1:5" x14ac:dyDescent="0.25">
      <c r="A306" t="s">
        <v>199</v>
      </c>
      <c r="B306" t="s">
        <v>204</v>
      </c>
      <c r="C306">
        <v>1.0677000000000001</v>
      </c>
      <c r="D306">
        <v>0.81169999999999998</v>
      </c>
      <c r="E306">
        <v>0.92820000000000003</v>
      </c>
    </row>
    <row r="307" spans="1:5" x14ac:dyDescent="0.25">
      <c r="A307" t="s">
        <v>199</v>
      </c>
      <c r="B307" t="s">
        <v>201</v>
      </c>
      <c r="C307">
        <v>1.0677000000000001</v>
      </c>
      <c r="D307">
        <v>0.93659999999999999</v>
      </c>
      <c r="E307">
        <v>0.94830000000000003</v>
      </c>
    </row>
    <row r="308" spans="1:5" x14ac:dyDescent="0.25">
      <c r="A308" t="s">
        <v>199</v>
      </c>
      <c r="B308" t="s">
        <v>297</v>
      </c>
      <c r="C308">
        <v>1.0677000000000001</v>
      </c>
      <c r="D308">
        <v>0.81169999999999998</v>
      </c>
      <c r="E308">
        <v>1.1725000000000001</v>
      </c>
    </row>
    <row r="309" spans="1:5" x14ac:dyDescent="0.25">
      <c r="A309" t="s">
        <v>199</v>
      </c>
      <c r="B309" t="s">
        <v>298</v>
      </c>
      <c r="C309">
        <v>1.0677000000000001</v>
      </c>
      <c r="D309">
        <v>1.8107</v>
      </c>
      <c r="E309">
        <v>0.78169999999999995</v>
      </c>
    </row>
    <row r="310" spans="1:5" x14ac:dyDescent="0.25">
      <c r="A310" t="s">
        <v>199</v>
      </c>
      <c r="B310" t="s">
        <v>206</v>
      </c>
      <c r="C310">
        <v>1.0677000000000001</v>
      </c>
      <c r="D310">
        <v>0.99509999999999998</v>
      </c>
      <c r="E310">
        <v>1.2365999999999999</v>
      </c>
    </row>
    <row r="311" spans="1:5" x14ac:dyDescent="0.25">
      <c r="A311" t="s">
        <v>199</v>
      </c>
      <c r="B311" t="s">
        <v>208</v>
      </c>
      <c r="C311">
        <v>1.0677000000000001</v>
      </c>
      <c r="D311">
        <v>0.43709999999999999</v>
      </c>
      <c r="E311">
        <v>0.83050000000000002</v>
      </c>
    </row>
    <row r="312" spans="1:5" x14ac:dyDescent="0.25">
      <c r="A312" t="s">
        <v>199</v>
      </c>
      <c r="B312" t="s">
        <v>209</v>
      </c>
      <c r="C312">
        <v>1.0677000000000001</v>
      </c>
      <c r="D312">
        <v>0.99170000000000003</v>
      </c>
      <c r="E312">
        <v>1.3363</v>
      </c>
    </row>
    <row r="313" spans="1:5" x14ac:dyDescent="0.25">
      <c r="A313" t="s">
        <v>32</v>
      </c>
      <c r="B313" t="s">
        <v>215</v>
      </c>
      <c r="C313">
        <v>1.1835</v>
      </c>
      <c r="D313">
        <v>1.0562</v>
      </c>
      <c r="E313">
        <v>0.61719999999999997</v>
      </c>
    </row>
    <row r="314" spans="1:5" x14ac:dyDescent="0.25">
      <c r="A314" t="s">
        <v>32</v>
      </c>
      <c r="B314" t="s">
        <v>213</v>
      </c>
      <c r="C314">
        <v>1.1835</v>
      </c>
      <c r="D314">
        <v>0.84499999999999997</v>
      </c>
      <c r="E314">
        <v>1.2343999999999999</v>
      </c>
    </row>
    <row r="315" spans="1:5" x14ac:dyDescent="0.25">
      <c r="A315" t="s">
        <v>32</v>
      </c>
      <c r="B315" t="s">
        <v>34</v>
      </c>
      <c r="C315">
        <v>1.1835</v>
      </c>
      <c r="D315">
        <v>0.73929999999999996</v>
      </c>
      <c r="E315">
        <v>1.3371999999999999</v>
      </c>
    </row>
    <row r="316" spans="1:5" x14ac:dyDescent="0.25">
      <c r="A316" t="s">
        <v>32</v>
      </c>
      <c r="B316" t="s">
        <v>202</v>
      </c>
      <c r="C316">
        <v>1.1835</v>
      </c>
      <c r="D316">
        <v>1.109</v>
      </c>
      <c r="E316">
        <v>1.0801000000000001</v>
      </c>
    </row>
    <row r="317" spans="1:5" x14ac:dyDescent="0.25">
      <c r="A317" t="s">
        <v>32</v>
      </c>
      <c r="B317" t="s">
        <v>217</v>
      </c>
      <c r="C317">
        <v>1.1835</v>
      </c>
      <c r="D317">
        <v>1.0703</v>
      </c>
      <c r="E317">
        <v>0.71319999999999995</v>
      </c>
    </row>
    <row r="318" spans="1:5" x14ac:dyDescent="0.25">
      <c r="A318" t="s">
        <v>32</v>
      </c>
      <c r="B318" t="s">
        <v>205</v>
      </c>
      <c r="C318">
        <v>1.1835</v>
      </c>
      <c r="D318">
        <v>1.0562</v>
      </c>
      <c r="E318">
        <v>0.51429999999999998</v>
      </c>
    </row>
    <row r="319" spans="1:5" x14ac:dyDescent="0.25">
      <c r="A319" t="s">
        <v>32</v>
      </c>
      <c r="B319" t="s">
        <v>33</v>
      </c>
      <c r="C319">
        <v>1.1835</v>
      </c>
      <c r="D319">
        <v>0.63370000000000004</v>
      </c>
      <c r="E319">
        <v>0.87429999999999997</v>
      </c>
    </row>
    <row r="320" spans="1:5" x14ac:dyDescent="0.25">
      <c r="A320" t="s">
        <v>32</v>
      </c>
      <c r="B320" t="s">
        <v>379</v>
      </c>
      <c r="C320">
        <v>1.1835</v>
      </c>
      <c r="D320">
        <v>1.4258999999999999</v>
      </c>
      <c r="E320">
        <v>1.2343999999999999</v>
      </c>
    </row>
    <row r="321" spans="1:5" x14ac:dyDescent="0.25">
      <c r="A321" t="s">
        <v>32</v>
      </c>
      <c r="B321" t="s">
        <v>214</v>
      </c>
      <c r="C321">
        <v>1.1835</v>
      </c>
      <c r="D321">
        <v>1.0562</v>
      </c>
      <c r="E321">
        <v>1.4915</v>
      </c>
    </row>
    <row r="322" spans="1:5" x14ac:dyDescent="0.25">
      <c r="A322" t="s">
        <v>32</v>
      </c>
      <c r="B322" t="s">
        <v>216</v>
      </c>
      <c r="C322">
        <v>1.1835</v>
      </c>
      <c r="D322">
        <v>1.0139</v>
      </c>
      <c r="E322">
        <v>0.87780000000000002</v>
      </c>
    </row>
    <row r="323" spans="1:5" x14ac:dyDescent="0.25">
      <c r="A323" t="s">
        <v>315</v>
      </c>
      <c r="B323" t="s">
        <v>316</v>
      </c>
      <c r="C323">
        <v>1.3312999999999999</v>
      </c>
      <c r="D323">
        <v>1.1737</v>
      </c>
      <c r="E323">
        <v>0.59319999999999995</v>
      </c>
    </row>
    <row r="324" spans="1:5" x14ac:dyDescent="0.25">
      <c r="A324" t="s">
        <v>315</v>
      </c>
      <c r="B324" t="s">
        <v>210</v>
      </c>
      <c r="C324">
        <v>1.3312999999999999</v>
      </c>
      <c r="D324">
        <v>0.9859</v>
      </c>
      <c r="E324">
        <v>0.97460000000000002</v>
      </c>
    </row>
    <row r="325" spans="1:5" x14ac:dyDescent="0.25">
      <c r="A325" t="s">
        <v>315</v>
      </c>
      <c r="B325" t="s">
        <v>342</v>
      </c>
      <c r="C325">
        <v>1.3312999999999999</v>
      </c>
      <c r="D325">
        <v>0.70420000000000005</v>
      </c>
      <c r="E325">
        <v>0.97460000000000002</v>
      </c>
    </row>
    <row r="326" spans="1:5" x14ac:dyDescent="0.25">
      <c r="A326" t="s">
        <v>315</v>
      </c>
      <c r="B326" t="s">
        <v>343</v>
      </c>
      <c r="C326">
        <v>1.3312999999999999</v>
      </c>
      <c r="D326">
        <v>1.1737</v>
      </c>
      <c r="E326">
        <v>0.72030000000000005</v>
      </c>
    </row>
    <row r="327" spans="1:5" x14ac:dyDescent="0.25">
      <c r="A327" t="s">
        <v>315</v>
      </c>
      <c r="B327" t="s">
        <v>347</v>
      </c>
      <c r="C327">
        <v>1.3312999999999999</v>
      </c>
      <c r="D327">
        <v>1.1737</v>
      </c>
      <c r="E327">
        <v>1.5254000000000001</v>
      </c>
    </row>
    <row r="328" spans="1:5" x14ac:dyDescent="0.25">
      <c r="A328" t="s">
        <v>315</v>
      </c>
      <c r="B328" t="s">
        <v>348</v>
      </c>
      <c r="C328">
        <v>1.3312999999999999</v>
      </c>
      <c r="D328">
        <v>0.6573</v>
      </c>
      <c r="E328">
        <v>1.7797000000000001</v>
      </c>
    </row>
    <row r="329" spans="1:5" x14ac:dyDescent="0.25">
      <c r="A329" t="s">
        <v>315</v>
      </c>
      <c r="B329" t="s">
        <v>355</v>
      </c>
      <c r="C329">
        <v>1.3312999999999999</v>
      </c>
      <c r="D329">
        <v>1.0327999999999999</v>
      </c>
      <c r="E329">
        <v>0.93220000000000003</v>
      </c>
    </row>
    <row r="330" spans="1:5" x14ac:dyDescent="0.25">
      <c r="A330" t="s">
        <v>315</v>
      </c>
      <c r="B330" t="s">
        <v>375</v>
      </c>
      <c r="C330">
        <v>1.3312999999999999</v>
      </c>
      <c r="D330">
        <v>1.2205999999999999</v>
      </c>
      <c r="E330">
        <v>0.42370000000000002</v>
      </c>
    </row>
    <row r="331" spans="1:5" x14ac:dyDescent="0.25">
      <c r="A331" t="s">
        <v>315</v>
      </c>
      <c r="B331" t="s">
        <v>380</v>
      </c>
      <c r="C331">
        <v>1.3312999999999999</v>
      </c>
      <c r="D331">
        <v>0.93889999999999996</v>
      </c>
      <c r="E331">
        <v>1.3559000000000001</v>
      </c>
    </row>
    <row r="332" spans="1:5" x14ac:dyDescent="0.25">
      <c r="A332" t="s">
        <v>315</v>
      </c>
      <c r="B332" t="s">
        <v>383</v>
      </c>
      <c r="C332">
        <v>1.3312999999999999</v>
      </c>
      <c r="D332">
        <v>0.93889999999999996</v>
      </c>
      <c r="E332">
        <v>0.72030000000000005</v>
      </c>
    </row>
    <row r="333" spans="1:5" x14ac:dyDescent="0.25">
      <c r="A333" t="s">
        <v>321</v>
      </c>
      <c r="B333" t="s">
        <v>322</v>
      </c>
      <c r="C333">
        <v>1.2437</v>
      </c>
      <c r="D333">
        <v>0.90459999999999996</v>
      </c>
      <c r="E333">
        <v>1.3332999999999999</v>
      </c>
    </row>
    <row r="334" spans="1:5" x14ac:dyDescent="0.25">
      <c r="A334" t="s">
        <v>321</v>
      </c>
      <c r="B334" t="s">
        <v>327</v>
      </c>
      <c r="C334">
        <v>1.2437</v>
      </c>
      <c r="D334">
        <v>1.4573</v>
      </c>
      <c r="E334">
        <v>0.71430000000000005</v>
      </c>
    </row>
    <row r="335" spans="1:5" x14ac:dyDescent="0.25">
      <c r="A335" t="s">
        <v>321</v>
      </c>
      <c r="B335" t="s">
        <v>779</v>
      </c>
      <c r="C335">
        <v>1.2437</v>
      </c>
      <c r="D335">
        <v>0.40200000000000002</v>
      </c>
      <c r="E335">
        <v>1.1904999999999999</v>
      </c>
    </row>
    <row r="336" spans="1:5" x14ac:dyDescent="0.25">
      <c r="A336" t="s">
        <v>321</v>
      </c>
      <c r="B336" t="s">
        <v>350</v>
      </c>
      <c r="C336">
        <v>1.2437</v>
      </c>
      <c r="D336">
        <v>1.0051000000000001</v>
      </c>
      <c r="E336">
        <v>0.90480000000000005</v>
      </c>
    </row>
    <row r="337" spans="1:5" x14ac:dyDescent="0.25">
      <c r="A337" t="s">
        <v>321</v>
      </c>
      <c r="B337" t="s">
        <v>776</v>
      </c>
      <c r="C337">
        <v>1.2437</v>
      </c>
      <c r="D337">
        <v>0.55279999999999996</v>
      </c>
      <c r="E337">
        <v>1.3332999999999999</v>
      </c>
    </row>
    <row r="338" spans="1:5" x14ac:dyDescent="0.25">
      <c r="A338" t="s">
        <v>321</v>
      </c>
      <c r="B338" t="s">
        <v>356</v>
      </c>
      <c r="C338">
        <v>1.2437</v>
      </c>
      <c r="D338">
        <v>1.1055999999999999</v>
      </c>
      <c r="E338">
        <v>0.76190000000000002</v>
      </c>
    </row>
    <row r="339" spans="1:5" x14ac:dyDescent="0.25">
      <c r="A339" t="s">
        <v>321</v>
      </c>
      <c r="B339" t="s">
        <v>777</v>
      </c>
      <c r="C339">
        <v>1.2437</v>
      </c>
      <c r="D339">
        <v>1.3568</v>
      </c>
      <c r="E339">
        <v>0.71430000000000005</v>
      </c>
    </row>
    <row r="340" spans="1:5" x14ac:dyDescent="0.25">
      <c r="A340" t="s">
        <v>321</v>
      </c>
      <c r="B340" t="s">
        <v>778</v>
      </c>
      <c r="C340">
        <v>1.2437</v>
      </c>
      <c r="D340">
        <v>1.1557999999999999</v>
      </c>
      <c r="E340">
        <v>0.90480000000000005</v>
      </c>
    </row>
    <row r="341" spans="1:5" x14ac:dyDescent="0.25">
      <c r="A341" t="s">
        <v>321</v>
      </c>
      <c r="B341" t="s">
        <v>780</v>
      </c>
      <c r="C341">
        <v>1.2437</v>
      </c>
      <c r="D341">
        <v>0.85429999999999995</v>
      </c>
      <c r="E341">
        <v>0.85709999999999997</v>
      </c>
    </row>
    <row r="342" spans="1:5" x14ac:dyDescent="0.25">
      <c r="A342" t="s">
        <v>321</v>
      </c>
      <c r="B342" t="s">
        <v>393</v>
      </c>
      <c r="C342">
        <v>1.2437</v>
      </c>
      <c r="D342">
        <v>1.2060999999999999</v>
      </c>
      <c r="E342">
        <v>1.2857000000000001</v>
      </c>
    </row>
    <row r="343" spans="1:5" x14ac:dyDescent="0.25">
      <c r="A343" t="s">
        <v>318</v>
      </c>
      <c r="B343" t="s">
        <v>319</v>
      </c>
      <c r="C343">
        <v>1.0669</v>
      </c>
      <c r="D343">
        <v>0.74980000000000002</v>
      </c>
      <c r="E343">
        <v>1.5581</v>
      </c>
    </row>
    <row r="344" spans="1:5" x14ac:dyDescent="0.25">
      <c r="A344" t="s">
        <v>318</v>
      </c>
      <c r="B344" t="s">
        <v>329</v>
      </c>
      <c r="C344">
        <v>1.0669</v>
      </c>
      <c r="D344">
        <v>0.62490000000000001</v>
      </c>
      <c r="E344">
        <v>0.59570000000000001</v>
      </c>
    </row>
    <row r="345" spans="1:5" x14ac:dyDescent="0.25">
      <c r="A345" t="s">
        <v>318</v>
      </c>
      <c r="B345" t="s">
        <v>330</v>
      </c>
      <c r="C345">
        <v>1.0669</v>
      </c>
      <c r="D345">
        <v>1.7496</v>
      </c>
      <c r="E345">
        <v>1.054</v>
      </c>
    </row>
    <row r="346" spans="1:5" x14ac:dyDescent="0.25">
      <c r="A346" t="s">
        <v>318</v>
      </c>
      <c r="B346" t="s">
        <v>331</v>
      </c>
      <c r="C346">
        <v>1.0669</v>
      </c>
      <c r="D346">
        <v>1.5622</v>
      </c>
      <c r="E346">
        <v>0.73319999999999996</v>
      </c>
    </row>
    <row r="347" spans="1:5" x14ac:dyDescent="0.25">
      <c r="A347" t="s">
        <v>318</v>
      </c>
      <c r="B347" t="s">
        <v>333</v>
      </c>
      <c r="C347">
        <v>1.0669</v>
      </c>
      <c r="D347">
        <v>1.5398000000000001</v>
      </c>
      <c r="E347">
        <v>0.8347</v>
      </c>
    </row>
    <row r="348" spans="1:5" x14ac:dyDescent="0.25">
      <c r="A348" t="s">
        <v>318</v>
      </c>
      <c r="B348" t="s">
        <v>337</v>
      </c>
      <c r="C348">
        <v>1.0669</v>
      </c>
      <c r="D348">
        <v>0.81230000000000002</v>
      </c>
      <c r="E348">
        <v>1.054</v>
      </c>
    </row>
    <row r="349" spans="1:5" x14ac:dyDescent="0.25">
      <c r="A349" t="s">
        <v>318</v>
      </c>
      <c r="B349" t="s">
        <v>340</v>
      </c>
      <c r="C349">
        <v>1.0669</v>
      </c>
      <c r="D349">
        <v>0.87029999999999996</v>
      </c>
      <c r="E349">
        <v>0.63829999999999998</v>
      </c>
    </row>
    <row r="350" spans="1:5" x14ac:dyDescent="0.25">
      <c r="A350" t="s">
        <v>318</v>
      </c>
      <c r="B350" t="s">
        <v>352</v>
      </c>
      <c r="C350">
        <v>1.0669</v>
      </c>
      <c r="D350">
        <v>0.87870000000000004</v>
      </c>
      <c r="E350">
        <v>1.1599999999999999</v>
      </c>
    </row>
    <row r="351" spans="1:5" x14ac:dyDescent="0.25">
      <c r="A351" t="s">
        <v>318</v>
      </c>
      <c r="B351" t="s">
        <v>353</v>
      </c>
      <c r="C351">
        <v>1.0669</v>
      </c>
      <c r="D351">
        <v>0.81230000000000002</v>
      </c>
      <c r="E351">
        <v>1.1915</v>
      </c>
    </row>
    <row r="352" spans="1:5" x14ac:dyDescent="0.25">
      <c r="A352" t="s">
        <v>318</v>
      </c>
      <c r="B352" t="s">
        <v>358</v>
      </c>
      <c r="C352">
        <v>1.0669</v>
      </c>
      <c r="D352">
        <v>0.49990000000000001</v>
      </c>
      <c r="E352">
        <v>0.91649999999999998</v>
      </c>
    </row>
    <row r="353" spans="1:5" x14ac:dyDescent="0.25">
      <c r="A353" t="s">
        <v>318</v>
      </c>
      <c r="B353" t="s">
        <v>360</v>
      </c>
      <c r="C353">
        <v>1.0669</v>
      </c>
      <c r="D353">
        <v>0.87480000000000002</v>
      </c>
      <c r="E353">
        <v>1.0998000000000001</v>
      </c>
    </row>
    <row r="354" spans="1:5" x14ac:dyDescent="0.25">
      <c r="A354" t="s">
        <v>318</v>
      </c>
      <c r="B354" t="s">
        <v>367</v>
      </c>
      <c r="C354">
        <v>1.0669</v>
      </c>
      <c r="D354">
        <v>0.87480000000000002</v>
      </c>
      <c r="E354">
        <v>1.6496999999999999</v>
      </c>
    </row>
    <row r="355" spans="1:5" x14ac:dyDescent="0.25">
      <c r="A355" t="s">
        <v>318</v>
      </c>
      <c r="B355" t="s">
        <v>372</v>
      </c>
      <c r="C355">
        <v>1.0669</v>
      </c>
      <c r="D355">
        <v>0.81230000000000002</v>
      </c>
      <c r="E355">
        <v>1.5122</v>
      </c>
    </row>
    <row r="356" spans="1:5" x14ac:dyDescent="0.25">
      <c r="A356" t="s">
        <v>318</v>
      </c>
      <c r="B356" t="s">
        <v>377</v>
      </c>
      <c r="C356">
        <v>1.0669</v>
      </c>
      <c r="D356">
        <v>0.99980000000000002</v>
      </c>
      <c r="E356">
        <v>0.91649999999999998</v>
      </c>
    </row>
    <row r="357" spans="1:5" x14ac:dyDescent="0.25">
      <c r="A357" t="s">
        <v>318</v>
      </c>
      <c r="B357" t="s">
        <v>385</v>
      </c>
      <c r="C357">
        <v>1.0669</v>
      </c>
      <c r="D357">
        <v>1.8121</v>
      </c>
      <c r="E357">
        <v>0.59570000000000001</v>
      </c>
    </row>
    <row r="358" spans="1:5" x14ac:dyDescent="0.25">
      <c r="A358" t="s">
        <v>318</v>
      </c>
      <c r="B358" t="s">
        <v>386</v>
      </c>
      <c r="C358">
        <v>1.0669</v>
      </c>
      <c r="D358">
        <v>0.70299999999999996</v>
      </c>
      <c r="E358">
        <v>0.38669999999999999</v>
      </c>
    </row>
    <row r="359" spans="1:5" x14ac:dyDescent="0.25">
      <c r="A359" t="s">
        <v>318</v>
      </c>
      <c r="B359" t="s">
        <v>389</v>
      </c>
      <c r="C359">
        <v>1.0669</v>
      </c>
      <c r="D359">
        <v>1.1248</v>
      </c>
      <c r="E359">
        <v>1.054</v>
      </c>
    </row>
    <row r="360" spans="1:5" x14ac:dyDescent="0.25">
      <c r="A360" t="s">
        <v>318</v>
      </c>
      <c r="B360" t="s">
        <v>397</v>
      </c>
      <c r="C360">
        <v>1.0669</v>
      </c>
      <c r="D360">
        <v>1.2497</v>
      </c>
      <c r="E360">
        <v>1.1456</v>
      </c>
    </row>
    <row r="361" spans="1:5" x14ac:dyDescent="0.25">
      <c r="A361" t="s">
        <v>318</v>
      </c>
      <c r="B361" t="s">
        <v>399</v>
      </c>
      <c r="C361">
        <v>1.0669</v>
      </c>
      <c r="D361">
        <v>0.66949999999999998</v>
      </c>
      <c r="E361">
        <v>1.2275</v>
      </c>
    </row>
    <row r="362" spans="1:5" x14ac:dyDescent="0.25">
      <c r="A362" t="s">
        <v>318</v>
      </c>
      <c r="B362" t="s">
        <v>400</v>
      </c>
      <c r="C362">
        <v>1.0669</v>
      </c>
      <c r="D362">
        <v>0.81230000000000002</v>
      </c>
      <c r="E362">
        <v>0.68740000000000001</v>
      </c>
    </row>
    <row r="363" spans="1:5" x14ac:dyDescent="0.25">
      <c r="A363" t="s">
        <v>320</v>
      </c>
      <c r="B363" t="s">
        <v>323</v>
      </c>
      <c r="C363">
        <v>1.0241</v>
      </c>
      <c r="D363">
        <v>0.81369999999999998</v>
      </c>
      <c r="E363">
        <v>1.3186</v>
      </c>
    </row>
    <row r="364" spans="1:5" x14ac:dyDescent="0.25">
      <c r="A364" t="s">
        <v>320</v>
      </c>
      <c r="B364" t="s">
        <v>325</v>
      </c>
      <c r="C364">
        <v>1.0241</v>
      </c>
      <c r="D364">
        <v>1.2637</v>
      </c>
      <c r="E364">
        <v>0.67689999999999995</v>
      </c>
    </row>
    <row r="365" spans="1:5" x14ac:dyDescent="0.25">
      <c r="A365" t="s">
        <v>320</v>
      </c>
      <c r="B365" t="s">
        <v>751</v>
      </c>
      <c r="C365">
        <v>1.0241</v>
      </c>
      <c r="D365">
        <v>0.80410000000000004</v>
      </c>
      <c r="E365">
        <v>1.1423000000000001</v>
      </c>
    </row>
    <row r="366" spans="1:5" x14ac:dyDescent="0.25">
      <c r="A366" t="s">
        <v>320</v>
      </c>
      <c r="B366" t="s">
        <v>752</v>
      </c>
      <c r="C366">
        <v>1.0241</v>
      </c>
      <c r="D366">
        <v>0.63180000000000003</v>
      </c>
      <c r="E366">
        <v>0.97309999999999997</v>
      </c>
    </row>
    <row r="367" spans="1:5" x14ac:dyDescent="0.25">
      <c r="A367" t="s">
        <v>320</v>
      </c>
      <c r="B367" t="s">
        <v>339</v>
      </c>
      <c r="C367">
        <v>1.0241</v>
      </c>
      <c r="D367">
        <v>0.91900000000000004</v>
      </c>
      <c r="E367">
        <v>1.2692000000000001</v>
      </c>
    </row>
    <row r="368" spans="1:5" x14ac:dyDescent="0.25">
      <c r="A368" t="s">
        <v>320</v>
      </c>
      <c r="B368" t="s">
        <v>351</v>
      </c>
      <c r="C368">
        <v>1.0241</v>
      </c>
      <c r="D368">
        <v>1.1488</v>
      </c>
      <c r="E368">
        <v>0.84609999999999996</v>
      </c>
    </row>
    <row r="369" spans="1:5" x14ac:dyDescent="0.25">
      <c r="A369" t="s">
        <v>320</v>
      </c>
      <c r="B369" t="s">
        <v>357</v>
      </c>
      <c r="C369">
        <v>1.0241</v>
      </c>
      <c r="D369">
        <v>0.57440000000000002</v>
      </c>
      <c r="E369">
        <v>1.1846000000000001</v>
      </c>
    </row>
    <row r="370" spans="1:5" x14ac:dyDescent="0.25">
      <c r="A370" t="s">
        <v>320</v>
      </c>
      <c r="B370" t="s">
        <v>359</v>
      </c>
      <c r="C370">
        <v>1.0241</v>
      </c>
      <c r="D370">
        <v>1.1596</v>
      </c>
      <c r="E370">
        <v>0.89900000000000002</v>
      </c>
    </row>
    <row r="371" spans="1:5" x14ac:dyDescent="0.25">
      <c r="A371" t="s">
        <v>320</v>
      </c>
      <c r="B371" t="s">
        <v>363</v>
      </c>
      <c r="C371">
        <v>1.0241</v>
      </c>
      <c r="D371">
        <v>1.3426</v>
      </c>
      <c r="E371">
        <v>0.85409999999999997</v>
      </c>
    </row>
    <row r="372" spans="1:5" x14ac:dyDescent="0.25">
      <c r="A372" t="s">
        <v>320</v>
      </c>
      <c r="B372" t="s">
        <v>750</v>
      </c>
      <c r="C372">
        <v>1.0241</v>
      </c>
      <c r="D372">
        <v>1.0912999999999999</v>
      </c>
      <c r="E372">
        <v>1.0577000000000001</v>
      </c>
    </row>
    <row r="373" spans="1:5" x14ac:dyDescent="0.25">
      <c r="A373" t="s">
        <v>320</v>
      </c>
      <c r="B373" t="s">
        <v>365</v>
      </c>
      <c r="C373">
        <v>1.0241</v>
      </c>
      <c r="D373">
        <v>0.97650000000000003</v>
      </c>
      <c r="E373">
        <v>0.88839999999999997</v>
      </c>
    </row>
    <row r="374" spans="1:5" x14ac:dyDescent="0.25">
      <c r="A374" t="s">
        <v>320</v>
      </c>
      <c r="B374" t="s">
        <v>366</v>
      </c>
      <c r="C374">
        <v>1.0241</v>
      </c>
      <c r="D374">
        <v>1.1488</v>
      </c>
      <c r="E374">
        <v>1.0577000000000001</v>
      </c>
    </row>
    <row r="375" spans="1:5" x14ac:dyDescent="0.25">
      <c r="A375" t="s">
        <v>320</v>
      </c>
      <c r="B375" t="s">
        <v>370</v>
      </c>
      <c r="C375">
        <v>1.0241</v>
      </c>
      <c r="D375">
        <v>1.1935</v>
      </c>
      <c r="E375">
        <v>1.1188</v>
      </c>
    </row>
    <row r="376" spans="1:5" x14ac:dyDescent="0.25">
      <c r="A376" t="s">
        <v>320</v>
      </c>
      <c r="B376" t="s">
        <v>371</v>
      </c>
      <c r="C376">
        <v>1.0241</v>
      </c>
      <c r="D376">
        <v>0.68930000000000002</v>
      </c>
      <c r="E376">
        <v>1.2692000000000001</v>
      </c>
    </row>
    <row r="377" spans="1:5" x14ac:dyDescent="0.25">
      <c r="A377" t="s">
        <v>320</v>
      </c>
      <c r="B377" t="s">
        <v>374</v>
      </c>
      <c r="C377">
        <v>1.0241</v>
      </c>
      <c r="D377">
        <v>0.86160000000000003</v>
      </c>
      <c r="E377">
        <v>1.1000000000000001</v>
      </c>
    </row>
    <row r="378" spans="1:5" x14ac:dyDescent="0.25">
      <c r="A378" t="s">
        <v>320</v>
      </c>
      <c r="B378" t="s">
        <v>378</v>
      </c>
      <c r="C378">
        <v>1.0241</v>
      </c>
      <c r="D378">
        <v>0.86160000000000003</v>
      </c>
      <c r="E378">
        <v>0.80379999999999996</v>
      </c>
    </row>
    <row r="379" spans="1:5" x14ac:dyDescent="0.25">
      <c r="A379" t="s">
        <v>320</v>
      </c>
      <c r="B379" t="s">
        <v>381</v>
      </c>
      <c r="C379">
        <v>1.0241</v>
      </c>
      <c r="D379">
        <v>0.97650000000000003</v>
      </c>
      <c r="E379">
        <v>0.93079999999999996</v>
      </c>
    </row>
    <row r="380" spans="1:5" x14ac:dyDescent="0.25">
      <c r="A380" t="s">
        <v>320</v>
      </c>
      <c r="B380" t="s">
        <v>749</v>
      </c>
      <c r="C380">
        <v>1.0241</v>
      </c>
      <c r="D380">
        <v>1.0339</v>
      </c>
      <c r="E380">
        <v>0.93079999999999996</v>
      </c>
    </row>
    <row r="381" spans="1:5" x14ac:dyDescent="0.25">
      <c r="A381" t="s">
        <v>320</v>
      </c>
      <c r="B381" t="s">
        <v>391</v>
      </c>
      <c r="C381">
        <v>1.0241</v>
      </c>
      <c r="D381">
        <v>0.97650000000000003</v>
      </c>
      <c r="E381">
        <v>0.88839999999999997</v>
      </c>
    </row>
    <row r="382" spans="1:5" x14ac:dyDescent="0.25">
      <c r="A382" t="s">
        <v>320</v>
      </c>
      <c r="B382" t="s">
        <v>395</v>
      </c>
      <c r="C382">
        <v>1.0241</v>
      </c>
      <c r="D382">
        <v>1.2061999999999999</v>
      </c>
      <c r="E382">
        <v>0.67689999999999995</v>
      </c>
    </row>
    <row r="383" spans="1:5" x14ac:dyDescent="0.25">
      <c r="A383" t="s">
        <v>320</v>
      </c>
      <c r="B383" t="s">
        <v>398</v>
      </c>
      <c r="C383">
        <v>1.0241</v>
      </c>
      <c r="D383">
        <v>1.3785000000000001</v>
      </c>
      <c r="E383">
        <v>1.0577000000000001</v>
      </c>
    </row>
    <row r="384" spans="1:5" x14ac:dyDescent="0.25">
      <c r="A384" t="s">
        <v>320</v>
      </c>
      <c r="B384" t="s">
        <v>405</v>
      </c>
      <c r="C384">
        <v>1.0241</v>
      </c>
      <c r="D384">
        <v>0.97650000000000003</v>
      </c>
      <c r="E384">
        <v>1.0154000000000001</v>
      </c>
    </row>
    <row r="385" spans="1:5" x14ac:dyDescent="0.25">
      <c r="A385" t="s">
        <v>35</v>
      </c>
      <c r="B385" t="s">
        <v>771</v>
      </c>
      <c r="C385">
        <v>1.1484000000000001</v>
      </c>
      <c r="D385">
        <v>1.2517</v>
      </c>
      <c r="E385">
        <v>0.83209999999999995</v>
      </c>
    </row>
    <row r="386" spans="1:5" x14ac:dyDescent="0.25">
      <c r="A386" t="s">
        <v>35</v>
      </c>
      <c r="B386" t="s">
        <v>317</v>
      </c>
      <c r="C386">
        <v>1.1484000000000001</v>
      </c>
      <c r="D386">
        <v>1.3932</v>
      </c>
      <c r="E386">
        <v>0.88749999999999996</v>
      </c>
    </row>
    <row r="387" spans="1:5" x14ac:dyDescent="0.25">
      <c r="A387" t="s">
        <v>35</v>
      </c>
      <c r="B387" t="s">
        <v>770</v>
      </c>
      <c r="C387">
        <v>1.1484000000000001</v>
      </c>
      <c r="D387">
        <v>0.87080000000000002</v>
      </c>
      <c r="E387">
        <v>0.99060000000000004</v>
      </c>
    </row>
    <row r="388" spans="1:5" x14ac:dyDescent="0.25">
      <c r="A388" t="s">
        <v>35</v>
      </c>
      <c r="B388" t="s">
        <v>224</v>
      </c>
      <c r="C388">
        <v>1.1484000000000001</v>
      </c>
      <c r="D388">
        <v>0.59870000000000001</v>
      </c>
      <c r="E388">
        <v>0.9113</v>
      </c>
    </row>
    <row r="389" spans="1:5" x14ac:dyDescent="0.25">
      <c r="A389" t="s">
        <v>35</v>
      </c>
      <c r="B389" t="s">
        <v>302</v>
      </c>
      <c r="C389">
        <v>1.1484000000000001</v>
      </c>
      <c r="D389">
        <v>1.034</v>
      </c>
      <c r="E389">
        <v>0.9113</v>
      </c>
    </row>
    <row r="390" spans="1:5" x14ac:dyDescent="0.25">
      <c r="A390" t="s">
        <v>35</v>
      </c>
      <c r="B390" t="s">
        <v>220</v>
      </c>
      <c r="C390">
        <v>1.1484000000000001</v>
      </c>
      <c r="D390">
        <v>1.103</v>
      </c>
      <c r="E390">
        <v>0.71850000000000003</v>
      </c>
    </row>
    <row r="391" spans="1:5" x14ac:dyDescent="0.25">
      <c r="A391" t="s">
        <v>35</v>
      </c>
      <c r="B391" t="s">
        <v>312</v>
      </c>
      <c r="C391">
        <v>1.1484000000000001</v>
      </c>
      <c r="D391">
        <v>1.5239</v>
      </c>
      <c r="E391">
        <v>0.79239999999999999</v>
      </c>
    </row>
    <row r="392" spans="1:5" x14ac:dyDescent="0.25">
      <c r="A392" t="s">
        <v>35</v>
      </c>
      <c r="B392" t="s">
        <v>303</v>
      </c>
      <c r="C392">
        <v>1.1484000000000001</v>
      </c>
      <c r="D392">
        <v>1.0448999999999999</v>
      </c>
      <c r="E392">
        <v>1.1411</v>
      </c>
    </row>
    <row r="393" spans="1:5" x14ac:dyDescent="0.25">
      <c r="A393" t="s">
        <v>35</v>
      </c>
      <c r="B393" t="s">
        <v>222</v>
      </c>
      <c r="C393">
        <v>1.1484000000000001</v>
      </c>
      <c r="D393">
        <v>0.54420000000000002</v>
      </c>
      <c r="E393">
        <v>1.149</v>
      </c>
    </row>
    <row r="394" spans="1:5" x14ac:dyDescent="0.25">
      <c r="A394" t="s">
        <v>35</v>
      </c>
      <c r="B394" t="s">
        <v>772</v>
      </c>
      <c r="C394">
        <v>1.1484000000000001</v>
      </c>
      <c r="D394">
        <v>0.81269999999999998</v>
      </c>
      <c r="E394">
        <v>0.80300000000000005</v>
      </c>
    </row>
    <row r="395" spans="1:5" x14ac:dyDescent="0.25">
      <c r="A395" t="s">
        <v>35</v>
      </c>
      <c r="B395" t="s">
        <v>219</v>
      </c>
      <c r="C395">
        <v>1.1484000000000001</v>
      </c>
      <c r="D395">
        <v>1.161</v>
      </c>
      <c r="E395">
        <v>1.2679</v>
      </c>
    </row>
    <row r="396" spans="1:5" x14ac:dyDescent="0.25">
      <c r="A396" t="s">
        <v>35</v>
      </c>
      <c r="B396" t="s">
        <v>299</v>
      </c>
      <c r="C396">
        <v>1.1484000000000001</v>
      </c>
      <c r="D396">
        <v>0.97960000000000003</v>
      </c>
      <c r="E396">
        <v>1.149</v>
      </c>
    </row>
    <row r="397" spans="1:5" x14ac:dyDescent="0.25">
      <c r="A397" t="s">
        <v>35</v>
      </c>
      <c r="B397" t="s">
        <v>36</v>
      </c>
      <c r="C397">
        <v>1.1484000000000001</v>
      </c>
      <c r="D397">
        <v>0.81640000000000001</v>
      </c>
      <c r="E397">
        <v>1.2679</v>
      </c>
    </row>
    <row r="398" spans="1:5" x14ac:dyDescent="0.25">
      <c r="A398" t="s">
        <v>35</v>
      </c>
      <c r="B398" t="s">
        <v>313</v>
      </c>
      <c r="C398">
        <v>1.1484000000000001</v>
      </c>
      <c r="D398">
        <v>1.103</v>
      </c>
      <c r="E398">
        <v>0.92979999999999996</v>
      </c>
    </row>
    <row r="399" spans="1:5" x14ac:dyDescent="0.25">
      <c r="A399" t="s">
        <v>35</v>
      </c>
      <c r="B399" t="s">
        <v>223</v>
      </c>
      <c r="C399">
        <v>1.1484000000000001</v>
      </c>
      <c r="D399">
        <v>0.9869</v>
      </c>
      <c r="E399">
        <v>1.4370000000000001</v>
      </c>
    </row>
    <row r="400" spans="1:5" x14ac:dyDescent="0.25">
      <c r="A400" t="s">
        <v>35</v>
      </c>
      <c r="B400" t="s">
        <v>218</v>
      </c>
      <c r="C400">
        <v>1.1484000000000001</v>
      </c>
      <c r="D400">
        <v>1.3351999999999999</v>
      </c>
      <c r="E400">
        <v>0.92979999999999996</v>
      </c>
    </row>
    <row r="401" spans="1:5" x14ac:dyDescent="0.25">
      <c r="A401" t="s">
        <v>35</v>
      </c>
      <c r="B401" t="s">
        <v>301</v>
      </c>
      <c r="C401">
        <v>1.1484000000000001</v>
      </c>
      <c r="D401">
        <v>0.52249999999999996</v>
      </c>
      <c r="E401">
        <v>1.4792000000000001</v>
      </c>
    </row>
    <row r="402" spans="1:5" x14ac:dyDescent="0.25">
      <c r="A402" t="s">
        <v>35</v>
      </c>
      <c r="B402" t="s">
        <v>221</v>
      </c>
      <c r="C402">
        <v>1.1484000000000001</v>
      </c>
      <c r="D402">
        <v>0.97960000000000003</v>
      </c>
      <c r="E402">
        <v>0.99060000000000004</v>
      </c>
    </row>
    <row r="403" spans="1:5" x14ac:dyDescent="0.25">
      <c r="A403" t="s">
        <v>35</v>
      </c>
      <c r="B403" t="s">
        <v>225</v>
      </c>
      <c r="C403">
        <v>1.1484000000000001</v>
      </c>
      <c r="D403">
        <v>1.6835</v>
      </c>
      <c r="E403">
        <v>0.5917</v>
      </c>
    </row>
    <row r="404" spans="1:5" x14ac:dyDescent="0.25">
      <c r="A404" t="s">
        <v>35</v>
      </c>
      <c r="B404" t="s">
        <v>300</v>
      </c>
      <c r="C404">
        <v>1.1484000000000001</v>
      </c>
      <c r="D404">
        <v>0.32650000000000001</v>
      </c>
      <c r="E404">
        <v>0.83209999999999995</v>
      </c>
    </row>
    <row r="405" spans="1:5" x14ac:dyDescent="0.25">
      <c r="A405" t="s">
        <v>462</v>
      </c>
      <c r="B405" t="s">
        <v>463</v>
      </c>
      <c r="C405">
        <v>1.0679000000000001</v>
      </c>
      <c r="D405">
        <v>0.98570000000000002</v>
      </c>
      <c r="E405">
        <v>1.1051</v>
      </c>
    </row>
    <row r="406" spans="1:5" x14ac:dyDescent="0.25">
      <c r="A406" t="s">
        <v>462</v>
      </c>
      <c r="B406" t="s">
        <v>464</v>
      </c>
      <c r="C406">
        <v>1.0679000000000001</v>
      </c>
      <c r="D406">
        <v>0.78859999999999997</v>
      </c>
      <c r="E406">
        <v>0.83830000000000005</v>
      </c>
    </row>
    <row r="407" spans="1:5" x14ac:dyDescent="0.25">
      <c r="A407" t="s">
        <v>462</v>
      </c>
      <c r="B407" t="s">
        <v>465</v>
      </c>
      <c r="C407">
        <v>1.0679000000000001</v>
      </c>
      <c r="D407">
        <v>0.4929</v>
      </c>
      <c r="E407">
        <v>1.448</v>
      </c>
    </row>
    <row r="408" spans="1:5" x14ac:dyDescent="0.25">
      <c r="A408" t="s">
        <v>462</v>
      </c>
      <c r="B408" t="s">
        <v>466</v>
      </c>
      <c r="C408">
        <v>1.0679000000000001</v>
      </c>
      <c r="D408">
        <v>0.78859999999999997</v>
      </c>
      <c r="E408">
        <v>1.5242</v>
      </c>
    </row>
    <row r="409" spans="1:5" x14ac:dyDescent="0.25">
      <c r="A409" t="s">
        <v>462</v>
      </c>
      <c r="B409" t="s">
        <v>467</v>
      </c>
      <c r="C409">
        <v>1.0679000000000001</v>
      </c>
      <c r="D409">
        <v>0.69</v>
      </c>
      <c r="E409">
        <v>0.53349999999999997</v>
      </c>
    </row>
    <row r="410" spans="1:5" x14ac:dyDescent="0.25">
      <c r="A410" t="s">
        <v>462</v>
      </c>
      <c r="B410" t="s">
        <v>468</v>
      </c>
      <c r="C410">
        <v>1.0679000000000001</v>
      </c>
      <c r="D410">
        <v>1.2642</v>
      </c>
      <c r="E410">
        <v>0.54300000000000004</v>
      </c>
    </row>
    <row r="411" spans="1:5" x14ac:dyDescent="0.25">
      <c r="A411" t="s">
        <v>462</v>
      </c>
      <c r="B411" t="s">
        <v>469</v>
      </c>
      <c r="C411">
        <v>1.0679000000000001</v>
      </c>
      <c r="D411">
        <v>0.98570000000000002</v>
      </c>
      <c r="E411">
        <v>0.9526</v>
      </c>
    </row>
    <row r="412" spans="1:5" x14ac:dyDescent="0.25">
      <c r="A412" t="s">
        <v>462</v>
      </c>
      <c r="B412" t="s">
        <v>470</v>
      </c>
      <c r="C412">
        <v>1.0679000000000001</v>
      </c>
      <c r="D412">
        <v>1.2173</v>
      </c>
      <c r="E412">
        <v>0.94120000000000004</v>
      </c>
    </row>
    <row r="413" spans="1:5" x14ac:dyDescent="0.25">
      <c r="A413" t="s">
        <v>462</v>
      </c>
      <c r="B413" t="s">
        <v>471</v>
      </c>
      <c r="C413">
        <v>1.0679000000000001</v>
      </c>
      <c r="D413">
        <v>1.1335999999999999</v>
      </c>
      <c r="E413">
        <v>1.0288999999999999</v>
      </c>
    </row>
    <row r="414" spans="1:5" x14ac:dyDescent="0.25">
      <c r="A414" t="s">
        <v>462</v>
      </c>
      <c r="B414" t="s">
        <v>472</v>
      </c>
      <c r="C414">
        <v>1.0679000000000001</v>
      </c>
      <c r="D414">
        <v>1.6757</v>
      </c>
      <c r="E414">
        <v>0.9526</v>
      </c>
    </row>
    <row r="415" spans="1:5" x14ac:dyDescent="0.25">
      <c r="A415" t="s">
        <v>462</v>
      </c>
      <c r="B415" t="s">
        <v>473</v>
      </c>
      <c r="C415">
        <v>1.0679000000000001</v>
      </c>
      <c r="D415">
        <v>0.69</v>
      </c>
      <c r="E415">
        <v>0.91449999999999998</v>
      </c>
    </row>
    <row r="416" spans="1:5" x14ac:dyDescent="0.25">
      <c r="A416" t="s">
        <v>462</v>
      </c>
      <c r="B416" t="s">
        <v>474</v>
      </c>
      <c r="C416">
        <v>1.0679000000000001</v>
      </c>
      <c r="D416">
        <v>1.3307</v>
      </c>
      <c r="E416">
        <v>0.99070000000000003</v>
      </c>
    </row>
    <row r="417" spans="1:5" x14ac:dyDescent="0.25">
      <c r="A417" t="s">
        <v>462</v>
      </c>
      <c r="B417" t="s">
        <v>475</v>
      </c>
      <c r="C417">
        <v>1.0679000000000001</v>
      </c>
      <c r="D417">
        <v>1.1828000000000001</v>
      </c>
      <c r="E417">
        <v>0.9526</v>
      </c>
    </row>
    <row r="418" spans="1:5" x14ac:dyDescent="0.25">
      <c r="A418" t="s">
        <v>462</v>
      </c>
      <c r="B418" t="s">
        <v>476</v>
      </c>
      <c r="C418">
        <v>1.0679000000000001</v>
      </c>
      <c r="D418">
        <v>0.88959999999999995</v>
      </c>
      <c r="E418">
        <v>0.83260000000000001</v>
      </c>
    </row>
    <row r="419" spans="1:5" x14ac:dyDescent="0.25">
      <c r="A419" t="s">
        <v>462</v>
      </c>
      <c r="B419" t="s">
        <v>477</v>
      </c>
      <c r="C419">
        <v>1.0679000000000001</v>
      </c>
      <c r="D419">
        <v>1.3307</v>
      </c>
      <c r="E419">
        <v>1.1813</v>
      </c>
    </row>
    <row r="420" spans="1:5" x14ac:dyDescent="0.25">
      <c r="A420" t="s">
        <v>462</v>
      </c>
      <c r="B420" t="s">
        <v>478</v>
      </c>
      <c r="C420">
        <v>1.0679000000000001</v>
      </c>
      <c r="D420">
        <v>0.83779999999999999</v>
      </c>
      <c r="E420">
        <v>1.2575000000000001</v>
      </c>
    </row>
    <row r="421" spans="1:5" x14ac:dyDescent="0.25">
      <c r="A421" t="s">
        <v>462</v>
      </c>
      <c r="B421" t="s">
        <v>479</v>
      </c>
      <c r="C421">
        <v>1.0679000000000001</v>
      </c>
      <c r="D421">
        <v>0.64070000000000005</v>
      </c>
      <c r="E421">
        <v>1.3337000000000001</v>
      </c>
    </row>
    <row r="422" spans="1:5" x14ac:dyDescent="0.25">
      <c r="A422" t="s">
        <v>462</v>
      </c>
      <c r="B422" t="s">
        <v>480</v>
      </c>
      <c r="C422">
        <v>1.0679000000000001</v>
      </c>
      <c r="D422">
        <v>1.1335999999999999</v>
      </c>
      <c r="E422">
        <v>1.0288999999999999</v>
      </c>
    </row>
    <row r="423" spans="1:5" x14ac:dyDescent="0.25">
      <c r="A423" t="s">
        <v>462</v>
      </c>
      <c r="B423" t="s">
        <v>481</v>
      </c>
      <c r="C423">
        <v>1.0679000000000001</v>
      </c>
      <c r="D423">
        <v>0.66890000000000005</v>
      </c>
      <c r="E423">
        <v>0.72399999999999998</v>
      </c>
    </row>
    <row r="424" spans="1:5" x14ac:dyDescent="0.25">
      <c r="A424" t="s">
        <v>462</v>
      </c>
      <c r="B424" t="s">
        <v>482</v>
      </c>
      <c r="C424">
        <v>1.0679000000000001</v>
      </c>
      <c r="D424">
        <v>1.7323999999999999</v>
      </c>
      <c r="E424">
        <v>0.57920000000000005</v>
      </c>
    </row>
    <row r="425" spans="1:5" x14ac:dyDescent="0.25">
      <c r="A425" t="s">
        <v>462</v>
      </c>
      <c r="B425" t="s">
        <v>483</v>
      </c>
      <c r="C425">
        <v>1.0679000000000001</v>
      </c>
      <c r="D425">
        <v>1.0349999999999999</v>
      </c>
      <c r="E425">
        <v>1.2956000000000001</v>
      </c>
    </row>
    <row r="426" spans="1:5" x14ac:dyDescent="0.25">
      <c r="A426" t="s">
        <v>462</v>
      </c>
      <c r="B426" t="s">
        <v>484</v>
      </c>
      <c r="C426">
        <v>1.0679000000000001</v>
      </c>
      <c r="D426">
        <v>0.78859999999999997</v>
      </c>
      <c r="E426">
        <v>1.0669999999999999</v>
      </c>
    </row>
    <row r="427" spans="1:5" x14ac:dyDescent="0.25">
      <c r="A427" t="s">
        <v>462</v>
      </c>
      <c r="B427" t="s">
        <v>485</v>
      </c>
      <c r="C427">
        <v>1.0679000000000001</v>
      </c>
      <c r="D427">
        <v>0.4929</v>
      </c>
      <c r="E427">
        <v>1.1432</v>
      </c>
    </row>
    <row r="428" spans="1:5" x14ac:dyDescent="0.25">
      <c r="A428" t="s">
        <v>462</v>
      </c>
      <c r="B428" t="s">
        <v>486</v>
      </c>
      <c r="C428">
        <v>1.0679000000000001</v>
      </c>
      <c r="D428">
        <v>1.3109999999999999</v>
      </c>
      <c r="E428">
        <v>1.1584000000000001</v>
      </c>
    </row>
    <row r="429" spans="1:5" x14ac:dyDescent="0.25">
      <c r="A429" t="s">
        <v>462</v>
      </c>
      <c r="B429" t="s">
        <v>487</v>
      </c>
      <c r="C429">
        <v>1.0679000000000001</v>
      </c>
      <c r="D429">
        <v>0.73929999999999996</v>
      </c>
      <c r="E429">
        <v>1.0669999999999999</v>
      </c>
    </row>
    <row r="430" spans="1:5" x14ac:dyDescent="0.25">
      <c r="A430" t="s">
        <v>462</v>
      </c>
      <c r="B430" t="s">
        <v>488</v>
      </c>
      <c r="C430">
        <v>1.0679000000000001</v>
      </c>
      <c r="D430">
        <v>1.1335999999999999</v>
      </c>
      <c r="E430">
        <v>0.68589999999999995</v>
      </c>
    </row>
    <row r="431" spans="1:5" x14ac:dyDescent="0.25">
      <c r="A431" t="s">
        <v>489</v>
      </c>
      <c r="B431" t="s">
        <v>490</v>
      </c>
      <c r="C431">
        <v>1.2608999999999999</v>
      </c>
      <c r="D431">
        <v>1.0094000000000001</v>
      </c>
      <c r="E431">
        <v>1.0172000000000001</v>
      </c>
    </row>
    <row r="432" spans="1:5" x14ac:dyDescent="0.25">
      <c r="A432" t="s">
        <v>489</v>
      </c>
      <c r="B432" t="s">
        <v>491</v>
      </c>
      <c r="C432">
        <v>1.2608999999999999</v>
      </c>
      <c r="D432">
        <v>1.0094000000000001</v>
      </c>
      <c r="E432">
        <v>0.9607</v>
      </c>
    </row>
    <row r="433" spans="1:5" x14ac:dyDescent="0.25">
      <c r="A433" t="s">
        <v>489</v>
      </c>
      <c r="B433" t="s">
        <v>492</v>
      </c>
      <c r="C433">
        <v>1.2608999999999999</v>
      </c>
      <c r="D433">
        <v>0.36049999999999999</v>
      </c>
      <c r="E433">
        <v>1.0172000000000001</v>
      </c>
    </row>
    <row r="434" spans="1:5" x14ac:dyDescent="0.25">
      <c r="A434" t="s">
        <v>489</v>
      </c>
      <c r="B434" t="s">
        <v>493</v>
      </c>
      <c r="C434">
        <v>1.2608999999999999</v>
      </c>
      <c r="D434">
        <v>1.0814999999999999</v>
      </c>
      <c r="E434">
        <v>0.67810000000000004</v>
      </c>
    </row>
    <row r="435" spans="1:5" x14ac:dyDescent="0.25">
      <c r="A435" t="s">
        <v>489</v>
      </c>
      <c r="B435" t="s">
        <v>494</v>
      </c>
      <c r="C435">
        <v>1.2608999999999999</v>
      </c>
      <c r="D435">
        <v>0.99139999999999995</v>
      </c>
      <c r="E435">
        <v>0.88060000000000005</v>
      </c>
    </row>
    <row r="436" spans="1:5" x14ac:dyDescent="0.25">
      <c r="A436" t="s">
        <v>489</v>
      </c>
      <c r="B436" t="s">
        <v>495</v>
      </c>
      <c r="C436">
        <v>1.2608999999999999</v>
      </c>
      <c r="D436">
        <v>1.1536</v>
      </c>
      <c r="E436">
        <v>0.9607</v>
      </c>
    </row>
    <row r="437" spans="1:5" x14ac:dyDescent="0.25">
      <c r="A437" t="s">
        <v>489</v>
      </c>
      <c r="B437" t="s">
        <v>496</v>
      </c>
      <c r="C437">
        <v>1.2608999999999999</v>
      </c>
      <c r="D437">
        <v>1.1234999999999999</v>
      </c>
      <c r="E437">
        <v>0.93240000000000001</v>
      </c>
    </row>
    <row r="438" spans="1:5" x14ac:dyDescent="0.25">
      <c r="A438" t="s">
        <v>489</v>
      </c>
      <c r="B438" t="s">
        <v>497</v>
      </c>
      <c r="C438">
        <v>1.2608999999999999</v>
      </c>
      <c r="D438">
        <v>0.66090000000000004</v>
      </c>
      <c r="E438">
        <v>1.4503999999999999</v>
      </c>
    </row>
    <row r="439" spans="1:5" x14ac:dyDescent="0.25">
      <c r="A439" t="s">
        <v>489</v>
      </c>
      <c r="B439" t="s">
        <v>498</v>
      </c>
      <c r="C439">
        <v>1.2608999999999999</v>
      </c>
      <c r="D439">
        <v>1.2257</v>
      </c>
      <c r="E439">
        <v>0.4521</v>
      </c>
    </row>
    <row r="440" spans="1:5" x14ac:dyDescent="0.25">
      <c r="A440" t="s">
        <v>489</v>
      </c>
      <c r="B440" t="s">
        <v>499</v>
      </c>
      <c r="C440">
        <v>1.2608999999999999</v>
      </c>
      <c r="D440">
        <v>1.5201</v>
      </c>
      <c r="E440">
        <v>0.88060000000000005</v>
      </c>
    </row>
    <row r="441" spans="1:5" x14ac:dyDescent="0.25">
      <c r="A441" t="s">
        <v>489</v>
      </c>
      <c r="B441" t="s">
        <v>500</v>
      </c>
      <c r="C441">
        <v>1.2608999999999999</v>
      </c>
      <c r="D441">
        <v>0.85919999999999996</v>
      </c>
      <c r="E441">
        <v>1.6577</v>
      </c>
    </row>
    <row r="442" spans="1:5" x14ac:dyDescent="0.25">
      <c r="A442" t="s">
        <v>489</v>
      </c>
      <c r="B442" t="s">
        <v>501</v>
      </c>
      <c r="C442">
        <v>1.2608999999999999</v>
      </c>
      <c r="D442">
        <v>0.99139999999999995</v>
      </c>
      <c r="E442">
        <v>1.036</v>
      </c>
    </row>
    <row r="443" spans="1:5" x14ac:dyDescent="0.25">
      <c r="A443" t="s">
        <v>502</v>
      </c>
      <c r="B443" t="s">
        <v>503</v>
      </c>
      <c r="C443">
        <v>0.94469999999999998</v>
      </c>
      <c r="D443">
        <v>1.0585</v>
      </c>
      <c r="E443">
        <v>1.0766</v>
      </c>
    </row>
    <row r="444" spans="1:5" x14ac:dyDescent="0.25">
      <c r="A444" t="s">
        <v>502</v>
      </c>
      <c r="B444" t="s">
        <v>504</v>
      </c>
      <c r="C444">
        <v>0.94469999999999998</v>
      </c>
      <c r="D444">
        <v>1.0027999999999999</v>
      </c>
      <c r="E444">
        <v>0.99380000000000002</v>
      </c>
    </row>
    <row r="445" spans="1:5" x14ac:dyDescent="0.25">
      <c r="A445" t="s">
        <v>502</v>
      </c>
      <c r="B445" t="s">
        <v>505</v>
      </c>
      <c r="C445">
        <v>0.94469999999999998</v>
      </c>
      <c r="D445">
        <v>1.3928</v>
      </c>
      <c r="E445">
        <v>0.86950000000000005</v>
      </c>
    </row>
    <row r="446" spans="1:5" x14ac:dyDescent="0.25">
      <c r="A446" t="s">
        <v>502</v>
      </c>
      <c r="B446" t="s">
        <v>506</v>
      </c>
      <c r="C446">
        <v>0.94469999999999998</v>
      </c>
      <c r="D446">
        <v>0.89139999999999997</v>
      </c>
      <c r="E446">
        <v>0.91090000000000004</v>
      </c>
    </row>
    <row r="447" spans="1:5" x14ac:dyDescent="0.25">
      <c r="A447" t="s">
        <v>502</v>
      </c>
      <c r="B447" t="s">
        <v>507</v>
      </c>
      <c r="C447">
        <v>0.94469999999999998</v>
      </c>
      <c r="D447">
        <v>0.8357</v>
      </c>
      <c r="E447">
        <v>1.2008000000000001</v>
      </c>
    </row>
    <row r="448" spans="1:5" x14ac:dyDescent="0.25">
      <c r="A448" t="s">
        <v>502</v>
      </c>
      <c r="B448" t="s">
        <v>508</v>
      </c>
      <c r="C448">
        <v>0.94469999999999998</v>
      </c>
      <c r="D448">
        <v>1.5042</v>
      </c>
      <c r="E448">
        <v>1.0766</v>
      </c>
    </row>
    <row r="449" spans="1:5" x14ac:dyDescent="0.25">
      <c r="A449" t="s">
        <v>502</v>
      </c>
      <c r="B449" t="s">
        <v>509</v>
      </c>
      <c r="C449">
        <v>0.94469999999999998</v>
      </c>
      <c r="D449">
        <v>0.8357</v>
      </c>
      <c r="E449">
        <v>0.99380000000000002</v>
      </c>
    </row>
    <row r="450" spans="1:5" x14ac:dyDescent="0.25">
      <c r="A450" t="s">
        <v>502</v>
      </c>
      <c r="B450" t="s">
        <v>510</v>
      </c>
      <c r="C450">
        <v>0.94469999999999998</v>
      </c>
      <c r="D450">
        <v>0.78</v>
      </c>
      <c r="E450">
        <v>1.4492</v>
      </c>
    </row>
    <row r="451" spans="1:5" x14ac:dyDescent="0.25">
      <c r="A451" t="s">
        <v>502</v>
      </c>
      <c r="B451" t="s">
        <v>511</v>
      </c>
      <c r="C451">
        <v>0.94469999999999998</v>
      </c>
      <c r="D451">
        <v>0.78</v>
      </c>
      <c r="E451">
        <v>0.74529999999999996</v>
      </c>
    </row>
    <row r="452" spans="1:5" x14ac:dyDescent="0.25">
      <c r="A452" t="s">
        <v>502</v>
      </c>
      <c r="B452" t="s">
        <v>512</v>
      </c>
      <c r="C452">
        <v>0.94469999999999998</v>
      </c>
      <c r="D452">
        <v>0.89139999999999997</v>
      </c>
      <c r="E452">
        <v>0.70389999999999997</v>
      </c>
    </row>
    <row r="453" spans="1:5" x14ac:dyDescent="0.25">
      <c r="A453" t="s">
        <v>502</v>
      </c>
      <c r="B453" t="s">
        <v>513</v>
      </c>
      <c r="C453">
        <v>0.94469999999999998</v>
      </c>
      <c r="D453">
        <v>2.1171000000000002</v>
      </c>
      <c r="E453">
        <v>0.86950000000000005</v>
      </c>
    </row>
    <row r="454" spans="1:5" x14ac:dyDescent="0.25">
      <c r="A454" t="s">
        <v>502</v>
      </c>
      <c r="B454" t="s">
        <v>514</v>
      </c>
      <c r="C454">
        <v>0.94469999999999998</v>
      </c>
      <c r="D454">
        <v>0.78</v>
      </c>
      <c r="E454">
        <v>0.99380000000000002</v>
      </c>
    </row>
    <row r="455" spans="1:5" x14ac:dyDescent="0.25">
      <c r="A455" t="s">
        <v>502</v>
      </c>
      <c r="B455" t="s">
        <v>515</v>
      </c>
      <c r="C455">
        <v>0.94469999999999998</v>
      </c>
      <c r="D455">
        <v>1.0027999999999999</v>
      </c>
      <c r="E455">
        <v>1.0766</v>
      </c>
    </row>
    <row r="456" spans="1:5" x14ac:dyDescent="0.25">
      <c r="A456" t="s">
        <v>502</v>
      </c>
      <c r="B456" t="s">
        <v>516</v>
      </c>
      <c r="C456">
        <v>0.94469999999999998</v>
      </c>
      <c r="D456">
        <v>0.8357</v>
      </c>
      <c r="E456">
        <v>1.2422</v>
      </c>
    </row>
    <row r="457" spans="1:5" x14ac:dyDescent="0.25">
      <c r="A457" t="s">
        <v>502</v>
      </c>
      <c r="B457" t="s">
        <v>517</v>
      </c>
      <c r="C457">
        <v>0.94469999999999998</v>
      </c>
      <c r="D457">
        <v>0.8357</v>
      </c>
      <c r="E457">
        <v>0.82809999999999995</v>
      </c>
    </row>
    <row r="458" spans="1:5" x14ac:dyDescent="0.25">
      <c r="A458" t="s">
        <v>502</v>
      </c>
      <c r="B458" t="s">
        <v>518</v>
      </c>
      <c r="C458">
        <v>0.94469999999999998</v>
      </c>
      <c r="D458">
        <v>0.94710000000000005</v>
      </c>
      <c r="E458">
        <v>1.2008000000000001</v>
      </c>
    </row>
    <row r="459" spans="1:5" x14ac:dyDescent="0.25">
      <c r="A459" t="s">
        <v>502</v>
      </c>
      <c r="B459" t="s">
        <v>519</v>
      </c>
      <c r="C459">
        <v>0.94469999999999998</v>
      </c>
      <c r="D459">
        <v>1.3928</v>
      </c>
      <c r="E459">
        <v>0.70389999999999997</v>
      </c>
    </row>
    <row r="460" spans="1:5" x14ac:dyDescent="0.25">
      <c r="A460" t="s">
        <v>502</v>
      </c>
      <c r="B460" t="s">
        <v>520</v>
      </c>
      <c r="C460">
        <v>0.94469999999999998</v>
      </c>
      <c r="D460">
        <v>0.78</v>
      </c>
      <c r="E460">
        <v>1.0766</v>
      </c>
    </row>
    <row r="461" spans="1:5" x14ac:dyDescent="0.25">
      <c r="A461" t="s">
        <v>502</v>
      </c>
      <c r="B461" t="s">
        <v>521</v>
      </c>
      <c r="C461">
        <v>0.94469999999999998</v>
      </c>
      <c r="D461">
        <v>0.72430000000000005</v>
      </c>
      <c r="E461">
        <v>0.99380000000000002</v>
      </c>
    </row>
    <row r="462" spans="1:5" x14ac:dyDescent="0.25">
      <c r="A462" t="s">
        <v>502</v>
      </c>
      <c r="B462" t="s">
        <v>522</v>
      </c>
      <c r="C462">
        <v>0.94469999999999998</v>
      </c>
      <c r="D462">
        <v>0.61280000000000001</v>
      </c>
      <c r="E462">
        <v>0.99380000000000002</v>
      </c>
    </row>
    <row r="463" spans="1:5" x14ac:dyDescent="0.25">
      <c r="A463" t="s">
        <v>523</v>
      </c>
      <c r="B463" t="s">
        <v>524</v>
      </c>
      <c r="C463">
        <v>1.1444000000000001</v>
      </c>
      <c r="D463">
        <v>0.63549999999999995</v>
      </c>
      <c r="E463">
        <v>1.2021999999999999</v>
      </c>
    </row>
    <row r="464" spans="1:5" x14ac:dyDescent="0.25">
      <c r="A464" t="s">
        <v>523</v>
      </c>
      <c r="B464" t="s">
        <v>525</v>
      </c>
      <c r="C464">
        <v>1.1444000000000001</v>
      </c>
      <c r="D464">
        <v>1.0327</v>
      </c>
      <c r="E464">
        <v>1.4694</v>
      </c>
    </row>
    <row r="465" spans="1:5" x14ac:dyDescent="0.25">
      <c r="A465" t="s">
        <v>523</v>
      </c>
      <c r="B465" t="s">
        <v>526</v>
      </c>
      <c r="C465">
        <v>1.1444000000000001</v>
      </c>
      <c r="D465">
        <v>1.2709999999999999</v>
      </c>
      <c r="E465">
        <v>0.86829999999999996</v>
      </c>
    </row>
    <row r="466" spans="1:5" x14ac:dyDescent="0.25">
      <c r="A466" t="s">
        <v>523</v>
      </c>
      <c r="B466" t="s">
        <v>787</v>
      </c>
      <c r="C466">
        <v>1.1444000000000001</v>
      </c>
      <c r="D466">
        <v>0.87380000000000002</v>
      </c>
      <c r="E466">
        <v>0</v>
      </c>
    </row>
    <row r="467" spans="1:5" x14ac:dyDescent="0.25">
      <c r="A467" t="s">
        <v>523</v>
      </c>
      <c r="B467" t="s">
        <v>527</v>
      </c>
      <c r="C467">
        <v>1.1444000000000001</v>
      </c>
      <c r="D467">
        <v>0.7944</v>
      </c>
      <c r="E467">
        <v>1.3358000000000001</v>
      </c>
    </row>
    <row r="468" spans="1:5" x14ac:dyDescent="0.25">
      <c r="A468" t="s">
        <v>523</v>
      </c>
      <c r="B468" t="s">
        <v>528</v>
      </c>
      <c r="C468">
        <v>1.1444000000000001</v>
      </c>
      <c r="D468">
        <v>0.80100000000000005</v>
      </c>
      <c r="E468">
        <v>1.2244999999999999</v>
      </c>
    </row>
    <row r="469" spans="1:5" x14ac:dyDescent="0.25">
      <c r="A469" t="s">
        <v>523</v>
      </c>
      <c r="B469" t="s">
        <v>529</v>
      </c>
      <c r="C469">
        <v>1.1444000000000001</v>
      </c>
      <c r="D469">
        <v>0.7944</v>
      </c>
      <c r="E469">
        <v>0.80149999999999999</v>
      </c>
    </row>
    <row r="470" spans="1:5" x14ac:dyDescent="0.25">
      <c r="A470" t="s">
        <v>523</v>
      </c>
      <c r="B470" t="s">
        <v>530</v>
      </c>
      <c r="C470">
        <v>1.1444000000000001</v>
      </c>
      <c r="D470">
        <v>1.7476</v>
      </c>
      <c r="E470">
        <v>0.66790000000000005</v>
      </c>
    </row>
    <row r="471" spans="1:5" x14ac:dyDescent="0.25">
      <c r="A471" t="s">
        <v>523</v>
      </c>
      <c r="B471" t="s">
        <v>531</v>
      </c>
      <c r="C471">
        <v>1.1444000000000001</v>
      </c>
      <c r="D471">
        <v>0.47660000000000002</v>
      </c>
      <c r="E471">
        <v>1.0019</v>
      </c>
    </row>
    <row r="472" spans="1:5" x14ac:dyDescent="0.25">
      <c r="A472" t="s">
        <v>523</v>
      </c>
      <c r="B472" t="s">
        <v>532</v>
      </c>
      <c r="C472">
        <v>1.1444000000000001</v>
      </c>
      <c r="D472">
        <v>0.3972</v>
      </c>
      <c r="E472">
        <v>0.86829999999999996</v>
      </c>
    </row>
    <row r="473" spans="1:5" x14ac:dyDescent="0.25">
      <c r="A473" t="s">
        <v>523</v>
      </c>
      <c r="B473" t="s">
        <v>533</v>
      </c>
      <c r="C473">
        <v>1.1444000000000001</v>
      </c>
      <c r="D473">
        <v>0.43690000000000001</v>
      </c>
      <c r="E473">
        <v>1.5306</v>
      </c>
    </row>
    <row r="474" spans="1:5" x14ac:dyDescent="0.25">
      <c r="A474" t="s">
        <v>523</v>
      </c>
      <c r="B474" t="s">
        <v>534</v>
      </c>
      <c r="C474">
        <v>1.1444000000000001</v>
      </c>
      <c r="D474">
        <v>1.986</v>
      </c>
      <c r="E474">
        <v>0.5343</v>
      </c>
    </row>
    <row r="475" spans="1:5" x14ac:dyDescent="0.25">
      <c r="A475" t="s">
        <v>523</v>
      </c>
      <c r="B475" t="s">
        <v>535</v>
      </c>
      <c r="C475">
        <v>1.1444000000000001</v>
      </c>
      <c r="D475">
        <v>1.6681999999999999</v>
      </c>
      <c r="E475">
        <v>0.66790000000000005</v>
      </c>
    </row>
    <row r="476" spans="1:5" x14ac:dyDescent="0.25">
      <c r="A476" t="s">
        <v>523</v>
      </c>
      <c r="B476" t="s">
        <v>536</v>
      </c>
      <c r="C476">
        <v>1.1444000000000001</v>
      </c>
      <c r="D476">
        <v>1.1916</v>
      </c>
      <c r="E476">
        <v>0.93510000000000004</v>
      </c>
    </row>
    <row r="477" spans="1:5" x14ac:dyDescent="0.25">
      <c r="A477" t="s">
        <v>523</v>
      </c>
      <c r="B477" t="s">
        <v>537</v>
      </c>
      <c r="C477">
        <v>1.1444000000000001</v>
      </c>
      <c r="D477">
        <v>1.6681999999999999</v>
      </c>
      <c r="E477">
        <v>1.2021999999999999</v>
      </c>
    </row>
    <row r="478" spans="1:5" x14ac:dyDescent="0.25">
      <c r="A478" t="s">
        <v>523</v>
      </c>
      <c r="B478" t="s">
        <v>538</v>
      </c>
      <c r="C478">
        <v>1.1444000000000001</v>
      </c>
      <c r="D478">
        <v>0.47660000000000002</v>
      </c>
      <c r="E478">
        <v>0.86829999999999996</v>
      </c>
    </row>
    <row r="479" spans="1:5" x14ac:dyDescent="0.25">
      <c r="A479" t="s">
        <v>523</v>
      </c>
      <c r="B479" t="s">
        <v>539</v>
      </c>
      <c r="C479">
        <v>1.1444000000000001</v>
      </c>
      <c r="D479">
        <v>0.71489999999999998</v>
      </c>
      <c r="E479">
        <v>0.93510000000000004</v>
      </c>
    </row>
    <row r="480" spans="1:5" x14ac:dyDescent="0.25">
      <c r="A480" t="s">
        <v>523</v>
      </c>
      <c r="B480" t="s">
        <v>788</v>
      </c>
      <c r="C480">
        <v>1.1444000000000001</v>
      </c>
      <c r="D480">
        <v>0.87380000000000002</v>
      </c>
      <c r="E480">
        <v>0</v>
      </c>
    </row>
    <row r="481" spans="1:5" x14ac:dyDescent="0.25">
      <c r="A481" t="s">
        <v>540</v>
      </c>
      <c r="B481" t="s">
        <v>541</v>
      </c>
      <c r="C481">
        <v>1.2646999999999999</v>
      </c>
      <c r="D481">
        <v>1.1420999999999999</v>
      </c>
      <c r="E481">
        <v>0.68</v>
      </c>
    </row>
    <row r="482" spans="1:5" x14ac:dyDescent="0.25">
      <c r="A482" t="s">
        <v>540</v>
      </c>
      <c r="B482" t="s">
        <v>542</v>
      </c>
      <c r="C482">
        <v>1.2646999999999999</v>
      </c>
      <c r="D482">
        <v>0.29649999999999999</v>
      </c>
      <c r="E482">
        <v>0.85</v>
      </c>
    </row>
    <row r="483" spans="1:5" x14ac:dyDescent="0.25">
      <c r="A483" t="s">
        <v>540</v>
      </c>
      <c r="B483" t="s">
        <v>543</v>
      </c>
      <c r="C483">
        <v>1.2646999999999999</v>
      </c>
      <c r="D483">
        <v>1.0871999999999999</v>
      </c>
      <c r="E483">
        <v>1.02</v>
      </c>
    </row>
    <row r="484" spans="1:5" x14ac:dyDescent="0.25">
      <c r="A484" t="s">
        <v>540</v>
      </c>
      <c r="B484" t="s">
        <v>544</v>
      </c>
      <c r="C484">
        <v>1.2646999999999999</v>
      </c>
      <c r="D484">
        <v>1.845</v>
      </c>
      <c r="E484">
        <v>0.45329999999999998</v>
      </c>
    </row>
    <row r="485" spans="1:5" x14ac:dyDescent="0.25">
      <c r="A485" t="s">
        <v>540</v>
      </c>
      <c r="B485" t="s">
        <v>545</v>
      </c>
      <c r="C485">
        <v>1.2646999999999999</v>
      </c>
      <c r="D485">
        <v>1.0543</v>
      </c>
      <c r="E485">
        <v>0.68</v>
      </c>
    </row>
    <row r="486" spans="1:5" x14ac:dyDescent="0.25">
      <c r="A486" t="s">
        <v>540</v>
      </c>
      <c r="B486" t="s">
        <v>546</v>
      </c>
      <c r="C486">
        <v>1.2646999999999999</v>
      </c>
      <c r="D486">
        <v>0.79069999999999996</v>
      </c>
      <c r="E486">
        <v>1.2844</v>
      </c>
    </row>
    <row r="487" spans="1:5" x14ac:dyDescent="0.25">
      <c r="A487" t="s">
        <v>540</v>
      </c>
      <c r="B487" t="s">
        <v>547</v>
      </c>
      <c r="C487">
        <v>1.2646999999999999</v>
      </c>
      <c r="D487">
        <v>0.88949999999999996</v>
      </c>
      <c r="E487">
        <v>1.105</v>
      </c>
    </row>
    <row r="488" spans="1:5" x14ac:dyDescent="0.25">
      <c r="A488" t="s">
        <v>540</v>
      </c>
      <c r="B488" t="s">
        <v>548</v>
      </c>
      <c r="C488">
        <v>1.2646999999999999</v>
      </c>
      <c r="D488">
        <v>0.98839999999999995</v>
      </c>
      <c r="E488">
        <v>0.68</v>
      </c>
    </row>
    <row r="489" spans="1:5" x14ac:dyDescent="0.25">
      <c r="A489" t="s">
        <v>540</v>
      </c>
      <c r="B489" t="s">
        <v>549</v>
      </c>
      <c r="C489">
        <v>1.2646999999999999</v>
      </c>
      <c r="D489">
        <v>1.3178000000000001</v>
      </c>
      <c r="E489">
        <v>0.75549999999999995</v>
      </c>
    </row>
    <row r="490" spans="1:5" x14ac:dyDescent="0.25">
      <c r="A490" t="s">
        <v>540</v>
      </c>
      <c r="B490" t="s">
        <v>550</v>
      </c>
      <c r="C490">
        <v>1.2646999999999999</v>
      </c>
      <c r="D490">
        <v>0.43930000000000002</v>
      </c>
      <c r="E490">
        <v>1.2844</v>
      </c>
    </row>
    <row r="491" spans="1:5" x14ac:dyDescent="0.25">
      <c r="A491" t="s">
        <v>540</v>
      </c>
      <c r="B491" t="s">
        <v>551</v>
      </c>
      <c r="C491">
        <v>1.2646999999999999</v>
      </c>
      <c r="D491">
        <v>0.49419999999999997</v>
      </c>
      <c r="E491">
        <v>2.125</v>
      </c>
    </row>
    <row r="492" spans="1:5" x14ac:dyDescent="0.25">
      <c r="A492" t="s">
        <v>540</v>
      </c>
      <c r="B492" t="s">
        <v>552</v>
      </c>
      <c r="C492">
        <v>1.2646999999999999</v>
      </c>
      <c r="D492">
        <v>1.5813999999999999</v>
      </c>
      <c r="E492">
        <v>1.19</v>
      </c>
    </row>
    <row r="493" spans="1:5" x14ac:dyDescent="0.25">
      <c r="A493" t="s">
        <v>553</v>
      </c>
      <c r="B493" t="s">
        <v>554</v>
      </c>
      <c r="C493">
        <v>1.2037</v>
      </c>
      <c r="D493">
        <v>0.59340000000000004</v>
      </c>
      <c r="E493">
        <v>1.4668000000000001</v>
      </c>
    </row>
    <row r="494" spans="1:5" x14ac:dyDescent="0.25">
      <c r="A494" t="s">
        <v>553</v>
      </c>
      <c r="B494" t="s">
        <v>555</v>
      </c>
      <c r="C494">
        <v>1.2037</v>
      </c>
      <c r="D494">
        <v>1.0225</v>
      </c>
      <c r="E494">
        <v>0.93610000000000004</v>
      </c>
    </row>
    <row r="495" spans="1:5" x14ac:dyDescent="0.25">
      <c r="A495" t="s">
        <v>553</v>
      </c>
      <c r="B495" t="s">
        <v>556</v>
      </c>
      <c r="C495">
        <v>1.2037</v>
      </c>
      <c r="D495">
        <v>0.65269999999999995</v>
      </c>
      <c r="E495">
        <v>0.43459999999999999</v>
      </c>
    </row>
    <row r="496" spans="1:5" x14ac:dyDescent="0.25">
      <c r="A496" t="s">
        <v>553</v>
      </c>
      <c r="B496" t="s">
        <v>557</v>
      </c>
      <c r="C496">
        <v>1.2037</v>
      </c>
      <c r="D496">
        <v>1.2141999999999999</v>
      </c>
      <c r="E496">
        <v>0.40949999999999998</v>
      </c>
    </row>
    <row r="497" spans="1:5" x14ac:dyDescent="0.25">
      <c r="A497" t="s">
        <v>553</v>
      </c>
      <c r="B497" t="s">
        <v>558</v>
      </c>
      <c r="C497">
        <v>1.2037</v>
      </c>
      <c r="D497">
        <v>1.2141999999999999</v>
      </c>
      <c r="E497">
        <v>1.1700999999999999</v>
      </c>
    </row>
    <row r="498" spans="1:5" x14ac:dyDescent="0.25">
      <c r="A498" t="s">
        <v>553</v>
      </c>
      <c r="B498" t="s">
        <v>559</v>
      </c>
      <c r="C498">
        <v>1.2037</v>
      </c>
      <c r="D498">
        <v>0.83079999999999998</v>
      </c>
      <c r="E498">
        <v>1.1952</v>
      </c>
    </row>
    <row r="499" spans="1:5" x14ac:dyDescent="0.25">
      <c r="A499" t="s">
        <v>553</v>
      </c>
      <c r="B499" t="s">
        <v>560</v>
      </c>
      <c r="C499">
        <v>1.2037</v>
      </c>
      <c r="D499">
        <v>1.2141999999999999</v>
      </c>
      <c r="E499">
        <v>0.87760000000000005</v>
      </c>
    </row>
    <row r="500" spans="1:5" x14ac:dyDescent="0.25">
      <c r="A500" t="s">
        <v>553</v>
      </c>
      <c r="B500" t="s">
        <v>561</v>
      </c>
      <c r="C500">
        <v>1.2037</v>
      </c>
      <c r="D500">
        <v>0.83079999999999998</v>
      </c>
      <c r="E500">
        <v>1.7927999999999999</v>
      </c>
    </row>
    <row r="501" spans="1:5" x14ac:dyDescent="0.25">
      <c r="A501" t="s">
        <v>553</v>
      </c>
      <c r="B501" t="s">
        <v>562</v>
      </c>
      <c r="C501">
        <v>1.2037</v>
      </c>
      <c r="D501">
        <v>1.5975999999999999</v>
      </c>
      <c r="E501">
        <v>0.76060000000000005</v>
      </c>
    </row>
    <row r="502" spans="1:5" x14ac:dyDescent="0.25">
      <c r="A502" t="s">
        <v>553</v>
      </c>
      <c r="B502" t="s">
        <v>563</v>
      </c>
      <c r="C502">
        <v>1.2037</v>
      </c>
      <c r="D502">
        <v>1.0864</v>
      </c>
      <c r="E502">
        <v>0.87760000000000005</v>
      </c>
    </row>
    <row r="503" spans="1:5" x14ac:dyDescent="0.25">
      <c r="A503" t="s">
        <v>553</v>
      </c>
      <c r="B503" t="s">
        <v>564</v>
      </c>
      <c r="C503">
        <v>1.2037</v>
      </c>
      <c r="D503">
        <v>0.83079999999999998</v>
      </c>
      <c r="E503">
        <v>1.0322</v>
      </c>
    </row>
    <row r="504" spans="1:5" x14ac:dyDescent="0.25">
      <c r="A504" t="s">
        <v>553</v>
      </c>
      <c r="B504" t="s">
        <v>565</v>
      </c>
      <c r="C504">
        <v>1.2037</v>
      </c>
      <c r="D504">
        <v>1.0087999999999999</v>
      </c>
      <c r="E504">
        <v>0.97789999999999999</v>
      </c>
    </row>
    <row r="505" spans="1:5" x14ac:dyDescent="0.25">
      <c r="A505" t="s">
        <v>566</v>
      </c>
      <c r="B505" t="s">
        <v>567</v>
      </c>
      <c r="C505">
        <v>1.1719999999999999</v>
      </c>
      <c r="D505">
        <v>1.0428999999999999</v>
      </c>
      <c r="E505">
        <v>0.98419999999999996</v>
      </c>
    </row>
    <row r="506" spans="1:5" x14ac:dyDescent="0.25">
      <c r="A506" t="s">
        <v>566</v>
      </c>
      <c r="B506" t="s">
        <v>781</v>
      </c>
      <c r="C506">
        <v>1.1719999999999999</v>
      </c>
      <c r="D506">
        <v>0.85319999999999996</v>
      </c>
      <c r="E506">
        <v>0</v>
      </c>
    </row>
    <row r="507" spans="1:5" x14ac:dyDescent="0.25">
      <c r="A507" t="s">
        <v>566</v>
      </c>
      <c r="B507" t="s">
        <v>568</v>
      </c>
      <c r="C507">
        <v>1.1719999999999999</v>
      </c>
      <c r="D507">
        <v>1.0903</v>
      </c>
      <c r="E507">
        <v>0.90210000000000001</v>
      </c>
    </row>
    <row r="508" spans="1:5" x14ac:dyDescent="0.25">
      <c r="A508" t="s">
        <v>566</v>
      </c>
      <c r="B508" t="s">
        <v>569</v>
      </c>
      <c r="C508">
        <v>1.1719999999999999</v>
      </c>
      <c r="D508">
        <v>1.0903</v>
      </c>
      <c r="E508">
        <v>1.0662</v>
      </c>
    </row>
    <row r="509" spans="1:5" x14ac:dyDescent="0.25">
      <c r="A509" t="s">
        <v>566</v>
      </c>
      <c r="B509" t="s">
        <v>570</v>
      </c>
      <c r="C509">
        <v>1.1719999999999999</v>
      </c>
      <c r="D509">
        <v>0.94799999999999995</v>
      </c>
      <c r="E509">
        <v>0.98419999999999996</v>
      </c>
    </row>
    <row r="510" spans="1:5" x14ac:dyDescent="0.25">
      <c r="A510" t="s">
        <v>566</v>
      </c>
      <c r="B510" t="s">
        <v>571</v>
      </c>
      <c r="C510">
        <v>1.1719999999999999</v>
      </c>
      <c r="D510">
        <v>0.99539999999999995</v>
      </c>
      <c r="E510">
        <v>1.2302</v>
      </c>
    </row>
    <row r="511" spans="1:5" x14ac:dyDescent="0.25">
      <c r="A511" t="s">
        <v>566</v>
      </c>
      <c r="B511" t="s">
        <v>782</v>
      </c>
      <c r="C511">
        <v>1.1719999999999999</v>
      </c>
      <c r="D511">
        <v>0</v>
      </c>
      <c r="E511">
        <v>0</v>
      </c>
    </row>
    <row r="512" spans="1:5" x14ac:dyDescent="0.25">
      <c r="A512" t="s">
        <v>566</v>
      </c>
      <c r="B512" t="s">
        <v>572</v>
      </c>
      <c r="C512">
        <v>1.1719999999999999</v>
      </c>
      <c r="D512">
        <v>0.52139999999999997</v>
      </c>
      <c r="E512">
        <v>1.5992999999999999</v>
      </c>
    </row>
    <row r="513" spans="1:5" x14ac:dyDescent="0.25">
      <c r="A513" t="s">
        <v>566</v>
      </c>
      <c r="B513" t="s">
        <v>573</v>
      </c>
      <c r="C513">
        <v>1.1719999999999999</v>
      </c>
      <c r="D513">
        <v>1.2799</v>
      </c>
      <c r="E513">
        <v>0.61509999999999998</v>
      </c>
    </row>
    <row r="514" spans="1:5" x14ac:dyDescent="0.25">
      <c r="A514" t="s">
        <v>566</v>
      </c>
      <c r="B514" t="s">
        <v>574</v>
      </c>
      <c r="C514">
        <v>1.1719999999999999</v>
      </c>
      <c r="D514">
        <v>0.90059999999999996</v>
      </c>
      <c r="E514">
        <v>0.77910000000000001</v>
      </c>
    </row>
    <row r="515" spans="1:5" x14ac:dyDescent="0.25">
      <c r="A515" t="s">
        <v>566</v>
      </c>
      <c r="B515" t="s">
        <v>575</v>
      </c>
      <c r="C515">
        <v>1.1719999999999999</v>
      </c>
      <c r="D515">
        <v>1.2324999999999999</v>
      </c>
      <c r="E515">
        <v>0.98419999999999996</v>
      </c>
    </row>
    <row r="516" spans="1:5" x14ac:dyDescent="0.25">
      <c r="A516" t="s">
        <v>566</v>
      </c>
      <c r="B516" t="s">
        <v>783</v>
      </c>
      <c r="C516">
        <v>1.1719999999999999</v>
      </c>
      <c r="D516">
        <v>1.7064999999999999</v>
      </c>
      <c r="E516">
        <v>0.73809999999999998</v>
      </c>
    </row>
    <row r="517" spans="1:5" x14ac:dyDescent="0.25">
      <c r="A517" t="s">
        <v>566</v>
      </c>
      <c r="B517" t="s">
        <v>784</v>
      </c>
      <c r="C517">
        <v>1.1719999999999999</v>
      </c>
      <c r="D517">
        <v>1.9908999999999999</v>
      </c>
      <c r="E517">
        <v>0.246</v>
      </c>
    </row>
    <row r="518" spans="1:5" x14ac:dyDescent="0.25">
      <c r="A518" t="s">
        <v>566</v>
      </c>
      <c r="B518" t="s">
        <v>576</v>
      </c>
      <c r="C518">
        <v>1.1719999999999999</v>
      </c>
      <c r="D518">
        <v>0.75839999999999996</v>
      </c>
      <c r="E518">
        <v>1.1072</v>
      </c>
    </row>
    <row r="519" spans="1:5" x14ac:dyDescent="0.25">
      <c r="A519" t="s">
        <v>577</v>
      </c>
      <c r="B519" t="s">
        <v>578</v>
      </c>
      <c r="C519">
        <v>1.1211</v>
      </c>
      <c r="D519">
        <v>0.75109999999999999</v>
      </c>
      <c r="E519">
        <v>0.7661</v>
      </c>
    </row>
    <row r="520" spans="1:5" x14ac:dyDescent="0.25">
      <c r="A520" t="s">
        <v>577</v>
      </c>
      <c r="B520" t="s">
        <v>579</v>
      </c>
      <c r="C520">
        <v>1.1211</v>
      </c>
      <c r="D520">
        <v>0.9859</v>
      </c>
      <c r="E520">
        <v>0.9274</v>
      </c>
    </row>
    <row r="521" spans="1:5" x14ac:dyDescent="0.25">
      <c r="A521" t="s">
        <v>577</v>
      </c>
      <c r="B521" t="s">
        <v>580</v>
      </c>
      <c r="C521">
        <v>1.1211</v>
      </c>
      <c r="D521">
        <v>0.89200000000000002</v>
      </c>
      <c r="E521">
        <v>1.0887</v>
      </c>
    </row>
    <row r="522" spans="1:5" x14ac:dyDescent="0.25">
      <c r="A522" t="s">
        <v>577</v>
      </c>
      <c r="B522" t="s">
        <v>581</v>
      </c>
      <c r="C522">
        <v>1.1211</v>
      </c>
      <c r="D522">
        <v>0.75109999999999999</v>
      </c>
      <c r="E522">
        <v>0.8468</v>
      </c>
    </row>
    <row r="523" spans="1:5" x14ac:dyDescent="0.25">
      <c r="A523" t="s">
        <v>577</v>
      </c>
      <c r="B523" t="s">
        <v>582</v>
      </c>
      <c r="C523">
        <v>1.1211</v>
      </c>
      <c r="D523">
        <v>0.9859</v>
      </c>
      <c r="E523">
        <v>0.9274</v>
      </c>
    </row>
    <row r="524" spans="1:5" x14ac:dyDescent="0.25">
      <c r="A524" t="s">
        <v>577</v>
      </c>
      <c r="B524" t="s">
        <v>583</v>
      </c>
      <c r="C524">
        <v>1.1211</v>
      </c>
      <c r="D524">
        <v>1.4084000000000001</v>
      </c>
      <c r="E524">
        <v>0.64510000000000001</v>
      </c>
    </row>
    <row r="525" spans="1:5" x14ac:dyDescent="0.25">
      <c r="A525" t="s">
        <v>577</v>
      </c>
      <c r="B525" t="s">
        <v>584</v>
      </c>
      <c r="C525">
        <v>1.1211</v>
      </c>
      <c r="D525">
        <v>0.75109999999999999</v>
      </c>
      <c r="E525">
        <v>1.0887</v>
      </c>
    </row>
    <row r="526" spans="1:5" x14ac:dyDescent="0.25">
      <c r="A526" t="s">
        <v>577</v>
      </c>
      <c r="B526" t="s">
        <v>585</v>
      </c>
      <c r="C526">
        <v>1.1211</v>
      </c>
      <c r="D526">
        <v>1.9717</v>
      </c>
      <c r="E526">
        <v>0.5645</v>
      </c>
    </row>
    <row r="527" spans="1:5" x14ac:dyDescent="0.25">
      <c r="A527" t="s">
        <v>577</v>
      </c>
      <c r="B527" t="s">
        <v>586</v>
      </c>
      <c r="C527">
        <v>1.1211</v>
      </c>
      <c r="D527">
        <v>1.0327999999999999</v>
      </c>
      <c r="E527">
        <v>0.6855</v>
      </c>
    </row>
    <row r="528" spans="1:5" x14ac:dyDescent="0.25">
      <c r="A528" t="s">
        <v>577</v>
      </c>
      <c r="B528" t="s">
        <v>587</v>
      </c>
      <c r="C528">
        <v>1.1211</v>
      </c>
      <c r="D528">
        <v>0.56340000000000001</v>
      </c>
      <c r="E528">
        <v>1.3709</v>
      </c>
    </row>
    <row r="529" spans="1:5" x14ac:dyDescent="0.25">
      <c r="A529" t="s">
        <v>577</v>
      </c>
      <c r="B529" t="s">
        <v>588</v>
      </c>
      <c r="C529">
        <v>1.1211</v>
      </c>
      <c r="D529">
        <v>0.61029999999999995</v>
      </c>
      <c r="E529">
        <v>0.80640000000000001</v>
      </c>
    </row>
    <row r="530" spans="1:5" x14ac:dyDescent="0.25">
      <c r="A530" t="s">
        <v>577</v>
      </c>
      <c r="B530" t="s">
        <v>589</v>
      </c>
      <c r="C530">
        <v>1.1211</v>
      </c>
      <c r="D530">
        <v>1.1737</v>
      </c>
      <c r="E530">
        <v>0.7661</v>
      </c>
    </row>
    <row r="531" spans="1:5" x14ac:dyDescent="0.25">
      <c r="A531" t="s">
        <v>577</v>
      </c>
      <c r="B531" t="s">
        <v>590</v>
      </c>
      <c r="C531">
        <v>1.1211</v>
      </c>
      <c r="D531">
        <v>0.93889999999999996</v>
      </c>
      <c r="E531">
        <v>1.0484</v>
      </c>
    </row>
    <row r="532" spans="1:5" x14ac:dyDescent="0.25">
      <c r="A532" t="s">
        <v>577</v>
      </c>
      <c r="B532" t="s">
        <v>591</v>
      </c>
      <c r="C532">
        <v>1.1211</v>
      </c>
      <c r="D532">
        <v>1.0798000000000001</v>
      </c>
      <c r="E532">
        <v>1.129</v>
      </c>
    </row>
    <row r="533" spans="1:5" x14ac:dyDescent="0.25">
      <c r="A533" t="s">
        <v>577</v>
      </c>
      <c r="B533" t="s">
        <v>592</v>
      </c>
      <c r="C533">
        <v>1.1211</v>
      </c>
      <c r="D533">
        <v>0.75109999999999999</v>
      </c>
      <c r="E533">
        <v>1.25</v>
      </c>
    </row>
    <row r="534" spans="1:5" x14ac:dyDescent="0.25">
      <c r="A534" t="s">
        <v>577</v>
      </c>
      <c r="B534" t="s">
        <v>593</v>
      </c>
      <c r="C534">
        <v>1.1211</v>
      </c>
      <c r="D534">
        <v>0.79810000000000003</v>
      </c>
      <c r="E534">
        <v>0.8468</v>
      </c>
    </row>
    <row r="535" spans="1:5" x14ac:dyDescent="0.25">
      <c r="A535" t="s">
        <v>577</v>
      </c>
      <c r="B535" t="s">
        <v>594</v>
      </c>
      <c r="C535">
        <v>1.1211</v>
      </c>
      <c r="D535">
        <v>0.89200000000000002</v>
      </c>
      <c r="E535">
        <v>1.5725</v>
      </c>
    </row>
    <row r="536" spans="1:5" x14ac:dyDescent="0.25">
      <c r="A536" t="s">
        <v>577</v>
      </c>
      <c r="B536" t="s">
        <v>595</v>
      </c>
      <c r="C536">
        <v>1.1211</v>
      </c>
      <c r="D536">
        <v>1.4553</v>
      </c>
      <c r="E536">
        <v>0.8871</v>
      </c>
    </row>
    <row r="537" spans="1:5" x14ac:dyDescent="0.25">
      <c r="A537" t="s">
        <v>577</v>
      </c>
      <c r="B537" t="s">
        <v>596</v>
      </c>
      <c r="C537">
        <v>1.1211</v>
      </c>
      <c r="D537">
        <v>1.6900999999999999</v>
      </c>
      <c r="E537">
        <v>0.9274</v>
      </c>
    </row>
    <row r="538" spans="1:5" x14ac:dyDescent="0.25">
      <c r="A538" t="s">
        <v>577</v>
      </c>
      <c r="B538" t="s">
        <v>597</v>
      </c>
      <c r="C538">
        <v>1.1211</v>
      </c>
      <c r="D538">
        <v>0.51639999999999997</v>
      </c>
      <c r="E538">
        <v>1.8548</v>
      </c>
    </row>
    <row r="539" spans="1:5" x14ac:dyDescent="0.25">
      <c r="A539" t="s">
        <v>598</v>
      </c>
      <c r="B539" t="s">
        <v>599</v>
      </c>
      <c r="C539">
        <v>1.0585</v>
      </c>
      <c r="D539">
        <v>0.94469999999999998</v>
      </c>
      <c r="E539">
        <v>1.4730000000000001</v>
      </c>
    </row>
    <row r="540" spans="1:5" x14ac:dyDescent="0.25">
      <c r="A540" t="s">
        <v>598</v>
      </c>
      <c r="B540" t="s">
        <v>600</v>
      </c>
      <c r="C540">
        <v>1.0585</v>
      </c>
      <c r="D540">
        <v>0.89219999999999999</v>
      </c>
      <c r="E540">
        <v>0.71550000000000002</v>
      </c>
    </row>
    <row r="541" spans="1:5" x14ac:dyDescent="0.25">
      <c r="A541" t="s">
        <v>598</v>
      </c>
      <c r="B541" t="s">
        <v>601</v>
      </c>
      <c r="C541">
        <v>1.0585</v>
      </c>
      <c r="D541">
        <v>1.3425</v>
      </c>
      <c r="E541">
        <v>0.86609999999999998</v>
      </c>
    </row>
    <row r="542" spans="1:5" x14ac:dyDescent="0.25">
      <c r="A542" t="s">
        <v>598</v>
      </c>
      <c r="B542" t="s">
        <v>602</v>
      </c>
      <c r="C542">
        <v>1.0585</v>
      </c>
      <c r="D542">
        <v>1.2282</v>
      </c>
      <c r="E542">
        <v>0.85860000000000003</v>
      </c>
    </row>
    <row r="543" spans="1:5" x14ac:dyDescent="0.25">
      <c r="A543" t="s">
        <v>598</v>
      </c>
      <c r="B543" t="s">
        <v>603</v>
      </c>
      <c r="C543">
        <v>1.0585</v>
      </c>
      <c r="D543">
        <v>0.61129999999999995</v>
      </c>
      <c r="E543">
        <v>1.2625999999999999</v>
      </c>
    </row>
    <row r="544" spans="1:5" x14ac:dyDescent="0.25">
      <c r="A544" t="s">
        <v>598</v>
      </c>
      <c r="B544" t="s">
        <v>604</v>
      </c>
      <c r="C544">
        <v>1.0585</v>
      </c>
      <c r="D544">
        <v>1.0736000000000001</v>
      </c>
      <c r="E544">
        <v>0.6179</v>
      </c>
    </row>
    <row r="545" spans="1:5" x14ac:dyDescent="0.25">
      <c r="A545" t="s">
        <v>598</v>
      </c>
      <c r="B545" t="s">
        <v>605</v>
      </c>
      <c r="C545">
        <v>1.0585</v>
      </c>
      <c r="D545">
        <v>1.1809000000000001</v>
      </c>
      <c r="E545">
        <v>0.89429999999999998</v>
      </c>
    </row>
    <row r="546" spans="1:5" x14ac:dyDescent="0.25">
      <c r="A546" t="s">
        <v>598</v>
      </c>
      <c r="B546" t="s">
        <v>606</v>
      </c>
      <c r="C546">
        <v>1.0585</v>
      </c>
      <c r="D546">
        <v>0.83360000000000001</v>
      </c>
      <c r="E546">
        <v>1.2625999999999999</v>
      </c>
    </row>
    <row r="547" spans="1:5" x14ac:dyDescent="0.25">
      <c r="A547" t="s">
        <v>598</v>
      </c>
      <c r="B547" t="s">
        <v>607</v>
      </c>
      <c r="C547">
        <v>1.0585</v>
      </c>
      <c r="D547">
        <v>1.1114999999999999</v>
      </c>
      <c r="E547">
        <v>1.4309000000000001</v>
      </c>
    </row>
    <row r="548" spans="1:5" x14ac:dyDescent="0.25">
      <c r="A548" t="s">
        <v>598</v>
      </c>
      <c r="B548" t="s">
        <v>608</v>
      </c>
      <c r="C548">
        <v>1.0585</v>
      </c>
      <c r="D548">
        <v>1.3646</v>
      </c>
      <c r="E548">
        <v>0.8347</v>
      </c>
    </row>
    <row r="549" spans="1:5" x14ac:dyDescent="0.25">
      <c r="A549" t="s">
        <v>598</v>
      </c>
      <c r="B549" t="s">
        <v>609</v>
      </c>
      <c r="C549">
        <v>1.0585</v>
      </c>
      <c r="D549">
        <v>0.73480000000000001</v>
      </c>
      <c r="E549">
        <v>1.0731999999999999</v>
      </c>
    </row>
    <row r="550" spans="1:5" x14ac:dyDescent="0.25">
      <c r="A550" t="s">
        <v>598</v>
      </c>
      <c r="B550" t="s">
        <v>610</v>
      </c>
      <c r="C550">
        <v>1.0585</v>
      </c>
      <c r="D550">
        <v>1.1247</v>
      </c>
      <c r="E550">
        <v>0.68140000000000001</v>
      </c>
    </row>
    <row r="551" spans="1:5" x14ac:dyDescent="0.25">
      <c r="A551" t="s">
        <v>598</v>
      </c>
      <c r="B551" t="s">
        <v>611</v>
      </c>
      <c r="C551">
        <v>1.0585</v>
      </c>
      <c r="D551">
        <v>1.2146999999999999</v>
      </c>
      <c r="E551">
        <v>0.98799999999999999</v>
      </c>
    </row>
    <row r="552" spans="1:5" x14ac:dyDescent="0.25">
      <c r="A552" t="s">
        <v>598</v>
      </c>
      <c r="B552" t="s">
        <v>612</v>
      </c>
      <c r="C552">
        <v>1.0585</v>
      </c>
      <c r="D552">
        <v>0.73480000000000001</v>
      </c>
      <c r="E552">
        <v>1.6296999999999999</v>
      </c>
    </row>
    <row r="553" spans="1:5" x14ac:dyDescent="0.25">
      <c r="A553" t="s">
        <v>598</v>
      </c>
      <c r="B553" t="s">
        <v>613</v>
      </c>
      <c r="C553">
        <v>1.0585</v>
      </c>
      <c r="D553">
        <v>0.70850000000000002</v>
      </c>
      <c r="E553">
        <v>0.85860000000000003</v>
      </c>
    </row>
    <row r="554" spans="1:5" x14ac:dyDescent="0.25">
      <c r="A554" t="s">
        <v>598</v>
      </c>
      <c r="B554" t="s">
        <v>614</v>
      </c>
      <c r="C554">
        <v>1.0585</v>
      </c>
      <c r="D554">
        <v>0.99199999999999999</v>
      </c>
      <c r="E554">
        <v>1.3951</v>
      </c>
    </row>
    <row r="555" spans="1:5" x14ac:dyDescent="0.25">
      <c r="A555" t="s">
        <v>598</v>
      </c>
      <c r="B555" t="s">
        <v>615</v>
      </c>
      <c r="C555">
        <v>1.0585</v>
      </c>
      <c r="D555">
        <v>1.0939000000000001</v>
      </c>
      <c r="E555">
        <v>0.6401</v>
      </c>
    </row>
    <row r="556" spans="1:5" x14ac:dyDescent="0.25">
      <c r="A556" t="s">
        <v>598</v>
      </c>
      <c r="B556" t="s">
        <v>616</v>
      </c>
      <c r="C556">
        <v>1.0585</v>
      </c>
      <c r="D556">
        <v>0.70850000000000002</v>
      </c>
      <c r="E556">
        <v>0.78700000000000003</v>
      </c>
    </row>
    <row r="557" spans="1:5" x14ac:dyDescent="0.25">
      <c r="A557" t="s">
        <v>617</v>
      </c>
      <c r="B557" t="s">
        <v>618</v>
      </c>
      <c r="C557">
        <v>1.2458</v>
      </c>
      <c r="D557">
        <v>1.3378000000000001</v>
      </c>
      <c r="E557">
        <v>0.44340000000000002</v>
      </c>
    </row>
    <row r="558" spans="1:5" x14ac:dyDescent="0.25">
      <c r="A558" t="s">
        <v>617</v>
      </c>
      <c r="B558" t="s">
        <v>619</v>
      </c>
      <c r="C558">
        <v>1.2458</v>
      </c>
      <c r="D558">
        <v>0.96319999999999995</v>
      </c>
      <c r="E558">
        <v>1.1455</v>
      </c>
    </row>
    <row r="559" spans="1:5" x14ac:dyDescent="0.25">
      <c r="A559" t="s">
        <v>617</v>
      </c>
      <c r="B559" t="s">
        <v>620</v>
      </c>
      <c r="C559">
        <v>1.2458</v>
      </c>
      <c r="D559">
        <v>0.85619999999999996</v>
      </c>
      <c r="E559">
        <v>1.0346</v>
      </c>
    </row>
    <row r="560" spans="1:5" x14ac:dyDescent="0.25">
      <c r="A560" t="s">
        <v>617</v>
      </c>
      <c r="B560" t="s">
        <v>621</v>
      </c>
      <c r="C560">
        <v>1.2458</v>
      </c>
      <c r="D560">
        <v>0.74919999999999998</v>
      </c>
      <c r="E560">
        <v>1.1085</v>
      </c>
    </row>
    <row r="561" spans="1:5" x14ac:dyDescent="0.25">
      <c r="A561" t="s">
        <v>617</v>
      </c>
      <c r="B561" t="s">
        <v>622</v>
      </c>
      <c r="C561">
        <v>1.2458</v>
      </c>
      <c r="D561">
        <v>1.3913</v>
      </c>
      <c r="E561">
        <v>0.99770000000000003</v>
      </c>
    </row>
    <row r="562" spans="1:5" x14ac:dyDescent="0.25">
      <c r="A562" t="s">
        <v>617</v>
      </c>
      <c r="B562" t="s">
        <v>623</v>
      </c>
      <c r="C562">
        <v>1.2458</v>
      </c>
      <c r="D562">
        <v>0.74919999999999998</v>
      </c>
      <c r="E562">
        <v>1.1085</v>
      </c>
    </row>
    <row r="563" spans="1:5" x14ac:dyDescent="0.25">
      <c r="A563" t="s">
        <v>617</v>
      </c>
      <c r="B563" t="s">
        <v>624</v>
      </c>
      <c r="C563">
        <v>1.2458</v>
      </c>
      <c r="D563">
        <v>1.2843</v>
      </c>
      <c r="E563">
        <v>0.81289999999999996</v>
      </c>
    </row>
    <row r="564" spans="1:5" x14ac:dyDescent="0.25">
      <c r="A564" t="s">
        <v>617</v>
      </c>
      <c r="B564" t="s">
        <v>625</v>
      </c>
      <c r="C564">
        <v>1.2458</v>
      </c>
      <c r="D564">
        <v>0.74919999999999998</v>
      </c>
      <c r="E564">
        <v>1.0716000000000001</v>
      </c>
    </row>
    <row r="565" spans="1:5" x14ac:dyDescent="0.25">
      <c r="A565" t="s">
        <v>617</v>
      </c>
      <c r="B565" t="s">
        <v>626</v>
      </c>
      <c r="C565">
        <v>1.2458</v>
      </c>
      <c r="D565">
        <v>1.2307999999999999</v>
      </c>
      <c r="E565">
        <v>0.84989999999999999</v>
      </c>
    </row>
    <row r="566" spans="1:5" x14ac:dyDescent="0.25">
      <c r="A566" t="s">
        <v>617</v>
      </c>
      <c r="B566" t="s">
        <v>627</v>
      </c>
      <c r="C566">
        <v>1.2458</v>
      </c>
      <c r="D566">
        <v>0.90969999999999995</v>
      </c>
      <c r="E566">
        <v>1.2563</v>
      </c>
    </row>
    <row r="567" spans="1:5" x14ac:dyDescent="0.25">
      <c r="A567" t="s">
        <v>617</v>
      </c>
      <c r="B567" t="s">
        <v>628</v>
      </c>
      <c r="C567">
        <v>1.2458</v>
      </c>
      <c r="D567">
        <v>0.96319999999999995</v>
      </c>
      <c r="E567">
        <v>1.1085</v>
      </c>
    </row>
    <row r="568" spans="1:5" x14ac:dyDescent="0.25">
      <c r="A568" t="s">
        <v>617</v>
      </c>
      <c r="B568" t="s">
        <v>629</v>
      </c>
      <c r="C568">
        <v>1.2458</v>
      </c>
      <c r="D568">
        <v>0.96319999999999995</v>
      </c>
      <c r="E568">
        <v>1.2932999999999999</v>
      </c>
    </row>
    <row r="569" spans="1:5" x14ac:dyDescent="0.25">
      <c r="A569" t="s">
        <v>617</v>
      </c>
      <c r="B569" t="s">
        <v>630</v>
      </c>
      <c r="C569">
        <v>1.2458</v>
      </c>
      <c r="D569">
        <v>0.53510000000000002</v>
      </c>
      <c r="E569">
        <v>1.1455</v>
      </c>
    </row>
    <row r="570" spans="1:5" x14ac:dyDescent="0.25">
      <c r="A570" t="s">
        <v>617</v>
      </c>
      <c r="B570" t="s">
        <v>631</v>
      </c>
      <c r="C570">
        <v>1.2458</v>
      </c>
      <c r="D570">
        <v>0.90969999999999995</v>
      </c>
      <c r="E570">
        <v>0.84989999999999999</v>
      </c>
    </row>
    <row r="571" spans="1:5" x14ac:dyDescent="0.25">
      <c r="A571" t="s">
        <v>617</v>
      </c>
      <c r="B571" t="s">
        <v>632</v>
      </c>
      <c r="C571">
        <v>1.2458</v>
      </c>
      <c r="D571">
        <v>1.0166999999999999</v>
      </c>
      <c r="E571">
        <v>0.84989999999999999</v>
      </c>
    </row>
    <row r="572" spans="1:5" x14ac:dyDescent="0.25">
      <c r="A572" t="s">
        <v>617</v>
      </c>
      <c r="B572" t="s">
        <v>633</v>
      </c>
      <c r="C572">
        <v>1.2458</v>
      </c>
      <c r="D572">
        <v>1.3913</v>
      </c>
      <c r="E572">
        <v>0.92379999999999995</v>
      </c>
    </row>
    <row r="573" spans="1:5" x14ac:dyDescent="0.25">
      <c r="A573" t="s">
        <v>634</v>
      </c>
      <c r="B573" t="s">
        <v>635</v>
      </c>
      <c r="C573">
        <v>1.1701999999999999</v>
      </c>
      <c r="D573">
        <v>1.0255000000000001</v>
      </c>
      <c r="E573">
        <v>0.89219999999999999</v>
      </c>
    </row>
    <row r="574" spans="1:5" x14ac:dyDescent="0.25">
      <c r="A574" t="s">
        <v>634</v>
      </c>
      <c r="B574" t="s">
        <v>636</v>
      </c>
      <c r="C574">
        <v>1.1701999999999999</v>
      </c>
      <c r="D574">
        <v>1.1963999999999999</v>
      </c>
      <c r="E574">
        <v>0.95599999999999996</v>
      </c>
    </row>
    <row r="575" spans="1:5" x14ac:dyDescent="0.25">
      <c r="A575" t="s">
        <v>634</v>
      </c>
      <c r="B575" t="s">
        <v>637</v>
      </c>
      <c r="C575">
        <v>1.1701999999999999</v>
      </c>
      <c r="D575">
        <v>0.85460000000000003</v>
      </c>
      <c r="E575">
        <v>1.2746</v>
      </c>
    </row>
    <row r="576" spans="1:5" x14ac:dyDescent="0.25">
      <c r="A576" t="s">
        <v>634</v>
      </c>
      <c r="B576" t="s">
        <v>638</v>
      </c>
      <c r="C576">
        <v>1.1701999999999999</v>
      </c>
      <c r="D576">
        <v>1.4527000000000001</v>
      </c>
      <c r="E576">
        <v>0.82850000000000001</v>
      </c>
    </row>
    <row r="577" spans="1:5" x14ac:dyDescent="0.25">
      <c r="A577" t="s">
        <v>634</v>
      </c>
      <c r="B577" t="s">
        <v>639</v>
      </c>
      <c r="C577">
        <v>1.1701999999999999</v>
      </c>
      <c r="D577">
        <v>1.2430000000000001</v>
      </c>
      <c r="E577">
        <v>0.9849</v>
      </c>
    </row>
    <row r="578" spans="1:5" x14ac:dyDescent="0.25">
      <c r="A578" t="s">
        <v>634</v>
      </c>
      <c r="B578" t="s">
        <v>640</v>
      </c>
      <c r="C578">
        <v>1.1701999999999999</v>
      </c>
      <c r="D578">
        <v>0.85460000000000003</v>
      </c>
      <c r="E578">
        <v>1.1472</v>
      </c>
    </row>
    <row r="579" spans="1:5" x14ac:dyDescent="0.25">
      <c r="A579" t="s">
        <v>634</v>
      </c>
      <c r="B579" t="s">
        <v>641</v>
      </c>
      <c r="C579">
        <v>1.1701999999999999</v>
      </c>
      <c r="D579">
        <v>0.85460000000000003</v>
      </c>
      <c r="E579">
        <v>1.1472</v>
      </c>
    </row>
    <row r="580" spans="1:5" x14ac:dyDescent="0.25">
      <c r="A580" t="s">
        <v>634</v>
      </c>
      <c r="B580" t="s">
        <v>642</v>
      </c>
      <c r="C580">
        <v>1.1701999999999999</v>
      </c>
      <c r="D580">
        <v>0.94</v>
      </c>
      <c r="E580">
        <v>0.63729999999999998</v>
      </c>
    </row>
    <row r="581" spans="1:5" x14ac:dyDescent="0.25">
      <c r="A581" t="s">
        <v>634</v>
      </c>
      <c r="B581" t="s">
        <v>643</v>
      </c>
      <c r="C581">
        <v>1.1701999999999999</v>
      </c>
      <c r="D581">
        <v>1.0099</v>
      </c>
      <c r="E581">
        <v>0.52139999999999997</v>
      </c>
    </row>
    <row r="582" spans="1:5" x14ac:dyDescent="0.25">
      <c r="A582" t="s">
        <v>634</v>
      </c>
      <c r="B582" t="s">
        <v>644</v>
      </c>
      <c r="C582">
        <v>1.1701999999999999</v>
      </c>
      <c r="D582">
        <v>1.1109</v>
      </c>
      <c r="E582">
        <v>0.50980000000000003</v>
      </c>
    </row>
    <row r="583" spans="1:5" x14ac:dyDescent="0.25">
      <c r="A583" t="s">
        <v>634</v>
      </c>
      <c r="B583" t="s">
        <v>645</v>
      </c>
      <c r="C583">
        <v>1.1701999999999999</v>
      </c>
      <c r="D583">
        <v>1.2430000000000001</v>
      </c>
      <c r="E583">
        <v>0.81110000000000004</v>
      </c>
    </row>
    <row r="584" spans="1:5" x14ac:dyDescent="0.25">
      <c r="A584" t="s">
        <v>634</v>
      </c>
      <c r="B584" t="s">
        <v>646</v>
      </c>
      <c r="C584">
        <v>1.1701999999999999</v>
      </c>
      <c r="D584">
        <v>1.353</v>
      </c>
      <c r="E584">
        <v>1.1684000000000001</v>
      </c>
    </row>
    <row r="585" spans="1:5" x14ac:dyDescent="0.25">
      <c r="A585" t="s">
        <v>634</v>
      </c>
      <c r="B585" t="s">
        <v>647</v>
      </c>
      <c r="C585">
        <v>1.1701999999999999</v>
      </c>
      <c r="D585">
        <v>1.0255000000000001</v>
      </c>
      <c r="E585">
        <v>0.89219999999999999</v>
      </c>
    </row>
    <row r="586" spans="1:5" x14ac:dyDescent="0.25">
      <c r="A586" t="s">
        <v>634</v>
      </c>
      <c r="B586" t="s">
        <v>648</v>
      </c>
      <c r="C586">
        <v>1.1701999999999999</v>
      </c>
      <c r="D586">
        <v>0.51270000000000004</v>
      </c>
      <c r="E586">
        <v>1.2109000000000001</v>
      </c>
    </row>
    <row r="587" spans="1:5" x14ac:dyDescent="0.25">
      <c r="A587" t="s">
        <v>634</v>
      </c>
      <c r="B587" t="s">
        <v>649</v>
      </c>
      <c r="C587">
        <v>1.1701999999999999</v>
      </c>
      <c r="D587">
        <v>0.76910000000000001</v>
      </c>
      <c r="E587">
        <v>0.76480000000000004</v>
      </c>
    </row>
    <row r="588" spans="1:5" x14ac:dyDescent="0.25">
      <c r="A588" t="s">
        <v>634</v>
      </c>
      <c r="B588" t="s">
        <v>650</v>
      </c>
      <c r="C588">
        <v>1.1701999999999999</v>
      </c>
      <c r="D588">
        <v>0.77690000000000003</v>
      </c>
      <c r="E588">
        <v>1.2166999999999999</v>
      </c>
    </row>
    <row r="589" spans="1:5" x14ac:dyDescent="0.25">
      <c r="A589" t="s">
        <v>634</v>
      </c>
      <c r="B589" t="s">
        <v>651</v>
      </c>
      <c r="C589">
        <v>1.1701999999999999</v>
      </c>
      <c r="D589">
        <v>1.1109</v>
      </c>
      <c r="E589">
        <v>1.5295000000000001</v>
      </c>
    </row>
    <row r="590" spans="1:5" x14ac:dyDescent="0.25">
      <c r="A590" t="s">
        <v>634</v>
      </c>
      <c r="B590" t="s">
        <v>652</v>
      </c>
      <c r="C590">
        <v>1.1701999999999999</v>
      </c>
      <c r="D590">
        <v>0.62150000000000005</v>
      </c>
      <c r="E590">
        <v>1.4483999999999999</v>
      </c>
    </row>
    <row r="591" spans="1:5" x14ac:dyDescent="0.25">
      <c r="A591" t="s">
        <v>653</v>
      </c>
      <c r="B591" t="s">
        <v>654</v>
      </c>
      <c r="C591">
        <v>0.9476</v>
      </c>
      <c r="D591">
        <v>0.59360000000000002</v>
      </c>
      <c r="E591">
        <v>1.8441000000000001</v>
      </c>
    </row>
    <row r="592" spans="1:5" x14ac:dyDescent="0.25">
      <c r="A592" t="s">
        <v>653</v>
      </c>
      <c r="B592" t="s">
        <v>655</v>
      </c>
      <c r="C592">
        <v>0.9476</v>
      </c>
      <c r="D592">
        <v>1.5478000000000001</v>
      </c>
      <c r="E592">
        <v>0.47849999999999998</v>
      </c>
    </row>
    <row r="593" spans="1:5" x14ac:dyDescent="0.25">
      <c r="A593" t="s">
        <v>653</v>
      </c>
      <c r="B593" t="s">
        <v>656</v>
      </c>
      <c r="C593">
        <v>0.9476</v>
      </c>
      <c r="D593">
        <v>0.84419999999999995</v>
      </c>
      <c r="E593">
        <v>0.47849999999999998</v>
      </c>
    </row>
    <row r="594" spans="1:5" x14ac:dyDescent="0.25">
      <c r="A594" t="s">
        <v>653</v>
      </c>
      <c r="B594" t="s">
        <v>657</v>
      </c>
      <c r="C594">
        <v>0.9476</v>
      </c>
      <c r="D594">
        <v>0.52759999999999996</v>
      </c>
      <c r="E594">
        <v>2.0434999999999999</v>
      </c>
    </row>
    <row r="595" spans="1:5" x14ac:dyDescent="0.25">
      <c r="A595" t="s">
        <v>653</v>
      </c>
      <c r="B595" t="s">
        <v>658</v>
      </c>
      <c r="C595">
        <v>0.9476</v>
      </c>
      <c r="D595">
        <v>1.1872</v>
      </c>
      <c r="E595">
        <v>0.74760000000000004</v>
      </c>
    </row>
    <row r="596" spans="1:5" x14ac:dyDescent="0.25">
      <c r="A596" t="s">
        <v>653</v>
      </c>
      <c r="B596" t="s">
        <v>659</v>
      </c>
      <c r="C596">
        <v>0.9476</v>
      </c>
      <c r="D596">
        <v>0.98929999999999996</v>
      </c>
      <c r="E596">
        <v>0.69779999999999998</v>
      </c>
    </row>
    <row r="597" spans="1:5" x14ac:dyDescent="0.25">
      <c r="A597" t="s">
        <v>653</v>
      </c>
      <c r="B597" t="s">
        <v>660</v>
      </c>
      <c r="C597">
        <v>0.9476</v>
      </c>
      <c r="D597">
        <v>1.1256999999999999</v>
      </c>
      <c r="E597">
        <v>0.85060000000000002</v>
      </c>
    </row>
    <row r="598" spans="1:5" x14ac:dyDescent="0.25">
      <c r="A598" t="s">
        <v>653</v>
      </c>
      <c r="B598" t="s">
        <v>661</v>
      </c>
      <c r="C598">
        <v>0.9476</v>
      </c>
      <c r="D598">
        <v>1.4071</v>
      </c>
      <c r="E598">
        <v>1.1164000000000001</v>
      </c>
    </row>
    <row r="599" spans="1:5" x14ac:dyDescent="0.25">
      <c r="A599" t="s">
        <v>653</v>
      </c>
      <c r="B599" t="s">
        <v>662</v>
      </c>
      <c r="C599">
        <v>0.9476</v>
      </c>
      <c r="D599">
        <v>0.72550000000000003</v>
      </c>
      <c r="E599">
        <v>0.94699999999999995</v>
      </c>
    </row>
    <row r="600" spans="1:5" x14ac:dyDescent="0.25">
      <c r="A600" t="s">
        <v>653</v>
      </c>
      <c r="B600" t="s">
        <v>789</v>
      </c>
      <c r="C600">
        <v>0.9476</v>
      </c>
      <c r="D600">
        <v>1.1256999999999999</v>
      </c>
      <c r="E600">
        <v>0.53159999999999996</v>
      </c>
    </row>
    <row r="601" spans="1:5" x14ac:dyDescent="0.25">
      <c r="A601" t="s">
        <v>653</v>
      </c>
      <c r="B601" t="s">
        <v>663</v>
      </c>
      <c r="C601">
        <v>0.9476</v>
      </c>
      <c r="D601">
        <v>0.65959999999999996</v>
      </c>
      <c r="E601">
        <v>1.4952000000000001</v>
      </c>
    </row>
    <row r="602" spans="1:5" x14ac:dyDescent="0.25">
      <c r="A602" t="s">
        <v>653</v>
      </c>
      <c r="B602" t="s">
        <v>664</v>
      </c>
      <c r="C602">
        <v>0.9476</v>
      </c>
      <c r="D602">
        <v>0.65959999999999996</v>
      </c>
      <c r="E602">
        <v>1.246</v>
      </c>
    </row>
    <row r="603" spans="1:5" x14ac:dyDescent="0.25">
      <c r="A603" t="s">
        <v>653</v>
      </c>
      <c r="B603" t="s">
        <v>665</v>
      </c>
      <c r="C603">
        <v>0.9476</v>
      </c>
      <c r="D603">
        <v>0.9849</v>
      </c>
      <c r="E603">
        <v>0.7974</v>
      </c>
    </row>
    <row r="604" spans="1:5" x14ac:dyDescent="0.25">
      <c r="A604" t="s">
        <v>653</v>
      </c>
      <c r="B604" t="s">
        <v>666</v>
      </c>
      <c r="C604">
        <v>0.9476</v>
      </c>
      <c r="D604">
        <v>1.1213</v>
      </c>
      <c r="E604">
        <v>0.94699999999999995</v>
      </c>
    </row>
    <row r="605" spans="1:5" x14ac:dyDescent="0.25">
      <c r="A605" t="s">
        <v>653</v>
      </c>
      <c r="B605" t="s">
        <v>667</v>
      </c>
      <c r="C605">
        <v>0.9476</v>
      </c>
      <c r="D605">
        <v>1.7587999999999999</v>
      </c>
      <c r="E605">
        <v>1.0632999999999999</v>
      </c>
    </row>
    <row r="606" spans="1:5" x14ac:dyDescent="0.25">
      <c r="A606" t="s">
        <v>653</v>
      </c>
      <c r="B606" t="s">
        <v>668</v>
      </c>
      <c r="C606">
        <v>0.9476</v>
      </c>
      <c r="D606">
        <v>0.84419999999999995</v>
      </c>
      <c r="E606">
        <v>0.58479999999999999</v>
      </c>
    </row>
    <row r="607" spans="1:5" x14ac:dyDescent="0.25">
      <c r="A607" t="s">
        <v>669</v>
      </c>
      <c r="B607" t="s">
        <v>670</v>
      </c>
      <c r="C607">
        <v>1.125</v>
      </c>
      <c r="D607">
        <v>0.88890000000000002</v>
      </c>
      <c r="E607">
        <v>1.0810999999999999</v>
      </c>
    </row>
    <row r="608" spans="1:5" x14ac:dyDescent="0.25">
      <c r="A608" t="s">
        <v>669</v>
      </c>
      <c r="B608" t="s">
        <v>671</v>
      </c>
      <c r="C608">
        <v>1.125</v>
      </c>
      <c r="D608">
        <v>0.98770000000000002</v>
      </c>
      <c r="E608">
        <v>1.7297</v>
      </c>
    </row>
    <row r="609" spans="1:5" x14ac:dyDescent="0.25">
      <c r="A609" t="s">
        <v>669</v>
      </c>
      <c r="B609" t="s">
        <v>672</v>
      </c>
      <c r="C609">
        <v>1.125</v>
      </c>
      <c r="D609">
        <v>1.0864</v>
      </c>
      <c r="E609">
        <v>0.79279999999999995</v>
      </c>
    </row>
    <row r="610" spans="1:5" x14ac:dyDescent="0.25">
      <c r="A610" t="s">
        <v>669</v>
      </c>
      <c r="B610" t="s">
        <v>673</v>
      </c>
      <c r="C610">
        <v>1.125</v>
      </c>
      <c r="D610">
        <v>1.5556000000000001</v>
      </c>
      <c r="E610">
        <v>0.97299999999999998</v>
      </c>
    </row>
    <row r="611" spans="1:5" x14ac:dyDescent="0.25">
      <c r="A611" t="s">
        <v>669</v>
      </c>
      <c r="B611" t="s">
        <v>674</v>
      </c>
      <c r="C611">
        <v>1.125</v>
      </c>
      <c r="D611">
        <v>0.79010000000000002</v>
      </c>
      <c r="E611">
        <v>0.79279999999999995</v>
      </c>
    </row>
    <row r="612" spans="1:5" x14ac:dyDescent="0.25">
      <c r="A612" t="s">
        <v>669</v>
      </c>
      <c r="B612" t="s">
        <v>675</v>
      </c>
      <c r="C612">
        <v>1.125</v>
      </c>
      <c r="D612">
        <v>1.284</v>
      </c>
      <c r="E612">
        <v>1.1531</v>
      </c>
    </row>
    <row r="613" spans="1:5" x14ac:dyDescent="0.25">
      <c r="A613" t="s">
        <v>669</v>
      </c>
      <c r="B613" t="s">
        <v>676</v>
      </c>
      <c r="C613">
        <v>1.125</v>
      </c>
      <c r="D613">
        <v>0.59260000000000002</v>
      </c>
      <c r="E613">
        <v>1.4414</v>
      </c>
    </row>
    <row r="614" spans="1:5" x14ac:dyDescent="0.25">
      <c r="A614" t="s">
        <v>669</v>
      </c>
      <c r="B614" t="s">
        <v>677</v>
      </c>
      <c r="C614">
        <v>1.125</v>
      </c>
      <c r="D614">
        <v>1.6</v>
      </c>
      <c r="E614">
        <v>0.77839999999999998</v>
      </c>
    </row>
    <row r="615" spans="1:5" x14ac:dyDescent="0.25">
      <c r="A615" t="s">
        <v>669</v>
      </c>
      <c r="B615" t="s">
        <v>678</v>
      </c>
      <c r="C615">
        <v>1.125</v>
      </c>
      <c r="D615">
        <v>0.98770000000000002</v>
      </c>
      <c r="E615">
        <v>0.72070000000000001</v>
      </c>
    </row>
    <row r="616" spans="1:5" x14ac:dyDescent="0.25">
      <c r="A616" t="s">
        <v>669</v>
      </c>
      <c r="B616" t="s">
        <v>679</v>
      </c>
      <c r="C616">
        <v>1.125</v>
      </c>
      <c r="D616">
        <v>0.88890000000000002</v>
      </c>
      <c r="E616">
        <v>1.0089999999999999</v>
      </c>
    </row>
    <row r="617" spans="1:5" x14ac:dyDescent="0.25">
      <c r="A617" t="s">
        <v>669</v>
      </c>
      <c r="B617" t="s">
        <v>680</v>
      </c>
      <c r="C617">
        <v>1.125</v>
      </c>
      <c r="D617">
        <v>0.88890000000000002</v>
      </c>
      <c r="E617">
        <v>1.1531</v>
      </c>
    </row>
    <row r="618" spans="1:5" x14ac:dyDescent="0.25">
      <c r="A618" t="s">
        <v>669</v>
      </c>
      <c r="B618" t="s">
        <v>681</v>
      </c>
      <c r="C618">
        <v>1.125</v>
      </c>
      <c r="D618">
        <v>0.98770000000000002</v>
      </c>
      <c r="E618">
        <v>0.86480000000000001</v>
      </c>
    </row>
    <row r="619" spans="1:5" x14ac:dyDescent="0.25">
      <c r="A619" t="s">
        <v>669</v>
      </c>
      <c r="B619" t="s">
        <v>682</v>
      </c>
      <c r="C619">
        <v>1.125</v>
      </c>
      <c r="D619">
        <v>0.59260000000000002</v>
      </c>
      <c r="E619">
        <v>1.1531</v>
      </c>
    </row>
    <row r="620" spans="1:5" x14ac:dyDescent="0.25">
      <c r="A620" t="s">
        <v>669</v>
      </c>
      <c r="B620" t="s">
        <v>683</v>
      </c>
      <c r="C620">
        <v>1.125</v>
      </c>
      <c r="D620">
        <v>0.59260000000000002</v>
      </c>
      <c r="E620">
        <v>1.0089999999999999</v>
      </c>
    </row>
    <row r="621" spans="1:5" x14ac:dyDescent="0.25">
      <c r="A621" t="s">
        <v>669</v>
      </c>
      <c r="B621" t="s">
        <v>684</v>
      </c>
      <c r="C621">
        <v>1.125</v>
      </c>
      <c r="D621">
        <v>0.69140000000000001</v>
      </c>
      <c r="E621">
        <v>0.72070000000000001</v>
      </c>
    </row>
    <row r="622" spans="1:5" x14ac:dyDescent="0.25">
      <c r="A622" t="s">
        <v>669</v>
      </c>
      <c r="B622" t="s">
        <v>685</v>
      </c>
      <c r="C622">
        <v>1.125</v>
      </c>
      <c r="D622">
        <v>1.5802</v>
      </c>
      <c r="E622">
        <v>0.64859999999999995</v>
      </c>
    </row>
    <row r="623" spans="1:5" x14ac:dyDescent="0.25">
      <c r="A623" t="s">
        <v>686</v>
      </c>
      <c r="B623" t="s">
        <v>687</v>
      </c>
      <c r="C623">
        <v>1.1446000000000001</v>
      </c>
      <c r="D623">
        <v>0.93189999999999995</v>
      </c>
      <c r="E623">
        <v>0.74939999999999996</v>
      </c>
    </row>
    <row r="624" spans="1:5" x14ac:dyDescent="0.25">
      <c r="A624" t="s">
        <v>686</v>
      </c>
      <c r="B624" t="s">
        <v>688</v>
      </c>
      <c r="C624">
        <v>1.1446000000000001</v>
      </c>
      <c r="D624">
        <v>0.64070000000000005</v>
      </c>
      <c r="E624">
        <v>1.2783</v>
      </c>
    </row>
    <row r="625" spans="1:5" x14ac:dyDescent="0.25">
      <c r="A625" t="s">
        <v>686</v>
      </c>
      <c r="B625" t="s">
        <v>689</v>
      </c>
      <c r="C625">
        <v>1.1446000000000001</v>
      </c>
      <c r="D625">
        <v>0.93189999999999995</v>
      </c>
      <c r="E625">
        <v>0.52900000000000003</v>
      </c>
    </row>
    <row r="626" spans="1:5" x14ac:dyDescent="0.25">
      <c r="A626" t="s">
        <v>686</v>
      </c>
      <c r="B626" t="s">
        <v>690</v>
      </c>
      <c r="C626">
        <v>1.1446000000000001</v>
      </c>
      <c r="D626">
        <v>1.4560999999999999</v>
      </c>
      <c r="E626">
        <v>0.79339999999999999</v>
      </c>
    </row>
    <row r="627" spans="1:5" x14ac:dyDescent="0.25">
      <c r="A627" t="s">
        <v>686</v>
      </c>
      <c r="B627" t="s">
        <v>691</v>
      </c>
      <c r="C627">
        <v>1.1446000000000001</v>
      </c>
      <c r="D627">
        <v>1.1066</v>
      </c>
      <c r="E627">
        <v>0.9698</v>
      </c>
    </row>
    <row r="628" spans="1:5" x14ac:dyDescent="0.25">
      <c r="A628" t="s">
        <v>686</v>
      </c>
      <c r="B628" t="s">
        <v>692</v>
      </c>
      <c r="C628">
        <v>1.1446000000000001</v>
      </c>
      <c r="D628">
        <v>0.99019999999999997</v>
      </c>
      <c r="E628">
        <v>1.1020000000000001</v>
      </c>
    </row>
    <row r="629" spans="1:5" x14ac:dyDescent="0.25">
      <c r="A629" t="s">
        <v>686</v>
      </c>
      <c r="B629" t="s">
        <v>693</v>
      </c>
      <c r="C629">
        <v>1.1446000000000001</v>
      </c>
      <c r="D629">
        <v>0.65529999999999999</v>
      </c>
      <c r="E629">
        <v>0.70250000000000001</v>
      </c>
    </row>
    <row r="630" spans="1:5" x14ac:dyDescent="0.25">
      <c r="A630" t="s">
        <v>686</v>
      </c>
      <c r="B630" t="s">
        <v>694</v>
      </c>
      <c r="C630">
        <v>1.1446000000000001</v>
      </c>
      <c r="D630">
        <v>1.1066</v>
      </c>
      <c r="E630">
        <v>0.9698</v>
      </c>
    </row>
    <row r="631" spans="1:5" x14ac:dyDescent="0.25">
      <c r="A631" t="s">
        <v>686</v>
      </c>
      <c r="B631" t="s">
        <v>790</v>
      </c>
      <c r="C631">
        <v>1.1446000000000001</v>
      </c>
      <c r="D631">
        <v>2.621</v>
      </c>
      <c r="E631">
        <v>0.66120000000000001</v>
      </c>
    </row>
    <row r="632" spans="1:5" x14ac:dyDescent="0.25">
      <c r="A632" t="s">
        <v>686</v>
      </c>
      <c r="B632" t="s">
        <v>695</v>
      </c>
      <c r="C632">
        <v>1.1446000000000001</v>
      </c>
      <c r="D632">
        <v>1.3395999999999999</v>
      </c>
      <c r="E632">
        <v>1.0579000000000001</v>
      </c>
    </row>
    <row r="633" spans="1:5" x14ac:dyDescent="0.25">
      <c r="A633" t="s">
        <v>686</v>
      </c>
      <c r="B633" t="s">
        <v>696</v>
      </c>
      <c r="C633">
        <v>1.1446000000000001</v>
      </c>
      <c r="D633">
        <v>1.5726</v>
      </c>
      <c r="E633">
        <v>0.61709999999999998</v>
      </c>
    </row>
    <row r="634" spans="1:5" x14ac:dyDescent="0.25">
      <c r="A634" t="s">
        <v>686</v>
      </c>
      <c r="B634" t="s">
        <v>697</v>
      </c>
      <c r="C634">
        <v>1.1446000000000001</v>
      </c>
      <c r="D634">
        <v>1.0484</v>
      </c>
      <c r="E634">
        <v>0.70530000000000004</v>
      </c>
    </row>
    <row r="635" spans="1:5" x14ac:dyDescent="0.25">
      <c r="A635" t="s">
        <v>686</v>
      </c>
      <c r="B635" t="s">
        <v>698</v>
      </c>
      <c r="C635">
        <v>1.1446000000000001</v>
      </c>
      <c r="D635">
        <v>0.99019999999999997</v>
      </c>
      <c r="E635">
        <v>1.0579000000000001</v>
      </c>
    </row>
    <row r="636" spans="1:5" x14ac:dyDescent="0.25">
      <c r="A636" t="s">
        <v>686</v>
      </c>
      <c r="B636" t="s">
        <v>699</v>
      </c>
      <c r="C636">
        <v>1.1446000000000001</v>
      </c>
      <c r="D636">
        <v>0.58240000000000003</v>
      </c>
      <c r="E636">
        <v>1.4986999999999999</v>
      </c>
    </row>
    <row r="637" spans="1:5" x14ac:dyDescent="0.25">
      <c r="A637" t="s">
        <v>686</v>
      </c>
      <c r="B637" t="s">
        <v>700</v>
      </c>
      <c r="C637">
        <v>1.1446000000000001</v>
      </c>
      <c r="D637">
        <v>0.34949999999999998</v>
      </c>
      <c r="E637">
        <v>1.5869</v>
      </c>
    </row>
    <row r="638" spans="1:5" x14ac:dyDescent="0.25">
      <c r="A638" t="s">
        <v>686</v>
      </c>
      <c r="B638" t="s">
        <v>701</v>
      </c>
      <c r="C638">
        <v>1.1446000000000001</v>
      </c>
      <c r="D638">
        <v>1.0484</v>
      </c>
      <c r="E638">
        <v>1.4986999999999999</v>
      </c>
    </row>
    <row r="639" spans="1:5" x14ac:dyDescent="0.25">
      <c r="A639" t="s">
        <v>686</v>
      </c>
      <c r="B639" t="s">
        <v>702</v>
      </c>
      <c r="C639">
        <v>1.1446000000000001</v>
      </c>
      <c r="D639">
        <v>1.1649</v>
      </c>
      <c r="E639">
        <v>0.92569999999999997</v>
      </c>
    </row>
    <row r="640" spans="1:5" x14ac:dyDescent="0.25">
      <c r="A640" t="s">
        <v>703</v>
      </c>
      <c r="B640" t="s">
        <v>704</v>
      </c>
      <c r="C640">
        <v>1.1462000000000001</v>
      </c>
      <c r="D640">
        <v>0.96940000000000004</v>
      </c>
      <c r="E640">
        <v>0.85250000000000004</v>
      </c>
    </row>
    <row r="641" spans="1:5" x14ac:dyDescent="0.25">
      <c r="A641" t="s">
        <v>703</v>
      </c>
      <c r="B641" t="s">
        <v>705</v>
      </c>
      <c r="C641">
        <v>1.1462000000000001</v>
      </c>
      <c r="D641">
        <v>0.41060000000000002</v>
      </c>
      <c r="E641">
        <v>1.1193</v>
      </c>
    </row>
    <row r="642" spans="1:5" x14ac:dyDescent="0.25">
      <c r="A642" t="s">
        <v>703</v>
      </c>
      <c r="B642" t="s">
        <v>706</v>
      </c>
      <c r="C642">
        <v>1.1462000000000001</v>
      </c>
      <c r="D642">
        <v>0.66720000000000002</v>
      </c>
      <c r="E642">
        <v>1.2998000000000001</v>
      </c>
    </row>
    <row r="643" spans="1:5" x14ac:dyDescent="0.25">
      <c r="A643" t="s">
        <v>703</v>
      </c>
      <c r="B643" t="s">
        <v>707</v>
      </c>
      <c r="C643">
        <v>1.1462000000000001</v>
      </c>
      <c r="D643">
        <v>0.87239999999999995</v>
      </c>
      <c r="E643">
        <v>0.75819999999999999</v>
      </c>
    </row>
    <row r="644" spans="1:5" x14ac:dyDescent="0.25">
      <c r="A644" t="s">
        <v>703</v>
      </c>
      <c r="B644" t="s">
        <v>708</v>
      </c>
      <c r="C644">
        <v>1.1462000000000001</v>
      </c>
      <c r="D644">
        <v>1.0264</v>
      </c>
      <c r="E644">
        <v>0.75819999999999999</v>
      </c>
    </row>
    <row r="645" spans="1:5" x14ac:dyDescent="0.25">
      <c r="A645" t="s">
        <v>703</v>
      </c>
      <c r="B645" t="s">
        <v>709</v>
      </c>
      <c r="C645">
        <v>1.1462000000000001</v>
      </c>
      <c r="D645">
        <v>0.66720000000000002</v>
      </c>
      <c r="E645">
        <v>0.83040000000000003</v>
      </c>
    </row>
    <row r="646" spans="1:5" x14ac:dyDescent="0.25">
      <c r="A646" t="s">
        <v>703</v>
      </c>
      <c r="B646" t="s">
        <v>710</v>
      </c>
      <c r="C646">
        <v>1.1462000000000001</v>
      </c>
      <c r="D646">
        <v>1.2317</v>
      </c>
      <c r="E646">
        <v>1.3359000000000001</v>
      </c>
    </row>
    <row r="647" spans="1:5" x14ac:dyDescent="0.25">
      <c r="A647" t="s">
        <v>703</v>
      </c>
      <c r="B647" t="s">
        <v>711</v>
      </c>
      <c r="C647">
        <v>1.1462000000000001</v>
      </c>
      <c r="D647">
        <v>1.0264</v>
      </c>
      <c r="E647">
        <v>1.6248</v>
      </c>
    </row>
    <row r="648" spans="1:5" x14ac:dyDescent="0.25">
      <c r="A648" t="s">
        <v>703</v>
      </c>
      <c r="B648" t="s">
        <v>712</v>
      </c>
      <c r="C648">
        <v>1.1462000000000001</v>
      </c>
      <c r="D648">
        <v>1.1291</v>
      </c>
      <c r="E648">
        <v>1.2637</v>
      </c>
    </row>
    <row r="649" spans="1:5" x14ac:dyDescent="0.25">
      <c r="A649" t="s">
        <v>703</v>
      </c>
      <c r="B649" t="s">
        <v>713</v>
      </c>
      <c r="C649">
        <v>1.1462000000000001</v>
      </c>
      <c r="D649">
        <v>0.76980000000000004</v>
      </c>
      <c r="E649">
        <v>1.1554</v>
      </c>
    </row>
    <row r="650" spans="1:5" x14ac:dyDescent="0.25">
      <c r="A650" t="s">
        <v>703</v>
      </c>
      <c r="B650" t="s">
        <v>714</v>
      </c>
      <c r="C650">
        <v>1.1462000000000001</v>
      </c>
      <c r="D650">
        <v>0.51319999999999999</v>
      </c>
      <c r="E650">
        <v>0.64990000000000003</v>
      </c>
    </row>
    <row r="651" spans="1:5" x14ac:dyDescent="0.25">
      <c r="A651" t="s">
        <v>703</v>
      </c>
      <c r="B651" t="s">
        <v>715</v>
      </c>
      <c r="C651">
        <v>1.1462000000000001</v>
      </c>
      <c r="D651">
        <v>0.97509999999999997</v>
      </c>
      <c r="E651">
        <v>1.0109999999999999</v>
      </c>
    </row>
    <row r="652" spans="1:5" x14ac:dyDescent="0.25">
      <c r="A652" t="s">
        <v>703</v>
      </c>
      <c r="B652" t="s">
        <v>716</v>
      </c>
      <c r="C652">
        <v>1.1462000000000001</v>
      </c>
      <c r="D652">
        <v>1.0777000000000001</v>
      </c>
      <c r="E652">
        <v>1.1554</v>
      </c>
    </row>
    <row r="653" spans="1:5" x14ac:dyDescent="0.25">
      <c r="A653" t="s">
        <v>703</v>
      </c>
      <c r="B653" t="s">
        <v>717</v>
      </c>
      <c r="C653">
        <v>1.1462000000000001</v>
      </c>
      <c r="D653">
        <v>0.92090000000000005</v>
      </c>
      <c r="E653">
        <v>1.1253</v>
      </c>
    </row>
    <row r="654" spans="1:5" x14ac:dyDescent="0.25">
      <c r="A654" t="s">
        <v>703</v>
      </c>
      <c r="B654" t="s">
        <v>718</v>
      </c>
      <c r="C654">
        <v>1.1462000000000001</v>
      </c>
      <c r="D654">
        <v>1.0179</v>
      </c>
      <c r="E654">
        <v>0.54559999999999997</v>
      </c>
    </row>
    <row r="655" spans="1:5" x14ac:dyDescent="0.25">
      <c r="A655" t="s">
        <v>703</v>
      </c>
      <c r="B655" t="s">
        <v>719</v>
      </c>
      <c r="C655">
        <v>1.1462000000000001</v>
      </c>
      <c r="D655">
        <v>1.7448999999999999</v>
      </c>
      <c r="E655">
        <v>0.83040000000000003</v>
      </c>
    </row>
    <row r="656" spans="1:5" x14ac:dyDescent="0.25">
      <c r="A656" t="s">
        <v>703</v>
      </c>
      <c r="B656" t="s">
        <v>720</v>
      </c>
      <c r="C656">
        <v>1.1462000000000001</v>
      </c>
      <c r="D656">
        <v>1.0033000000000001</v>
      </c>
      <c r="E656">
        <v>0.79790000000000005</v>
      </c>
    </row>
    <row r="657" spans="1:5" x14ac:dyDescent="0.25">
      <c r="A657" t="s">
        <v>703</v>
      </c>
      <c r="B657" t="s">
        <v>721</v>
      </c>
      <c r="C657">
        <v>1.1462000000000001</v>
      </c>
      <c r="D657">
        <v>0.96940000000000004</v>
      </c>
      <c r="E657">
        <v>0.75019999999999998</v>
      </c>
    </row>
    <row r="658" spans="1:5" x14ac:dyDescent="0.25">
      <c r="A658" t="s">
        <v>703</v>
      </c>
      <c r="B658" t="s">
        <v>722</v>
      </c>
      <c r="C658">
        <v>1.1462000000000001</v>
      </c>
      <c r="D658">
        <v>1.0663</v>
      </c>
      <c r="E658">
        <v>1.1253</v>
      </c>
    </row>
    <row r="659" spans="1:5" x14ac:dyDescent="0.25">
      <c r="A659" t="s">
        <v>703</v>
      </c>
      <c r="B659" t="s">
        <v>723</v>
      </c>
      <c r="C659">
        <v>1.1462000000000001</v>
      </c>
      <c r="D659">
        <v>1.1803999999999999</v>
      </c>
      <c r="E659">
        <v>0.90259999999999996</v>
      </c>
    </row>
    <row r="660" spans="1:5" x14ac:dyDescent="0.25">
      <c r="A660" t="s">
        <v>703</v>
      </c>
      <c r="B660" t="s">
        <v>724</v>
      </c>
      <c r="C660">
        <v>1.1462000000000001</v>
      </c>
      <c r="D660">
        <v>1.0663</v>
      </c>
      <c r="E660">
        <v>1.0229999999999999</v>
      </c>
    </row>
    <row r="661" spans="1:5" x14ac:dyDescent="0.25">
      <c r="A661" t="s">
        <v>703</v>
      </c>
      <c r="B661" t="s">
        <v>725</v>
      </c>
      <c r="C661">
        <v>1.1462000000000001</v>
      </c>
      <c r="D661">
        <v>1.1778</v>
      </c>
      <c r="E661">
        <v>1.1048</v>
      </c>
    </row>
    <row r="662" spans="1:5" x14ac:dyDescent="0.25">
      <c r="A662" t="s">
        <v>703</v>
      </c>
      <c r="B662" t="s">
        <v>726</v>
      </c>
      <c r="C662">
        <v>1.1462000000000001</v>
      </c>
      <c r="D662">
        <v>1.0777000000000001</v>
      </c>
      <c r="E662">
        <v>1.0831999999999999</v>
      </c>
    </row>
    <row r="663" spans="1:5" x14ac:dyDescent="0.25">
      <c r="A663" t="s">
        <v>703</v>
      </c>
      <c r="B663" t="s">
        <v>727</v>
      </c>
      <c r="C663">
        <v>1.1462000000000001</v>
      </c>
      <c r="D663">
        <v>1.2829999999999999</v>
      </c>
      <c r="E663">
        <v>0.64990000000000003</v>
      </c>
    </row>
    <row r="664" spans="1:5" x14ac:dyDescent="0.25">
      <c r="A664" t="s">
        <v>703</v>
      </c>
      <c r="B664" t="s">
        <v>728</v>
      </c>
      <c r="C664">
        <v>1.1462000000000001</v>
      </c>
      <c r="D664">
        <v>1.3343</v>
      </c>
      <c r="E664">
        <v>0.83040000000000003</v>
      </c>
    </row>
    <row r="665" spans="1:5" x14ac:dyDescent="0.25">
      <c r="A665" t="s">
        <v>703</v>
      </c>
      <c r="B665" t="s">
        <v>729</v>
      </c>
      <c r="C665">
        <v>1.1462000000000001</v>
      </c>
      <c r="D665">
        <v>0.76980000000000004</v>
      </c>
      <c r="E665">
        <v>1.4080999999999999</v>
      </c>
    </row>
    <row r="666" spans="1:5" x14ac:dyDescent="0.25">
      <c r="A666" t="s">
        <v>703</v>
      </c>
      <c r="B666" t="s">
        <v>730</v>
      </c>
      <c r="C666">
        <v>1.1462000000000001</v>
      </c>
      <c r="D666">
        <v>1.0179</v>
      </c>
      <c r="E666">
        <v>1.0570999999999999</v>
      </c>
    </row>
    <row r="667" spans="1:5" x14ac:dyDescent="0.25">
      <c r="A667" t="s">
        <v>731</v>
      </c>
      <c r="B667" t="s">
        <v>732</v>
      </c>
      <c r="C667">
        <v>1.5230999999999999</v>
      </c>
      <c r="D667">
        <v>1.2625999999999999</v>
      </c>
      <c r="E667">
        <v>0.77980000000000005</v>
      </c>
    </row>
    <row r="668" spans="1:5" x14ac:dyDescent="0.25">
      <c r="A668" t="s">
        <v>731</v>
      </c>
      <c r="B668" t="s">
        <v>733</v>
      </c>
      <c r="C668">
        <v>1.5230999999999999</v>
      </c>
      <c r="D668">
        <v>0.85860000000000003</v>
      </c>
      <c r="E668">
        <v>0.82569999999999999</v>
      </c>
    </row>
    <row r="669" spans="1:5" x14ac:dyDescent="0.25">
      <c r="A669" t="s">
        <v>731</v>
      </c>
      <c r="B669" t="s">
        <v>734</v>
      </c>
      <c r="C669">
        <v>1.5230999999999999</v>
      </c>
      <c r="D669">
        <v>0.43769999999999998</v>
      </c>
      <c r="E669">
        <v>1.0436000000000001</v>
      </c>
    </row>
    <row r="670" spans="1:5" x14ac:dyDescent="0.25">
      <c r="A670" t="s">
        <v>731</v>
      </c>
      <c r="B670" t="s">
        <v>735</v>
      </c>
      <c r="C670">
        <v>1.5230999999999999</v>
      </c>
      <c r="D670">
        <v>0.85860000000000003</v>
      </c>
      <c r="E670">
        <v>0.77980000000000005</v>
      </c>
    </row>
    <row r="671" spans="1:5" x14ac:dyDescent="0.25">
      <c r="A671" t="s">
        <v>731</v>
      </c>
      <c r="B671" t="s">
        <v>736</v>
      </c>
      <c r="C671">
        <v>1.5230999999999999</v>
      </c>
      <c r="D671">
        <v>0.75760000000000005</v>
      </c>
      <c r="E671">
        <v>1.1009</v>
      </c>
    </row>
    <row r="672" spans="1:5" x14ac:dyDescent="0.25">
      <c r="A672" t="s">
        <v>731</v>
      </c>
      <c r="B672" t="s">
        <v>737</v>
      </c>
      <c r="C672">
        <v>1.5230999999999999</v>
      </c>
      <c r="D672">
        <v>0.93789999999999996</v>
      </c>
      <c r="E672">
        <v>1.1074999999999999</v>
      </c>
    </row>
    <row r="673" spans="1:5" x14ac:dyDescent="0.25">
      <c r="A673" t="s">
        <v>731</v>
      </c>
      <c r="B673" t="s">
        <v>738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731</v>
      </c>
      <c r="B674" t="s">
        <v>739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731</v>
      </c>
      <c r="B675" t="s">
        <v>740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731</v>
      </c>
      <c r="B676" t="s">
        <v>741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731</v>
      </c>
      <c r="B677" t="s">
        <v>740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731</v>
      </c>
      <c r="B678" t="s">
        <v>741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H104" activePane="bottomRight" state="frozen"/>
      <selection pane="topRight" activeCell="M1" sqref="M1"/>
      <selection pane="bottomLeft" activeCell="A2" sqref="A2"/>
      <selection pane="bottomRight" activeCell="A111" sqref="A111:XFD111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742</v>
      </c>
      <c r="E2" s="1">
        <f>VLOOKUP(A2,home!$A$2:$E$670,3,FALSE)</f>
        <v>1.756</v>
      </c>
      <c r="F2">
        <f>VLOOKUP(B2,home!$B$2:$E$670,3,FALSE)</f>
        <v>1.5711999999999999</v>
      </c>
      <c r="G2">
        <f>VLOOKUP(C2,away!$B$2:$E$670,4,FALSE)</f>
        <v>0.6915</v>
      </c>
      <c r="H2">
        <f>VLOOKUP(A2,away!$A$2:$E$670,3,FALSE)</f>
        <v>1.3160000000000001</v>
      </c>
      <c r="I2">
        <f>VLOOKUP(C2,away!$B$2:$E$670,3,FALSE)</f>
        <v>2.3338999999999999</v>
      </c>
      <c r="J2">
        <f>VLOOKUP(B2,home!$B$2:$E$670,4,FALSE)</f>
        <v>0.87029999999999996</v>
      </c>
      <c r="K2" s="3">
        <f>E2*F2*G2</f>
        <v>1.9078673087999998</v>
      </c>
      <c r="L2" s="3">
        <f>H2*I2*J2</f>
        <v>2.6730502117199997</v>
      </c>
      <c r="M2" s="5">
        <f>_xlfn.POISSON.DIST(0,$K2,FALSE) * _xlfn.POISSON.DIST(0,$L2,FALSE)</f>
        <v>1.0245491533812717E-2</v>
      </c>
      <c r="N2" s="5">
        <f>_xlfn.POISSON.DIST(1,K2,FALSE) * _xlfn.POISSON.DIST(0,L2,FALSE)</f>
        <v>1.9547038359948449E-2</v>
      </c>
      <c r="O2" s="5">
        <f>_xlfn.POISSON.DIST(0,K2,FALSE) * _xlfn.POISSON.DIST(1,L2,FALSE)</f>
        <v>2.7386713313633543E-2</v>
      </c>
      <c r="P2" s="5">
        <f>_xlfn.POISSON.DIST(1,K2,FALSE) * _xlfn.POISSON.DIST(1,L2,FALSE)</f>
        <v>5.2250215026559153E-2</v>
      </c>
      <c r="Q2" s="5">
        <f>_xlfn.POISSON.DIST(2,K2,FALSE) * _xlfn.POISSON.DIST(0,L2,FALSE)</f>
        <v>1.8646577735402608E-2</v>
      </c>
      <c r="R2" s="5">
        <f>_xlfn.POISSON.DIST(0,K2,FALSE) * _xlfn.POISSON.DIST(2,L2,FALSE)</f>
        <v>3.6603029910661541E-2</v>
      </c>
      <c r="S2" s="5">
        <f>_xlfn.POISSON.DIST(2,K2,FALSE) * _xlfn.POISSON.DIST(2,L2,FALSE)</f>
        <v>6.6616739697448801E-2</v>
      </c>
      <c r="T2" s="5">
        <f>_xlfn.POISSON.DIST(2,K2,FALSE) * _xlfn.POISSON.DIST(1,L2,FALSE)</f>
        <v>4.9843238563471365E-2</v>
      </c>
      <c r="U2" s="5">
        <f>_xlfn.POISSON.DIST(1,K2,FALSE) * _xlfn.POISSON.DIST(2,L2,FALSE)</f>
        <v>6.9833724169579739E-2</v>
      </c>
      <c r="V2" s="5">
        <f>_xlfn.POISSON.DIST(3,K2,FALSE) * _xlfn.POISSON.DIST(3,L2,FALSE)</f>
        <v>3.7748191344810868E-2</v>
      </c>
      <c r="W2" s="5">
        <f>_xlfn.POISSON.DIST(3,K2,FALSE) * _xlfn.POISSON.DIST(0,L2,FALSE)</f>
        <v>1.1858398694124191E-2</v>
      </c>
      <c r="X2" s="5">
        <f>_xlfn.POISSON.DIST(3,K2,FALSE) * _xlfn.POISSON.DIST(1,L2,FALSE)</f>
        <v>3.1698095139988836E-2</v>
      </c>
      <c r="Y2" s="5">
        <f>_xlfn.POISSON.DIST(3,K2,FALSE) * _xlfn.POISSON.DIST(2,L2,FALSE)</f>
        <v>4.236529996253393E-2</v>
      </c>
      <c r="Z2" s="5">
        <f>_xlfn.POISSON.DIST(0,K2,FALSE) * _xlfn.POISSON.DIST(3,L2,FALSE)</f>
        <v>3.2613912284095777E-2</v>
      </c>
      <c r="AA2" s="5">
        <f>_xlfn.POISSON.DIST(1,K2,FALSE) * _xlfn.POISSON.DIST(3,L2,FALSE)</f>
        <v>6.2223017058897059E-2</v>
      </c>
      <c r="AB2" s="5">
        <f>_xlfn.POISSON.DIST(2,K2,FALSE) * _xlfn.POISSON.DIST(3,L2,FALSE)</f>
        <v>5.9356630050787208E-2</v>
      </c>
      <c r="AC2" s="5">
        <f>_xlfn.POISSON.DIST(4,K2,FALSE) * _xlfn.POISSON.DIST(4,L2,FALSE)</f>
        <v>1.2031823388614454E-2</v>
      </c>
      <c r="AD2" s="5">
        <f>_xlfn.POISSON.DIST(4,K2,FALSE) * _xlfn.POISSON.DIST(0,L2,FALSE)</f>
        <v>5.6560628008090362E-3</v>
      </c>
      <c r="AE2" s="5">
        <f>_xlfn.POISSON.DIST(4,K2,FALSE) * _xlfn.POISSON.DIST(1,L2,FALSE)</f>
        <v>1.5118939867204207E-2</v>
      </c>
      <c r="AF2" s="5">
        <f>_xlfn.POISSON.DIST(4,K2,FALSE) * _xlfn.POISSON.DIST(2,L2,FALSE)</f>
        <v>2.0206842706506078E-2</v>
      </c>
      <c r="AG2" s="5">
        <f>_xlfn.POISSON.DIST(4,K2,FALSE) * _xlfn.POISSON.DIST(3,L2,FALSE)</f>
        <v>1.8004635058272933E-2</v>
      </c>
      <c r="AH2" s="5">
        <f>_xlfn.POISSON.DIST(0,K2,FALSE) * _xlfn.POISSON.DIST(4,L2,FALSE)</f>
        <v>2.1794656284004933E-2</v>
      </c>
      <c r="AI2" s="5">
        <f>_xlfn.POISSON.DIST(1,K2,FALSE) * _xlfn.POISSON.DIST(4,L2,FALSE)</f>
        <v>4.1581312230785497E-2</v>
      </c>
      <c r="AJ2" s="5">
        <f>_xlfn.POISSON.DIST(2,K2,FALSE) * _xlfn.POISSON.DIST(4,L2,FALSE)</f>
        <v>3.9665813131060622E-2</v>
      </c>
      <c r="AK2" s="5">
        <f>_xlfn.POISSON.DIST(3,K2,FALSE) * _xlfn.POISSON.DIST(4,L2,FALSE)</f>
        <v>2.5225702716573446E-2</v>
      </c>
      <c r="AL2" s="5">
        <f>_xlfn.POISSON.DIST(5,K2,FALSE) * _xlfn.POISSON.DIST(5,L2,FALSE)</f>
        <v>2.4544078032447125E-3</v>
      </c>
      <c r="AM2" s="5">
        <f>_xlfn.POISSON.DIST(5,K2,FALSE) * _xlfn.POISSON.DIST(0,L2,FALSE)</f>
        <v>2.1582034628366662E-3</v>
      </c>
      <c r="AN2" s="5">
        <f>_xlfn.POISSON.DIST(5,K2,FALSE) * _xlfn.POISSON.DIST(1,L2,FALSE)</f>
        <v>5.7689862232703859E-3</v>
      </c>
      <c r="AO2" s="5">
        <f>_xlfn.POISSON.DIST(5,K2,FALSE) * _xlfn.POISSON.DIST(2,L2,FALSE)</f>
        <v>7.7103949227613341E-3</v>
      </c>
      <c r="AP2" s="5">
        <f>_xlfn.POISSON.DIST(5,K2,FALSE) * _xlfn.POISSON.DIST(3,L2,FALSE)</f>
        <v>6.8700909269106651E-3</v>
      </c>
      <c r="AQ2" s="5">
        <f>_xlfn.POISSON.DIST(5,K2,FALSE) * _xlfn.POISSON.DIST(4,L2,FALSE)</f>
        <v>4.591024501678552E-3</v>
      </c>
      <c r="AR2" s="5">
        <f>_xlfn.POISSON.DIST(0,K2,FALSE) * _xlfn.POISSON.DIST(5,L2,FALSE)</f>
        <v>1.1651642118864804E-2</v>
      </c>
      <c r="AS2" s="5">
        <f>_xlfn.POISSON.DIST(1,K2,FALSE) * _xlfn.POISSON.DIST(5,L2,FALSE)</f>
        <v>2.222978709241932E-2</v>
      </c>
      <c r="AT2" s="5">
        <f>_xlfn.POISSON.DIST(2,K2,FALSE) * _xlfn.POISSON.DIST(5,L2,FALSE)</f>
        <v>2.1205742037605512E-2</v>
      </c>
      <c r="AU2" s="5">
        <f>_xlfn.POISSON.DIST(3,K2,FALSE) * _xlfn.POISSON.DIST(5,L2,FALSE)</f>
        <v>1.3485913997464486E-2</v>
      </c>
      <c r="AV2" s="5">
        <f>_xlfn.POISSON.DIST(4,K2,FALSE) * _xlfn.POISSON.DIST(5,L2,FALSE)</f>
        <v>6.4323336112627021E-3</v>
      </c>
      <c r="AW2" s="5">
        <f>_xlfn.POISSON.DIST(6,K2,FALSE) * _xlfn.POISSON.DIST(6,L2,FALSE)</f>
        <v>3.4769584873059429E-4</v>
      </c>
      <c r="AX2" s="5">
        <f>_xlfn.POISSON.DIST(6,K2,FALSE) * _xlfn.POISSON.DIST(0,L2,FALSE)</f>
        <v>6.8626097208083733E-4</v>
      </c>
      <c r="AY2" s="5">
        <f>_xlfn.POISSON.DIST(6,K2,FALSE) * _xlfn.POISSON.DIST(1,L2,FALSE)</f>
        <v>1.8344100367158548E-3</v>
      </c>
      <c r="AZ2" s="5">
        <f>_xlfn.POISSON.DIST(6,K2,FALSE) * _xlfn.POISSON.DIST(2,L2,FALSE)</f>
        <v>2.4517350685123044E-3</v>
      </c>
      <c r="BA2" s="5">
        <f>_xlfn.POISSON.DIST(6,K2,FALSE) * _xlfn.POISSON.DIST(3,L2,FALSE)</f>
        <v>2.1845369813227209E-3</v>
      </c>
      <c r="BB2" s="5">
        <f>_xlfn.POISSON.DIST(6,K2,FALSE) * _xlfn.POISSON.DIST(4,L2,FALSE)</f>
        <v>1.4598442601087176E-3</v>
      </c>
      <c r="BC2" s="5">
        <f>_xlfn.POISSON.DIST(6,K2,FALSE) * _xlfn.POISSON.DIST(5,L2,FALSE)</f>
        <v>7.8044740171236691E-4</v>
      </c>
      <c r="BD2" s="5">
        <f>_xlfn.POISSON.DIST(0,K2,FALSE) * _xlfn.POISSON.DIST(6,L2,FALSE)</f>
        <v>5.1909040721195374E-3</v>
      </c>
      <c r="BE2" s="5">
        <f>_xlfn.POISSON.DIST(1,K2,FALSE) * _xlfn.POISSON.DIST(6,L2,FALSE)</f>
        <v>9.9035561823136616E-3</v>
      </c>
      <c r="BF2" s="5">
        <f>_xlfn.POISSON.DIST(2,K2,FALSE) * _xlfn.POISSON.DIST(6,L2,FALSE)</f>
        <v>9.4473355405501839E-3</v>
      </c>
      <c r="BG2" s="5">
        <f>_xlfn.POISSON.DIST(3,K2,FALSE) * _xlfn.POISSON.DIST(6,L2,FALSE)</f>
        <v>6.0080875443600246E-3</v>
      </c>
      <c r="BH2" s="5">
        <f>_xlfn.POISSON.DIST(4,K2,FALSE) * _xlfn.POISSON.DIST(6,L2,FALSE)</f>
        <v>2.8656584535732394E-3</v>
      </c>
      <c r="BI2" s="5">
        <f>_xlfn.POISSON.DIST(5,K2,FALSE) * _xlfn.POISSON.DIST(6,L2,FALSE)</f>
        <v>1.0934592163517494E-3</v>
      </c>
      <c r="BJ2" s="8">
        <f>SUM(N2,Q2,T2,W2,X2,Y2,AD2,AE2,AF2,AG2,AM2,AN2,AO2,AP2,AQ2,AX2,AY2,AZ2,BA2,BB2,BC2)</f>
        <v>0.26944106364617199</v>
      </c>
      <c r="BK2" s="8">
        <f>SUM(M2,P2,S2,V2,AC2,AL2,AY2)</f>
        <v>0.18318127883120655</v>
      </c>
      <c r="BL2" s="8">
        <f>SUM(O2,R2,U2,AA2,AB2,AH2,AI2,AJ2,AK2,AR2,AS2,AT2,AU2,AV2,BD2,BE2,BF2,BG2,BH2,BI2)</f>
        <v>0.49318501873286869</v>
      </c>
      <c r="BM2" s="8">
        <f>SUM(S2:BI2)</f>
        <v>0.81225549342633985</v>
      </c>
      <c r="BN2" s="8">
        <f>SUM(M2:R2)</f>
        <v>0.16467906588001802</v>
      </c>
    </row>
    <row r="3" spans="1:88" x14ac:dyDescent="0.25">
      <c r="A3" t="s">
        <v>61</v>
      </c>
      <c r="B3" t="s">
        <v>740</v>
      </c>
      <c r="C3" t="s">
        <v>247</v>
      </c>
      <c r="D3" t="s">
        <v>742</v>
      </c>
      <c r="E3" s="1">
        <f>VLOOKUP(A3,home!$A$2:$E$670,3,FALSE)</f>
        <v>1.4933000000000001</v>
      </c>
      <c r="F3" t="e">
        <f>VLOOKUP(B3,home!$B$2:$E$670,3,FALSE)</f>
        <v>#N/A</v>
      </c>
      <c r="G3">
        <f>VLOOKUP(C3,away!$B$2:$E$670,4,FALSE)</f>
        <v>1.0523</v>
      </c>
      <c r="H3">
        <f>VLOOKUP(A3,away!$A$2:$E$670,3,FALSE)</f>
        <v>1.2851999999999999</v>
      </c>
      <c r="I3">
        <f>VLOOKUP(C3,away!$B$2:$E$670,3,FALSE)</f>
        <v>1.3339000000000001</v>
      </c>
      <c r="J3" t="e">
        <f>VLOOKUP(B3,home!$B$2:$E$670,4,FALSE)</f>
        <v>#N/A</v>
      </c>
      <c r="K3" s="3" t="e">
        <f t="shared" ref="K3:K9" si="0">E3*F3*G3</f>
        <v>#N/A</v>
      </c>
      <c r="L3" s="3" t="e">
        <f t="shared" ref="L3:L9" si="1">H3*I3*J3</f>
        <v>#N/A</v>
      </c>
      <c r="M3" s="5" t="e">
        <f t="shared" ref="M3:M66" si="2">_xlfn.POISSON.DIST(0,$K3,FALSE) * _xlfn.POISSON.DIST(0,$L3,FALSE)</f>
        <v>#N/A</v>
      </c>
      <c r="N3" s="5" t="e">
        <f t="shared" ref="N3:N9" si="3">_xlfn.POISSON.DIST(1,K3,FALSE) * _xlfn.POISSON.DIST(0,L3,FALSE)</f>
        <v>#N/A</v>
      </c>
      <c r="O3" s="5" t="e">
        <f t="shared" ref="O3:O9" si="4">_xlfn.POISSON.DIST(0,K3,FALSE) * _xlfn.POISSON.DIST(1,L3,FALSE)</f>
        <v>#N/A</v>
      </c>
      <c r="P3" s="5" t="e">
        <f t="shared" ref="P3:P9" si="5">_xlfn.POISSON.DIST(1,K3,FALSE) * _xlfn.POISSON.DIST(1,L3,FALSE)</f>
        <v>#N/A</v>
      </c>
      <c r="Q3" s="5" t="e">
        <f t="shared" ref="Q3:Q9" si="6">_xlfn.POISSON.DIST(2,K3,FALSE) * _xlfn.POISSON.DIST(0,L3,FALSE)</f>
        <v>#N/A</v>
      </c>
      <c r="R3" s="5" t="e">
        <f t="shared" ref="R3:R9" si="7">_xlfn.POISSON.DIST(0,K3,FALSE) * _xlfn.POISSON.DIST(2,L3,FALSE)</f>
        <v>#N/A</v>
      </c>
      <c r="S3" s="5" t="e">
        <f t="shared" ref="S3:S9" si="8">_xlfn.POISSON.DIST(2,K3,FALSE) * _xlfn.POISSON.DIST(2,L3,FALSE)</f>
        <v>#N/A</v>
      </c>
      <c r="T3" s="5" t="e">
        <f t="shared" ref="T3:T9" si="9">_xlfn.POISSON.DIST(2,K3,FALSE) * _xlfn.POISSON.DIST(1,L3,FALSE)</f>
        <v>#N/A</v>
      </c>
      <c r="U3" s="5" t="e">
        <f t="shared" ref="U3:U9" si="10">_xlfn.POISSON.DIST(1,K3,FALSE) * _xlfn.POISSON.DIST(2,L3,FALSE)</f>
        <v>#N/A</v>
      </c>
      <c r="V3" s="5" t="e">
        <f t="shared" ref="V3:V9" si="11">_xlfn.POISSON.DIST(3,K3,FALSE) * _xlfn.POISSON.DIST(3,L3,FALSE)</f>
        <v>#N/A</v>
      </c>
      <c r="W3" s="5" t="e">
        <f t="shared" ref="W3:W9" si="12">_xlfn.POISSON.DIST(3,K3,FALSE) * _xlfn.POISSON.DIST(0,L3,FALSE)</f>
        <v>#N/A</v>
      </c>
      <c r="X3" s="5" t="e">
        <f t="shared" ref="X3:X9" si="13">_xlfn.POISSON.DIST(3,K3,FALSE) * _xlfn.POISSON.DIST(1,L3,FALSE)</f>
        <v>#N/A</v>
      </c>
      <c r="Y3" s="5" t="e">
        <f t="shared" ref="Y3:Y9" si="14">_xlfn.POISSON.DIST(3,K3,FALSE) * _xlfn.POISSON.DIST(2,L3,FALSE)</f>
        <v>#N/A</v>
      </c>
      <c r="Z3" s="5" t="e">
        <f t="shared" ref="Z3:Z9" si="15">_xlfn.POISSON.DIST(0,K3,FALSE) * _xlfn.POISSON.DIST(3,L3,FALSE)</f>
        <v>#N/A</v>
      </c>
      <c r="AA3" s="5" t="e">
        <f t="shared" ref="AA3:AA9" si="16">_xlfn.POISSON.DIST(1,K3,FALSE) * _xlfn.POISSON.DIST(3,L3,FALSE)</f>
        <v>#N/A</v>
      </c>
      <c r="AB3" s="5" t="e">
        <f t="shared" ref="AB3:AB9" si="17">_xlfn.POISSON.DIST(2,K3,FALSE) * _xlfn.POISSON.DIST(3,L3,FALSE)</f>
        <v>#N/A</v>
      </c>
      <c r="AC3" s="5" t="e">
        <f t="shared" ref="AC3:AC9" si="18">_xlfn.POISSON.DIST(4,K3,FALSE) * _xlfn.POISSON.DIST(4,L3,FALSE)</f>
        <v>#N/A</v>
      </c>
      <c r="AD3" s="5" t="e">
        <f t="shared" ref="AD3:AD9" si="19">_xlfn.POISSON.DIST(4,K3,FALSE) * _xlfn.POISSON.DIST(0,L3,FALSE)</f>
        <v>#N/A</v>
      </c>
      <c r="AE3" s="5" t="e">
        <f t="shared" ref="AE3:AE9" si="20">_xlfn.POISSON.DIST(4,K3,FALSE) * _xlfn.POISSON.DIST(1,L3,FALSE)</f>
        <v>#N/A</v>
      </c>
      <c r="AF3" s="5" t="e">
        <f t="shared" ref="AF3:AF9" si="21">_xlfn.POISSON.DIST(4,K3,FALSE) * _xlfn.POISSON.DIST(2,L3,FALSE)</f>
        <v>#N/A</v>
      </c>
      <c r="AG3" s="5" t="e">
        <f t="shared" ref="AG3:AG9" si="22">_xlfn.POISSON.DIST(4,K3,FALSE) * _xlfn.POISSON.DIST(3,L3,FALSE)</f>
        <v>#N/A</v>
      </c>
      <c r="AH3" s="5" t="e">
        <f t="shared" ref="AH3:AH9" si="23">_xlfn.POISSON.DIST(0,K3,FALSE) * _xlfn.POISSON.DIST(4,L3,FALSE)</f>
        <v>#N/A</v>
      </c>
      <c r="AI3" s="5" t="e">
        <f t="shared" ref="AI3:AI9" si="24">_xlfn.POISSON.DIST(1,K3,FALSE) * _xlfn.POISSON.DIST(4,L3,FALSE)</f>
        <v>#N/A</v>
      </c>
      <c r="AJ3" s="5" t="e">
        <f t="shared" ref="AJ3:AJ9" si="25">_xlfn.POISSON.DIST(2,K3,FALSE) * _xlfn.POISSON.DIST(4,L3,FALSE)</f>
        <v>#N/A</v>
      </c>
      <c r="AK3" s="5" t="e">
        <f t="shared" ref="AK3:AK9" si="26">_xlfn.POISSON.DIST(3,K3,FALSE) * _xlfn.POISSON.DIST(4,L3,FALSE)</f>
        <v>#N/A</v>
      </c>
      <c r="AL3" s="5" t="e">
        <f t="shared" ref="AL3:AL9" si="27">_xlfn.POISSON.DIST(5,K3,FALSE) * _xlfn.POISSON.DIST(5,L3,FALSE)</f>
        <v>#N/A</v>
      </c>
      <c r="AM3" s="5" t="e">
        <f t="shared" ref="AM3:AM9" si="28">_xlfn.POISSON.DIST(5,K3,FALSE) * _xlfn.POISSON.DIST(0,L3,FALSE)</f>
        <v>#N/A</v>
      </c>
      <c r="AN3" s="5" t="e">
        <f t="shared" ref="AN3:AN9" si="29">_xlfn.POISSON.DIST(5,K3,FALSE) * _xlfn.POISSON.DIST(1,L3,FALSE)</f>
        <v>#N/A</v>
      </c>
      <c r="AO3" s="5" t="e">
        <f t="shared" ref="AO3:AO9" si="30">_xlfn.POISSON.DIST(5,K3,FALSE) * _xlfn.POISSON.DIST(2,L3,FALSE)</f>
        <v>#N/A</v>
      </c>
      <c r="AP3" s="5" t="e">
        <f t="shared" ref="AP3:AP9" si="31">_xlfn.POISSON.DIST(5,K3,FALSE) * _xlfn.POISSON.DIST(3,L3,FALSE)</f>
        <v>#N/A</v>
      </c>
      <c r="AQ3" s="5" t="e">
        <f t="shared" ref="AQ3:AQ9" si="32">_xlfn.POISSON.DIST(5,K3,FALSE) * _xlfn.POISSON.DIST(4,L3,FALSE)</f>
        <v>#N/A</v>
      </c>
      <c r="AR3" s="5" t="e">
        <f t="shared" ref="AR3:AR9" si="33">_xlfn.POISSON.DIST(0,K3,FALSE) * _xlfn.POISSON.DIST(5,L3,FALSE)</f>
        <v>#N/A</v>
      </c>
      <c r="AS3" s="5" t="e">
        <f t="shared" ref="AS3:AS9" si="34">_xlfn.POISSON.DIST(1,K3,FALSE) * _xlfn.POISSON.DIST(5,L3,FALSE)</f>
        <v>#N/A</v>
      </c>
      <c r="AT3" s="5" t="e">
        <f t="shared" ref="AT3:AT9" si="35">_xlfn.POISSON.DIST(2,K3,FALSE) * _xlfn.POISSON.DIST(5,L3,FALSE)</f>
        <v>#N/A</v>
      </c>
      <c r="AU3" s="5" t="e">
        <f t="shared" ref="AU3:AU9" si="36">_xlfn.POISSON.DIST(3,K3,FALSE) * _xlfn.POISSON.DIST(5,L3,FALSE)</f>
        <v>#N/A</v>
      </c>
      <c r="AV3" s="5" t="e">
        <f t="shared" ref="AV3:AV9" si="37">_xlfn.POISSON.DIST(4,K3,FALSE) * _xlfn.POISSON.DIST(5,L3,FALSE)</f>
        <v>#N/A</v>
      </c>
      <c r="AW3" s="5" t="e">
        <f t="shared" ref="AW3:AW9" si="38">_xlfn.POISSON.DIST(6,K3,FALSE) * _xlfn.POISSON.DIST(6,L3,FALSE)</f>
        <v>#N/A</v>
      </c>
      <c r="AX3" s="5" t="e">
        <f t="shared" ref="AX3:AX9" si="39">_xlfn.POISSON.DIST(6,K3,FALSE) * _xlfn.POISSON.DIST(0,L3,FALSE)</f>
        <v>#N/A</v>
      </c>
      <c r="AY3" s="5" t="e">
        <f t="shared" ref="AY3:AY9" si="40">_xlfn.POISSON.DIST(6,K3,FALSE) * _xlfn.POISSON.DIST(1,L3,FALSE)</f>
        <v>#N/A</v>
      </c>
      <c r="AZ3" s="5" t="e">
        <f t="shared" ref="AZ3:AZ9" si="41">_xlfn.POISSON.DIST(6,K3,FALSE) * _xlfn.POISSON.DIST(2,L3,FALSE)</f>
        <v>#N/A</v>
      </c>
      <c r="BA3" s="5" t="e">
        <f t="shared" ref="BA3:BA9" si="42">_xlfn.POISSON.DIST(6,K3,FALSE) * _xlfn.POISSON.DIST(3,L3,FALSE)</f>
        <v>#N/A</v>
      </c>
      <c r="BB3" s="5" t="e">
        <f t="shared" ref="BB3:BB9" si="43">_xlfn.POISSON.DIST(6,K3,FALSE) * _xlfn.POISSON.DIST(4,L3,FALSE)</f>
        <v>#N/A</v>
      </c>
      <c r="BC3" s="5" t="e">
        <f t="shared" ref="BC3:BC9" si="44">_xlfn.POISSON.DIST(6,K3,FALSE) * _xlfn.POISSON.DIST(5,L3,FALSE)</f>
        <v>#N/A</v>
      </c>
      <c r="BD3" s="5" t="e">
        <f t="shared" ref="BD3:BD9" si="45">_xlfn.POISSON.DIST(0,K3,FALSE) * _xlfn.POISSON.DIST(6,L3,FALSE)</f>
        <v>#N/A</v>
      </c>
      <c r="BE3" s="5" t="e">
        <f t="shared" ref="BE3:BE9" si="46">_xlfn.POISSON.DIST(1,K3,FALSE) * _xlfn.POISSON.DIST(6,L3,FALSE)</f>
        <v>#N/A</v>
      </c>
      <c r="BF3" s="5" t="e">
        <f t="shared" ref="BF3:BF9" si="47">_xlfn.POISSON.DIST(2,K3,FALSE) * _xlfn.POISSON.DIST(6,L3,FALSE)</f>
        <v>#N/A</v>
      </c>
      <c r="BG3" s="5" t="e">
        <f t="shared" ref="BG3:BG9" si="48">_xlfn.POISSON.DIST(3,K3,FALSE) * _xlfn.POISSON.DIST(6,L3,FALSE)</f>
        <v>#N/A</v>
      </c>
      <c r="BH3" s="5" t="e">
        <f t="shared" ref="BH3:BH9" si="49">_xlfn.POISSON.DIST(4,K3,FALSE) * _xlfn.POISSON.DIST(6,L3,FALSE)</f>
        <v>#N/A</v>
      </c>
      <c r="BI3" s="5" t="e">
        <f t="shared" ref="BI3:BI9" si="50">_xlfn.POISSON.DIST(5,K3,FALSE) * _xlfn.POISSON.DIST(6,L3,FALSE)</f>
        <v>#N/A</v>
      </c>
      <c r="BJ3" s="8" t="e">
        <f t="shared" ref="BJ3:BJ9" si="51">SUM(N3,Q3,T3,W3,X3,Y3,AD3,AE3,AF3,AG3,AM3,AN3,AO3,AP3,AQ3,AX3,AY3,AZ3,BA3,BB3,BC3)</f>
        <v>#N/A</v>
      </c>
      <c r="BK3" s="8" t="e">
        <f t="shared" ref="BK3:BK9" si="52">SUM(M3,P3,S3,V3,AC3,AL3,AY3)</f>
        <v>#N/A</v>
      </c>
      <c r="BL3" s="8" t="e">
        <f t="shared" ref="BL3:BL9" si="53">SUM(O3,R3,U3,AA3,AB3,AH3,AI3,AJ3,AK3,AR3,AS3,AT3,AU3,AV3,BD3,BE3,BF3,BG3,BH3,BI3)</f>
        <v>#N/A</v>
      </c>
      <c r="BM3" s="8" t="e">
        <f t="shared" ref="BM3:BM9" si="54">SUM(S3:BI3)</f>
        <v>#N/A</v>
      </c>
      <c r="BN3" s="8" t="e">
        <f t="shared" ref="BN3:BN9" si="55">SUM(M3:R3)</f>
        <v>#N/A</v>
      </c>
    </row>
    <row r="4" spans="1:88" x14ac:dyDescent="0.25">
      <c r="A4" t="s">
        <v>318</v>
      </c>
      <c r="B4" t="s">
        <v>386</v>
      </c>
      <c r="C4" t="s">
        <v>498</v>
      </c>
      <c r="D4" t="s">
        <v>742</v>
      </c>
      <c r="E4" s="1">
        <f>VLOOKUP(A4,home!$A$2:$E$670,3,FALSE)</f>
        <v>1.4548000000000001</v>
      </c>
      <c r="F4">
        <f>VLOOKUP(B4,home!$B$2:$E$670,3,FALSE)</f>
        <v>1.3748</v>
      </c>
      <c r="G4">
        <f>VLOOKUP(C4,away!$B$2:$E$670,4,FALSE)</f>
        <v>0.4521</v>
      </c>
      <c r="H4">
        <f>VLOOKUP(A4,away!$A$2:$E$670,3,FALSE)</f>
        <v>1.0669</v>
      </c>
      <c r="I4">
        <f>VLOOKUP(C4,away!$B$2:$E$670,3,FALSE)</f>
        <v>1.2257</v>
      </c>
      <c r="J4">
        <f>VLOOKUP(B4,home!$B$2:$E$670,4,FALSE)</f>
        <v>0.73640000000000005</v>
      </c>
      <c r="K4" s="3">
        <f t="shared" si="0"/>
        <v>0.90422669198399996</v>
      </c>
      <c r="L4" s="3">
        <f t="shared" si="1"/>
        <v>0.96298978661200008</v>
      </c>
      <c r="M4" s="5">
        <f t="shared" si="2"/>
        <v>0.15455326595543586</v>
      </c>
      <c r="N4" s="5">
        <f t="shared" si="3"/>
        <v>0.13975118841020712</v>
      </c>
      <c r="O4" s="5">
        <f t="shared" si="4"/>
        <v>0.14883321660261287</v>
      </c>
      <c r="P4" s="5">
        <f t="shared" si="5"/>
        <v>0.1345789671059188</v>
      </c>
      <c r="Q4" s="5">
        <f t="shared" si="6"/>
        <v>6.3183377398497137E-2</v>
      </c>
      <c r="R4" s="5">
        <f t="shared" si="7"/>
        <v>7.1662433748463872E-2</v>
      </c>
      <c r="S4" s="5">
        <f t="shared" si="8"/>
        <v>2.9296531320985256E-2</v>
      </c>
      <c r="T4" s="5">
        <f t="shared" si="9"/>
        <v>6.0844947118404227E-2</v>
      </c>
      <c r="U4" s="5">
        <f t="shared" si="10"/>
        <v>6.4799085407896057E-2</v>
      </c>
      <c r="V4" s="5">
        <f t="shared" si="11"/>
        <v>2.8344754373127974E-3</v>
      </c>
      <c r="W4" s="5">
        <f t="shared" si="12"/>
        <v>1.9044032111139905E-2</v>
      </c>
      <c r="X4" s="5">
        <f t="shared" si="13"/>
        <v>1.8339208418938695E-2</v>
      </c>
      <c r="Y4" s="5">
        <f t="shared" si="14"/>
        <v>8.8302352009933839E-3</v>
      </c>
      <c r="Z4" s="5">
        <f t="shared" si="15"/>
        <v>2.300339726117661E-2</v>
      </c>
      <c r="AA4" s="5">
        <f t="shared" si="16"/>
        <v>2.0800285809867532E-2</v>
      </c>
      <c r="AB4" s="5">
        <f t="shared" si="17"/>
        <v>9.4040868150891254E-3</v>
      </c>
      <c r="AC4" s="5">
        <f t="shared" si="18"/>
        <v>1.5425942889434171E-4</v>
      </c>
      <c r="AD4" s="5">
        <f t="shared" si="19"/>
        <v>4.3050305394732747E-3</v>
      </c>
      <c r="AE4" s="5">
        <f t="shared" si="20"/>
        <v>4.1457004405655133E-3</v>
      </c>
      <c r="AF4" s="5">
        <f t="shared" si="21"/>
        <v>1.9961335913087287E-3</v>
      </c>
      <c r="AG4" s="5">
        <f t="shared" si="22"/>
        <v>6.4075208704781283E-4</v>
      </c>
      <c r="AH4" s="5">
        <f t="shared" si="23"/>
        <v>5.5380091549728817E-3</v>
      </c>
      <c r="AI4" s="5">
        <f t="shared" si="24"/>
        <v>5.0076156983782363E-3</v>
      </c>
      <c r="AJ4" s="5">
        <f t="shared" si="25"/>
        <v>2.2640098888358495E-3</v>
      </c>
      <c r="AK4" s="5">
        <f t="shared" si="26"/>
        <v>6.8239272413370155E-4</v>
      </c>
      <c r="AL4" s="5">
        <f t="shared" si="27"/>
        <v>5.3729242092976379E-6</v>
      </c>
      <c r="AM4" s="5">
        <f t="shared" si="28"/>
        <v>7.7854470471960303E-4</v>
      </c>
      <c r="AN4" s="5">
        <f t="shared" si="29"/>
        <v>7.4973059906583317E-4</v>
      </c>
      <c r="AO4" s="5">
        <f t="shared" si="30"/>
        <v>3.6099145480544679E-4</v>
      </c>
      <c r="AP4" s="5">
        <f t="shared" si="31"/>
        <v>1.1587702801061759E-4</v>
      </c>
      <c r="AQ4" s="5">
        <f t="shared" si="32"/>
        <v>2.7897098619294342E-5</v>
      </c>
      <c r="AR4" s="5">
        <f t="shared" si="33"/>
        <v>1.066609250880528E-3</v>
      </c>
      <c r="AS4" s="5">
        <f t="shared" si="34"/>
        <v>9.6445655456323229E-4</v>
      </c>
      <c r="AT4" s="5">
        <f t="shared" si="35"/>
        <v>4.3604367994749869E-4</v>
      </c>
      <c r="AU4" s="5">
        <f t="shared" si="36"/>
        <v>1.3142744475981897E-4</v>
      </c>
      <c r="AV4" s="5">
        <f t="shared" si="37"/>
        <v>2.9710050902770238E-5</v>
      </c>
      <c r="AW4" s="5">
        <f t="shared" si="38"/>
        <v>1.2995925636159276E-7</v>
      </c>
      <c r="AX4" s="5">
        <f t="shared" si="39"/>
        <v>1.1733015048504442E-4</v>
      </c>
      <c r="AY4" s="5">
        <f t="shared" si="40"/>
        <v>1.1298773657874679E-4</v>
      </c>
      <c r="AZ4" s="5">
        <f t="shared" si="41"/>
        <v>5.4403018168870123E-5</v>
      </c>
      <c r="BA4" s="5">
        <f t="shared" si="42"/>
        <v>1.7463183619163005E-5</v>
      </c>
      <c r="BB4" s="5">
        <f t="shared" si="43"/>
        <v>4.2042168667459882E-6</v>
      </c>
      <c r="BC4" s="5">
        <f t="shared" si="44"/>
        <v>8.0972358067565843E-7</v>
      </c>
      <c r="BD4" s="5">
        <f t="shared" si="45"/>
        <v>1.7118896915063742E-4</v>
      </c>
      <c r="BE4" s="5">
        <f t="shared" si="46"/>
        <v>1.5479363527923188E-4</v>
      </c>
      <c r="BF4" s="5">
        <f t="shared" si="47"/>
        <v>6.9984268384358804E-5</v>
      </c>
      <c r="BG4" s="5">
        <f t="shared" si="48"/>
        <v>2.1093881164036407E-5</v>
      </c>
      <c r="BH4" s="5">
        <f t="shared" si="49"/>
        <v>4.768412596515059E-6</v>
      </c>
      <c r="BI4" s="5">
        <f t="shared" si="50"/>
        <v>8.623451896323298E-7</v>
      </c>
      <c r="BJ4" s="8">
        <f t="shared" si="51"/>
        <v>0.32342084423109602</v>
      </c>
      <c r="BK4" s="8">
        <f t="shared" si="52"/>
        <v>0.32153585990933514</v>
      </c>
      <c r="BL4" s="8">
        <f t="shared" si="53"/>
        <v>0.33204207434306832</v>
      </c>
      <c r="BM4" s="8">
        <f t="shared" si="54"/>
        <v>0.28732686874621799</v>
      </c>
      <c r="BN4" s="8">
        <f t="shared" si="55"/>
        <v>0.71256244922113554</v>
      </c>
    </row>
    <row r="5" spans="1:88" x14ac:dyDescent="0.25">
      <c r="A5" t="s">
        <v>318</v>
      </c>
      <c r="B5" t="s">
        <v>400</v>
      </c>
      <c r="C5" t="s">
        <v>278</v>
      </c>
      <c r="D5" t="s">
        <v>742</v>
      </c>
      <c r="E5" s="1">
        <f>VLOOKUP(A5,home!$A$2:$E$670,3,FALSE)</f>
        <v>1.4548000000000001</v>
      </c>
      <c r="F5">
        <f>VLOOKUP(B5,home!$B$2:$E$670,3,FALSE)</f>
        <v>1.6039000000000001</v>
      </c>
      <c r="G5">
        <f>VLOOKUP(C5,away!$B$2:$E$670,4,FALSE)</f>
        <v>0.57589999999999997</v>
      </c>
      <c r="H5">
        <f>VLOOKUP(A5,away!$A$2:$E$670,3,FALSE)</f>
        <v>1.0669</v>
      </c>
      <c r="I5">
        <f>VLOOKUP(C5,away!$B$2:$E$670,3,FALSE)</f>
        <v>1.3523000000000001</v>
      </c>
      <c r="J5">
        <f>VLOOKUP(B5,home!$B$2:$E$670,4,FALSE)</f>
        <v>0.87480000000000002</v>
      </c>
      <c r="K5" s="3">
        <f t="shared" si="0"/>
        <v>1.3437784073480001</v>
      </c>
      <c r="L5" s="3">
        <f t="shared" si="1"/>
        <v>1.262134207476</v>
      </c>
      <c r="M5" s="5">
        <f t="shared" si="2"/>
        <v>7.383572286534773E-2</v>
      </c>
      <c r="N5" s="5">
        <f t="shared" si="3"/>
        <v>9.9218850077385276E-2</v>
      </c>
      <c r="O5" s="5">
        <f t="shared" si="4"/>
        <v>9.3190591562073238E-2</v>
      </c>
      <c r="P5" s="5">
        <f t="shared" si="5"/>
        <v>0.12522750470910074</v>
      </c>
      <c r="Q5" s="5">
        <f t="shared" si="6"/>
        <v>6.6664074167944412E-2</v>
      </c>
      <c r="R5" s="5">
        <f t="shared" si="7"/>
        <v>5.8809516712708468E-2</v>
      </c>
      <c r="S5" s="5">
        <f t="shared" si="8"/>
        <v>5.3097360353153766E-2</v>
      </c>
      <c r="T5" s="5">
        <f t="shared" si="9"/>
        <v>8.4139008417079802E-2</v>
      </c>
      <c r="U5" s="5">
        <f t="shared" si="10"/>
        <v>7.9026958705108979E-2</v>
      </c>
      <c r="V5" s="5">
        <f t="shared" si="11"/>
        <v>1.0006071866371431E-2</v>
      </c>
      <c r="W5" s="5">
        <f t="shared" si="12"/>
        <v>2.9860581137576437E-2</v>
      </c>
      <c r="X5" s="5">
        <f t="shared" si="13"/>
        <v>3.7688060908847833E-2</v>
      </c>
      <c r="Y5" s="5">
        <f t="shared" si="14"/>
        <v>2.3783695443247942E-2</v>
      </c>
      <c r="Z5" s="5">
        <f t="shared" si="15"/>
        <v>2.4741834256080293E-2</v>
      </c>
      <c r="AA5" s="5">
        <f t="shared" si="16"/>
        <v>3.3247542631503764E-2</v>
      </c>
      <c r="AB5" s="5">
        <f t="shared" si="17"/>
        <v>2.2338664942798438E-2</v>
      </c>
      <c r="AC5" s="5">
        <f t="shared" si="18"/>
        <v>1.0606615632134104E-3</v>
      </c>
      <c r="AD5" s="5">
        <f t="shared" si="19"/>
        <v>1.0031501040884554E-2</v>
      </c>
      <c r="AE5" s="5">
        <f t="shared" si="20"/>
        <v>1.2661100616031496E-2</v>
      </c>
      <c r="AF5" s="5">
        <f t="shared" si="21"/>
        <v>7.9900040958944055E-3</v>
      </c>
      <c r="AG5" s="5">
        <f t="shared" si="22"/>
        <v>3.3614858291005595E-3</v>
      </c>
      <c r="AH5" s="5">
        <f t="shared" si="23"/>
        <v>7.8068788425751162E-3</v>
      </c>
      <c r="AI5" s="5">
        <f t="shared" si="24"/>
        <v>1.0490715217434386E-2</v>
      </c>
      <c r="AJ5" s="5">
        <f t="shared" si="25"/>
        <v>7.0485982934127061E-3</v>
      </c>
      <c r="AK5" s="5">
        <f t="shared" si="26"/>
        <v>3.1572513962526529E-3</v>
      </c>
      <c r="AL5" s="5">
        <f t="shared" si="27"/>
        <v>7.1956497883441533E-5</v>
      </c>
      <c r="AM5" s="5">
        <f t="shared" si="28"/>
        <v>2.696022898405928E-3</v>
      </c>
      <c r="AN5" s="5">
        <f t="shared" si="29"/>
        <v>3.4027427242167146E-3</v>
      </c>
      <c r="AO5" s="5">
        <f t="shared" si="30"/>
        <v>2.1473589957369944E-3</v>
      </c>
      <c r="AP5" s="5">
        <f t="shared" si="31"/>
        <v>9.0341841475032362E-4</v>
      </c>
      <c r="AQ5" s="5">
        <f t="shared" si="32"/>
        <v>2.8505882123003112E-4</v>
      </c>
      <c r="AR5" s="5">
        <f t="shared" si="33"/>
        <v>1.9706657681669367E-3</v>
      </c>
      <c r="AS5" s="5">
        <f t="shared" si="34"/>
        <v>2.6481381073625893E-3</v>
      </c>
      <c r="AT5" s="5">
        <f t="shared" si="35"/>
        <v>1.7792554041746241E-3</v>
      </c>
      <c r="AU5" s="5">
        <f t="shared" si="36"/>
        <v>7.9697499776236632E-4</v>
      </c>
      <c r="AV5" s="5">
        <f t="shared" si="37"/>
        <v>2.6773944829732224E-4</v>
      </c>
      <c r="AW5" s="5">
        <f t="shared" si="38"/>
        <v>3.390007922641275E-6</v>
      </c>
      <c r="AX5" s="5">
        <f t="shared" si="39"/>
        <v>6.0380955943227684E-4</v>
      </c>
      <c r="AY5" s="5">
        <f t="shared" si="40"/>
        <v>7.6208869976048953E-4</v>
      </c>
      <c r="AZ5" s="5">
        <f t="shared" si="41"/>
        <v>4.8092910854931049E-4</v>
      </c>
      <c r="BA5" s="5">
        <f t="shared" si="42"/>
        <v>2.0233235975700771E-4</v>
      </c>
      <c r="BB5" s="5">
        <f t="shared" si="43"/>
        <v>6.3842648132164992E-5</v>
      </c>
      <c r="BC5" s="5">
        <f t="shared" si="44"/>
        <v>1.6115598020691819E-5</v>
      </c>
      <c r="BD5" s="5">
        <f t="shared" si="45"/>
        <v>4.14540779584243E-4</v>
      </c>
      <c r="BE5" s="5">
        <f t="shared" si="46"/>
        <v>5.570509485705123E-4</v>
      </c>
      <c r="BF5" s="5">
        <f t="shared" si="47"/>
        <v>3.7427651824088797E-4</v>
      </c>
      <c r="BG5" s="5">
        <f t="shared" si="48"/>
        <v>1.6764823452983173E-4</v>
      </c>
      <c r="BH5" s="5">
        <f t="shared" si="49"/>
        <v>5.6320519397800353E-5</v>
      </c>
      <c r="BI5" s="5">
        <f t="shared" si="50"/>
        <v>1.5136459571477648E-5</v>
      </c>
      <c r="BJ5" s="8">
        <f t="shared" si="51"/>
        <v>0.38696208156198458</v>
      </c>
      <c r="BK5" s="8">
        <f t="shared" si="52"/>
        <v>0.26406136655483092</v>
      </c>
      <c r="BL5" s="8">
        <f t="shared" si="53"/>
        <v>0.32416446548952643</v>
      </c>
      <c r="BM5" s="8">
        <f t="shared" si="54"/>
        <v>0.48222478907602456</v>
      </c>
      <c r="BN5" s="8">
        <f t="shared" si="55"/>
        <v>0.51694626009455991</v>
      </c>
    </row>
    <row r="6" spans="1:88" x14ac:dyDescent="0.25">
      <c r="A6" t="s">
        <v>669</v>
      </c>
      <c r="B6" t="s">
        <v>673</v>
      </c>
      <c r="C6" t="s">
        <v>31</v>
      </c>
      <c r="D6" t="s">
        <v>742</v>
      </c>
      <c r="E6" s="1">
        <f>VLOOKUP(A6,home!$A$2:$E$670,3,FALSE)</f>
        <v>1.5417000000000001</v>
      </c>
      <c r="F6">
        <f>VLOOKUP(B6,home!$B$2:$E$670,3,FALSE)</f>
        <v>1.2323999999999999</v>
      </c>
      <c r="G6">
        <f>VLOOKUP(C6,away!$B$2:$E$670,4,FALSE)</f>
        <v>0.72409999999999997</v>
      </c>
      <c r="H6">
        <f>VLOOKUP(A6,away!$A$2:$E$670,3,FALSE)</f>
        <v>1.125</v>
      </c>
      <c r="I6">
        <f>VLOOKUP(C6,away!$B$2:$E$670,3,FALSE)</f>
        <v>2.0876999999999999</v>
      </c>
      <c r="J6">
        <f>VLOOKUP(B6,home!$B$2:$E$670,4,FALSE)</f>
        <v>0.71109999999999995</v>
      </c>
      <c r="K6" s="3">
        <f t="shared" si="0"/>
        <v>1.3757835410279999</v>
      </c>
      <c r="L6" s="3">
        <f t="shared" si="1"/>
        <v>1.6701339037499996</v>
      </c>
      <c r="M6" s="5">
        <f t="shared" si="2"/>
        <v>4.7552665024545943E-2</v>
      </c>
      <c r="N6" s="5">
        <f t="shared" si="3"/>
        <v>6.5422173872788134E-2</v>
      </c>
      <c r="O6" s="5">
        <f t="shared" si="4"/>
        <v>7.9419318071160969E-2</v>
      </c>
      <c r="P6" s="5">
        <f t="shared" si="5"/>
        <v>0.10926379064197086</v>
      </c>
      <c r="Q6" s="5">
        <f t="shared" si="6"/>
        <v>4.500337501622699E-2</v>
      </c>
      <c r="R6" s="5">
        <f t="shared" si="7"/>
        <v>6.6320447861675499E-2</v>
      </c>
      <c r="S6" s="5">
        <f t="shared" si="8"/>
        <v>6.2765020316368922E-2</v>
      </c>
      <c r="T6" s="5">
        <f t="shared" si="9"/>
        <v>7.5161662397776371E-2</v>
      </c>
      <c r="U6" s="5">
        <f t="shared" si="10"/>
        <v>9.1242580601698764E-2</v>
      </c>
      <c r="V6" s="5">
        <f t="shared" si="11"/>
        <v>1.602420772362325E-2</v>
      </c>
      <c r="W6" s="5">
        <f t="shared" si="12"/>
        <v>2.0638300879345262E-2</v>
      </c>
      <c r="X6" s="5">
        <f t="shared" si="13"/>
        <v>3.446872601438794E-2</v>
      </c>
      <c r="Y6" s="5">
        <f t="shared" si="14"/>
        <v>2.8783693967849459E-2</v>
      </c>
      <c r="Z6" s="5">
        <f t="shared" si="15"/>
        <v>3.6921342828556157E-2</v>
      </c>
      <c r="AA6" s="5">
        <f t="shared" si="16"/>
        <v>5.079577577617974E-2</v>
      </c>
      <c r="AB6" s="5">
        <f t="shared" si="17"/>
        <v>3.4941996133308437E-2</v>
      </c>
      <c r="AC6" s="5">
        <f t="shared" si="18"/>
        <v>2.3012191811616319E-3</v>
      </c>
      <c r="AD6" s="5">
        <f t="shared" si="19"/>
        <v>7.0984586661467317E-3</v>
      </c>
      <c r="AE6" s="5">
        <f t="shared" si="20"/>
        <v>1.1855376482699654E-2</v>
      </c>
      <c r="AF6" s="5">
        <f t="shared" si="21"/>
        <v>9.9000331027385598E-3</v>
      </c>
      <c r="AG6" s="5">
        <f t="shared" si="22"/>
        <v>5.5114603110436597E-3</v>
      </c>
      <c r="AH6" s="5">
        <f t="shared" si="23"/>
        <v>1.5415896607487125E-2</v>
      </c>
      <c r="AI6" s="5">
        <f t="shared" si="24"/>
        <v>2.1208936822770166E-2</v>
      </c>
      <c r="AJ6" s="5">
        <f t="shared" si="25"/>
        <v>1.4589453101734942E-2</v>
      </c>
      <c r="AK6" s="5">
        <f t="shared" si="26"/>
        <v>6.6906431499889436E-3</v>
      </c>
      <c r="AL6" s="5">
        <f t="shared" si="27"/>
        <v>2.1150438630679688E-4</v>
      </c>
      <c r="AM6" s="5">
        <f t="shared" si="28"/>
        <v>1.953188519910447E-3</v>
      </c>
      <c r="AN6" s="5">
        <f t="shared" si="29"/>
        <v>3.2620863675177181E-3</v>
      </c>
      <c r="AO6" s="5">
        <f t="shared" si="30"/>
        <v>2.7240605196760122E-3</v>
      </c>
      <c r="AP6" s="5">
        <f t="shared" si="31"/>
        <v>1.5165152765925843E-3</v>
      </c>
      <c r="AQ6" s="5">
        <f t="shared" si="32"/>
        <v>6.3319589474802027E-4</v>
      </c>
      <c r="AR6" s="5">
        <f t="shared" si="33"/>
        <v>5.1493223161737664E-3</v>
      </c>
      <c r="AS6" s="5">
        <f t="shared" si="34"/>
        <v>7.0843528900400464E-3</v>
      </c>
      <c r="AT6" s="5">
        <f t="shared" si="35"/>
        <v>4.8732680524756211E-3</v>
      </c>
      <c r="AU6" s="5">
        <f t="shared" si="36"/>
        <v>2.2348539925378446E-3</v>
      </c>
      <c r="AV6" s="5">
        <f t="shared" si="37"/>
        <v>7.6866883488357028E-4</v>
      </c>
      <c r="AW6" s="5">
        <f t="shared" si="38"/>
        <v>1.3499518535779408E-5</v>
      </c>
      <c r="AX6" s="5">
        <f t="shared" si="39"/>
        <v>4.4786076970293866E-4</v>
      </c>
      <c r="AY6" s="5">
        <f t="shared" si="40"/>
        <v>7.4798745564044831E-4</v>
      </c>
      <c r="AZ6" s="5">
        <f t="shared" si="41"/>
        <v>6.2461960462240605E-4</v>
      </c>
      <c r="BA6" s="5">
        <f t="shared" si="42"/>
        <v>3.4773279287560026E-4</v>
      </c>
      <c r="BB6" s="5">
        <f t="shared" si="43"/>
        <v>1.4519008170680396E-4</v>
      </c>
      <c r="BC6" s="5">
        <f t="shared" si="44"/>
        <v>4.849737558935315E-5</v>
      </c>
      <c r="BD6" s="5">
        <f t="shared" si="45"/>
        <v>1.4333429635963826E-3</v>
      </c>
      <c r="BE6" s="5">
        <f t="shared" si="46"/>
        <v>1.9719696579641988E-3</v>
      </c>
      <c r="BF6" s="5">
        <f t="shared" si="47"/>
        <v>1.3565016994168799E-3</v>
      </c>
      <c r="BG6" s="5">
        <f t="shared" si="48"/>
        <v>6.2208423714475139E-4</v>
      </c>
      <c r="BH6" s="5">
        <f t="shared" si="49"/>
        <v>2.1396331364917717E-4</v>
      </c>
      <c r="BI6" s="5">
        <f t="shared" si="50"/>
        <v>5.8873441060469862E-5</v>
      </c>
      <c r="BJ6" s="8">
        <f t="shared" si="51"/>
        <v>0.31629419536958514</v>
      </c>
      <c r="BK6" s="8">
        <f t="shared" si="52"/>
        <v>0.23886639472961788</v>
      </c>
      <c r="BL6" s="8">
        <f t="shared" si="53"/>
        <v>0.40639224952494735</v>
      </c>
      <c r="BM6" s="8">
        <f t="shared" si="54"/>
        <v>0.58475792402723337</v>
      </c>
      <c r="BN6" s="8">
        <f t="shared" si="55"/>
        <v>0.41298177048836843</v>
      </c>
    </row>
    <row r="7" spans="1:88" x14ac:dyDescent="0.25">
      <c r="A7" t="s">
        <v>19</v>
      </c>
      <c r="B7" t="s">
        <v>258</v>
      </c>
      <c r="C7" t="s">
        <v>51</v>
      </c>
      <c r="D7" t="s">
        <v>742</v>
      </c>
      <c r="E7" s="1">
        <f>VLOOKUP(A7,home!$A$2:$E$670,3,FALSE)</f>
        <v>1.51</v>
      </c>
      <c r="F7">
        <f>VLOOKUP(B7,home!$B$2:$E$670,3,FALSE)</f>
        <v>0.83889999999999998</v>
      </c>
      <c r="G7">
        <f>VLOOKUP(C7,away!$B$2:$E$670,4,FALSE)</f>
        <v>1.0576000000000001</v>
      </c>
      <c r="H7">
        <f>VLOOKUP(A7,away!$A$2:$E$670,3,FALSE)</f>
        <v>1.1733</v>
      </c>
      <c r="I7">
        <f>VLOOKUP(C7,away!$B$2:$E$670,3,FALSE)</f>
        <v>0.81420000000000003</v>
      </c>
      <c r="J7">
        <f>VLOOKUP(B7,home!$B$2:$E$670,4,FALSE)</f>
        <v>0.90910000000000002</v>
      </c>
      <c r="K7" s="3">
        <f t="shared" si="0"/>
        <v>1.3397031664000001</v>
      </c>
      <c r="L7" s="3">
        <f t="shared" si="1"/>
        <v>0.86846401182600008</v>
      </c>
      <c r="M7" s="5">
        <f t="shared" si="2"/>
        <v>0.10990189462051804</v>
      </c>
      <c r="N7" s="5">
        <f t="shared" si="3"/>
        <v>0.14723591621646714</v>
      </c>
      <c r="O7" s="5">
        <f t="shared" si="4"/>
        <v>9.5445840309413388E-2</v>
      </c>
      <c r="P7" s="5">
        <f t="shared" si="5"/>
        <v>0.12786909448222986</v>
      </c>
      <c r="Q7" s="5">
        <f t="shared" si="6"/>
        <v>9.8626211581503115E-2</v>
      </c>
      <c r="R7" s="5">
        <f t="shared" si="7"/>
        <v>4.1445638693608448E-2</v>
      </c>
      <c r="S7" s="5">
        <f t="shared" si="8"/>
        <v>3.7193410951108598E-2</v>
      </c>
      <c r="T7" s="5">
        <f t="shared" si="9"/>
        <v>8.5653315381272091E-2</v>
      </c>
      <c r="U7" s="5">
        <f t="shared" si="10"/>
        <v>5.5524853391297598E-2</v>
      </c>
      <c r="V7" s="5">
        <f t="shared" si="11"/>
        <v>4.8082153385226858E-3</v>
      </c>
      <c r="W7" s="5">
        <f t="shared" si="12"/>
        <v>4.404328264859201E-2</v>
      </c>
      <c r="X7" s="5">
        <f t="shared" si="13"/>
        <v>3.8250005942982675E-2</v>
      </c>
      <c r="Y7" s="5">
        <f t="shared" si="14"/>
        <v>1.6609376806805538E-2</v>
      </c>
      <c r="Z7" s="5">
        <f t="shared" si="15"/>
        <v>1.1998015217514034E-2</v>
      </c>
      <c r="AA7" s="5">
        <f t="shared" si="16"/>
        <v>1.6073778977418934E-2</v>
      </c>
      <c r="AB7" s="5">
        <f t="shared" si="17"/>
        <v>1.0767046296030956E-2</v>
      </c>
      <c r="AC7" s="5">
        <f t="shared" si="18"/>
        <v>3.4964259689027305E-4</v>
      </c>
      <c r="AD7" s="5">
        <f t="shared" si="19"/>
        <v>1.4751231305742239E-2</v>
      </c>
      <c r="AE7" s="5">
        <f t="shared" si="20"/>
        <v>1.2810913519158189E-2</v>
      </c>
      <c r="AF7" s="5">
        <f t="shared" si="21"/>
        <v>5.5629086750020309E-3</v>
      </c>
      <c r="AG7" s="5">
        <f t="shared" si="22"/>
        <v>1.6103953284379742E-3</v>
      </c>
      <c r="AH7" s="5">
        <f t="shared" si="23"/>
        <v>2.6049611074379091E-3</v>
      </c>
      <c r="AI7" s="5">
        <f t="shared" si="24"/>
        <v>3.489874643983417E-3</v>
      </c>
      <c r="AJ7" s="5">
        <f t="shared" si="25"/>
        <v>2.3376980554418291E-3</v>
      </c>
      <c r="AK7" s="5">
        <f t="shared" si="26"/>
        <v>1.0439404956541802E-3</v>
      </c>
      <c r="AL7" s="5">
        <f t="shared" si="27"/>
        <v>1.6272142499871958E-5</v>
      </c>
      <c r="AM7" s="5">
        <f t="shared" si="28"/>
        <v>3.9524542577203349E-3</v>
      </c>
      <c r="AN7" s="5">
        <f t="shared" si="29"/>
        <v>3.4325642812185566E-3</v>
      </c>
      <c r="AO7" s="5">
        <f t="shared" si="30"/>
        <v>1.4905292732588489E-3</v>
      </c>
      <c r="AP7" s="5">
        <f t="shared" si="31"/>
        <v>4.3149034413282416E-4</v>
      </c>
      <c r="AQ7" s="5">
        <f t="shared" si="32"/>
        <v>9.3683458832443452E-5</v>
      </c>
      <c r="AR7" s="5">
        <f t="shared" si="33"/>
        <v>4.5246299480324536E-4</v>
      </c>
      <c r="AS7" s="5">
        <f t="shared" si="34"/>
        <v>6.061661068167346E-4</v>
      </c>
      <c r="AT7" s="5">
        <f t="shared" si="35"/>
        <v>4.0604132633337015E-4</v>
      </c>
      <c r="AU7" s="5">
        <f t="shared" si="36"/>
        <v>1.8132495019269049E-4</v>
      </c>
      <c r="AV7" s="5">
        <f t="shared" si="37"/>
        <v>6.0730402480117501E-5</v>
      </c>
      <c r="AW7" s="5">
        <f t="shared" si="38"/>
        <v>5.2589936737288598E-7</v>
      </c>
      <c r="AX7" s="5">
        <f t="shared" si="39"/>
        <v>8.8251924735318135E-4</v>
      </c>
      <c r="AY7" s="5">
        <f t="shared" si="40"/>
        <v>7.664362060700059E-4</v>
      </c>
      <c r="AZ7" s="5">
        <f t="shared" si="41"/>
        <v>3.3281113116612811E-4</v>
      </c>
      <c r="BA7" s="5">
        <f t="shared" si="42"/>
        <v>9.6344830050961597E-5</v>
      </c>
      <c r="BB7" s="5">
        <f t="shared" si="43"/>
        <v>2.0918004406188066E-5</v>
      </c>
      <c r="BC7" s="5">
        <f t="shared" si="44"/>
        <v>3.6333068051984082E-6</v>
      </c>
      <c r="BD7" s="5">
        <f t="shared" si="45"/>
        <v>6.5491304611605498E-5</v>
      </c>
      <c r="BE7" s="5">
        <f t="shared" si="46"/>
        <v>8.7738908159834802E-5</v>
      </c>
      <c r="BF7" s="5">
        <f t="shared" si="47"/>
        <v>5.877204653910477E-5</v>
      </c>
      <c r="BG7" s="5">
        <f t="shared" si="48"/>
        <v>2.6245698948082267E-5</v>
      </c>
      <c r="BH7" s="5">
        <f t="shared" si="49"/>
        <v>8.7903614962817484E-6</v>
      </c>
      <c r="BI7" s="5">
        <f t="shared" si="50"/>
        <v>2.3552950260738588E-6</v>
      </c>
      <c r="BJ7" s="8">
        <f t="shared" si="51"/>
        <v>0.47665694174697765</v>
      </c>
      <c r="BK7" s="8">
        <f t="shared" si="52"/>
        <v>0.2809049663378394</v>
      </c>
      <c r="BL7" s="8">
        <f t="shared" si="53"/>
        <v>0.23068975136569381</v>
      </c>
      <c r="BM7" s="8">
        <f t="shared" si="54"/>
        <v>0.37895916845758221</v>
      </c>
      <c r="BN7" s="8">
        <f t="shared" si="55"/>
        <v>0.62052459590373987</v>
      </c>
    </row>
    <row r="8" spans="1:88" x14ac:dyDescent="0.25">
      <c r="A8" t="s">
        <v>686</v>
      </c>
      <c r="B8" t="s">
        <v>696</v>
      </c>
      <c r="C8" t="s">
        <v>281</v>
      </c>
      <c r="D8" t="s">
        <v>742</v>
      </c>
      <c r="E8" s="1">
        <f>VLOOKUP(A8,home!$A$2:$E$670,3,FALSE)</f>
        <v>1.5124</v>
      </c>
      <c r="F8">
        <f>VLOOKUP(B8,home!$B$2:$E$670,3,FALSE)</f>
        <v>1.3665</v>
      </c>
      <c r="G8">
        <f>VLOOKUP(C8,away!$B$2:$E$670,4,FALSE)</f>
        <v>0.75309999999999999</v>
      </c>
      <c r="H8">
        <f>VLOOKUP(A8,away!$A$2:$E$670,3,FALSE)</f>
        <v>1.1446000000000001</v>
      </c>
      <c r="I8">
        <f>VLOOKUP(C8,away!$B$2:$E$670,3,FALSE)</f>
        <v>1.3523000000000001</v>
      </c>
      <c r="J8">
        <f>VLOOKUP(B8,home!$B$2:$E$670,4,FALSE)</f>
        <v>0.93189999999999995</v>
      </c>
      <c r="K8" s="3">
        <f t="shared" si="0"/>
        <v>1.55642770326</v>
      </c>
      <c r="L8" s="3">
        <f t="shared" si="1"/>
        <v>1.442434500302</v>
      </c>
      <c r="M8" s="5">
        <f t="shared" si="2"/>
        <v>4.9843748155827067E-2</v>
      </c>
      <c r="N8" s="5">
        <f t="shared" si="3"/>
        <v>7.7578190464043781E-2</v>
      </c>
      <c r="O8" s="5">
        <f t="shared" si="4"/>
        <v>7.1896341964329161E-2</v>
      </c>
      <c r="P8" s="5">
        <f t="shared" si="5"/>
        <v>0.11190145839633638</v>
      </c>
      <c r="Q8" s="5">
        <f t="shared" si="6"/>
        <v>6.0372422403509256E-2</v>
      </c>
      <c r="R8" s="5">
        <f t="shared" si="7"/>
        <v>5.1852882047429431E-2</v>
      </c>
      <c r="S8" s="5">
        <f t="shared" si="8"/>
        <v>6.2805952875371329E-2</v>
      </c>
      <c r="T8" s="5">
        <f t="shared" si="9"/>
        <v>8.7083264941627145E-2</v>
      </c>
      <c r="U8" s="5">
        <f t="shared" si="10"/>
        <v>8.0705262112492279E-2</v>
      </c>
      <c r="V8" s="5">
        <f t="shared" si="11"/>
        <v>1.5666910167067765E-2</v>
      </c>
      <c r="W8" s="5">
        <f t="shared" si="12"/>
        <v>3.1321770247245501E-2</v>
      </c>
      <c r="X8" s="5">
        <f t="shared" si="13"/>
        <v>4.5179602015159623E-2</v>
      </c>
      <c r="Y8" s="5">
        <f t="shared" si="14"/>
        <v>3.2584308328290006E-2</v>
      </c>
      <c r="Z8" s="5">
        <f t="shared" si="15"/>
        <v>2.4931462001767477E-2</v>
      </c>
      <c r="AA8" s="5">
        <f t="shared" si="16"/>
        <v>3.8804018142324911E-2</v>
      </c>
      <c r="AB8" s="5">
        <f t="shared" si="17"/>
        <v>3.0197824417259073E-2</v>
      </c>
      <c r="AC8" s="5">
        <f t="shared" si="18"/>
        <v>2.1983074120679835E-3</v>
      </c>
      <c r="AD8" s="5">
        <f t="shared" si="19"/>
        <v>1.2187517731989436E-2</v>
      </c>
      <c r="AE8" s="5">
        <f t="shared" si="20"/>
        <v>1.7579696049663945E-2</v>
      </c>
      <c r="AF8" s="5">
        <f t="shared" si="21"/>
        <v>1.2678780043429032E-2</v>
      </c>
      <c r="AG8" s="5">
        <f t="shared" si="22"/>
        <v>6.0961032521275093E-3</v>
      </c>
      <c r="AH8" s="5">
        <f t="shared" si="23"/>
        <v>8.9905002335794355E-3</v>
      </c>
      <c r="AI8" s="5">
        <f t="shared" si="24"/>
        <v>1.3993063629708534E-2</v>
      </c>
      <c r="AJ8" s="5">
        <f t="shared" si="25"/>
        <v>1.0889595943379148E-2</v>
      </c>
      <c r="AK8" s="5">
        <f t="shared" si="26"/>
        <v>5.6496229345276748E-3</v>
      </c>
      <c r="AL8" s="5">
        <f t="shared" si="27"/>
        <v>1.9741196399984228E-4</v>
      </c>
      <c r="AM8" s="5">
        <f t="shared" si="28"/>
        <v>3.7937980464081669E-3</v>
      </c>
      <c r="AN8" s="5">
        <f t="shared" si="29"/>
        <v>5.4723051893174682E-3</v>
      </c>
      <c r="AO8" s="5">
        <f t="shared" si="30"/>
        <v>3.9467209006265932E-3</v>
      </c>
      <c r="AP8" s="5">
        <f t="shared" si="31"/>
        <v>1.8976287967089266E-3</v>
      </c>
      <c r="AQ8" s="5">
        <f t="shared" si="32"/>
        <v>6.8430131128488091E-4</v>
      </c>
      <c r="AR8" s="5">
        <f t="shared" si="33"/>
        <v>2.5936415423776353E-3</v>
      </c>
      <c r="AS8" s="5">
        <f t="shared" si="34"/>
        <v>4.0368155488825471E-3</v>
      </c>
      <c r="AT8" s="5">
        <f t="shared" si="35"/>
        <v>3.1415057766157597E-3</v>
      </c>
      <c r="AU8" s="5">
        <f t="shared" si="36"/>
        <v>1.6298422068920303E-3</v>
      </c>
      <c r="AV8" s="5">
        <f t="shared" si="37"/>
        <v>6.341828906872934E-4</v>
      </c>
      <c r="AW8" s="5">
        <f t="shared" si="38"/>
        <v>1.2311076276587966E-5</v>
      </c>
      <c r="AX8" s="5">
        <f t="shared" si="39"/>
        <v>9.8412873000055601E-4</v>
      </c>
      <c r="AY8" s="5">
        <f t="shared" si="40"/>
        <v>1.419541232891194E-3</v>
      </c>
      <c r="AZ8" s="5">
        <f t="shared" si="41"/>
        <v>1.0237976244617474E-3</v>
      </c>
      <c r="BA8" s="5">
        <f t="shared" si="42"/>
        <v>4.9225367161695184E-4</v>
      </c>
      <c r="BB8" s="5">
        <f t="shared" si="43"/>
        <v>1.7751091971015553E-4</v>
      </c>
      <c r="BC8" s="5">
        <f t="shared" si="44"/>
        <v>5.1209574954053365E-5</v>
      </c>
      <c r="BD8" s="5">
        <f t="shared" si="45"/>
        <v>6.2352634035699888E-4</v>
      </c>
      <c r="BE8" s="5">
        <f t="shared" si="46"/>
        <v>9.704736698439569E-4</v>
      </c>
      <c r="BF8" s="5">
        <f t="shared" si="47"/>
        <v>7.5523605251476668E-4</v>
      </c>
      <c r="BG8" s="5">
        <f t="shared" si="48"/>
        <v>3.9182343821156916E-4</v>
      </c>
      <c r="BH8" s="5">
        <f t="shared" si="49"/>
        <v>1.5246121350476734E-4</v>
      </c>
      <c r="BI8" s="5">
        <f t="shared" si="50"/>
        <v>4.7458971274291489E-5</v>
      </c>
      <c r="BJ8" s="8">
        <f t="shared" si="51"/>
        <v>0.40260485147506581</v>
      </c>
      <c r="BK8" s="8">
        <f t="shared" si="52"/>
        <v>0.24403333020356155</v>
      </c>
      <c r="BL8" s="8">
        <f t="shared" si="53"/>
        <v>0.32795607907619123</v>
      </c>
      <c r="BM8" s="8">
        <f t="shared" si="54"/>
        <v>0.57467344916849672</v>
      </c>
      <c r="BN8" s="8">
        <f t="shared" si="55"/>
        <v>0.42344504343147504</v>
      </c>
    </row>
    <row r="9" spans="1:88" x14ac:dyDescent="0.25">
      <c r="A9" t="s">
        <v>61</v>
      </c>
      <c r="B9" t="s">
        <v>69</v>
      </c>
      <c r="C9" t="s">
        <v>685</v>
      </c>
      <c r="D9" t="s">
        <v>742</v>
      </c>
      <c r="E9" s="1">
        <f>VLOOKUP(A9,home!$A$2:$E$670,3,FALSE)</f>
        <v>1.4933000000000001</v>
      </c>
      <c r="F9">
        <f>VLOOKUP(B9,home!$B$2:$E$670,3,FALSE)</f>
        <v>1.3871</v>
      </c>
      <c r="G9">
        <f>VLOOKUP(C9,away!$B$2:$E$670,4,FALSE)</f>
        <v>0.64859999999999995</v>
      </c>
      <c r="H9">
        <f>VLOOKUP(A9,away!$A$2:$E$670,3,FALSE)</f>
        <v>1.2851999999999999</v>
      </c>
      <c r="I9">
        <f>VLOOKUP(C9,away!$B$2:$E$670,3,FALSE)</f>
        <v>1.5802</v>
      </c>
      <c r="J9">
        <f>VLOOKUP(B9,home!$B$2:$E$670,4,FALSE)</f>
        <v>0.77810000000000001</v>
      </c>
      <c r="K9" s="3">
        <f t="shared" si="0"/>
        <v>1.3434817804980002</v>
      </c>
      <c r="L9" s="3">
        <f t="shared" si="1"/>
        <v>1.580222312424</v>
      </c>
      <c r="M9" s="5">
        <f t="shared" si="2"/>
        <v>5.373428144786517E-2</v>
      </c>
      <c r="N9" s="5">
        <f t="shared" si="3"/>
        <v>7.2191028113358549E-2</v>
      </c>
      <c r="O9" s="5">
        <f t="shared" si="4"/>
        <v>8.4912110485987541E-2</v>
      </c>
      <c r="P9" s="5">
        <f t="shared" si="5"/>
        <v>0.11407787338155745</v>
      </c>
      <c r="Q9" s="5">
        <f t="shared" si="6"/>
        <v>4.8493665492858072E-2</v>
      </c>
      <c r="R9" s="5">
        <f t="shared" si="7"/>
        <v>6.7090005792484711E-2</v>
      </c>
      <c r="S9" s="5">
        <f t="shared" si="8"/>
        <v>6.054682804256465E-2</v>
      </c>
      <c r="T9" s="5">
        <f t="shared" si="9"/>
        <v>7.6630772223040114E-2</v>
      </c>
      <c r="U9" s="5">
        <f t="shared" si="10"/>
        <v>9.0134200435708509E-2</v>
      </c>
      <c r="V9" s="5">
        <f t="shared" si="11"/>
        <v>1.4282323224960387E-2</v>
      </c>
      <c r="W9" s="5">
        <f t="shared" si="12"/>
        <v>2.1716785353073136E-2</v>
      </c>
      <c r="X9" s="5">
        <f t="shared" si="13"/>
        <v>3.4317348769048885E-2</v>
      </c>
      <c r="Y9" s="5">
        <f t="shared" si="14"/>
        <v>2.711452011404367E-2</v>
      </c>
      <c r="Z9" s="5">
        <f t="shared" si="15"/>
        <v>3.5339041364646592E-2</v>
      </c>
      <c r="AA9" s="5">
        <f t="shared" si="16"/>
        <v>4.7477358213667879E-2</v>
      </c>
      <c r="AB9" s="5">
        <f t="shared" si="17"/>
        <v>3.1892482873119944E-2</v>
      </c>
      <c r="AC9" s="5">
        <f t="shared" si="18"/>
        <v>1.8950856610415311E-3</v>
      </c>
      <c r="AD9" s="5">
        <f t="shared" si="19"/>
        <v>7.2940263632098974E-3</v>
      </c>
      <c r="AE9" s="5">
        <f t="shared" si="20"/>
        <v>1.1526183206553162E-2</v>
      </c>
      <c r="AF9" s="5">
        <f t="shared" si="21"/>
        <v>9.1069659400410587E-3</v>
      </c>
      <c r="AG9" s="5">
        <f t="shared" si="22"/>
        <v>4.7970102589794308E-3</v>
      </c>
      <c r="AH9" s="5">
        <f t="shared" si="23"/>
        <v>1.3960885416022301E-2</v>
      </c>
      <c r="AI9" s="5">
        <f t="shared" si="24"/>
        <v>1.8756195196046203E-2</v>
      </c>
      <c r="AJ9" s="5">
        <f t="shared" si="25"/>
        <v>1.2599303258676099E-2</v>
      </c>
      <c r="AK9" s="5">
        <f t="shared" si="26"/>
        <v>5.6423114583334742E-3</v>
      </c>
      <c r="AL9" s="5">
        <f t="shared" si="27"/>
        <v>1.6093066568481274E-4</v>
      </c>
      <c r="AM9" s="5">
        <f t="shared" si="28"/>
        <v>1.9598783050889142E-3</v>
      </c>
      <c r="AN9" s="5">
        <f t="shared" si="29"/>
        <v>3.097043427337234E-3</v>
      </c>
      <c r="AO9" s="5">
        <f t="shared" si="30"/>
        <v>2.4470085632121974E-3</v>
      </c>
      <c r="AP9" s="5">
        <f t="shared" si="31"/>
        <v>1.2889391767601699E-3</v>
      </c>
      <c r="AQ9" s="5">
        <f t="shared" si="32"/>
        <v>5.0920261161846046E-4</v>
      </c>
      <c r="AR9" s="5">
        <f t="shared" si="33"/>
        <v>4.412260527118652E-3</v>
      </c>
      <c r="AS9" s="5">
        <f t="shared" si="34"/>
        <v>5.9277916289944112E-3</v>
      </c>
      <c r="AT9" s="5">
        <f t="shared" si="35"/>
        <v>3.9819400260712769E-3</v>
      </c>
      <c r="AU9" s="5">
        <f t="shared" si="36"/>
        <v>1.7832212920208311E-3</v>
      </c>
      <c r="AV9" s="5">
        <f t="shared" si="37"/>
        <v>5.9893132910652266E-4</v>
      </c>
      <c r="AW9" s="5">
        <f t="shared" si="38"/>
        <v>9.4904384689760632E-6</v>
      </c>
      <c r="AX9" s="5">
        <f t="shared" si="39"/>
        <v>4.3884346581337644E-4</v>
      </c>
      <c r="AY9" s="5">
        <f t="shared" si="40"/>
        <v>6.9347023633977638E-4</v>
      </c>
      <c r="AZ9" s="5">
        <f t="shared" si="41"/>
        <v>5.4791857023302963E-4</v>
      </c>
      <c r="BA9" s="5">
        <f t="shared" si="42"/>
        <v>2.8861105002456341E-4</v>
      </c>
      <c r="BB9" s="5">
        <f t="shared" si="43"/>
        <v>1.1401740521523354E-4</v>
      </c>
      <c r="BC9" s="5">
        <f t="shared" si="44"/>
        <v>3.6034569545160119E-5</v>
      </c>
      <c r="BD9" s="5">
        <f t="shared" si="45"/>
        <v>1.1620587555300956E-3</v>
      </c>
      <c r="BE9" s="5">
        <f t="shared" si="46"/>
        <v>1.5612047659228632E-3</v>
      </c>
      <c r="BF9" s="5">
        <f t="shared" si="47"/>
        <v>1.0487250793220061E-3</v>
      </c>
      <c r="BG9" s="5">
        <f t="shared" si="48"/>
        <v>4.6964767894014511E-4</v>
      </c>
      <c r="BH9" s="5">
        <f t="shared" si="49"/>
        <v>1.5774077497731484E-4</v>
      </c>
      <c r="BI9" s="5">
        <f t="shared" si="50"/>
        <v>4.2384371444731411E-5</v>
      </c>
      <c r="BJ9" s="8">
        <f t="shared" si="51"/>
        <v>0.32460927321539412</v>
      </c>
      <c r="BK9" s="8">
        <f t="shared" si="52"/>
        <v>0.24539079266001379</v>
      </c>
      <c r="BL9" s="8">
        <f t="shared" si="53"/>
        <v>0.39361075935949563</v>
      </c>
      <c r="BM9" s="8">
        <f t="shared" si="54"/>
        <v>0.55776692208756773</v>
      </c>
      <c r="BN9" s="8">
        <f t="shared" si="55"/>
        <v>0.44049896471411143</v>
      </c>
    </row>
    <row r="10" spans="1:88" x14ac:dyDescent="0.25">
      <c r="A10" t="s">
        <v>35</v>
      </c>
      <c r="B10" t="s">
        <v>302</v>
      </c>
      <c r="C10" t="s">
        <v>43</v>
      </c>
      <c r="D10" t="s">
        <v>746</v>
      </c>
      <c r="E10" s="1">
        <f>VLOOKUP(A10,home!$A$2:$E$670,3,FALSE)</f>
        <v>1.5773999999999999</v>
      </c>
      <c r="F10">
        <f>VLOOKUP(B10,home!$B$2:$E$670,3,FALSE)</f>
        <v>1.0989</v>
      </c>
      <c r="G10">
        <f>VLOOKUP(C10,away!$B$2:$E$670,4,FALSE)</f>
        <v>0.8135</v>
      </c>
      <c r="H10">
        <f>VLOOKUP(A10,away!$A$2:$E$670,3,FALSE)</f>
        <v>1.1484000000000001</v>
      </c>
      <c r="I10">
        <f>VLOOKUP(C10,away!$B$2:$E$670,3,FALSE)</f>
        <v>1.4655</v>
      </c>
      <c r="J10">
        <f>VLOOKUP(B10,home!$B$2:$E$670,4,FALSE)</f>
        <v>0.9869</v>
      </c>
      <c r="K10" s="3">
        <f t="shared" ref="K10:K17" si="56">E10*F10*G10</f>
        <v>1.41012485361</v>
      </c>
      <c r="L10" s="3">
        <f t="shared" ref="L10:L17" si="57">H10*I10*J10</f>
        <v>1.6609331593800003</v>
      </c>
      <c r="M10" s="5">
        <f t="shared" si="2"/>
        <v>4.6372066645143498E-2</v>
      </c>
      <c r="N10" s="5">
        <f t="shared" ref="N10:N17" si="58">_xlfn.POISSON.DIST(1,K10,FALSE) * _xlfn.POISSON.DIST(0,L10,FALSE)</f>
        <v>6.5390403689576132E-2</v>
      </c>
      <c r="O10" s="5">
        <f t="shared" ref="O10:O17" si="59">_xlfn.POISSON.DIST(0,K10,FALSE) * _xlfn.POISSON.DIST(1,L10,FALSE)</f>
        <v>7.7020903159898124E-2</v>
      </c>
      <c r="P10" s="5">
        <f t="shared" ref="P10:P17" si="60">_xlfn.POISSON.DIST(1,K10,FALSE) * _xlfn.POISSON.DIST(1,L10,FALSE)</f>
        <v>0.10860908979326131</v>
      </c>
      <c r="Q10" s="5">
        <f t="shared" ref="Q10:Q17" si="61">_xlfn.POISSON.DIST(2,K10,FALSE) * _xlfn.POISSON.DIST(0,L10,FALSE)</f>
        <v>4.6104316715131183E-2</v>
      </c>
      <c r="R10" s="5">
        <f t="shared" ref="R10:R17" si="62">_xlfn.POISSON.DIST(0,K10,FALSE) * _xlfn.POISSON.DIST(2,L10,FALSE)</f>
        <v>6.3963286011835332E-2</v>
      </c>
      <c r="S10" s="5">
        <f t="shared" ref="S10:S17" si="63">_xlfn.POISSON.DIST(2,K10,FALSE) * _xlfn.POISSON.DIST(2,L10,FALSE)</f>
        <v>6.3593965285112436E-2</v>
      </c>
      <c r="T10" s="5">
        <f t="shared" ref="T10:T17" si="64">_xlfn.POISSON.DIST(2,K10,FALSE) * _xlfn.POISSON.DIST(1,L10,FALSE)</f>
        <v>7.6576188422718988E-2</v>
      </c>
      <c r="U10" s="5">
        <f t="shared" ref="U10:U17" si="65">_xlfn.POISSON.DIST(1,K10,FALSE) * _xlfn.POISSON.DIST(2,L10,FALSE)</f>
        <v>9.0196219323853841E-2</v>
      </c>
      <c r="V10" s="5">
        <f t="shared" ref="V10:V17" si="66">_xlfn.POISSON.DIST(3,K10,FALSE) * _xlfn.POISSON.DIST(3,L10,FALSE)</f>
        <v>1.6549432989989864E-2</v>
      </c>
      <c r="W10" s="5">
        <f t="shared" ref="W10:W17" si="67">_xlfn.POISSON.DIST(3,K10,FALSE) * _xlfn.POISSON.DIST(0,L10,FALSE)</f>
        <v>2.1670947619571137E-2</v>
      </c>
      <c r="X10" s="5">
        <f t="shared" ref="X10:X17" si="68">_xlfn.POISSON.DIST(3,K10,FALSE) * _xlfn.POISSON.DIST(1,L10,FALSE)</f>
        <v>3.5993995496532788E-2</v>
      </c>
      <c r="Y10" s="5">
        <f t="shared" ref="Y10:Y17" si="69">_xlfn.POISSON.DIST(3,K10,FALSE) * _xlfn.POISSON.DIST(2,L10,FALSE)</f>
        <v>2.9891810329382856E-2</v>
      </c>
      <c r="Z10" s="5">
        <f t="shared" ref="Z10:Z17" si="70">_xlfn.POISSON.DIST(0,K10,FALSE) * _xlfn.POISSON.DIST(3,L10,FALSE)</f>
        <v>3.5412914239988075E-2</v>
      </c>
      <c r="AA10" s="5">
        <f t="shared" ref="AA10:AA17" si="71">_xlfn.POISSON.DIST(1,K10,FALSE) * _xlfn.POISSON.DIST(3,L10,FALSE)</f>
        <v>4.9936630508566664E-2</v>
      </c>
      <c r="AB10" s="5">
        <f t="shared" ref="AB10:AB17" si="72">_xlfn.POISSON.DIST(2,K10,FALSE) * _xlfn.POISSON.DIST(3,L10,FALSE)</f>
        <v>3.5208441892834619E-2</v>
      </c>
      <c r="AC10" s="5">
        <f t="shared" ref="AC10:AC17" si="73">_xlfn.POISSON.DIST(4,K10,FALSE) * _xlfn.POISSON.DIST(4,L10,FALSE)</f>
        <v>2.4225506103058457E-3</v>
      </c>
      <c r="AD10" s="5">
        <f t="shared" ref="AD10:AD17" si="74">_xlfn.POISSON.DIST(4,K10,FALSE) * _xlfn.POISSON.DIST(0,L10,FALSE)</f>
        <v>7.639685459909438E-3</v>
      </c>
      <c r="AE10" s="5">
        <f t="shared" ref="AE10:AE17" si="75">_xlfn.POISSON.DIST(4,K10,FALSE) * _xlfn.POISSON.DIST(1,L10,FALSE)</f>
        <v>1.2689006907596832E-2</v>
      </c>
      <c r="AF10" s="5">
        <f t="shared" ref="AF10:AF17" si="76">_xlfn.POISSON.DIST(4,K10,FALSE) * _xlfn.POISSON.DIST(2,L10,FALSE)</f>
        <v>1.0537796166214728E-2</v>
      </c>
      <c r="AG10" s="5">
        <f t="shared" ref="AG10:AG17" si="77">_xlfn.POISSON.DIST(4,K10,FALSE) * _xlfn.POISSON.DIST(3,L10,FALSE)</f>
        <v>5.8341916930844942E-3</v>
      </c>
      <c r="AH10" s="5">
        <f t="shared" ref="AH10:AH17" si="78">_xlfn.POISSON.DIST(0,K10,FALSE) * _xlfn.POISSON.DIST(4,L10,FALSE)</f>
        <v>1.4704620882869099E-2</v>
      </c>
      <c r="AI10" s="5">
        <f t="shared" ref="AI10:AI17" si="79">_xlfn.POISSON.DIST(1,K10,FALSE) * _xlfn.POISSON.DIST(4,L10,FALSE)</f>
        <v>2.0735351369846337E-2</v>
      </c>
      <c r="AJ10" s="5">
        <f t="shared" ref="AJ10:AJ17" si="80">_xlfn.POISSON.DIST(2,K10,FALSE) * _xlfn.POISSON.DIST(4,L10,FALSE)</f>
        <v>1.4619717157478241E-2</v>
      </c>
      <c r="AK10" s="5">
        <f t="shared" ref="AK10:AK17" si="81">_xlfn.POISSON.DIST(3,K10,FALSE) * _xlfn.POISSON.DIST(4,L10,FALSE)</f>
        <v>6.8718755055028674E-3</v>
      </c>
      <c r="AL10" s="5">
        <f t="shared" ref="AL10:AL17" si="82">_xlfn.POISSON.DIST(5,K10,FALSE) * _xlfn.POISSON.DIST(5,L10,FALSE)</f>
        <v>2.2695647254788252E-4</v>
      </c>
      <c r="AM10" s="5">
        <f t="shared" ref="AM10:AM17" si="83">_xlfn.POISSON.DIST(5,K10,FALSE) * _xlfn.POISSON.DIST(0,L10,FALSE)</f>
        <v>2.1545820681562458E-3</v>
      </c>
      <c r="AN10" s="5">
        <f t="shared" ref="AN10:AN17" si="84">_xlfn.POISSON.DIST(5,K10,FALSE) * _xlfn.POISSON.DIST(1,L10,FALSE)</f>
        <v>3.5786168016062481E-3</v>
      </c>
      <c r="AO10" s="5">
        <f t="shared" ref="AO10:AO17" si="85">_xlfn.POISSON.DIST(5,K10,FALSE) * _xlfn.POISSON.DIST(2,L10,FALSE)</f>
        <v>2.9719216552511092E-3</v>
      </c>
      <c r="AP10" s="5">
        <f t="shared" ref="AP10:AP17" si="86">_xlfn.POISSON.DIST(5,K10,FALSE) * _xlfn.POISSON.DIST(3,L10,FALSE)</f>
        <v>1.6453877414286881E-3</v>
      </c>
      <c r="AQ10" s="5">
        <f t="shared" ref="AQ10:AQ17" si="87">_xlfn.POISSON.DIST(5,K10,FALSE) * _xlfn.POISSON.DIST(4,L10,FALSE)</f>
        <v>6.8321976494406858E-4</v>
      </c>
      <c r="AR10" s="5">
        <f t="shared" ref="AR10:AR17" si="88">_xlfn.POISSON.DIST(0,K10,FALSE) * _xlfn.POISSON.DIST(5,L10,FALSE)</f>
        <v>4.8846784840937789E-3</v>
      </c>
      <c r="AS10" s="5">
        <f t="shared" ref="AS10:AS17" si="89">_xlfn.POISSON.DIST(1,K10,FALSE) * _xlfn.POISSON.DIST(5,L10,FALSE)</f>
        <v>6.8880065323146562E-3</v>
      </c>
      <c r="AT10" s="5">
        <f t="shared" ref="AT10:AT17" si="90">_xlfn.POISSON.DIST(2,K10,FALSE) * _xlfn.POISSON.DIST(5,L10,FALSE)</f>
        <v>4.856474601522465E-3</v>
      </c>
      <c r="AU10" s="5">
        <f t="shared" ref="AU10:AU17" si="91">_xlfn.POISSON.DIST(3,K10,FALSE) * _xlfn.POISSON.DIST(5,L10,FALSE)</f>
        <v>2.2827451788441822E-3</v>
      </c>
      <c r="AV10" s="5">
        <f t="shared" ref="AV10:AV17" si="92">_xlfn.POISSON.DIST(4,K10,FALSE) * _xlfn.POISSON.DIST(5,L10,FALSE)</f>
        <v>8.0473892778664693E-4</v>
      </c>
      <c r="AW10" s="5">
        <f t="shared" ref="AW10:AW17" si="93">_xlfn.POISSON.DIST(6,K10,FALSE) * _xlfn.POISSON.DIST(6,L10,FALSE)</f>
        <v>1.4765555651531876E-5</v>
      </c>
      <c r="AX10" s="5">
        <f t="shared" ref="AX10:AX17" si="94">_xlfn.POISSON.DIST(6,K10,FALSE) * _xlfn.POISSON.DIST(0,L10,FALSE)</f>
        <v>5.0637162057492557E-4</v>
      </c>
      <c r="AY10" s="5">
        <f t="shared" ref="AY10:AY17" si="95">_xlfn.POISSON.DIST(6,K10,FALSE) * _xlfn.POISSON.DIST(1,L10,FALSE)</f>
        <v>8.4104941558188191E-4</v>
      </c>
      <c r="AZ10" s="5">
        <f t="shared" ref="AZ10:AZ17" si="96">_xlfn.POISSON.DIST(6,K10,FALSE) * _xlfn.POISSON.DIST(2,L10,FALSE)</f>
        <v>6.98463431508559E-4</v>
      </c>
      <c r="BA10" s="5">
        <f t="shared" ref="BA10:BA17" si="97">_xlfn.POISSON.DIST(6,K10,FALSE) * _xlfn.POISSON.DIST(3,L10,FALSE)</f>
        <v>3.8670035800230247E-4</v>
      </c>
      <c r="BB10" s="5">
        <f t="shared" ref="BB10:BB17" si="98">_xlfn.POISSON.DIST(6,K10,FALSE) * _xlfn.POISSON.DIST(4,L10,FALSE)</f>
        <v>1.6057086183753535E-4</v>
      </c>
      <c r="BC10" s="5">
        <f t="shared" ref="BC10:BC17" si="99">_xlfn.POISSON.DIST(6,K10,FALSE) * _xlfn.POISSON.DIST(5,L10,FALSE)</f>
        <v>5.3339493771237404E-5</v>
      </c>
      <c r="BD10" s="5">
        <f t="shared" ref="BD10:BD17" si="100">_xlfn.POISSON.DIST(0,K10,FALSE) * _xlfn.POISSON.DIST(6,L10,FALSE)</f>
        <v>1.3521874111902328E-3</v>
      </c>
      <c r="BE10" s="5">
        <f t="shared" ref="BE10:BE17" si="101">_xlfn.POISSON.DIST(1,K10,FALSE) * _xlfn.POISSON.DIST(6,L10,FALSE)</f>
        <v>1.9067530752579116E-3</v>
      </c>
      <c r="BF10" s="5">
        <f t="shared" ref="BF10:BF17" si="102">_xlfn.POISSON.DIST(2,K10,FALSE) * _xlfn.POISSON.DIST(6,L10,FALSE)</f>
        <v>1.3443799505592402E-3</v>
      </c>
      <c r="BG10" s="5">
        <f t="shared" ref="BG10:BG17" si="103">_xlfn.POISSON.DIST(3,K10,FALSE) * _xlfn.POISSON.DIST(6,L10,FALSE)</f>
        <v>6.3191452699285563E-4</v>
      </c>
      <c r="BH10" s="5">
        <f t="shared" ref="BH10:BH17" si="104">_xlfn.POISSON.DIST(4,K10,FALSE) * _xlfn.POISSON.DIST(6,L10,FALSE)</f>
        <v>2.2276959496745841E-4</v>
      </c>
      <c r="BI10" s="5">
        <f t="shared" ref="BI10:BI17" si="105">_xlfn.POISSON.DIST(5,K10,FALSE) * _xlfn.POISSON.DIST(6,L10,FALSE)</f>
        <v>6.2826588498449189E-5</v>
      </c>
      <c r="BJ10" s="8">
        <f t="shared" ref="BJ10:BJ17" si="106">SUM(N10,Q10,T10,W10,X10,Y10,AD10,AE10,AF10,AG10,AM10,AN10,AO10,AP10,AQ10,AX10,AY10,AZ10,BA10,BB10,BC10)</f>
        <v>0.32600856571238135</v>
      </c>
      <c r="BK10" s="8">
        <f t="shared" ref="BK10:BK17" si="107">SUM(M10,P10,S10,V10,AC10,AL10,AY10)</f>
        <v>0.23861511121194276</v>
      </c>
      <c r="BL10" s="8">
        <f t="shared" ref="BL10:BL17" si="108">SUM(O10,R10,U10,AA10,AB10,AH10,AI10,AJ10,AK10,AR10,AS10,AT10,AU10,AV10,BD10,BE10,BF10,BG10,BH10,BI10)</f>
        <v>0.39849452068471303</v>
      </c>
      <c r="BM10" s="8">
        <f t="shared" ref="BM10:BM17" si="109">SUM(S10:BI10)</f>
        <v>0.59024476197424924</v>
      </c>
      <c r="BN10" s="8">
        <f t="shared" ref="BN10:BN17" si="110">SUM(M10:R10)</f>
        <v>0.40746006601484552</v>
      </c>
    </row>
    <row r="11" spans="1:88" x14ac:dyDescent="0.25">
      <c r="B11" t="s">
        <v>743</v>
      </c>
      <c r="C11" t="s">
        <v>744</v>
      </c>
      <c r="D11" t="s">
        <v>746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746</v>
      </c>
      <c r="E12" s="1">
        <f>VLOOKUP(A12,home!$A$2:$E$670,3,FALSE)</f>
        <v>1.5304</v>
      </c>
      <c r="F12">
        <f>VLOOKUP(B12,home!$B$2:$E$670,3,FALSE)</f>
        <v>1.3885000000000001</v>
      </c>
      <c r="G12">
        <f>VLOOKUP(C12,away!$B$2:$E$670,4,FALSE)</f>
        <v>0.88300000000000001</v>
      </c>
      <c r="H12">
        <f>VLOOKUP(A12,away!$A$2:$E$670,3,FALSE)</f>
        <v>1.3953</v>
      </c>
      <c r="I12">
        <f>VLOOKUP(C12,away!$B$2:$E$670,3,FALSE)</f>
        <v>1.4205000000000001</v>
      </c>
      <c r="J12">
        <f>VLOOKUP(B12,home!$B$2:$E$670,4,FALSE)</f>
        <v>0.7167</v>
      </c>
      <c r="K12" s="3">
        <f t="shared" si="56"/>
        <v>1.8763400332</v>
      </c>
      <c r="L12" s="3">
        <f t="shared" si="57"/>
        <v>1.4205163499550002</v>
      </c>
      <c r="M12" s="5">
        <f t="shared" si="2"/>
        <v>3.6999296384458043E-2</v>
      </c>
      <c r="N12" s="5">
        <f t="shared" si="58"/>
        <v>6.9423261006390652E-2</v>
      </c>
      <c r="O12" s="5">
        <f t="shared" si="59"/>
        <v>5.2558105450953574E-2</v>
      </c>
      <c r="P12" s="5">
        <f t="shared" si="60"/>
        <v>9.8616877326771324E-2</v>
      </c>
      <c r="Q12" s="5">
        <f t="shared" si="61"/>
        <v>6.5130821930791657E-2</v>
      </c>
      <c r="R12" s="5">
        <f t="shared" si="62"/>
        <v>3.732982405786929E-2</v>
      </c>
      <c r="S12" s="5">
        <f t="shared" si="63"/>
        <v>6.5712658374827107E-2</v>
      </c>
      <c r="T12" s="5">
        <f t="shared" si="64"/>
        <v>9.2519397438697248E-2</v>
      </c>
      <c r="U12" s="5">
        <f t="shared" si="65"/>
        <v>7.0043443312092626E-2</v>
      </c>
      <c r="V12" s="5">
        <f t="shared" si="66"/>
        <v>1.9460962183439762E-2</v>
      </c>
      <c r="W12" s="5">
        <f t="shared" si="67"/>
        <v>4.0735856194654974E-2</v>
      </c>
      <c r="X12" s="5">
        <f t="shared" si="68"/>
        <v>5.7865949753923063E-2</v>
      </c>
      <c r="Y12" s="5">
        <f t="shared" si="69"/>
        <v>4.109976386556112E-2</v>
      </c>
      <c r="Z12" s="5">
        <f t="shared" si="70"/>
        <v>1.7675875138382278E-2</v>
      </c>
      <c r="AA12" s="5">
        <f t="shared" si="71"/>
        <v>3.3165952143991255E-2</v>
      </c>
      <c r="AB12" s="5">
        <f t="shared" si="72"/>
        <v>3.1115301873483093E-2</v>
      </c>
      <c r="AC12" s="5">
        <f t="shared" si="73"/>
        <v>3.2419186103620529E-3</v>
      </c>
      <c r="AD12" s="5">
        <f t="shared" si="74"/>
        <v>1.9108579441177335E-2</v>
      </c>
      <c r="AE12" s="5">
        <f t="shared" si="75"/>
        <v>2.7144049520606384E-2</v>
      </c>
      <c r="AF12" s="5">
        <f t="shared" si="76"/>
        <v>1.9279283074004779E-2</v>
      </c>
      <c r="AG12" s="5">
        <f t="shared" si="77"/>
        <v>9.1288456073448272E-3</v>
      </c>
      <c r="AH12" s="5">
        <f t="shared" si="78"/>
        <v>6.2772174084587823E-3</v>
      </c>
      <c r="AI12" s="5">
        <f t="shared" si="79"/>
        <v>1.1778194320591169E-2</v>
      </c>
      <c r="AJ12" s="5">
        <f t="shared" si="80"/>
        <v>1.1049948761267046E-2</v>
      </c>
      <c r="AK12" s="5">
        <f t="shared" si="81"/>
        <v>6.9111537418580357E-3</v>
      </c>
      <c r="AL12" s="5">
        <f t="shared" si="82"/>
        <v>3.4563672409267598E-4</v>
      </c>
      <c r="AM12" s="5">
        <f t="shared" si="83"/>
        <v>7.1708385166127046E-3</v>
      </c>
      <c r="AN12" s="5">
        <f t="shared" si="84"/>
        <v>1.0186293355735407E-2</v>
      </c>
      <c r="AO12" s="5">
        <f t="shared" si="85"/>
        <v>7.2348981286300658E-3</v>
      </c>
      <c r="AP12" s="5">
        <f t="shared" si="86"/>
        <v>3.4257636939926143E-3</v>
      </c>
      <c r="AQ12" s="5">
        <f t="shared" si="87"/>
        <v>1.2165883345996867E-3</v>
      </c>
      <c r="AR12" s="5">
        <f t="shared" si="88"/>
        <v>1.7833779921875715E-3</v>
      </c>
      <c r="AS12" s="5">
        <f t="shared" si="89"/>
        <v>3.346223521069377E-3</v>
      </c>
      <c r="AT12" s="5">
        <f t="shared" si="90"/>
        <v>3.1393265763089689E-3</v>
      </c>
      <c r="AU12" s="5">
        <f t="shared" si="91"/>
        <v>1.9634813774724045E-3</v>
      </c>
      <c r="AV12" s="5">
        <f t="shared" si="92"/>
        <v>9.2103967824853829E-4</v>
      </c>
      <c r="AW12" s="5">
        <f t="shared" si="93"/>
        <v>2.5590287256405864E-5</v>
      </c>
      <c r="AX12" s="5">
        <f t="shared" si="94"/>
        <v>2.2424885633888204E-3</v>
      </c>
      <c r="AY12" s="5">
        <f t="shared" si="95"/>
        <v>3.1854916688809189E-3</v>
      </c>
      <c r="AZ12" s="5">
        <f t="shared" si="96"/>
        <v>2.2625214991453925E-3</v>
      </c>
      <c r="BA12" s="5">
        <f t="shared" si="97"/>
        <v>1.071316260553576E-3</v>
      </c>
      <c r="BB12" s="5">
        <f t="shared" si="98"/>
        <v>3.8045556602225145E-4</v>
      </c>
      <c r="BC12" s="5">
        <f t="shared" si="99"/>
        <v>1.0808867039319849E-4</v>
      </c>
      <c r="BD12" s="5">
        <f t="shared" si="100"/>
        <v>4.2221959934206035E-4</v>
      </c>
      <c r="BE12" s="5">
        <f t="shared" si="101"/>
        <v>7.9222753704717231E-4</v>
      </c>
      <c r="BF12" s="5">
        <f t="shared" si="102"/>
        <v>7.4324412158252291E-4</v>
      </c>
      <c r="BG12" s="5">
        <f t="shared" si="103"/>
        <v>4.6485956658861861E-4</v>
      </c>
      <c r="BH12" s="5">
        <f t="shared" si="104"/>
        <v>2.1805865365155658E-4</v>
      </c>
      <c r="BI12" s="5">
        <f t="shared" si="105"/>
        <v>8.1830436286421806E-5</v>
      </c>
      <c r="BJ12" s="8">
        <f t="shared" si="106"/>
        <v>0.47992055209110668</v>
      </c>
      <c r="BK12" s="8">
        <f t="shared" si="107"/>
        <v>0.22756284127283186</v>
      </c>
      <c r="BL12" s="8">
        <f t="shared" si="108"/>
        <v>0.27410503013035004</v>
      </c>
      <c r="BM12" s="8">
        <f t="shared" si="109"/>
        <v>0.63604621109381199</v>
      </c>
      <c r="BN12" s="8">
        <f t="shared" si="110"/>
        <v>0.36005818615723456</v>
      </c>
    </row>
    <row r="13" spans="1:88" x14ac:dyDescent="0.25">
      <c r="A13" t="s">
        <v>61</v>
      </c>
      <c r="B13" t="s">
        <v>248</v>
      </c>
      <c r="C13" t="s">
        <v>52</v>
      </c>
      <c r="D13" t="s">
        <v>746</v>
      </c>
      <c r="E13" s="1">
        <f>VLOOKUP(A13,home!$A$2:$E$670,3,FALSE)</f>
        <v>1.4933000000000001</v>
      </c>
      <c r="F13">
        <f>VLOOKUP(B13,home!$B$2:$E$670,3,FALSE)</f>
        <v>1.9133</v>
      </c>
      <c r="G13">
        <f>VLOOKUP(C13,away!$B$2:$E$670,4,FALSE)</f>
        <v>0.65080000000000005</v>
      </c>
      <c r="H13">
        <f>VLOOKUP(A13,away!$A$2:$E$670,3,FALSE)</f>
        <v>1.2851999999999999</v>
      </c>
      <c r="I13">
        <f>VLOOKUP(C13,away!$B$2:$E$670,3,FALSE)</f>
        <v>1.4112</v>
      </c>
      <c r="J13">
        <f>VLOOKUP(B13,home!$B$2:$E$670,4,FALSE)</f>
        <v>0.55579999999999996</v>
      </c>
      <c r="K13" s="3">
        <f t="shared" si="56"/>
        <v>1.8594207832120002</v>
      </c>
      <c r="L13" s="3">
        <f t="shared" si="57"/>
        <v>1.0080401425919998</v>
      </c>
      <c r="M13" s="5">
        <f t="shared" si="2"/>
        <v>5.6843072282142235E-2</v>
      </c>
      <c r="N13" s="5">
        <f t="shared" si="58"/>
        <v>0.10569518998303726</v>
      </c>
      <c r="O13" s="5">
        <f t="shared" si="59"/>
        <v>5.7300098688658013E-2</v>
      </c>
      <c r="P13" s="5">
        <f t="shared" si="60"/>
        <v>0.1065449943817894</v>
      </c>
      <c r="Q13" s="5">
        <f t="shared" si="61"/>
        <v>9.8265916470000159E-2</v>
      </c>
      <c r="R13" s="5">
        <f t="shared" si="62"/>
        <v>2.8880399826325238E-2</v>
      </c>
      <c r="S13" s="5">
        <f t="shared" si="63"/>
        <v>4.9926206361042398E-2</v>
      </c>
      <c r="T13" s="5">
        <f t="shared" si="64"/>
        <v>9.9055988450352503E-2</v>
      </c>
      <c r="U13" s="5">
        <f t="shared" si="65"/>
        <v>5.3700815664541386E-2</v>
      </c>
      <c r="V13" s="5">
        <f t="shared" si="66"/>
        <v>1.0397802547880102E-2</v>
      </c>
      <c r="W13" s="5">
        <f t="shared" si="67"/>
        <v>6.0905895788564236E-2</v>
      </c>
      <c r="X13" s="5">
        <f t="shared" si="68"/>
        <v>6.1395587875397777E-2</v>
      </c>
      <c r="Y13" s="5">
        <f t="shared" si="69"/>
        <v>3.0944608578217809E-2</v>
      </c>
      <c r="Z13" s="5">
        <f t="shared" si="70"/>
        <v>9.7042007863476221E-3</v>
      </c>
      <c r="AA13" s="5">
        <f t="shared" si="71"/>
        <v>1.8044192626597004E-2</v>
      </c>
      <c r="AB13" s="5">
        <f t="shared" si="72"/>
        <v>1.6775873393087601E-2</v>
      </c>
      <c r="AC13" s="5">
        <f t="shared" si="73"/>
        <v>1.2180835869365883E-3</v>
      </c>
      <c r="AD13" s="5">
        <f t="shared" si="74"/>
        <v>2.8312422112350157E-2</v>
      </c>
      <c r="AE13" s="5">
        <f t="shared" si="75"/>
        <v>2.854005802325834E-2</v>
      </c>
      <c r="AF13" s="5">
        <f t="shared" si="76"/>
        <v>1.4384762079674641E-2</v>
      </c>
      <c r="AG13" s="5">
        <f t="shared" si="77"/>
        <v>4.8334725393157398E-3</v>
      </c>
      <c r="AH13" s="5">
        <f t="shared" si="78"/>
        <v>2.445555986102813E-3</v>
      </c>
      <c r="AI13" s="5">
        <f t="shared" si="79"/>
        <v>4.5473176270680879E-3</v>
      </c>
      <c r="AJ13" s="5">
        <f t="shared" si="80"/>
        <v>4.2276884518183391E-3</v>
      </c>
      <c r="AK13" s="5">
        <f t="shared" si="81"/>
        <v>2.6203505907521291E-3</v>
      </c>
      <c r="AL13" s="5">
        <f t="shared" si="82"/>
        <v>9.1325611875824216E-5</v>
      </c>
      <c r="AM13" s="5">
        <f t="shared" si="83"/>
        <v>1.0528941219754968E-2</v>
      </c>
      <c r="AN13" s="5">
        <f t="shared" si="84"/>
        <v>1.0613595408504583E-2</v>
      </c>
      <c r="AO13" s="5">
        <f t="shared" si="85"/>
        <v>5.3494651145013757E-3</v>
      </c>
      <c r="AP13" s="5">
        <f t="shared" si="86"/>
        <v>1.7974918589376322E-3</v>
      </c>
      <c r="AQ13" s="5">
        <f t="shared" si="87"/>
        <v>4.5298598744786234E-4</v>
      </c>
      <c r="AR13" s="5">
        <f t="shared" si="88"/>
        <v>4.930437209895597E-4</v>
      </c>
      <c r="AS13" s="5">
        <f t="shared" si="89"/>
        <v>9.1677574184016611E-4</v>
      </c>
      <c r="AT13" s="5">
        <f t="shared" si="90"/>
        <v>8.523359339611021E-4</v>
      </c>
      <c r="AU13" s="5">
        <f t="shared" si="91"/>
        <v>5.2828371662856145E-4</v>
      </c>
      <c r="AV13" s="5">
        <f t="shared" si="92"/>
        <v>2.4557543053290663E-4</v>
      </c>
      <c r="AW13" s="5">
        <f t="shared" si="93"/>
        <v>4.754946094753355E-6</v>
      </c>
      <c r="AX13" s="5">
        <f t="shared" si="94"/>
        <v>3.262955354871653E-3</v>
      </c>
      <c r="AY13" s="5">
        <f t="shared" si="95"/>
        <v>3.2891899811961509E-3</v>
      </c>
      <c r="AZ13" s="5">
        <f t="shared" si="96"/>
        <v>1.657817768828572E-3</v>
      </c>
      <c r="BA13" s="5">
        <f t="shared" si="97"/>
        <v>5.5704895336050175E-4</v>
      </c>
      <c r="BB13" s="5">
        <f t="shared" si="98"/>
        <v>1.4038192659406108E-4</v>
      </c>
      <c r="BC13" s="5">
        <f t="shared" si="99"/>
        <v>2.83021234602434E-5</v>
      </c>
      <c r="BD13" s="5">
        <f t="shared" si="100"/>
        <v>8.2834643801734309E-5</v>
      </c>
      <c r="BE13" s="5">
        <f t="shared" si="101"/>
        <v>1.5402445825490787E-4</v>
      </c>
      <c r="BF13" s="5">
        <f t="shared" si="102"/>
        <v>1.431981394010724E-4</v>
      </c>
      <c r="BG13" s="5">
        <f t="shared" si="103"/>
        <v>8.8755198839881097E-5</v>
      </c>
      <c r="BH13" s="5">
        <f t="shared" si="104"/>
        <v>4.1258315335247149E-5</v>
      </c>
      <c r="BI13" s="5">
        <f t="shared" si="105"/>
        <v>1.5343313802934574E-5</v>
      </c>
      <c r="BJ13" s="8">
        <f t="shared" si="106"/>
        <v>0.57001207759762629</v>
      </c>
      <c r="BK13" s="8">
        <f t="shared" si="107"/>
        <v>0.22831067475286271</v>
      </c>
      <c r="BL13" s="8">
        <f t="shared" si="108"/>
        <v>0.19210372146833871</v>
      </c>
      <c r="BM13" s="8">
        <f t="shared" si="109"/>
        <v>0.54331656793812166</v>
      </c>
      <c r="BN13" s="8">
        <f t="shared" si="110"/>
        <v>0.45352967163195229</v>
      </c>
    </row>
    <row r="14" spans="1:88" x14ac:dyDescent="0.25">
      <c r="A14" t="s">
        <v>318</v>
      </c>
      <c r="B14" t="s">
        <v>330</v>
      </c>
      <c r="C14" t="s">
        <v>30</v>
      </c>
      <c r="D14" t="s">
        <v>746</v>
      </c>
      <c r="E14" s="1">
        <f>VLOOKUP(A14,home!$A$2:$E$670,3,FALSE)</f>
        <v>1.4548000000000001</v>
      </c>
      <c r="F14">
        <f>VLOOKUP(B14,home!$B$2:$E$670,3,FALSE)</f>
        <v>1.3289</v>
      </c>
      <c r="G14">
        <f>VLOOKUP(C14,away!$B$2:$E$670,4,FALSE)</f>
        <v>0.51719999999999999</v>
      </c>
      <c r="H14">
        <f>VLOOKUP(A14,away!$A$2:$E$670,3,FALSE)</f>
        <v>1.0669</v>
      </c>
      <c r="I14">
        <f>VLOOKUP(C14,away!$B$2:$E$670,3,FALSE)</f>
        <v>1.9185000000000001</v>
      </c>
      <c r="J14">
        <f>VLOOKUP(B14,home!$B$2:$E$670,4,FALSE)</f>
        <v>0.87480000000000002</v>
      </c>
      <c r="K14" s="3">
        <f t="shared" si="56"/>
        <v>0.99989433998400001</v>
      </c>
      <c r="L14" s="3">
        <f t="shared" si="57"/>
        <v>1.7905823242200001</v>
      </c>
      <c r="M14" s="5">
        <f t="shared" si="2"/>
        <v>6.1391943597571101E-2</v>
      </c>
      <c r="N14" s="5">
        <f t="shared" si="58"/>
        <v>6.1385456923828303E-2</v>
      </c>
      <c r="O14" s="5">
        <f t="shared" si="59"/>
        <v>0.109927329055322</v>
      </c>
      <c r="P14" s="5">
        <f t="shared" si="60"/>
        <v>0.10991571413197516</v>
      </c>
      <c r="Q14" s="5">
        <f t="shared" si="61"/>
        <v>3.0689485467733785E-2</v>
      </c>
      <c r="R14" s="5">
        <f t="shared" si="62"/>
        <v>9.8416966177587648E-2</v>
      </c>
      <c r="S14" s="5">
        <f t="shared" si="63"/>
        <v>4.9198084899938252E-2</v>
      </c>
      <c r="T14" s="5">
        <f t="shared" si="64"/>
        <v>5.4952050217930676E-2</v>
      </c>
      <c r="U14" s="5">
        <f t="shared" si="65"/>
        <v>9.8406567439366641E-2</v>
      </c>
      <c r="V14" s="5">
        <f t="shared" si="66"/>
        <v>9.7871014751268956E-3</v>
      </c>
      <c r="W14" s="5">
        <f t="shared" si="67"/>
        <v>1.0228747605402743E-2</v>
      </c>
      <c r="X14" s="5">
        <f t="shared" si="68"/>
        <v>1.8315414661141803E-2</v>
      </c>
      <c r="Y14" s="5">
        <f t="shared" si="69"/>
        <v>1.6397628876500186E-2</v>
      </c>
      <c r="Z14" s="5">
        <f t="shared" si="70"/>
        <v>5.8741226680315339E-2</v>
      </c>
      <c r="AA14" s="5">
        <f t="shared" si="71"/>
        <v>5.8735020081364428E-2</v>
      </c>
      <c r="AB14" s="5">
        <f t="shared" si="72"/>
        <v>2.9364407069101442E-2</v>
      </c>
      <c r="AC14" s="5">
        <f t="shared" si="73"/>
        <v>1.0951724535025573E-3</v>
      </c>
      <c r="AD14" s="5">
        <f t="shared" si="74"/>
        <v>2.5569167089417736E-3</v>
      </c>
      <c r="AE14" s="5">
        <f t="shared" si="75"/>
        <v>4.5783698635339142E-3</v>
      </c>
      <c r="AF14" s="5">
        <f t="shared" si="76"/>
        <v>4.0989740756926822E-3</v>
      </c>
      <c r="AG14" s="5">
        <f t="shared" si="77"/>
        <v>2.4465168424571094E-3</v>
      </c>
      <c r="AH14" s="5">
        <f t="shared" si="78"/>
        <v>2.6295250549193242E-2</v>
      </c>
      <c r="AI14" s="5">
        <f t="shared" si="79"/>
        <v>2.6292472192599486E-2</v>
      </c>
      <c r="AJ14" s="5">
        <f t="shared" si="80"/>
        <v>1.314484706478347E-2</v>
      </c>
      <c r="AK14" s="5">
        <f t="shared" si="81"/>
        <v>4.3811527266774284E-3</v>
      </c>
      <c r="AL14" s="5">
        <f t="shared" si="82"/>
        <v>7.843156953197591E-5</v>
      </c>
      <c r="AM14" s="5">
        <f t="shared" si="83"/>
        <v>5.1132930901627951E-4</v>
      </c>
      <c r="AN14" s="5">
        <f t="shared" si="84"/>
        <v>9.1557722258017629E-4</v>
      </c>
      <c r="AO14" s="5">
        <f t="shared" si="85"/>
        <v>8.1970819560525253E-4</v>
      </c>
      <c r="AP14" s="5">
        <f t="shared" si="86"/>
        <v>4.8925166868967851E-4</v>
      </c>
      <c r="AQ14" s="5">
        <f t="shared" si="87"/>
        <v>2.1901134751271955E-4</v>
      </c>
      <c r="AR14" s="5">
        <f t="shared" si="88"/>
        <v>9.4167621688643326E-3</v>
      </c>
      <c r="AS14" s="5">
        <f t="shared" si="89"/>
        <v>9.4157671936229009E-3</v>
      </c>
      <c r="AT14" s="5">
        <f t="shared" si="90"/>
        <v>4.7073861617552863E-3</v>
      </c>
      <c r="AU14" s="5">
        <f t="shared" si="91"/>
        <v>1.5689629264193723E-3</v>
      </c>
      <c r="AV14" s="5">
        <f t="shared" si="92"/>
        <v>3.9219928744286576E-4</v>
      </c>
      <c r="AW14" s="5">
        <f t="shared" si="93"/>
        <v>3.900648426783993E-6</v>
      </c>
      <c r="AX14" s="5">
        <f t="shared" si="94"/>
        <v>8.5212546992217874E-5</v>
      </c>
      <c r="AY14" s="5">
        <f t="shared" si="95"/>
        <v>1.5258008044603146E-4</v>
      </c>
      <c r="AZ14" s="5">
        <f t="shared" si="96"/>
        <v>1.3660359753736484E-4</v>
      </c>
      <c r="BA14" s="5">
        <f t="shared" si="97"/>
        <v>8.1533329058422742E-5</v>
      </c>
      <c r="BB14" s="5">
        <f t="shared" si="98"/>
        <v>3.6498034461706175E-5</v>
      </c>
      <c r="BC14" s="5">
        <f t="shared" si="99"/>
        <v>1.3070547075180701E-5</v>
      </c>
      <c r="BD14" s="5">
        <f t="shared" si="100"/>
        <v>2.8102479818253412E-3</v>
      </c>
      <c r="BE14" s="5">
        <f t="shared" si="101"/>
        <v>2.8099510509786169E-3</v>
      </c>
      <c r="BF14" s="5">
        <f t="shared" si="102"/>
        <v>1.4048270757528059E-3</v>
      </c>
      <c r="BG14" s="5">
        <f t="shared" si="103"/>
        <v>4.682262139005015E-4</v>
      </c>
      <c r="BH14" s="5">
        <f t="shared" si="104"/>
        <v>1.1704418527781227E-4</v>
      </c>
      <c r="BI14" s="5">
        <f t="shared" si="105"/>
        <v>2.3406363677464631E-5</v>
      </c>
      <c r="BJ14" s="8">
        <f t="shared" si="106"/>
        <v>0.20910993712213802</v>
      </c>
      <c r="BK14" s="8">
        <f t="shared" si="107"/>
        <v>0.23161902820809196</v>
      </c>
      <c r="BL14" s="8">
        <f t="shared" si="108"/>
        <v>0.49809879296551324</v>
      </c>
      <c r="BM14" s="8">
        <f t="shared" si="109"/>
        <v>0.52569341019002136</v>
      </c>
      <c r="BN14" s="8">
        <f t="shared" si="110"/>
        <v>0.47172689535401802</v>
      </c>
    </row>
    <row r="15" spans="1:88" x14ac:dyDescent="0.25">
      <c r="A15" t="s">
        <v>61</v>
      </c>
      <c r="B15" t="s">
        <v>246</v>
      </c>
      <c r="C15" t="s">
        <v>308</v>
      </c>
      <c r="D15" t="s">
        <v>746</v>
      </c>
      <c r="E15" s="1">
        <f>VLOOKUP(A15,home!$A$2:$E$670,3,FALSE)</f>
        <v>1.4933000000000001</v>
      </c>
      <c r="F15">
        <f>VLOOKUP(B15,home!$B$2:$E$670,3,FALSE)</f>
        <v>1.7411000000000001</v>
      </c>
      <c r="G15">
        <f>VLOOKUP(C15,away!$B$2:$E$670,4,FALSE)</f>
        <v>0.75309999999999999</v>
      </c>
      <c r="H15">
        <f>VLOOKUP(A15,away!$A$2:$E$670,3,FALSE)</f>
        <v>1.2851999999999999</v>
      </c>
      <c r="I15">
        <f>VLOOKUP(C15,away!$B$2:$E$670,3,FALSE)</f>
        <v>1.6528</v>
      </c>
      <c r="J15">
        <f>VLOOKUP(B15,home!$B$2:$E$670,4,FALSE)</f>
        <v>0.36309999999999998</v>
      </c>
      <c r="K15" s="3">
        <f t="shared" si="56"/>
        <v>1.9580484248530001</v>
      </c>
      <c r="L15" s="3">
        <f t="shared" si="57"/>
        <v>0.7712892351359999</v>
      </c>
      <c r="M15" s="5">
        <f t="shared" si="2"/>
        <v>6.5262501321987645E-2</v>
      </c>
      <c r="N15" s="5">
        <f t="shared" si="58"/>
        <v>0.12778713791548474</v>
      </c>
      <c r="O15" s="5">
        <f t="shared" si="59"/>
        <v>5.0336264727698032E-2</v>
      </c>
      <c r="P15" s="5">
        <f t="shared" si="60"/>
        <v>9.8560843863052749E-2</v>
      </c>
      <c r="Q15" s="5">
        <f t="shared" si="61"/>
        <v>0.12510670205594404</v>
      </c>
      <c r="R15" s="5">
        <f t="shared" si="62"/>
        <v>1.9411909560714712E-2</v>
      </c>
      <c r="S15" s="5">
        <f t="shared" si="63"/>
        <v>3.7212180602263528E-2</v>
      </c>
      <c r="T15" s="5">
        <f t="shared" si="64"/>
        <v>9.6493452539116495E-2</v>
      </c>
      <c r="U15" s="5">
        <f t="shared" si="65"/>
        <v>3.8009458938746327E-2</v>
      </c>
      <c r="V15" s="5">
        <f t="shared" si="66"/>
        <v>6.244293511842359E-3</v>
      </c>
      <c r="W15" s="5">
        <f t="shared" si="67"/>
        <v>8.1654993633064943E-2</v>
      </c>
      <c r="X15" s="5">
        <f t="shared" si="68"/>
        <v>6.2979617584281597E-2</v>
      </c>
      <c r="Y15" s="5">
        <f t="shared" si="69"/>
        <v>2.4287750537869163E-2</v>
      </c>
      <c r="Z15" s="5">
        <f t="shared" si="70"/>
        <v>4.9907322925376186E-3</v>
      </c>
      <c r="AA15" s="5">
        <f t="shared" si="71"/>
        <v>9.7720955042662847E-3</v>
      </c>
      <c r="AB15" s="5">
        <f t="shared" si="72"/>
        <v>9.5671181048208442E-3</v>
      </c>
      <c r="AC15" s="5">
        <f t="shared" si="73"/>
        <v>5.8939171173057962E-4</v>
      </c>
      <c r="AD15" s="5">
        <f t="shared" si="74"/>
        <v>3.9971107916151154E-2</v>
      </c>
      <c r="AE15" s="5">
        <f t="shared" si="75"/>
        <v>3.0829285252186731E-2</v>
      </c>
      <c r="AF15" s="5">
        <f t="shared" si="76"/>
        <v>1.1889147920974332E-2</v>
      </c>
      <c r="AG15" s="5">
        <f t="shared" si="77"/>
        <v>3.0566572687956853E-3</v>
      </c>
      <c r="AH15" s="5">
        <f t="shared" si="78"/>
        <v>9.6232452316996869E-4</v>
      </c>
      <c r="AI15" s="5">
        <f t="shared" si="79"/>
        <v>1.8842780167903715E-3</v>
      </c>
      <c r="AJ15" s="5">
        <f t="shared" si="80"/>
        <v>1.8447538013807614E-3</v>
      </c>
      <c r="AK15" s="5">
        <f t="shared" si="81"/>
        <v>1.204039091678395E-3</v>
      </c>
      <c r="AL15" s="5">
        <f t="shared" si="82"/>
        <v>3.5604485453262007E-5</v>
      </c>
      <c r="AM15" s="5">
        <f t="shared" si="83"/>
        <v>1.5653072978969798E-2</v>
      </c>
      <c r="AN15" s="5">
        <f t="shared" si="84"/>
        <v>1.2073046685477602E-2</v>
      </c>
      <c r="AO15" s="5">
        <f t="shared" si="85"/>
        <v>4.6559054719016186E-3</v>
      </c>
      <c r="AP15" s="5">
        <f t="shared" si="86"/>
        <v>1.1970165900961722E-3</v>
      </c>
      <c r="AQ15" s="5">
        <f t="shared" si="87"/>
        <v>2.3081150255509483E-4</v>
      </c>
      <c r="AR15" s="5">
        <f t="shared" si="88"/>
        <v>1.4844610908567625E-4</v>
      </c>
      <c r="AS15" s="5">
        <f t="shared" si="89"/>
        <v>2.9066467007076498E-4</v>
      </c>
      <c r="AT15" s="5">
        <f t="shared" si="90"/>
        <v>2.8456774969623923E-4</v>
      </c>
      <c r="AU15" s="5">
        <f t="shared" si="91"/>
        <v>1.8573247801889471E-4</v>
      </c>
      <c r="AV15" s="5">
        <f t="shared" si="92"/>
        <v>9.0918296507235335E-5</v>
      </c>
      <c r="AW15" s="5">
        <f t="shared" si="93"/>
        <v>1.4936295986290962E-6</v>
      </c>
      <c r="AX15" s="5">
        <f t="shared" si="94"/>
        <v>5.1082458150968077E-3</v>
      </c>
      <c r="AY15" s="5">
        <f t="shared" si="95"/>
        <v>3.9399350076126894E-3</v>
      </c>
      <c r="AZ15" s="5">
        <f t="shared" si="96"/>
        <v>1.5194147292535703E-3</v>
      </c>
      <c r="BA15" s="5">
        <f t="shared" si="97"/>
        <v>3.9063607479345293E-4</v>
      </c>
      <c r="BB15" s="5">
        <f t="shared" si="98"/>
        <v>7.5323349835992881E-5</v>
      </c>
      <c r="BC15" s="5">
        <f t="shared" si="99"/>
        <v>1.1619217776576862E-5</v>
      </c>
      <c r="BD15" s="5">
        <f t="shared" si="100"/>
        <v>1.908248098926773E-5</v>
      </c>
      <c r="BE15" s="5">
        <f t="shared" si="101"/>
        <v>3.7364421843322992E-5</v>
      </c>
      <c r="BF15" s="5">
        <f t="shared" si="102"/>
        <v>3.6580673667930819E-5</v>
      </c>
      <c r="BG15" s="5">
        <f t="shared" si="103"/>
        <v>2.3875576818517857E-5</v>
      </c>
      <c r="BH15" s="5">
        <f t="shared" si="104"/>
        <v>1.1687383895488927E-5</v>
      </c>
      <c r="BI15" s="5">
        <f t="shared" si="105"/>
        <v>4.5768927254428787E-6</v>
      </c>
      <c r="BJ15" s="8">
        <f t="shared" si="106"/>
        <v>0.64891088004723829</v>
      </c>
      <c r="BK15" s="8">
        <f t="shared" si="107"/>
        <v>0.2118447505039428</v>
      </c>
      <c r="BL15" s="8">
        <f t="shared" si="108"/>
        <v>0.13412573900258451</v>
      </c>
      <c r="BM15" s="8">
        <f t="shared" si="109"/>
        <v>0.50946830102340712</v>
      </c>
      <c r="BN15" s="8">
        <f t="shared" si="110"/>
        <v>0.4864653594448819</v>
      </c>
    </row>
    <row r="16" spans="1:88" x14ac:dyDescent="0.25">
      <c r="A16" t="s">
        <v>28</v>
      </c>
      <c r="B16" t="s">
        <v>745</v>
      </c>
      <c r="C16" t="s">
        <v>290</v>
      </c>
      <c r="D16" t="s">
        <v>746</v>
      </c>
      <c r="E16" s="1">
        <f>VLOOKUP(A16,home!$A$2:$E$670,3,FALSE)</f>
        <v>1.381</v>
      </c>
      <c r="F16">
        <f>VLOOKUP(B16,home!$B$2:$E$670,3,FALSE)</f>
        <v>1.3448</v>
      </c>
      <c r="G16">
        <f>VLOOKUP(C16,away!$B$2:$E$670,4,FALSE)</f>
        <v>0.32129999999999997</v>
      </c>
      <c r="H16">
        <f>VLOOKUP(A16,away!$A$2:$E$670,3,FALSE)</f>
        <v>1.2659</v>
      </c>
      <c r="I16">
        <f>VLOOKUP(C16,away!$B$2:$E$670,3,FALSE)</f>
        <v>1.6980999999999999</v>
      </c>
      <c r="J16">
        <f>VLOOKUP(B16,home!$B$2:$E$670,4,FALSE)</f>
        <v>0.28210000000000002</v>
      </c>
      <c r="K16" s="3">
        <f t="shared" si="56"/>
        <v>0.5967083354399999</v>
      </c>
      <c r="L16" s="3">
        <f t="shared" si="57"/>
        <v>0.60640915325900002</v>
      </c>
      <c r="M16" s="5">
        <f t="shared" si="2"/>
        <v>0.30025670445409663</v>
      </c>
      <c r="N16" s="5">
        <f t="shared" si="58"/>
        <v>0.17916567831950403</v>
      </c>
      <c r="O16" s="5">
        <f t="shared" si="59"/>
        <v>0.18207841390834659</v>
      </c>
      <c r="P16" s="5">
        <f t="shared" si="60"/>
        <v>0.10864770728280482</v>
      </c>
      <c r="Q16" s="5">
        <f t="shared" si="61"/>
        <v>5.3454826839004856E-2</v>
      </c>
      <c r="R16" s="5">
        <f t="shared" si="62"/>
        <v>5.5207008402451095E-2</v>
      </c>
      <c r="S16" s="5">
        <f t="shared" si="63"/>
        <v>9.8285268261301111E-3</v>
      </c>
      <c r="T16" s="5">
        <f t="shared" si="64"/>
        <v>3.2415496281047403E-2</v>
      </c>
      <c r="U16" s="5">
        <f t="shared" si="65"/>
        <v>3.2942482088448681E-2</v>
      </c>
      <c r="V16" s="5">
        <f t="shared" si="66"/>
        <v>3.9516072221085148E-4</v>
      </c>
      <c r="W16" s="5">
        <f t="shared" si="67"/>
        <v>1.0632313581445341E-2</v>
      </c>
      <c r="X16" s="5">
        <f t="shared" si="68"/>
        <v>6.4475322761084353E-3</v>
      </c>
      <c r="Y16" s="5">
        <f t="shared" si="69"/>
        <v>1.954921294082495E-3</v>
      </c>
      <c r="Z16" s="5">
        <f t="shared" si="70"/>
        <v>1.1159345073097623E-2</v>
      </c>
      <c r="AA16" s="5">
        <f t="shared" si="71"/>
        <v>6.6588742231686471E-3</v>
      </c>
      <c r="AB16" s="5">
        <f t="shared" si="72"/>
        <v>1.9867028768056423E-3</v>
      </c>
      <c r="AC16" s="5">
        <f t="shared" si="73"/>
        <v>8.9367918017193621E-6</v>
      </c>
      <c r="AD16" s="5">
        <f t="shared" si="74"/>
        <v>1.5860975347650878E-3</v>
      </c>
      <c r="AE16" s="5">
        <f t="shared" si="75"/>
        <v>9.6182406304308422E-4</v>
      </c>
      <c r="AF16" s="5">
        <f t="shared" si="76"/>
        <v>2.9162945782704392E-4</v>
      </c>
      <c r="AG16" s="5">
        <f t="shared" si="77"/>
        <v>5.8948924195426316E-5</v>
      </c>
      <c r="AH16" s="5">
        <f t="shared" si="78"/>
        <v>1.6917822491755307E-3</v>
      </c>
      <c r="AI16" s="5">
        <f t="shared" si="79"/>
        <v>1.0095005698324703E-3</v>
      </c>
      <c r="AJ16" s="5">
        <f t="shared" si="80"/>
        <v>3.0118870232523224E-4</v>
      </c>
      <c r="AK16" s="5">
        <f t="shared" si="81"/>
        <v>5.9907269739274334E-5</v>
      </c>
      <c r="AL16" s="5">
        <f t="shared" si="82"/>
        <v>1.2935090878132473E-7</v>
      </c>
      <c r="AM16" s="5">
        <f t="shared" si="83"/>
        <v>1.8928752396303261E-4</v>
      </c>
      <c r="AN16" s="5">
        <f t="shared" si="84"/>
        <v>1.1478568712891528E-4</v>
      </c>
      <c r="AO16" s="5">
        <f t="shared" si="85"/>
        <v>3.4803545669049007E-5</v>
      </c>
      <c r="AP16" s="5">
        <f t="shared" si="86"/>
        <v>7.0350628865263167E-6</v>
      </c>
      <c r="AQ16" s="5">
        <f t="shared" si="87"/>
        <v>1.06653163203556E-6</v>
      </c>
      <c r="AR16" s="5">
        <f t="shared" si="88"/>
        <v>2.0518244824422813E-4</v>
      </c>
      <c r="AS16" s="5">
        <f t="shared" si="89"/>
        <v>1.224340771533173E-4</v>
      </c>
      <c r="AT16" s="5">
        <f t="shared" si="90"/>
        <v>3.6528717189644241E-5</v>
      </c>
      <c r="AU16" s="5">
        <f t="shared" si="91"/>
        <v>7.265663343330377E-6</v>
      </c>
      <c r="AV16" s="5">
        <f t="shared" si="92"/>
        <v>1.083870469866523E-6</v>
      </c>
      <c r="AW16" s="5">
        <f t="shared" si="93"/>
        <v>1.3001541186407891E-9</v>
      </c>
      <c r="AX16" s="5">
        <f t="shared" si="94"/>
        <v>1.8824907223923377E-5</v>
      </c>
      <c r="AY16" s="5">
        <f t="shared" si="95"/>
        <v>1.1415596049838609E-5</v>
      </c>
      <c r="AZ16" s="5">
        <f t="shared" si="96"/>
        <v>3.4612609672647081E-6</v>
      </c>
      <c r="BA16" s="5">
        <f t="shared" si="97"/>
        <v>6.9964677745580643E-7</v>
      </c>
      <c r="BB16" s="5">
        <f t="shared" si="98"/>
        <v>1.0606805247434088E-7</v>
      </c>
      <c r="BC16" s="5">
        <f t="shared" si="99"/>
        <v>1.2864127577759255E-8</v>
      </c>
      <c r="BD16" s="5">
        <f t="shared" si="100"/>
        <v>2.0737419117231814E-5</v>
      </c>
      <c r="BE16" s="5">
        <f t="shared" si="101"/>
        <v>1.237419084276503E-5</v>
      </c>
      <c r="BF16" s="5">
        <f t="shared" si="102"/>
        <v>3.6918914101016043E-6</v>
      </c>
      <c r="BG16" s="5">
        <f t="shared" si="103"/>
        <v>7.3432745931565422E-7</v>
      </c>
      <c r="BH16" s="5">
        <f t="shared" si="104"/>
        <v>1.0954482897903204E-7</v>
      </c>
      <c r="BI16" s="5">
        <f t="shared" si="105"/>
        <v>1.3073262511227536E-8</v>
      </c>
      <c r="BJ16" s="8">
        <f t="shared" si="106"/>
        <v>0.28735076726550129</v>
      </c>
      <c r="BK16" s="8">
        <f t="shared" si="107"/>
        <v>0.41914858102400271</v>
      </c>
      <c r="BL16" s="8">
        <f t="shared" si="108"/>
        <v>0.28234601551361443</v>
      </c>
      <c r="BM16" s="8">
        <f t="shared" si="109"/>
        <v>0.12118295537411242</v>
      </c>
      <c r="BN16" s="8">
        <f t="shared" si="110"/>
        <v>0.87881033920620799</v>
      </c>
    </row>
    <row r="17" spans="1:66" x14ac:dyDescent="0.25">
      <c r="A17" t="s">
        <v>22</v>
      </c>
      <c r="B17" t="s">
        <v>280</v>
      </c>
      <c r="C17" t="s">
        <v>385</v>
      </c>
      <c r="D17" t="s">
        <v>746</v>
      </c>
      <c r="E17" s="1">
        <f>VLOOKUP(A17,home!$A$2:$E$670,3,FALSE)</f>
        <v>1.5048999999999999</v>
      </c>
      <c r="F17">
        <f>VLOOKUP(B17,home!$B$2:$E$670,3,FALSE)</f>
        <v>1.5948</v>
      </c>
      <c r="G17">
        <f>VLOOKUP(C17,away!$B$2:$E$670,4,FALSE)</f>
        <v>0.59570000000000001</v>
      </c>
      <c r="H17">
        <f>VLOOKUP(A17,away!$A$2:$E$670,3,FALSE)</f>
        <v>1.3310999999999999</v>
      </c>
      <c r="I17">
        <f>VLOOKUP(C17,away!$B$2:$E$670,3,FALSE)</f>
        <v>1.8121</v>
      </c>
      <c r="J17">
        <f>VLOOKUP(B17,home!$B$2:$E$670,4,FALSE)</f>
        <v>0.65110000000000001</v>
      </c>
      <c r="K17" s="3">
        <f t="shared" si="56"/>
        <v>1.429688649564</v>
      </c>
      <c r="L17" s="3">
        <f t="shared" si="57"/>
        <v>1.570509396441</v>
      </c>
      <c r="M17" s="5">
        <f t="shared" si="2"/>
        <v>4.9777209214188253E-2</v>
      </c>
      <c r="N17" s="5">
        <f t="shared" si="58"/>
        <v>7.1165911020497505E-2</v>
      </c>
      <c r="O17" s="5">
        <f t="shared" si="59"/>
        <v>7.8175574799492165E-2</v>
      </c>
      <c r="P17" s="5">
        <f t="shared" si="60"/>
        <v>0.11176673196397542</v>
      </c>
      <c r="Q17" s="5">
        <f t="shared" si="61"/>
        <v>5.0872547610943439E-2</v>
      </c>
      <c r="R17" s="5">
        <f t="shared" si="62"/>
        <v>6.1387737397389355E-2</v>
      </c>
      <c r="S17" s="5">
        <f t="shared" si="63"/>
        <v>6.2738563346107251E-2</v>
      </c>
      <c r="T17" s="5">
        <f t="shared" si="64"/>
        <v>7.9895814043878813E-2</v>
      </c>
      <c r="U17" s="5">
        <f t="shared" si="65"/>
        <v>8.7765351379463036E-2</v>
      </c>
      <c r="V17" s="5">
        <f t="shared" si="66"/>
        <v>1.5652152425234291E-2</v>
      </c>
      <c r="W17" s="5">
        <f t="shared" si="67"/>
        <v>2.4243967964590007E-2</v>
      </c>
      <c r="X17" s="5">
        <f t="shared" si="68"/>
        <v>3.8075379495403183E-2</v>
      </c>
      <c r="Y17" s="5">
        <f t="shared" si="69"/>
        <v>2.9898870635293843E-2</v>
      </c>
      <c r="Z17" s="5">
        <f t="shared" si="70"/>
        <v>3.2136672802950857E-2</v>
      </c>
      <c r="AA17" s="5">
        <f t="shared" si="71"/>
        <v>4.5945436341130935E-2</v>
      </c>
      <c r="AB17" s="5">
        <f t="shared" si="72"/>
        <v>3.2843834418090113E-2</v>
      </c>
      <c r="AC17" s="5">
        <f t="shared" si="73"/>
        <v>2.1965247153106402E-3</v>
      </c>
      <c r="AD17" s="5">
        <f t="shared" si="74"/>
        <v>8.6653314548418899E-3</v>
      </c>
      <c r="AE17" s="5">
        <f t="shared" si="75"/>
        <v>1.3608984473104947E-2</v>
      </c>
      <c r="AF17" s="5">
        <f t="shared" si="76"/>
        <v>1.0686518995515495E-2</v>
      </c>
      <c r="AG17" s="5">
        <f t="shared" si="77"/>
        <v>5.5944261659007753E-3</v>
      </c>
      <c r="AH17" s="5">
        <f t="shared" si="78"/>
        <v>1.2617736651846057E-2</v>
      </c>
      <c r="AI17" s="5">
        <f t="shared" si="79"/>
        <v>1.8039434874331978E-2</v>
      </c>
      <c r="AJ17" s="5">
        <f t="shared" si="80"/>
        <v>1.2895387642190708E-2</v>
      </c>
      <c r="AK17" s="5">
        <f t="shared" si="81"/>
        <v>6.1454631145893088E-3</v>
      </c>
      <c r="AL17" s="5">
        <f t="shared" si="82"/>
        <v>1.9727774456137717E-4</v>
      </c>
      <c r="AM17" s="5">
        <f t="shared" si="83"/>
        <v>2.4777452051394692E-3</v>
      </c>
      <c r="AN17" s="5">
        <f t="shared" si="84"/>
        <v>3.8913221266581688E-3</v>
      </c>
      <c r="AO17" s="5">
        <f t="shared" si="85"/>
        <v>3.0556789822477151E-3</v>
      </c>
      <c r="AP17" s="5">
        <f t="shared" si="86"/>
        <v>1.5996575180424362E-3</v>
      </c>
      <c r="AQ17" s="5">
        <f t="shared" si="87"/>
        <v>6.2806929079328342E-4</v>
      </c>
      <c r="AR17" s="5">
        <f t="shared" si="88"/>
        <v>3.9632547947084451E-3</v>
      </c>
      <c r="AS17" s="5">
        <f t="shared" si="89"/>
        <v>5.6662203953247647E-3</v>
      </c>
      <c r="AT17" s="5">
        <f t="shared" si="90"/>
        <v>4.0504654925619292E-3</v>
      </c>
      <c r="AU17" s="5">
        <f t="shared" si="91"/>
        <v>1.9303015133888156E-3</v>
      </c>
      <c r="AV17" s="5">
        <f t="shared" si="92"/>
        <v>6.8993254098205015E-4</v>
      </c>
      <c r="AW17" s="5">
        <f t="shared" si="93"/>
        <v>1.2304319557600695E-5</v>
      </c>
      <c r="AX17" s="5">
        <f t="shared" si="94"/>
        <v>5.904006993832535E-4</v>
      </c>
      <c r="AY17" s="5">
        <f t="shared" si="95"/>
        <v>9.2722984604673767E-4</v>
      </c>
      <c r="AZ17" s="5">
        <f t="shared" si="96"/>
        <v>7.2811159293847169E-4</v>
      </c>
      <c r="BA17" s="5">
        <f t="shared" si="97"/>
        <v>3.8116869945583145E-4</v>
      </c>
      <c r="BB17" s="5">
        <f t="shared" si="98"/>
        <v>1.4965725603114464E-4</v>
      </c>
      <c r="BC17" s="5">
        <f t="shared" si="99"/>
        <v>4.700762536849781E-5</v>
      </c>
      <c r="BD17" s="5">
        <f t="shared" si="100"/>
        <v>1.0373881492632437E-3</v>
      </c>
      <c r="BE17" s="5">
        <f t="shared" si="101"/>
        <v>1.4831420621938642E-3</v>
      </c>
      <c r="BF17" s="5">
        <f t="shared" si="102"/>
        <v>1.060215686004756E-3</v>
      </c>
      <c r="BG17" s="5">
        <f t="shared" si="103"/>
        <v>5.0525944412356982E-4</v>
      </c>
      <c r="BH17" s="5">
        <f t="shared" si="104"/>
        <v>1.8059092308712096E-4</v>
      </c>
      <c r="BI17" s="5">
        <f t="shared" si="105"/>
        <v>5.1637758590388396E-5</v>
      </c>
      <c r="BJ17" s="8">
        <f t="shared" si="106"/>
        <v>0.34718380070207494</v>
      </c>
      <c r="BK17" s="8">
        <f t="shared" si="107"/>
        <v>0.24325568925542398</v>
      </c>
      <c r="BL17" s="8">
        <f t="shared" si="108"/>
        <v>0.37643436537875258</v>
      </c>
      <c r="BM17" s="8">
        <f t="shared" si="109"/>
        <v>0.57494989060622692</v>
      </c>
      <c r="BN17" s="8">
        <f t="shared" si="110"/>
        <v>0.42314571200648615</v>
      </c>
    </row>
    <row r="18" spans="1:66" x14ac:dyDescent="0.25">
      <c r="A18" t="s">
        <v>185</v>
      </c>
      <c r="B18" t="s">
        <v>290</v>
      </c>
      <c r="C18" t="s">
        <v>302</v>
      </c>
      <c r="D18" t="s">
        <v>747</v>
      </c>
      <c r="E18" s="1">
        <f>VLOOKUP(A18,home!$A$2:$E$670,3,FALSE)</f>
        <v>1.556</v>
      </c>
      <c r="F18">
        <f>VLOOKUP(B18,home!$B$2:$E$670,3,FALSE)</f>
        <v>2.3871000000000002</v>
      </c>
      <c r="G18">
        <f>VLOOKUP(C18,away!$B$2:$E$670,4,FALSE)</f>
        <v>0.9113</v>
      </c>
      <c r="H18">
        <f>VLOOKUP(A18,away!$A$2:$E$670,3,FALSE)</f>
        <v>1.304</v>
      </c>
      <c r="I18">
        <f>VLOOKUP(C18,away!$B$2:$E$670,3,FALSE)</f>
        <v>1.034</v>
      </c>
      <c r="J18">
        <f>VLOOKUP(B18,home!$B$2:$E$670,4,FALSE)</f>
        <v>0.38340000000000002</v>
      </c>
      <c r="K18" s="3">
        <f t="shared" ref="K18:K33" si="111">E18*F18*G18</f>
        <v>3.3848667418800003</v>
      </c>
      <c r="L18" s="3">
        <f t="shared" ref="L18:L33" si="112">H18*I18*J18</f>
        <v>0.51695202240000004</v>
      </c>
      <c r="M18" s="5">
        <f t="shared" si="2"/>
        <v>2.0205129639165088E-2</v>
      </c>
      <c r="N18" s="5">
        <f t="shared" ref="N18:N33" si="113">_xlfn.POISSON.DIST(1,K18,FALSE) * _xlfn.POISSON.DIST(0,L18,FALSE)</f>
        <v>6.8391671330983769E-2</v>
      </c>
      <c r="O18" s="5">
        <f t="shared" ref="O18:O33" si="114">_xlfn.POISSON.DIST(0,K18,FALSE) * _xlfn.POISSON.DIST(1,L18,FALSE)</f>
        <v>1.0445082629820574E-2</v>
      </c>
      <c r="P18" s="5">
        <f t="shared" ref="P18:P33" si="115">_xlfn.POISSON.DIST(1,K18,FALSE) * _xlfn.POISSON.DIST(1,L18,FALSE)</f>
        <v>3.5355212809868156E-2</v>
      </c>
      <c r="Q18" s="5">
        <f t="shared" ref="Q18:Q33" si="116">_xlfn.POISSON.DIST(2,K18,FALSE) * _xlfn.POISSON.DIST(0,L18,FALSE)</f>
        <v>0.11574834685491742</v>
      </c>
      <c r="R18" s="5">
        <f t="shared" ref="R18:R33" si="117">_xlfn.POISSON.DIST(0,K18,FALSE) * _xlfn.POISSON.DIST(2,L18,FALSE)</f>
        <v>2.6998032948104284E-3</v>
      </c>
      <c r="S18" s="5">
        <f t="shared" ref="S18:S33" si="118">_xlfn.POISSON.DIST(2,K18,FALSE) * _xlfn.POISSON.DIST(2,L18,FALSE)</f>
        <v>1.5466259003952586E-2</v>
      </c>
      <c r="T18" s="5">
        <f t="shared" ref="T18:T33" si="119">_xlfn.POISSON.DIST(2,K18,FALSE) * _xlfn.POISSON.DIST(1,L18,FALSE)</f>
        <v>5.9836341996106233E-2</v>
      </c>
      <c r="U18" s="5">
        <f t="shared" ref="U18:U33" si="120">_xlfn.POISSON.DIST(1,K18,FALSE) * _xlfn.POISSON.DIST(2,L18,FALSE)</f>
        <v>9.1384743822218659E-3</v>
      </c>
      <c r="V18" s="5">
        <f t="shared" ref="V18:V33" si="121">_xlfn.POISSON.DIST(3,K18,FALSE) * _xlfn.POISSON.DIST(3,L18,FALSE)</f>
        <v>3.0070080014475121E-3</v>
      </c>
      <c r="W18" s="5">
        <f t="shared" ref="W18:W33" si="122">_xlfn.POISSON.DIST(3,K18,FALSE) * _xlfn.POISSON.DIST(0,L18,FALSE)</f>
        <v>0.13059757656560014</v>
      </c>
      <c r="X18" s="5">
        <f t="shared" ref="X18:X33" si="123">_xlfn.POISSON.DIST(3,K18,FALSE) * _xlfn.POISSON.DIST(1,L18,FALSE)</f>
        <v>6.751268132612584E-2</v>
      </c>
      <c r="Y18" s="5">
        <f t="shared" ref="Y18:Y33" si="124">_xlfn.POISSON.DIST(3,K18,FALSE) * _xlfn.POISSON.DIST(2,L18,FALSE)</f>
        <v>1.7450408574593734E-2</v>
      </c>
      <c r="Z18" s="5">
        <f t="shared" ref="Z18:Z33" si="125">_xlfn.POISSON.DIST(0,K18,FALSE) * _xlfn.POISSON.DIST(3,L18,FALSE)</f>
        <v>4.6522292444481161E-4</v>
      </c>
      <c r="AA18" s="5">
        <f t="shared" ref="AA18:AA33" si="126">_xlfn.POISSON.DIST(1,K18,FALSE) * _xlfn.POISSON.DIST(3,L18,FALSE)</f>
        <v>1.5747176045133951E-3</v>
      </c>
      <c r="AB18" s="5">
        <f t="shared" ref="AB18:AB33" si="127">_xlfn.POISSON.DIST(2,K18,FALSE) * _xlfn.POISSON.DIST(3,L18,FALSE)</f>
        <v>2.6651046236851671E-3</v>
      </c>
      <c r="AC18" s="5">
        <f t="shared" ref="AC18:AC33" si="128">_xlfn.POISSON.DIST(4,K18,FALSE) * _xlfn.POISSON.DIST(4,L18,FALSE)</f>
        <v>3.2885648876906367E-4</v>
      </c>
      <c r="AD18" s="5">
        <f t="shared" ref="AD18:AD33" si="129">_xlfn.POISSON.DIST(4,K18,FALSE) * _xlfn.POISSON.DIST(0,L18,FALSE)</f>
        <v>0.11051384837175675</v>
      </c>
      <c r="AE18" s="5">
        <f t="shared" ref="AE18:AE33" si="130">_xlfn.POISSON.DIST(4,K18,FALSE) * _xlfn.POISSON.DIST(1,L18,FALSE)</f>
        <v>5.7130357418986595E-2</v>
      </c>
      <c r="AF18" s="5">
        <f t="shared" ref="AF18:AF33" si="131">_xlfn.POISSON.DIST(4,K18,FALSE) * _xlfn.POISSON.DIST(2,L18,FALSE)</f>
        <v>1.4766826904089982E-2</v>
      </c>
      <c r="AG18" s="5">
        <f t="shared" ref="AG18:AG33" si="132">_xlfn.POISSON.DIST(4,K18,FALSE) * _xlfn.POISSON.DIST(3,L18,FALSE)</f>
        <v>2.5445803441666833E-3</v>
      </c>
      <c r="AH18" s="5">
        <f t="shared" ref="AH18:AH33" si="133">_xlfn.POISSON.DIST(0,K18,FALSE) * _xlfn.POISSON.DIST(4,L18,FALSE)</f>
        <v>6.0124482914646926E-5</v>
      </c>
      <c r="AI18" s="5">
        <f t="shared" ref="AI18:AI33" si="134">_xlfn.POISSON.DIST(1,K18,FALSE) * _xlfn.POISSON.DIST(4,L18,FALSE)</f>
        <v>2.0351336259052071E-4</v>
      </c>
      <c r="AJ18" s="5">
        <f t="shared" ref="AJ18:AJ33" si="135">_xlfn.POISSON.DIST(2,K18,FALSE) * _xlfn.POISSON.DIST(4,L18,FALSE)</f>
        <v>3.4443280628040945E-4</v>
      </c>
      <c r="AK18" s="5">
        <f t="shared" ref="AK18:AK33" si="136">_xlfn.POISSON.DIST(3,K18,FALSE) * _xlfn.POISSON.DIST(4,L18,FALSE)</f>
        <v>3.8861971693031827E-4</v>
      </c>
      <c r="AL18" s="5">
        <f t="shared" ref="AL18:AL33" si="137">_xlfn.POISSON.DIST(5,K18,FALSE) * _xlfn.POISSON.DIST(5,L18,FALSE)</f>
        <v>2.30175036774804E-5</v>
      </c>
      <c r="AM18" s="5">
        <f t="shared" ref="AM18:AM33" si="138">_xlfn.POISSON.DIST(5,K18,FALSE) * _xlfn.POISSON.DIST(0,L18,FALSE)</f>
        <v>7.4814929974145711E-2</v>
      </c>
      <c r="AN18" s="5">
        <f t="shared" ref="AN18:AN33" si="139">_xlfn.POISSON.DIST(5,K18,FALSE) * _xlfn.POISSON.DIST(1,L18,FALSE)</f>
        <v>3.8675729355849009E-2</v>
      </c>
      <c r="AO18" s="5">
        <f t="shared" ref="AO18:AO33" si="140">_xlfn.POISSON.DIST(5,K18,FALSE) * _xlfn.POISSON.DIST(2,L18,FALSE)</f>
        <v>9.9967482541505961E-3</v>
      </c>
      <c r="AP18" s="5">
        <f t="shared" ref="AP18:AP33" si="141">_xlfn.POISSON.DIST(5,K18,FALSE) * _xlfn.POISSON.DIST(3,L18,FALSE)</f>
        <v>1.722613075802274E-3</v>
      </c>
      <c r="AQ18" s="5">
        <f t="shared" ref="AQ18:AQ33" si="142">_xlfn.POISSON.DIST(5,K18,FALSE) * _xlfn.POISSON.DIST(4,L18,FALSE)</f>
        <v>2.2262707833716746E-4</v>
      </c>
      <c r="AR18" s="5">
        <f t="shared" ref="AR18:AR33" si="143">_xlfn.POISSON.DIST(0,K18,FALSE) * _xlfn.POISSON.DIST(5,L18,FALSE)</f>
        <v>6.2162946076961973E-6</v>
      </c>
      <c r="AS18" s="5">
        <f t="shared" ref="AS18:AS33" si="144">_xlfn.POISSON.DIST(1,K18,FALSE) * _xlfn.POISSON.DIST(5,L18,FALSE)</f>
        <v>2.1041328875318845E-5</v>
      </c>
      <c r="AT18" s="5">
        <f t="shared" ref="AT18:AT33" si="145">_xlfn.POISSON.DIST(2,K18,FALSE) * _xlfn.POISSON.DIST(5,L18,FALSE)</f>
        <v>3.5611047157513031E-5</v>
      </c>
      <c r="AU18" s="5">
        <f t="shared" ref="AU18:AU33" si="146">_xlfn.POISSON.DIST(3,K18,FALSE) * _xlfn.POISSON.DIST(5,L18,FALSE)</f>
        <v>4.0179549722328729E-5</v>
      </c>
      <c r="AV18" s="5">
        <f t="shared" ref="AV18:AV33" si="147">_xlfn.POISSON.DIST(4,K18,FALSE) * _xlfn.POISSON.DIST(5,L18,FALSE)</f>
        <v>3.4000605389706084E-5</v>
      </c>
      <c r="AW18" s="5">
        <f t="shared" ref="AW18:AW33" si="148">_xlfn.POISSON.DIST(6,K18,FALSE) * _xlfn.POISSON.DIST(6,L18,FALSE)</f>
        <v>1.1187873181524155E-6</v>
      </c>
      <c r="AX18" s="5">
        <f t="shared" ref="AX18:AX33" si="149">_xlfn.POISSON.DIST(6,K18,FALSE) * _xlfn.POISSON.DIST(0,L18,FALSE)</f>
        <v>4.2206428044261168E-2</v>
      </c>
      <c r="AY18" s="5">
        <f t="shared" ref="AY18:AY33" si="150">_xlfn.POISSON.DIST(6,K18,FALSE) * _xlfn.POISSON.DIST(1,L18,FALSE)</f>
        <v>2.1818698335760885E-2</v>
      </c>
      <c r="AZ18" s="5">
        <f t="shared" ref="AZ18:AZ33" si="151">_xlfn.POISSON.DIST(6,K18,FALSE) * _xlfn.POISSON.DIST(2,L18,FALSE)</f>
        <v>5.6396101154035519E-3</v>
      </c>
      <c r="BA18" s="5">
        <f t="shared" ref="BA18:BA33" si="152">_xlfn.POISSON.DIST(6,K18,FALSE) * _xlfn.POISSON.DIST(3,L18,FALSE)</f>
        <v>9.7180261823512164E-4</v>
      </c>
      <c r="BB18" s="5">
        <f t="shared" ref="BB18:BB33" si="153">_xlfn.POISSON.DIST(6,K18,FALSE) * _xlfn.POISSON.DIST(4,L18,FALSE)</f>
        <v>1.2559383221756528E-4</v>
      </c>
      <c r="BC18" s="5">
        <f t="shared" ref="BC18:BC33" si="154">_xlfn.POISSON.DIST(6,K18,FALSE) * _xlfn.POISSON.DIST(5,L18,FALSE)</f>
        <v>1.2985197113167335E-5</v>
      </c>
      <c r="BD18" s="5">
        <f t="shared" ref="BD18:BD33" si="155">_xlfn.POISSON.DIST(0,K18,FALSE) * _xlfn.POISSON.DIST(6,L18,FALSE)</f>
        <v>5.3558767821379375E-7</v>
      </c>
      <c r="BE18" s="5">
        <f t="shared" ref="BE18:BE33" si="156">_xlfn.POISSON.DIST(1,K18,FALSE) * _xlfn.POISSON.DIST(6,L18,FALSE)</f>
        <v>1.8128929193465983E-6</v>
      </c>
      <c r="BF18" s="5">
        <f t="shared" ref="BF18:BF33" si="157">_xlfn.POISSON.DIST(2,K18,FALSE) * _xlfn.POISSON.DIST(6,L18,FALSE)</f>
        <v>3.0682004746430212E-6</v>
      </c>
      <c r="BG18" s="5">
        <f t="shared" ref="BG18:BG33" si="158">_xlfn.POISSON.DIST(3,K18,FALSE) * _xlfn.POISSON.DIST(6,L18,FALSE)</f>
        <v>3.4618165813465309E-6</v>
      </c>
      <c r="BH18" s="5">
        <f t="shared" ref="BH18:BH33" si="159">_xlfn.POISSON.DIST(4,K18,FALSE) * _xlfn.POISSON.DIST(6,L18,FALSE)</f>
        <v>2.9294469531721491E-6</v>
      </c>
      <c r="BI18" s="5">
        <f t="shared" ref="BI18:BI33" si="160">_xlfn.POISSON.DIST(5,K18,FALSE) * _xlfn.POISSON.DIST(6,L18,FALSE)</f>
        <v>1.9831575127788209E-6</v>
      </c>
      <c r="BJ18" s="8">
        <f t="shared" ref="BJ18:BJ33" si="161">SUM(N18,Q18,T18,W18,X18,Y18,AD18,AE18,AF18,AG18,AM18,AN18,AO18,AP18,AQ18,AX18,AY18,AZ18,BA18,BB18,BC18)</f>
        <v>0.84070040556860359</v>
      </c>
      <c r="BK18" s="8">
        <f t="shared" ref="BK18:BK33" si="162">SUM(M18,P18,S18,V18,AC18,AL18,AY18)</f>
        <v>9.6204181782640771E-2</v>
      </c>
      <c r="BL18" s="8">
        <f t="shared" ref="BL18:BL33" si="163">SUM(O18,R18,U18,AA18,AB18,AH18,AI18,AJ18,AK18,AR18,AS18,AT18,AU18,AV18,BD18,BE18,BF18,BG18,BH18,BI18)</f>
        <v>2.7670712831639382E-2</v>
      </c>
      <c r="BM18" s="8">
        <f t="shared" ref="BM18:BM33" si="164">SUM(S18:BI18)</f>
        <v>0.69037769699932039</v>
      </c>
      <c r="BN18" s="8">
        <f t="shared" ref="BN18:BN33" si="165">SUM(M18:R18)</f>
        <v>0.25284524655956547</v>
      </c>
    </row>
    <row r="19" spans="1:66" x14ac:dyDescent="0.25">
      <c r="A19" t="s">
        <v>22</v>
      </c>
      <c r="B19" t="s">
        <v>744</v>
      </c>
      <c r="C19" t="s">
        <v>280</v>
      </c>
      <c r="D19" t="s">
        <v>747</v>
      </c>
      <c r="E19" s="1">
        <f>VLOOKUP(A19,home!$A$2:$E$670,3,FALSE)</f>
        <v>1.5048999999999999</v>
      </c>
      <c r="F19" t="e">
        <f>VLOOKUP(B19,home!$B$2:$E$670,3,FALSE)</f>
        <v>#N/A</v>
      </c>
      <c r="G19">
        <f>VLOOKUP(C19,away!$B$2:$E$670,4,FALSE)</f>
        <v>0.48730000000000001</v>
      </c>
      <c r="H19">
        <f>VLOOKUP(A19,away!$A$2:$E$670,3,FALSE)</f>
        <v>1.3310999999999999</v>
      </c>
      <c r="I19">
        <f>VLOOKUP(C19,away!$B$2:$E$670,3,FALSE)</f>
        <v>1.3523000000000001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747</v>
      </c>
      <c r="E20" s="1">
        <f>VLOOKUP(A20,home!$A$2:$E$670,3,FALSE)</f>
        <v>1.4933000000000001</v>
      </c>
      <c r="F20">
        <f>VLOOKUP(B20,home!$B$2:$E$670,3,FALSE)</f>
        <v>1.7219</v>
      </c>
      <c r="G20">
        <f>VLOOKUP(C20,away!$B$2:$E$670,4,FALSE)</f>
        <v>0.33479999999999999</v>
      </c>
      <c r="H20">
        <f>VLOOKUP(A20,away!$A$2:$E$670,3,FALSE)</f>
        <v>1.2851999999999999</v>
      </c>
      <c r="I20">
        <f>VLOOKUP(C20,away!$B$2:$E$670,3,FALSE)</f>
        <v>1.4589000000000001</v>
      </c>
      <c r="J20">
        <f>VLOOKUP(B20,home!$B$2:$E$670,4,FALSE)</f>
        <v>0.4546</v>
      </c>
      <c r="K20" s="3">
        <f t="shared" si="111"/>
        <v>0.86087568279600002</v>
      </c>
      <c r="L20" s="3">
        <f t="shared" si="112"/>
        <v>0.85236512608799997</v>
      </c>
      <c r="M20" s="5">
        <f t="shared" si="2"/>
        <v>0.1802805899268265</v>
      </c>
      <c r="N20" s="5">
        <f t="shared" si="113"/>
        <v>0.15519917594812244</v>
      </c>
      <c r="O20" s="5">
        <f t="shared" si="114"/>
        <v>0.15366488776419848</v>
      </c>
      <c r="P20" s="5">
        <f t="shared" si="115"/>
        <v>0.13228636517577508</v>
      </c>
      <c r="Q20" s="5">
        <f t="shared" si="116"/>
        <v>6.6803598281858223E-2</v>
      </c>
      <c r="R20" s="5">
        <f t="shared" si="117"/>
        <v>6.5489295717214707E-2</v>
      </c>
      <c r="S20" s="5">
        <f t="shared" si="118"/>
        <v>2.4267285816128911E-2</v>
      </c>
      <c r="T20" s="5">
        <f t="shared" si="119"/>
        <v>5.6941057472648188E-2</v>
      </c>
      <c r="U20" s="5">
        <f t="shared" si="120"/>
        <v>5.6378142166386369E-2</v>
      </c>
      <c r="V20" s="5">
        <f t="shared" si="121"/>
        <v>1.9785398815136673E-3</v>
      </c>
      <c r="W20" s="5">
        <f t="shared" si="122"/>
        <v>1.9169864428041465E-2</v>
      </c>
      <c r="X20" s="5">
        <f t="shared" si="123"/>
        <v>1.6339723910297428E-2</v>
      </c>
      <c r="Y20" s="5">
        <f t="shared" si="124"/>
        <v>6.9637054155218883E-3</v>
      </c>
      <c r="Z20" s="5">
        <f t="shared" si="125"/>
        <v>1.8606930600472676E-2</v>
      </c>
      <c r="AA20" s="5">
        <f t="shared" si="126"/>
        <v>1.6018254085419702E-2</v>
      </c>
      <c r="AB20" s="5">
        <f t="shared" si="127"/>
        <v>6.8948627114927509E-3</v>
      </c>
      <c r="AC20" s="5">
        <f t="shared" si="128"/>
        <v>9.0738362830333687E-5</v>
      </c>
      <c r="AD20" s="5">
        <f t="shared" si="129"/>
        <v>4.1257175321492371E-3</v>
      </c>
      <c r="AE20" s="5">
        <f t="shared" si="130"/>
        <v>3.5166177444938564E-3</v>
      </c>
      <c r="AF20" s="5">
        <f t="shared" si="131"/>
        <v>1.4987211635944019E-3</v>
      </c>
      <c r="AG20" s="5">
        <f t="shared" si="132"/>
        <v>4.2581921785929882E-4</v>
      </c>
      <c r="AH20" s="5">
        <f t="shared" si="133"/>
        <v>3.964974686845639E-3</v>
      </c>
      <c r="AI20" s="5">
        <f t="shared" si="134"/>
        <v>3.4133502908070957E-3</v>
      </c>
      <c r="AJ20" s="5">
        <f t="shared" si="135"/>
        <v>1.469235131110242E-3</v>
      </c>
      <c r="AK20" s="5">
        <f t="shared" si="136"/>
        <v>4.2160959889413338E-4</v>
      </c>
      <c r="AL20" s="5">
        <f t="shared" si="137"/>
        <v>2.6632813228972783E-6</v>
      </c>
      <c r="AM20" s="5">
        <f t="shared" si="138"/>
        <v>7.1034597950248078E-4</v>
      </c>
      <c r="AN20" s="5">
        <f t="shared" si="139"/>
        <v>6.054741403847359E-4</v>
      </c>
      <c r="AO20" s="5">
        <f t="shared" si="140"/>
        <v>2.5804252100602938E-4</v>
      </c>
      <c r="AP20" s="5">
        <f t="shared" si="141"/>
        <v>7.3315481984456536E-5</v>
      </c>
      <c r="AQ20" s="5">
        <f t="shared" si="142"/>
        <v>1.5622890011470945E-5</v>
      </c>
      <c r="AR20" s="5">
        <f t="shared" si="143"/>
        <v>6.7592122977778242E-4</v>
      </c>
      <c r="AS20" s="5">
        <f t="shared" si="144"/>
        <v>5.8188415020126046E-4</v>
      </c>
      <c r="AT20" s="5">
        <f t="shared" si="145"/>
        <v>2.5046495755634015E-4</v>
      </c>
      <c r="AU20" s="5">
        <f t="shared" si="146"/>
        <v>7.1873063784261829E-5</v>
      </c>
      <c r="AV20" s="5">
        <f t="shared" si="147"/>
        <v>1.5468443214979215E-5</v>
      </c>
      <c r="AW20" s="5">
        <f t="shared" si="148"/>
        <v>5.4285101689663426E-8</v>
      </c>
      <c r="AX20" s="5">
        <f t="shared" si="149"/>
        <v>1.0191993002093187E-4</v>
      </c>
      <c r="AY20" s="5">
        <f t="shared" si="150"/>
        <v>8.6872994003171729E-5</v>
      </c>
      <c r="AZ20" s="5">
        <f t="shared" si="151"/>
        <v>3.7023755243577768E-5</v>
      </c>
      <c r="BA20" s="5">
        <f t="shared" si="152"/>
        <v>1.0519252602147806E-5</v>
      </c>
      <c r="BB20" s="5">
        <f t="shared" si="153"/>
        <v>2.2415610176453089E-6</v>
      </c>
      <c r="BC20" s="5">
        <f t="shared" si="154"/>
        <v>3.8212568788783793E-7</v>
      </c>
      <c r="BD20" s="5">
        <f t="shared" si="155"/>
        <v>9.6021947374182556E-5</v>
      </c>
      <c r="BE20" s="5">
        <f t="shared" si="156"/>
        <v>8.2662959509150982E-5</v>
      </c>
      <c r="BF20" s="5">
        <f t="shared" si="157"/>
        <v>3.5581265854689226E-5</v>
      </c>
      <c r="BG20" s="5">
        <f t="shared" si="158"/>
        <v>1.021034884580053E-5</v>
      </c>
      <c r="BH20" s="5">
        <f t="shared" si="159"/>
        <v>2.1974602585534706E-6</v>
      </c>
      <c r="BI20" s="5">
        <f t="shared" si="160"/>
        <v>3.7834802009985885E-7</v>
      </c>
      <c r="BJ20" s="8">
        <f t="shared" si="161"/>
        <v>0.33288576174605089</v>
      </c>
      <c r="BK20" s="8">
        <f t="shared" si="162"/>
        <v>0.33899305543840058</v>
      </c>
      <c r="BL20" s="8">
        <f t="shared" si="163"/>
        <v>0.30953727632676614</v>
      </c>
      <c r="BM20" s="8">
        <f t="shared" si="164"/>
        <v>0.24621229258879351</v>
      </c>
      <c r="BN20" s="8">
        <f t="shared" si="165"/>
        <v>0.75372391281399542</v>
      </c>
    </row>
    <row r="21" spans="1:66" x14ac:dyDescent="0.25">
      <c r="A21" t="s">
        <v>10</v>
      </c>
      <c r="B21" t="s">
        <v>52</v>
      </c>
      <c r="C21" t="s">
        <v>231</v>
      </c>
      <c r="D21" t="s">
        <v>747</v>
      </c>
      <c r="E21" s="1">
        <f>VLOOKUP(A21,home!$A$2:$E$670,3,FALSE)</f>
        <v>1.5304</v>
      </c>
      <c r="F21">
        <f>VLOOKUP(B21,home!$B$2:$E$670,3,FALSE)</f>
        <v>1.4237</v>
      </c>
      <c r="G21">
        <f>VLOOKUP(C21,away!$B$2:$E$670,4,FALSE)</f>
        <v>0.80720000000000003</v>
      </c>
      <c r="H21">
        <f>VLOOKUP(A21,away!$A$2:$E$670,3,FALSE)</f>
        <v>1.3953</v>
      </c>
      <c r="I21">
        <f>VLOOKUP(C21,away!$B$2:$E$670,3,FALSE)</f>
        <v>1.5177</v>
      </c>
      <c r="J21">
        <f>VLOOKUP(B21,home!$B$2:$E$670,4,FALSE)</f>
        <v>0.81420000000000003</v>
      </c>
      <c r="K21" s="3">
        <f t="shared" si="111"/>
        <v>1.7587519634559998</v>
      </c>
      <c r="L21" s="3">
        <f t="shared" si="112"/>
        <v>1.7241880327020001</v>
      </c>
      <c r="M21" s="5">
        <f t="shared" si="2"/>
        <v>3.0716970375413637E-2</v>
      </c>
      <c r="N21" s="5">
        <f t="shared" si="113"/>
        <v>5.4023531959178514E-2</v>
      </c>
      <c r="O21" s="5">
        <f t="shared" si="114"/>
        <v>5.2961832722150055E-2</v>
      </c>
      <c r="P21" s="5">
        <f t="shared" si="115"/>
        <v>9.3146727288309625E-2</v>
      </c>
      <c r="Q21" s="5">
        <f t="shared" si="116"/>
        <v>4.7506996453016592E-2</v>
      </c>
      <c r="R21" s="5">
        <f t="shared" si="117"/>
        <v>4.5658079084748171E-2</v>
      </c>
      <c r="S21" s="5">
        <f t="shared" si="118"/>
        <v>7.0614978450701887E-2</v>
      </c>
      <c r="T21" s="5">
        <f t="shared" si="119"/>
        <v>8.1910994753907576E-2</v>
      </c>
      <c r="U21" s="5">
        <f t="shared" si="120"/>
        <v>8.030123623793016E-2</v>
      </c>
      <c r="V21" s="5">
        <f t="shared" si="121"/>
        <v>2.3792689838253684E-2</v>
      </c>
      <c r="W21" s="5">
        <f t="shared" si="122"/>
        <v>2.7851007763213389E-2</v>
      </c>
      <c r="X21" s="5">
        <f t="shared" si="123"/>
        <v>4.8020374284023025E-2</v>
      </c>
      <c r="Y21" s="5">
        <f t="shared" si="124"/>
        <v>4.1398077333191695E-2</v>
      </c>
      <c r="Z21" s="5">
        <f t="shared" si="125"/>
        <v>2.6241037851361428E-2</v>
      </c>
      <c r="AA21" s="5">
        <f t="shared" si="126"/>
        <v>4.6151476844205119E-2</v>
      </c>
      <c r="AB21" s="5">
        <f t="shared" si="127"/>
        <v>4.0584500258069936E-2</v>
      </c>
      <c r="AC21" s="5">
        <f t="shared" si="128"/>
        <v>4.5093379260985039E-3</v>
      </c>
      <c r="AD21" s="5">
        <f t="shared" si="129"/>
        <v>1.2245753646944959E-2</v>
      </c>
      <c r="AE21" s="5">
        <f t="shared" si="130"/>
        <v>2.1113981889479373E-2</v>
      </c>
      <c r="AF21" s="5">
        <f t="shared" si="131"/>
        <v>1.8202237448263551E-2</v>
      </c>
      <c r="AG21" s="5">
        <f t="shared" si="132"/>
        <v>1.0461359992232069E-2</v>
      </c>
      <c r="AH21" s="5">
        <f t="shared" si="133"/>
        <v>1.131112085724939E-2</v>
      </c>
      <c r="AI21" s="5">
        <f t="shared" si="134"/>
        <v>1.9893456016575477E-2</v>
      </c>
      <c r="AJ21" s="5">
        <f t="shared" si="135"/>
        <v>1.7493827414538848E-2</v>
      </c>
      <c r="AK21" s="5">
        <f t="shared" si="136"/>
        <v>1.0255767771226868E-2</v>
      </c>
      <c r="AL21" s="5">
        <f t="shared" si="137"/>
        <v>5.4696809603244957E-4</v>
      </c>
      <c r="AM21" s="5">
        <f t="shared" si="138"/>
        <v>4.307448654112582E-3</v>
      </c>
      <c r="AN21" s="5">
        <f t="shared" si="139"/>
        <v>7.4268514208992503E-3</v>
      </c>
      <c r="AO21" s="5">
        <f t="shared" si="140"/>
        <v>6.4026441702851678E-3</v>
      </c>
      <c r="AP21" s="5">
        <f t="shared" si="141"/>
        <v>3.6797874853516373E-3</v>
      </c>
      <c r="AQ21" s="5">
        <f t="shared" si="142"/>
        <v>1.5861613862824693E-3</v>
      </c>
      <c r="AR21" s="5">
        <f t="shared" si="143"/>
        <v>3.9004998437030774E-3</v>
      </c>
      <c r="AS21" s="5">
        <f t="shared" si="144"/>
        <v>6.8600117585726076E-3</v>
      </c>
      <c r="AT21" s="5">
        <f t="shared" si="145"/>
        <v>6.032529574860411E-3</v>
      </c>
      <c r="AU21" s="5">
        <f t="shared" si="146"/>
        <v>3.5365744114640462E-3</v>
      </c>
      <c r="AV21" s="5">
        <f t="shared" si="147"/>
        <v>1.5549892975176593E-3</v>
      </c>
      <c r="AW21" s="5">
        <f t="shared" si="148"/>
        <v>4.6073235968646265E-5</v>
      </c>
      <c r="AX21" s="5">
        <f t="shared" si="149"/>
        <v>1.2626222963177359E-3</v>
      </c>
      <c r="AY21" s="5">
        <f t="shared" si="150"/>
        <v>2.1769982531337586E-3</v>
      </c>
      <c r="AZ21" s="5">
        <f t="shared" si="151"/>
        <v>1.8767771676331936E-3</v>
      </c>
      <c r="BA21" s="5">
        <f t="shared" si="152"/>
        <v>1.0786389108271691E-3</v>
      </c>
      <c r="BB21" s="5">
        <f t="shared" si="153"/>
        <v>4.649440754137311E-4</v>
      </c>
      <c r="BC21" s="5">
        <f t="shared" si="154"/>
        <v>1.6033020214081028E-4</v>
      </c>
      <c r="BD21" s="5">
        <f t="shared" si="155"/>
        <v>1.1208658586781444E-3</v>
      </c>
      <c r="BE21" s="5">
        <f t="shared" si="156"/>
        <v>1.9713250297209817E-3</v>
      </c>
      <c r="BF21" s="5">
        <f t="shared" si="157"/>
        <v>1.7335358833158671E-3</v>
      </c>
      <c r="BG21" s="5">
        <f t="shared" si="158"/>
        <v>1.0162865461677377E-3</v>
      </c>
      <c r="BH21" s="5">
        <f t="shared" si="159"/>
        <v>4.4684898962660621E-4</v>
      </c>
      <c r="BI21" s="5">
        <f t="shared" si="160"/>
        <v>1.5717930757482463E-4</v>
      </c>
      <c r="BJ21" s="8">
        <f t="shared" si="161"/>
        <v>0.39315751954584832</v>
      </c>
      <c r="BK21" s="8">
        <f t="shared" si="162"/>
        <v>0.22550467022794354</v>
      </c>
      <c r="BL21" s="8">
        <f t="shared" si="163"/>
        <v>0.352941943707896</v>
      </c>
      <c r="BM21" s="8">
        <f t="shared" si="164"/>
        <v>0.67170010843306727</v>
      </c>
      <c r="BN21" s="8">
        <f t="shared" si="165"/>
        <v>0.32401413788281658</v>
      </c>
    </row>
    <row r="22" spans="1:66" x14ac:dyDescent="0.25">
      <c r="A22" t="s">
        <v>28</v>
      </c>
      <c r="B22" t="s">
        <v>30</v>
      </c>
      <c r="C22" t="s">
        <v>246</v>
      </c>
      <c r="D22" t="s">
        <v>747</v>
      </c>
      <c r="E22" s="1">
        <f>VLOOKUP(A22,home!$A$2:$E$670,3,FALSE)</f>
        <v>1.381</v>
      </c>
      <c r="F22">
        <f>VLOOKUP(B22,home!$B$2:$E$670,3,FALSE)</f>
        <v>1.9137</v>
      </c>
      <c r="G22">
        <f>VLOOKUP(C22,away!$B$2:$E$670,4,FALSE)</f>
        <v>0.58040000000000003</v>
      </c>
      <c r="H22">
        <f>VLOOKUP(A22,away!$A$2:$E$670,3,FALSE)</f>
        <v>1.2659</v>
      </c>
      <c r="I22">
        <f>VLOOKUP(C22,away!$B$2:$E$670,3,FALSE)</f>
        <v>1.9712000000000001</v>
      </c>
      <c r="J22">
        <f>VLOOKUP(B22,home!$B$2:$E$670,4,FALSE)</f>
        <v>0.50780000000000003</v>
      </c>
      <c r="K22" s="3">
        <f t="shared" si="111"/>
        <v>1.5338925538800001</v>
      </c>
      <c r="L22" s="3">
        <f t="shared" si="112"/>
        <v>1.2671347082240003</v>
      </c>
      <c r="M22" s="5">
        <f t="shared" si="2"/>
        <v>6.0747626826796547E-2</v>
      </c>
      <c r="N22" s="5">
        <f t="shared" si="113"/>
        <v>9.3180332455504153E-2</v>
      </c>
      <c r="O22" s="5">
        <f t="shared" si="114"/>
        <v>7.6975426394473301E-2</v>
      </c>
      <c r="P22" s="5">
        <f t="shared" si="115"/>
        <v>0.1180720333782206</v>
      </c>
      <c r="Q22" s="5">
        <f t="shared" si="116"/>
        <v>7.1464309060780398E-2</v>
      </c>
      <c r="R22" s="5">
        <f t="shared" si="117"/>
        <v>4.8769117232389469E-2</v>
      </c>
      <c r="S22" s="5">
        <f t="shared" si="118"/>
        <v>5.7372632456145982E-2</v>
      </c>
      <c r="T22" s="5">
        <f t="shared" si="119"/>
        <v>9.0554906410161742E-2</v>
      </c>
      <c r="U22" s="5">
        <f t="shared" si="120"/>
        <v>7.4806585782063006E-2</v>
      </c>
      <c r="V22" s="5">
        <f t="shared" si="121"/>
        <v>1.2390247850381526E-2</v>
      </c>
      <c r="W22" s="5">
        <f t="shared" si="122"/>
        <v>3.6539523845503359E-2</v>
      </c>
      <c r="X22" s="5">
        <f t="shared" si="123"/>
        <v>4.6300498886615804E-2</v>
      </c>
      <c r="Y22" s="5">
        <f t="shared" si="124"/>
        <v>2.9334484573658785E-2</v>
      </c>
      <c r="Z22" s="5">
        <f t="shared" si="125"/>
        <v>2.0599013711535306E-2</v>
      </c>
      <c r="AA22" s="5">
        <f t="shared" si="126"/>
        <v>3.159667374939603E-2</v>
      </c>
      <c r="AB22" s="5">
        <f t="shared" si="127"/>
        <v>2.4232951295787127E-2</v>
      </c>
      <c r="AC22" s="5">
        <f t="shared" si="128"/>
        <v>1.5051429106911953E-3</v>
      </c>
      <c r="AD22" s="5">
        <f t="shared" si="129"/>
        <v>1.4011925887234579E-2</v>
      </c>
      <c r="AE22" s="5">
        <f t="shared" si="130"/>
        <v>1.7754997620777303E-2</v>
      </c>
      <c r="AF22" s="5">
        <f t="shared" si="131"/>
        <v>1.1248986864860736E-2</v>
      </c>
      <c r="AG22" s="5">
        <f t="shared" si="132"/>
        <v>4.7513272296069746E-3</v>
      </c>
      <c r="AH22" s="5">
        <f t="shared" si="133"/>
        <v>6.5254313072671171E-3</v>
      </c>
      <c r="AI22" s="5">
        <f t="shared" si="134"/>
        <v>1.0009310493072465E-2</v>
      </c>
      <c r="AJ22" s="5">
        <f t="shared" si="135"/>
        <v>7.6766034173984064E-3</v>
      </c>
      <c r="AK22" s="5">
        <f t="shared" si="136"/>
        <v>3.92502827367906E-3</v>
      </c>
      <c r="AL22" s="5">
        <f t="shared" si="137"/>
        <v>1.1701875004719056E-4</v>
      </c>
      <c r="AM22" s="5">
        <f t="shared" si="138"/>
        <v>4.2985577567895032E-3</v>
      </c>
      <c r="AN22" s="5">
        <f t="shared" si="139"/>
        <v>5.4468517289334804E-3</v>
      </c>
      <c r="AO22" s="5">
        <f t="shared" si="140"/>
        <v>3.4509474381407591E-3</v>
      </c>
      <c r="AP22" s="5">
        <f t="shared" si="141"/>
        <v>1.4576050917082847E-3</v>
      </c>
      <c r="AQ22" s="5">
        <f t="shared" si="142"/>
        <v>4.6174550064689856E-4</v>
      </c>
      <c r="AR22" s="5">
        <f t="shared" si="143"/>
        <v>1.6537200991139354E-3</v>
      </c>
      <c r="AS22" s="5">
        <f t="shared" si="144"/>
        <v>2.536628946232561E-3</v>
      </c>
      <c r="AT22" s="5">
        <f t="shared" si="145"/>
        <v>1.9454581262912988E-3</v>
      </c>
      <c r="AU22" s="5">
        <f t="shared" si="146"/>
        <v>9.9470791126785355E-4</v>
      </c>
      <c r="AV22" s="5">
        <f t="shared" si="147"/>
        <v>3.8144376459482211E-4</v>
      </c>
      <c r="AW22" s="5">
        <f t="shared" si="148"/>
        <v>6.3178699240216585E-6</v>
      </c>
      <c r="AX22" s="5">
        <f t="shared" si="149"/>
        <v>1.0989209559270896E-3</v>
      </c>
      <c r="AY22" s="5">
        <f t="shared" si="150"/>
        <v>1.3924808848499123E-3</v>
      </c>
      <c r="AZ22" s="5">
        <f t="shared" si="151"/>
        <v>8.8223042986589582E-4</v>
      </c>
      <c r="BA22" s="5">
        <f t="shared" si="152"/>
        <v>3.7263493277815219E-4</v>
      </c>
      <c r="BB22" s="5">
        <f t="shared" si="153"/>
        <v>1.1804466420497845E-4</v>
      </c>
      <c r="BC22" s="5">
        <f t="shared" si="154"/>
        <v>2.9915698226955096E-5</v>
      </c>
      <c r="BD22" s="5">
        <f t="shared" si="155"/>
        <v>3.4924768921248321E-4</v>
      </c>
      <c r="BE22" s="5">
        <f t="shared" si="156"/>
        <v>5.3570842994282437E-4</v>
      </c>
      <c r="BF22" s="5">
        <f t="shared" si="157"/>
        <v>4.1085958587002216E-4</v>
      </c>
      <c r="BG22" s="5">
        <f t="shared" si="158"/>
        <v>2.1007148648541585E-4</v>
      </c>
      <c r="BH22" s="5">
        <f t="shared" si="159"/>
        <v>8.0556772225620613E-5</v>
      </c>
      <c r="BI22" s="5">
        <f t="shared" si="160"/>
        <v>2.4713086616297314E-5</v>
      </c>
      <c r="BJ22" s="8">
        <f t="shared" si="161"/>
        <v>0.43415122791677579</v>
      </c>
      <c r="BK22" s="8">
        <f t="shared" si="162"/>
        <v>0.25159718305713297</v>
      </c>
      <c r="BL22" s="8">
        <f t="shared" si="163"/>
        <v>0.29364024384337917</v>
      </c>
      <c r="BM22" s="8">
        <f t="shared" si="164"/>
        <v>0.52939266016573305</v>
      </c>
      <c r="BN22" s="8">
        <f t="shared" si="165"/>
        <v>0.46920884534816443</v>
      </c>
    </row>
    <row r="23" spans="1:66" x14ac:dyDescent="0.25">
      <c r="A23" t="s">
        <v>22</v>
      </c>
      <c r="B23" t="s">
        <v>308</v>
      </c>
      <c r="C23" t="s">
        <v>330</v>
      </c>
      <c r="D23" t="s">
        <v>747</v>
      </c>
      <c r="E23" s="1">
        <f>VLOOKUP(A23,home!$A$2:$E$670,3,FALSE)</f>
        <v>1.5048999999999999</v>
      </c>
      <c r="F23">
        <f>VLOOKUP(B23,home!$B$2:$E$670,3,FALSE)</f>
        <v>0.95520000000000005</v>
      </c>
      <c r="G23">
        <f>VLOOKUP(C23,away!$B$2:$E$670,4,FALSE)</f>
        <v>1.054</v>
      </c>
      <c r="H23">
        <f>VLOOKUP(A23,away!$A$2:$E$670,3,FALSE)</f>
        <v>1.3310999999999999</v>
      </c>
      <c r="I23">
        <f>VLOOKUP(C23,away!$B$2:$E$670,3,FALSE)</f>
        <v>1.7496</v>
      </c>
      <c r="J23">
        <f>VLOOKUP(B23,home!$B$2:$E$670,4,FALSE)</f>
        <v>0.56340000000000001</v>
      </c>
      <c r="K23" s="3">
        <f t="shared" si="111"/>
        <v>1.5151044259200002</v>
      </c>
      <c r="L23" s="3">
        <f t="shared" si="112"/>
        <v>1.312098068304</v>
      </c>
      <c r="M23" s="5">
        <f t="shared" si="2"/>
        <v>5.9178173602363299E-2</v>
      </c>
      <c r="N23" s="5">
        <f t="shared" si="113"/>
        <v>8.9661112742802751E-2</v>
      </c>
      <c r="O23" s="5">
        <f t="shared" si="114"/>
        <v>7.7647567269419654E-2</v>
      </c>
      <c r="P23" s="5">
        <f t="shared" si="115"/>
        <v>0.11764417283181866</v>
      </c>
      <c r="Q23" s="5">
        <f t="shared" si="116"/>
        <v>6.7922974374766298E-2</v>
      </c>
      <c r="R23" s="5">
        <f t="shared" si="117"/>
        <v>5.0940611511355226E-2</v>
      </c>
      <c r="S23" s="5">
        <f t="shared" si="118"/>
        <v>5.8468141878960059E-2</v>
      </c>
      <c r="T23" s="5">
        <f t="shared" si="119"/>
        <v>8.9121603470592961E-2</v>
      </c>
      <c r="U23" s="5">
        <f t="shared" si="120"/>
        <v>7.7180345959925609E-2</v>
      </c>
      <c r="V23" s="5">
        <f t="shared" si="121"/>
        <v>1.291473935527882E-2</v>
      </c>
      <c r="W23" s="5">
        <f t="shared" si="122"/>
        <v>3.430346636561972E-2</v>
      </c>
      <c r="X23" s="5">
        <f t="shared" si="123"/>
        <v>4.5009511954460873E-2</v>
      </c>
      <c r="Y23" s="5">
        <f t="shared" si="124"/>
        <v>2.9528446845376963E-2</v>
      </c>
      <c r="Z23" s="5">
        <f t="shared" si="125"/>
        <v>2.2279692654091233E-2</v>
      </c>
      <c r="AA23" s="5">
        <f t="shared" si="126"/>
        <v>3.3756060948350944E-2</v>
      </c>
      <c r="AB23" s="5">
        <f t="shared" si="127"/>
        <v>2.5571978672235901E-2</v>
      </c>
      <c r="AC23" s="5">
        <f t="shared" si="128"/>
        <v>1.6046285905586359E-3</v>
      </c>
      <c r="AD23" s="5">
        <f t="shared" si="129"/>
        <v>1.2993333428737083E-2</v>
      </c>
      <c r="AE23" s="5">
        <f t="shared" si="130"/>
        <v>1.7048527692675716E-2</v>
      </c>
      <c r="AF23" s="5">
        <f t="shared" si="131"/>
        <v>1.1184670126493532E-2</v>
      </c>
      <c r="AG23" s="5">
        <f t="shared" si="132"/>
        <v>4.8917946891965398E-3</v>
      </c>
      <c r="AH23" s="5">
        <f t="shared" si="133"/>
        <v>7.3082854234599792E-3</v>
      </c>
      <c r="AI23" s="5">
        <f t="shared" si="134"/>
        <v>1.1072815590970836E-2</v>
      </c>
      <c r="AJ23" s="5">
        <f t="shared" si="135"/>
        <v>8.3882359546379511E-3</v>
      </c>
      <c r="AK23" s="5">
        <f t="shared" si="136"/>
        <v>4.2363511401777446E-3</v>
      </c>
      <c r="AL23" s="5">
        <f t="shared" si="137"/>
        <v>1.2759785694435068E-4</v>
      </c>
      <c r="AM23" s="5">
        <f t="shared" si="138"/>
        <v>3.9372513970667659E-3</v>
      </c>
      <c r="AN23" s="5">
        <f t="shared" si="139"/>
        <v>5.1660599525185291E-3</v>
      </c>
      <c r="AO23" s="5">
        <f t="shared" si="140"/>
        <v>3.3891886422211088E-3</v>
      </c>
      <c r="AP23" s="5">
        <f t="shared" si="141"/>
        <v>1.4823159568587247E-3</v>
      </c>
      <c r="AQ23" s="5">
        <f t="shared" si="142"/>
        <v>4.8623597590263183E-4</v>
      </c>
      <c r="AR23" s="5">
        <f t="shared" si="143"/>
        <v>1.9178374373472235E-3</v>
      </c>
      <c r="AS23" s="5">
        <f t="shared" si="144"/>
        <v>2.9057239895198491E-3</v>
      </c>
      <c r="AT23" s="5">
        <f t="shared" si="145"/>
        <v>2.2012376385117222E-3</v>
      </c>
      <c r="AU23" s="5">
        <f t="shared" si="146"/>
        <v>1.1117016295369331E-3</v>
      </c>
      <c r="AV23" s="5">
        <f t="shared" si="147"/>
        <v>4.2108601480347115E-4</v>
      </c>
      <c r="AW23" s="5">
        <f t="shared" si="148"/>
        <v>7.0461152508484452E-6</v>
      </c>
      <c r="AX23" s="5">
        <f t="shared" si="149"/>
        <v>9.942245029425944E-4</v>
      </c>
      <c r="AY23" s="5">
        <f t="shared" si="150"/>
        <v>1.3045200497714827E-3</v>
      </c>
      <c r="AZ23" s="5">
        <f t="shared" si="151"/>
        <v>8.558291186845005E-4</v>
      </c>
      <c r="BA23" s="5">
        <f t="shared" si="152"/>
        <v>3.7431057780808262E-4</v>
      </c>
      <c r="BB23" s="5">
        <f t="shared" si="153"/>
        <v>1.2278304652193478E-4</v>
      </c>
      <c r="BC23" s="5">
        <f t="shared" si="154"/>
        <v>3.2220679632382151E-5</v>
      </c>
      <c r="BD23" s="5">
        <f t="shared" si="155"/>
        <v>4.1939846614406435E-4</v>
      </c>
      <c r="BE23" s="5">
        <f t="shared" si="156"/>
        <v>6.3543247227893125E-4</v>
      </c>
      <c r="BF23" s="5">
        <f t="shared" si="157"/>
        <v>4.8137327556154841E-4</v>
      </c>
      <c r="BG23" s="5">
        <f t="shared" si="158"/>
        <v>2.4311026010763657E-4</v>
      </c>
      <c r="BH23" s="5">
        <f t="shared" si="159"/>
        <v>9.208435776891071E-5</v>
      </c>
      <c r="BI23" s="5">
        <f t="shared" si="160"/>
        <v>2.790348360273545E-5</v>
      </c>
      <c r="BJ23" s="8">
        <f t="shared" si="161"/>
        <v>0.41981038159065115</v>
      </c>
      <c r="BK23" s="8">
        <f t="shared" si="162"/>
        <v>0.25124197416569533</v>
      </c>
      <c r="BL23" s="8">
        <f t="shared" si="163"/>
        <v>0.30655914149571684</v>
      </c>
      <c r="BM23" s="8">
        <f t="shared" si="164"/>
        <v>0.5355991036391079</v>
      </c>
      <c r="BN23" s="8">
        <f t="shared" si="165"/>
        <v>0.46299461233252587</v>
      </c>
    </row>
    <row r="24" spans="1:66" x14ac:dyDescent="0.25">
      <c r="A24" t="s">
        <v>13</v>
      </c>
      <c r="B24" t="s">
        <v>43</v>
      </c>
      <c r="C24" t="s">
        <v>745</v>
      </c>
      <c r="D24" t="s">
        <v>747</v>
      </c>
      <c r="E24" s="1">
        <f>VLOOKUP(A24,home!$A$2:$E$670,3,FALSE)</f>
        <v>1.756</v>
      </c>
      <c r="F24">
        <f>VLOOKUP(B24,home!$B$2:$E$670,3,FALSE)</f>
        <v>1.6677999999999999</v>
      </c>
      <c r="G24">
        <f>VLOOKUP(C24,away!$B$2:$E$670,4,FALSE)</f>
        <v>0.62070000000000003</v>
      </c>
      <c r="H24">
        <f>VLOOKUP(A24,away!$A$2:$E$670,3,FALSE)</f>
        <v>1.3160000000000001</v>
      </c>
      <c r="I24">
        <f>VLOOKUP(C24,away!$B$2:$E$670,3,FALSE)</f>
        <v>1.6928000000000001</v>
      </c>
      <c r="J24">
        <f>VLOOKUP(B24,home!$B$2:$E$670,4,FALSE)</f>
        <v>1.1940999999999999</v>
      </c>
      <c r="K24" s="3">
        <f t="shared" si="111"/>
        <v>1.81781727576</v>
      </c>
      <c r="L24" s="3">
        <f t="shared" si="112"/>
        <v>2.6601261836800001</v>
      </c>
      <c r="M24" s="5">
        <f t="shared" si="2"/>
        <v>1.1356744761477926E-2</v>
      </c>
      <c r="N24" s="5">
        <f t="shared" si="113"/>
        <v>2.0644486823811453E-2</v>
      </c>
      <c r="O24" s="5">
        <f t="shared" si="114"/>
        <v>3.0210374101378109E-2</v>
      </c>
      <c r="P24" s="5">
        <f t="shared" si="115"/>
        <v>5.4916939948657609E-2</v>
      </c>
      <c r="Q24" s="5">
        <f t="shared" si="116"/>
        <v>1.8763952398762079E-2</v>
      </c>
      <c r="R24" s="5">
        <f t="shared" si="117"/>
        <v>4.0181703582922043E-2</v>
      </c>
      <c r="S24" s="5">
        <f t="shared" si="118"/>
        <v>6.6389409039866301E-2</v>
      </c>
      <c r="T24" s="5">
        <f t="shared" si="119"/>
        <v>4.9914481085272161E-2</v>
      </c>
      <c r="U24" s="5">
        <f t="shared" si="120"/>
        <v>7.3042994942503173E-2</v>
      </c>
      <c r="V24" s="5">
        <f t="shared" si="121"/>
        <v>3.5670463930788293E-2</v>
      </c>
      <c r="W24" s="5">
        <f t="shared" si="122"/>
        <v>1.1369812277336003E-2</v>
      </c>
      <c r="X24" s="5">
        <f t="shared" si="123"/>
        <v>3.0245135342467835E-2</v>
      </c>
      <c r="Y24" s="5">
        <f t="shared" si="124"/>
        <v>4.0227938226722035E-2</v>
      </c>
      <c r="Z24" s="5">
        <f t="shared" si="125"/>
        <v>3.56294672685998E-2</v>
      </c>
      <c r="AA24" s="5">
        <f t="shared" si="126"/>
        <v>6.4767861126986168E-2</v>
      </c>
      <c r="AB24" s="5">
        <f t="shared" si="127"/>
        <v>5.8868068435330011E-2</v>
      </c>
      <c r="AC24" s="5">
        <f t="shared" si="128"/>
        <v>1.0780557978817181E-2</v>
      </c>
      <c r="AD24" s="5">
        <f t="shared" si="129"/>
        <v>5.1670602949723827E-3</v>
      </c>
      <c r="AE24" s="5">
        <f t="shared" si="130"/>
        <v>1.374503238330934E-2</v>
      </c>
      <c r="AF24" s="5">
        <f t="shared" si="131"/>
        <v>1.8281760269185349E-2</v>
      </c>
      <c r="AG24" s="5">
        <f t="shared" si="132"/>
        <v>1.6210596391940224E-2</v>
      </c>
      <c r="AH24" s="5">
        <f t="shared" si="133"/>
        <v>2.3694719697942963E-2</v>
      </c>
      <c r="AI24" s="5">
        <f t="shared" si="134"/>
        <v>4.307267081121148E-2</v>
      </c>
      <c r="AJ24" s="5">
        <f t="shared" si="135"/>
        <v>3.914912255687187E-2</v>
      </c>
      <c r="AK24" s="5">
        <f t="shared" si="136"/>
        <v>2.3721983771575736E-2</v>
      </c>
      <c r="AL24" s="5">
        <f t="shared" si="137"/>
        <v>2.085228707944226E-3</v>
      </c>
      <c r="AM24" s="5">
        <f t="shared" si="138"/>
        <v>1.87855429381887E-3</v>
      </c>
      <c r="AN24" s="5">
        <f t="shared" si="139"/>
        <v>4.9971914644520686E-3</v>
      </c>
      <c r="AO24" s="5">
        <f t="shared" si="140"/>
        <v>6.6465799297255783E-3</v>
      </c>
      <c r="AP24" s="5">
        <f t="shared" si="141"/>
        <v>5.8935804343283275E-3</v>
      </c>
      <c r="AQ24" s="5">
        <f t="shared" si="142"/>
        <v>3.9194169072452323E-3</v>
      </c>
      <c r="AR24" s="5">
        <f t="shared" si="143"/>
        <v>1.2606188856691266E-2</v>
      </c>
      <c r="AS24" s="5">
        <f t="shared" si="144"/>
        <v>2.2915747885186584E-2</v>
      </c>
      <c r="AT24" s="5">
        <f t="shared" si="145"/>
        <v>2.0828321196326435E-2</v>
      </c>
      <c r="AU24" s="5">
        <f t="shared" si="146"/>
        <v>1.2620694031920131E-2</v>
      </c>
      <c r="AV24" s="5">
        <f t="shared" si="147"/>
        <v>5.7355289108263841E-3</v>
      </c>
      <c r="AW24" s="5">
        <f t="shared" si="148"/>
        <v>2.8009390537541757E-4</v>
      </c>
      <c r="AX24" s="5">
        <f t="shared" si="149"/>
        <v>5.6914474145951222E-4</v>
      </c>
      <c r="AY24" s="5">
        <f t="shared" si="150"/>
        <v>1.5139968290602327E-3</v>
      </c>
      <c r="AZ24" s="5">
        <f t="shared" si="151"/>
        <v>2.0137113034958097E-3</v>
      </c>
      <c r="BA24" s="5">
        <f t="shared" si="152"/>
        <v>1.7855753882671955E-3</v>
      </c>
      <c r="BB24" s="5">
        <f t="shared" si="153"/>
        <v>1.1874639608160371E-3</v>
      </c>
      <c r="BC24" s="5">
        <f t="shared" si="154"/>
        <v>6.3176079486862034E-4</v>
      </c>
      <c r="BD24" s="5">
        <f t="shared" si="155"/>
        <v>5.5890088423499107E-3</v>
      </c>
      <c r="BE24" s="5">
        <f t="shared" si="156"/>
        <v>1.0159796827999064E-2</v>
      </c>
      <c r="BF24" s="5">
        <f t="shared" si="157"/>
        <v>9.2343270960741769E-3</v>
      </c>
      <c r="BG24" s="5">
        <f t="shared" si="158"/>
        <v>5.5954397750874385E-3</v>
      </c>
      <c r="BH24" s="5">
        <f t="shared" si="159"/>
        <v>2.5428717721571481E-3</v>
      </c>
      <c r="BI24" s="5">
        <f t="shared" si="160"/>
        <v>9.2449524749394125E-4</v>
      </c>
      <c r="BJ24" s="8">
        <f t="shared" si="161"/>
        <v>0.25560723154131626</v>
      </c>
      <c r="BK24" s="8">
        <f t="shared" si="162"/>
        <v>0.18271334119661178</v>
      </c>
      <c r="BL24" s="8">
        <f t="shared" si="163"/>
        <v>0.50546191946883412</v>
      </c>
      <c r="BM24" s="8">
        <f t="shared" si="164"/>
        <v>0.80210385493466796</v>
      </c>
      <c r="BN24" s="8">
        <f t="shared" si="165"/>
        <v>0.17607420161700921</v>
      </c>
    </row>
    <row r="25" spans="1:66" x14ac:dyDescent="0.25">
      <c r="A25" t="s">
        <v>318</v>
      </c>
      <c r="B25" t="s">
        <v>385</v>
      </c>
      <c r="C25" t="s">
        <v>743</v>
      </c>
      <c r="D25" t="s">
        <v>747</v>
      </c>
      <c r="E25" s="1">
        <f>VLOOKUP(A25,home!$A$2:$E$670,3,FALSE)</f>
        <v>1.4548000000000001</v>
      </c>
      <c r="F25">
        <f>VLOOKUP(B25,home!$B$2:$E$670,3,FALSE)</f>
        <v>1.4663999999999999</v>
      </c>
      <c r="G25" t="e">
        <f>VLOOKUP(C25,away!$B$2:$E$670,4,FALSE)</f>
        <v>#N/A</v>
      </c>
      <c r="H25">
        <f>VLOOKUP(A25,away!$A$2:$E$670,3,FALSE)</f>
        <v>1.0669</v>
      </c>
      <c r="I25" t="e">
        <f>VLOOKUP(C25,away!$B$2:$E$670,3,FALSE)</f>
        <v>#N/A</v>
      </c>
      <c r="J25">
        <f>VLOOKUP(B25,home!$B$2:$E$670,4,FALSE)</f>
        <v>0.81230000000000002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740</v>
      </c>
      <c r="D26" t="s">
        <v>748</v>
      </c>
      <c r="E26" s="1">
        <f>VLOOKUP(A26,home!$A$2:$E$670,3,FALSE)</f>
        <v>1.5048999999999999</v>
      </c>
      <c r="F26">
        <f>VLOOKUP(B26,home!$B$2:$E$670,3,FALSE)</f>
        <v>1.1074999999999999</v>
      </c>
      <c r="G26" t="e">
        <f>VLOOKUP(C26,away!$B$2:$E$670,4,FALSE)</f>
        <v>#N/A</v>
      </c>
      <c r="H26">
        <f>VLOOKUP(A26,away!$A$2:$E$670,3,FALSE)</f>
        <v>1.3310999999999999</v>
      </c>
      <c r="I26" t="e">
        <f>VLOOKUP(C26,away!$B$2:$E$670,3,FALSE)</f>
        <v>#N/A</v>
      </c>
      <c r="J26">
        <f>VLOOKUP(B26,home!$B$2:$E$670,4,FALSE)</f>
        <v>1.0518000000000001</v>
      </c>
      <c r="K26" s="3" t="e">
        <f t="shared" si="111"/>
        <v>#N/A</v>
      </c>
      <c r="L26" s="3" t="e">
        <f t="shared" si="112"/>
        <v>#N/A</v>
      </c>
      <c r="M26" s="5" t="e">
        <f t="shared" si="2"/>
        <v>#N/A</v>
      </c>
      <c r="N26" s="5" t="e">
        <f t="shared" si="113"/>
        <v>#N/A</v>
      </c>
      <c r="O26" s="5" t="e">
        <f t="shared" si="114"/>
        <v>#N/A</v>
      </c>
      <c r="P26" s="5" t="e">
        <f t="shared" si="115"/>
        <v>#N/A</v>
      </c>
      <c r="Q26" s="5" t="e">
        <f t="shared" si="116"/>
        <v>#N/A</v>
      </c>
      <c r="R26" s="5" t="e">
        <f t="shared" si="117"/>
        <v>#N/A</v>
      </c>
      <c r="S26" s="5" t="e">
        <f t="shared" si="118"/>
        <v>#N/A</v>
      </c>
      <c r="T26" s="5" t="e">
        <f t="shared" si="119"/>
        <v>#N/A</v>
      </c>
      <c r="U26" s="5" t="e">
        <f t="shared" si="120"/>
        <v>#N/A</v>
      </c>
      <c r="V26" s="5" t="e">
        <f t="shared" si="121"/>
        <v>#N/A</v>
      </c>
      <c r="W26" s="5" t="e">
        <f t="shared" si="122"/>
        <v>#N/A</v>
      </c>
      <c r="X26" s="5" t="e">
        <f t="shared" si="123"/>
        <v>#N/A</v>
      </c>
      <c r="Y26" s="5" t="e">
        <f t="shared" si="124"/>
        <v>#N/A</v>
      </c>
      <c r="Z26" s="5" t="e">
        <f t="shared" si="125"/>
        <v>#N/A</v>
      </c>
      <c r="AA26" s="5" t="e">
        <f t="shared" si="126"/>
        <v>#N/A</v>
      </c>
      <c r="AB26" s="5" t="e">
        <f t="shared" si="127"/>
        <v>#N/A</v>
      </c>
      <c r="AC26" s="5" t="e">
        <f t="shared" si="128"/>
        <v>#N/A</v>
      </c>
      <c r="AD26" s="5" t="e">
        <f t="shared" si="129"/>
        <v>#N/A</v>
      </c>
      <c r="AE26" s="5" t="e">
        <f t="shared" si="130"/>
        <v>#N/A</v>
      </c>
      <c r="AF26" s="5" t="e">
        <f t="shared" si="131"/>
        <v>#N/A</v>
      </c>
      <c r="AG26" s="5" t="e">
        <f t="shared" si="132"/>
        <v>#N/A</v>
      </c>
      <c r="AH26" s="5" t="e">
        <f t="shared" si="133"/>
        <v>#N/A</v>
      </c>
      <c r="AI26" s="5" t="e">
        <f t="shared" si="134"/>
        <v>#N/A</v>
      </c>
      <c r="AJ26" s="5" t="e">
        <f t="shared" si="135"/>
        <v>#N/A</v>
      </c>
      <c r="AK26" s="5" t="e">
        <f t="shared" si="136"/>
        <v>#N/A</v>
      </c>
      <c r="AL26" s="5" t="e">
        <f t="shared" si="137"/>
        <v>#N/A</v>
      </c>
      <c r="AM26" s="5" t="e">
        <f t="shared" si="138"/>
        <v>#N/A</v>
      </c>
      <c r="AN26" s="5" t="e">
        <f t="shared" si="139"/>
        <v>#N/A</v>
      </c>
      <c r="AO26" s="5" t="e">
        <f t="shared" si="140"/>
        <v>#N/A</v>
      </c>
      <c r="AP26" s="5" t="e">
        <f t="shared" si="141"/>
        <v>#N/A</v>
      </c>
      <c r="AQ26" s="5" t="e">
        <f t="shared" si="142"/>
        <v>#N/A</v>
      </c>
      <c r="AR26" s="5" t="e">
        <f t="shared" si="143"/>
        <v>#N/A</v>
      </c>
      <c r="AS26" s="5" t="e">
        <f t="shared" si="144"/>
        <v>#N/A</v>
      </c>
      <c r="AT26" s="5" t="e">
        <f t="shared" si="145"/>
        <v>#N/A</v>
      </c>
      <c r="AU26" s="5" t="e">
        <f t="shared" si="146"/>
        <v>#N/A</v>
      </c>
      <c r="AV26" s="5" t="e">
        <f t="shared" si="147"/>
        <v>#N/A</v>
      </c>
      <c r="AW26" s="5" t="e">
        <f t="shared" si="148"/>
        <v>#N/A</v>
      </c>
      <c r="AX26" s="5" t="e">
        <f t="shared" si="149"/>
        <v>#N/A</v>
      </c>
      <c r="AY26" s="5" t="e">
        <f t="shared" si="150"/>
        <v>#N/A</v>
      </c>
      <c r="AZ26" s="5" t="e">
        <f t="shared" si="151"/>
        <v>#N/A</v>
      </c>
      <c r="BA26" s="5" t="e">
        <f t="shared" si="152"/>
        <v>#N/A</v>
      </c>
      <c r="BB26" s="5" t="e">
        <f t="shared" si="153"/>
        <v>#N/A</v>
      </c>
      <c r="BC26" s="5" t="e">
        <f t="shared" si="154"/>
        <v>#N/A</v>
      </c>
      <c r="BD26" s="5" t="e">
        <f t="shared" si="155"/>
        <v>#N/A</v>
      </c>
      <c r="BE26" s="5" t="e">
        <f t="shared" si="156"/>
        <v>#N/A</v>
      </c>
      <c r="BF26" s="5" t="e">
        <f t="shared" si="157"/>
        <v>#N/A</v>
      </c>
      <c r="BG26" s="5" t="e">
        <f t="shared" si="158"/>
        <v>#N/A</v>
      </c>
      <c r="BH26" s="5" t="e">
        <f t="shared" si="159"/>
        <v>#N/A</v>
      </c>
      <c r="BI26" s="5" t="e">
        <f t="shared" si="160"/>
        <v>#N/A</v>
      </c>
      <c r="BJ26" s="8" t="e">
        <f t="shared" si="161"/>
        <v>#N/A</v>
      </c>
      <c r="BK26" s="8" t="e">
        <f t="shared" si="162"/>
        <v>#N/A</v>
      </c>
      <c r="BL26" s="8" t="e">
        <f t="shared" si="163"/>
        <v>#N/A</v>
      </c>
      <c r="BM26" s="8" t="e">
        <f t="shared" si="164"/>
        <v>#N/A</v>
      </c>
      <c r="BN26" s="8" t="e">
        <f t="shared" si="165"/>
        <v>#N/A</v>
      </c>
    </row>
    <row r="27" spans="1:66" x14ac:dyDescent="0.25">
      <c r="A27" t="s">
        <v>669</v>
      </c>
      <c r="B27" t="s">
        <v>685</v>
      </c>
      <c r="C27" t="s">
        <v>696</v>
      </c>
      <c r="D27" t="s">
        <v>748</v>
      </c>
      <c r="E27" s="1">
        <f>VLOOKUP(A27,home!$A$2:$E$670,3,FALSE)</f>
        <v>1.5417000000000001</v>
      </c>
      <c r="F27">
        <f>VLOOKUP(B27,home!$B$2:$E$670,3,FALSE)</f>
        <v>2.0179999999999998</v>
      </c>
      <c r="G27">
        <f>VLOOKUP(C27,away!$B$2:$E$670,4,FALSE)</f>
        <v>0.61709999999999998</v>
      </c>
      <c r="H27">
        <f>VLOOKUP(A27,away!$A$2:$E$670,3,FALSE)</f>
        <v>1.125</v>
      </c>
      <c r="I27">
        <f>VLOOKUP(C27,away!$B$2:$E$670,3,FALSE)</f>
        <v>1.5726</v>
      </c>
      <c r="J27">
        <f>VLOOKUP(B27,home!$B$2:$E$670,4,FALSE)</f>
        <v>1.0864</v>
      </c>
      <c r="K27" s="3">
        <f t="shared" si="111"/>
        <v>1.9198910352599998</v>
      </c>
      <c r="L27" s="3">
        <f t="shared" si="112"/>
        <v>1.9220317199999999</v>
      </c>
      <c r="M27" s="5">
        <f t="shared" si="2"/>
        <v>2.1452314115386218E-2</v>
      </c>
      <c r="N27" s="5">
        <f t="shared" si="113"/>
        <v>4.1186105555711554E-2</v>
      </c>
      <c r="O27" s="5">
        <f t="shared" si="114"/>
        <v>4.1232028197176043E-2</v>
      </c>
      <c r="P27" s="5">
        <f t="shared" si="115"/>
        <v>7.9161001301345832E-2</v>
      </c>
      <c r="Q27" s="5">
        <f t="shared" si="116"/>
        <v>3.953641741684135E-2</v>
      </c>
      <c r="R27" s="5">
        <f t="shared" si="117"/>
        <v>3.9624633037453387E-2</v>
      </c>
      <c r="S27" s="5">
        <f t="shared" si="118"/>
        <v>7.3027833889225846E-2</v>
      </c>
      <c r="T27" s="5">
        <f t="shared" si="119"/>
        <v>7.5990248370329541E-2</v>
      </c>
      <c r="U27" s="5">
        <f t="shared" si="120"/>
        <v>7.6074977744073985E-2</v>
      </c>
      <c r="V27" s="5">
        <f t="shared" si="121"/>
        <v>2.994215409036094E-2</v>
      </c>
      <c r="W27" s="5">
        <f t="shared" si="122"/>
        <v>2.5301871121630338E-2</v>
      </c>
      <c r="X27" s="5">
        <f t="shared" si="123"/>
        <v>4.8630998871125486E-2</v>
      </c>
      <c r="Y27" s="5">
        <f t="shared" si="124"/>
        <v>4.6735161202793689E-2</v>
      </c>
      <c r="Z27" s="5">
        <f t="shared" si="125"/>
        <v>2.5386600530448455E-2</v>
      </c>
      <c r="AA27" s="5">
        <f t="shared" si="126"/>
        <v>4.8739506774134744E-2</v>
      </c>
      <c r="AB27" s="5">
        <f t="shared" si="127"/>
        <v>4.678727105932768E-2</v>
      </c>
      <c r="AC27" s="5">
        <f t="shared" si="128"/>
        <v>6.905580460233862E-3</v>
      </c>
      <c r="AD27" s="5">
        <f t="shared" si="129"/>
        <v>1.2144208885430493E-2</v>
      </c>
      <c r="AE27" s="5">
        <f t="shared" si="130"/>
        <v>2.3341554692103254E-2</v>
      </c>
      <c r="AF27" s="5">
        <f t="shared" si="131"/>
        <v>2.2431604256168643E-2</v>
      </c>
      <c r="AG27" s="5">
        <f t="shared" si="132"/>
        <v>1.4371418303614379E-2</v>
      </c>
      <c r="AH27" s="5">
        <f t="shared" si="133"/>
        <v>1.2198462870622697E-2</v>
      </c>
      <c r="AI27" s="5">
        <f t="shared" si="134"/>
        <v>2.341971950926048E-2</v>
      </c>
      <c r="AJ27" s="5">
        <f t="shared" si="135"/>
        <v>2.2481654767066466E-2</v>
      </c>
      <c r="AK27" s="5">
        <f t="shared" si="136"/>
        <v>1.438744248170038E-2</v>
      </c>
      <c r="AL27" s="5">
        <f t="shared" si="137"/>
        <v>1.0192889417129033E-3</v>
      </c>
      <c r="AM27" s="5">
        <f t="shared" si="138"/>
        <v>4.6631115538925622E-3</v>
      </c>
      <c r="AN27" s="5">
        <f t="shared" si="139"/>
        <v>8.9626483204799934E-3</v>
      </c>
      <c r="AO27" s="5">
        <f t="shared" si="140"/>
        <v>8.6132471835836371E-3</v>
      </c>
      <c r="AP27" s="5">
        <f t="shared" si="141"/>
        <v>5.5183114330161374E-3</v>
      </c>
      <c r="AQ27" s="5">
        <f t="shared" si="142"/>
        <v>2.65159240377392E-3</v>
      </c>
      <c r="AR27" s="5">
        <f t="shared" si="143"/>
        <v>4.6891665145158117E-3</v>
      </c>
      <c r="AS27" s="5">
        <f t="shared" si="144"/>
        <v>9.0026887540602864E-3</v>
      </c>
      <c r="AT27" s="5">
        <f t="shared" si="145"/>
        <v>8.6420907160781844E-3</v>
      </c>
      <c r="AU27" s="5">
        <f t="shared" si="146"/>
        <v>5.5306241639007242E-3</v>
      </c>
      <c r="AV27" s="5">
        <f t="shared" si="147"/>
        <v>2.6545489379163336E-3</v>
      </c>
      <c r="AW27" s="5">
        <f t="shared" si="148"/>
        <v>1.0447970633246263E-4</v>
      </c>
      <c r="AX27" s="5">
        <f t="shared" si="149"/>
        <v>1.4921110114559442E-3</v>
      </c>
      <c r="AY27" s="5">
        <f t="shared" si="150"/>
        <v>2.8678846937796082E-3</v>
      </c>
      <c r="AZ27" s="5">
        <f t="shared" si="151"/>
        <v>2.7560826753734468E-3</v>
      </c>
      <c r="BA27" s="5">
        <f t="shared" si="152"/>
        <v>1.7657594416700759E-3</v>
      </c>
      <c r="BB27" s="5">
        <f t="shared" si="153"/>
        <v>8.4846141419484455E-4</v>
      </c>
      <c r="BC27" s="5">
        <f t="shared" si="154"/>
        <v>3.261539502557096E-4</v>
      </c>
      <c r="BD27" s="5">
        <f t="shared" si="155"/>
        <v>1.5021211302102045E-3</v>
      </c>
      <c r="BE27" s="5">
        <f t="shared" si="156"/>
        <v>2.8839088917651909E-3</v>
      </c>
      <c r="BF27" s="5">
        <f t="shared" si="157"/>
        <v>2.7683954139032961E-3</v>
      </c>
      <c r="BG27" s="5">
        <f t="shared" si="158"/>
        <v>1.7716725124026112E-3</v>
      </c>
      <c r="BH27" s="5">
        <f t="shared" si="159"/>
        <v>8.5035454349458375E-4</v>
      </c>
      <c r="BI27" s="5">
        <f t="shared" si="160"/>
        <v>3.2651761296957177E-4</v>
      </c>
      <c r="BJ27" s="8">
        <f t="shared" si="161"/>
        <v>0.39013495275722465</v>
      </c>
      <c r="BK27" s="8">
        <f t="shared" si="162"/>
        <v>0.21437605749204522</v>
      </c>
      <c r="BL27" s="8">
        <f t="shared" si="163"/>
        <v>0.36556778563203268</v>
      </c>
      <c r="BM27" s="8">
        <f t="shared" si="164"/>
        <v>0.73050949180038893</v>
      </c>
      <c r="BN27" s="8">
        <f t="shared" si="165"/>
        <v>0.26219249962391439</v>
      </c>
    </row>
    <row r="28" spans="1:66" x14ac:dyDescent="0.25">
      <c r="A28" t="s">
        <v>13</v>
      </c>
      <c r="B28" t="s">
        <v>234</v>
      </c>
      <c r="C28" t="s">
        <v>673</v>
      </c>
      <c r="D28" t="s">
        <v>748</v>
      </c>
      <c r="E28" s="1">
        <f>VLOOKUP(A28,home!$A$2:$E$670,3,FALSE)</f>
        <v>1.756</v>
      </c>
      <c r="F28">
        <f>VLOOKUP(B28,home!$B$2:$E$670,3,FALSE)</f>
        <v>1.7083999999999999</v>
      </c>
      <c r="G28">
        <f>VLOOKUP(C28,away!$B$2:$E$670,4,FALSE)</f>
        <v>0.97299999999999998</v>
      </c>
      <c r="H28">
        <f>VLOOKUP(A28,away!$A$2:$E$670,3,FALSE)</f>
        <v>1.3160000000000001</v>
      </c>
      <c r="I28">
        <f>VLOOKUP(C28,away!$B$2:$E$670,3,FALSE)</f>
        <v>1.5556000000000001</v>
      </c>
      <c r="J28">
        <f>VLOOKUP(B28,home!$B$2:$E$670,4,FALSE)</f>
        <v>0.65129999999999999</v>
      </c>
      <c r="K28" s="3">
        <f t="shared" si="111"/>
        <v>2.9189517391999997</v>
      </c>
      <c r="L28" s="3">
        <f t="shared" si="112"/>
        <v>1.3333215604800002</v>
      </c>
      <c r="M28" s="5">
        <f t="shared" si="2"/>
        <v>1.4231843860710709E-2</v>
      </c>
      <c r="N28" s="5">
        <f t="shared" si="113"/>
        <v>4.1542065389244362E-2</v>
      </c>
      <c r="O28" s="5">
        <f t="shared" si="114"/>
        <v>1.8975624264870511E-2</v>
      </c>
      <c r="P28" s="5">
        <f t="shared" si="115"/>
        <v>5.5388931450349496E-2</v>
      </c>
      <c r="Q28" s="5">
        <f t="shared" si="116"/>
        <v>6.0629642008947493E-2</v>
      </c>
      <c r="R28" s="5">
        <f t="shared" si="117"/>
        <v>1.2650304477959656E-2</v>
      </c>
      <c r="S28" s="5">
        <f t="shared" si="118"/>
        <v>5.389206341142206E-2</v>
      </c>
      <c r="T28" s="5">
        <f t="shared" si="119"/>
        <v>8.0838808894713635E-2</v>
      </c>
      <c r="U28" s="5">
        <f t="shared" si="120"/>
        <v>3.692562825734988E-2</v>
      </c>
      <c r="V28" s="5">
        <f t="shared" si="121"/>
        <v>2.3304732333022899E-2</v>
      </c>
      <c r="W28" s="5">
        <f t="shared" si="122"/>
        <v>5.8991666329696865E-2</v>
      </c>
      <c r="X28" s="5">
        <f t="shared" si="123"/>
        <v>7.8654860606026902E-2</v>
      </c>
      <c r="Y28" s="5">
        <f t="shared" si="124"/>
        <v>5.2436110741282349E-2</v>
      </c>
      <c r="Z28" s="5">
        <f t="shared" si="125"/>
        <v>5.6223079023667681E-3</v>
      </c>
      <c r="AA28" s="5">
        <f t="shared" si="126"/>
        <v>1.641124542993138E-2</v>
      </c>
      <c r="AB28" s="5">
        <f t="shared" si="127"/>
        <v>2.3951816695068136E-2</v>
      </c>
      <c r="AC28" s="5">
        <f t="shared" si="128"/>
        <v>5.6687323612810139E-3</v>
      </c>
      <c r="AD28" s="5">
        <f t="shared" si="129"/>
        <v>4.3048456757843689E-2</v>
      </c>
      <c r="AE28" s="5">
        <f t="shared" si="130"/>
        <v>5.7397435540623952E-2</v>
      </c>
      <c r="AF28" s="5">
        <f t="shared" si="131"/>
        <v>3.8264619161287483E-2</v>
      </c>
      <c r="AG28" s="5">
        <f t="shared" si="132"/>
        <v>1.7006347243766918E-2</v>
      </c>
      <c r="AH28" s="5">
        <f t="shared" si="133"/>
        <v>1.874086086470674E-3</v>
      </c>
      <c r="AI28" s="5">
        <f t="shared" si="134"/>
        <v>5.4703668415140945E-3</v>
      </c>
      <c r="AJ28" s="5">
        <f t="shared" si="135"/>
        <v>7.9838684030497913E-3</v>
      </c>
      <c r="AK28" s="5">
        <f t="shared" si="136"/>
        <v>7.7681755202087012E-3</v>
      </c>
      <c r="AL28" s="5">
        <f t="shared" si="137"/>
        <v>8.8248587109974693E-4</v>
      </c>
      <c r="AM28" s="5">
        <f t="shared" si="138"/>
        <v>2.5131273544636762E-2</v>
      </c>
      <c r="AN28" s="5">
        <f t="shared" si="139"/>
        <v>3.3508068859384829E-2</v>
      </c>
      <c r="AO28" s="5">
        <f t="shared" si="140"/>
        <v>2.2338515330133146E-2</v>
      </c>
      <c r="AP28" s="5">
        <f t="shared" si="141"/>
        <v>9.9281413729265123E-3</v>
      </c>
      <c r="AQ28" s="5">
        <f t="shared" si="142"/>
        <v>3.3093512370041072E-3</v>
      </c>
      <c r="AR28" s="5">
        <f t="shared" si="143"/>
        <v>4.997518770573871E-4</v>
      </c>
      <c r="AS28" s="5">
        <f t="shared" si="144"/>
        <v>1.4587516107051246E-3</v>
      </c>
      <c r="AT28" s="5">
        <f t="shared" si="145"/>
        <v>2.1290127755642626E-3</v>
      </c>
      <c r="AU28" s="5">
        <f t="shared" si="146"/>
        <v>2.0714951813374407E-3</v>
      </c>
      <c r="AV28" s="5">
        <f t="shared" si="147"/>
        <v>1.5116486155773354E-3</v>
      </c>
      <c r="AW28" s="5">
        <f t="shared" si="148"/>
        <v>9.5404108285151228E-5</v>
      </c>
      <c r="AX28" s="5">
        <f t="shared" si="149"/>
        <v>1.2226162436904742E-2</v>
      </c>
      <c r="AY28" s="5">
        <f t="shared" si="150"/>
        <v>1.6301405979055793E-2</v>
      </c>
      <c r="AZ28" s="5">
        <f t="shared" si="151"/>
        <v>1.0867508029006339E-2</v>
      </c>
      <c r="BA28" s="5">
        <f t="shared" si="152"/>
        <v>4.8299609212545556E-3</v>
      </c>
      <c r="BB28" s="5">
        <f t="shared" si="153"/>
        <v>1.6099727581461356E-3</v>
      </c>
      <c r="BC28" s="5">
        <f t="shared" si="154"/>
        <v>4.2932227804433912E-4</v>
      </c>
      <c r="BD28" s="5">
        <f t="shared" si="155"/>
        <v>1.1105499209516088E-4</v>
      </c>
      <c r="BE28" s="5">
        <f t="shared" si="156"/>
        <v>3.2416416232301207E-4</v>
      </c>
      <c r="BF28" s="5">
        <f t="shared" si="157"/>
        <v>4.7310977269953374E-4</v>
      </c>
      <c r="BG28" s="5">
        <f t="shared" si="158"/>
        <v>4.603281979512734E-4</v>
      </c>
      <c r="BH28" s="5">
        <f t="shared" si="159"/>
        <v>3.3591894850316782E-4</v>
      </c>
      <c r="BI28" s="5">
        <f t="shared" si="160"/>
        <v>1.9610623979271136E-4</v>
      </c>
      <c r="BJ28" s="8">
        <f t="shared" si="161"/>
        <v>0.669289695419931</v>
      </c>
      <c r="BK28" s="8">
        <f t="shared" si="162"/>
        <v>0.16967019526694171</v>
      </c>
      <c r="BL28" s="8">
        <f t="shared" si="163"/>
        <v>0.14158245835002925</v>
      </c>
      <c r="BM28" s="8">
        <f t="shared" si="164"/>
        <v>0.76654024361641582</v>
      </c>
      <c r="BN28" s="8">
        <f t="shared" si="165"/>
        <v>0.2034184114520822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748</v>
      </c>
      <c r="E29" s="23">
        <f>VLOOKUP(A29,home!$A$2:$E$670,3,FALSE)</f>
        <v>1.381</v>
      </c>
      <c r="F29" s="10">
        <f>VLOOKUP(B29,home!$B$2:$E$670,3,FALSE)</f>
        <v>1.7068000000000001</v>
      </c>
      <c r="G29" s="10">
        <f>VLOOKUP(C29,away!$B$2:$E$670,4,FALSE)</f>
        <v>0.73319999999999996</v>
      </c>
      <c r="H29" s="10">
        <f>VLOOKUP(A29,away!$A$2:$E$670,3,FALSE)</f>
        <v>1.2659</v>
      </c>
      <c r="I29" s="10">
        <f>VLOOKUP(C29,away!$B$2:$E$670,3,FALSE)</f>
        <v>1.5622</v>
      </c>
      <c r="J29" s="10">
        <f>VLOOKUP(B29,home!$B$2:$E$670,4,FALSE)</f>
        <v>0.79</v>
      </c>
      <c r="K29" s="12">
        <f t="shared" si="111"/>
        <v>1.7282189745599998</v>
      </c>
      <c r="L29" s="12">
        <f t="shared" si="112"/>
        <v>1.5622952942000001</v>
      </c>
      <c r="M29" s="13">
        <f t="shared" si="2"/>
        <v>3.7234695830743909E-2</v>
      </c>
      <c r="N29" s="13">
        <f t="shared" si="113"/>
        <v>6.4349707846661733E-2</v>
      </c>
      <c r="O29" s="13">
        <f t="shared" si="114"/>
        <v>5.8171590077339567E-2</v>
      </c>
      <c r="P29" s="13">
        <f t="shared" si="115"/>
        <v>0.10053324575198444</v>
      </c>
      <c r="Q29" s="13">
        <f t="shared" si="116"/>
        <v>5.5605193053996665E-2</v>
      </c>
      <c r="R29" s="13">
        <f t="shared" si="117"/>
        <v>4.5440600716979522E-2</v>
      </c>
      <c r="S29" s="13">
        <f t="shared" si="118"/>
        <v>6.7859648614907037E-2</v>
      </c>
      <c r="T29" s="13">
        <f t="shared" si="119"/>
        <v>8.6871731441341526E-2</v>
      </c>
      <c r="U29" s="13">
        <f t="shared" si="120"/>
        <v>7.853130837448874E-2</v>
      </c>
      <c r="V29" s="13">
        <f t="shared" si="121"/>
        <v>2.0357806904544997E-2</v>
      </c>
      <c r="W29" s="13">
        <f t="shared" si="122"/>
        <v>3.2032649906662984E-2</v>
      </c>
      <c r="X29" s="13">
        <f t="shared" si="123"/>
        <v>5.0044458209935645E-2</v>
      </c>
      <c r="Y29" s="13">
        <f t="shared" si="124"/>
        <v>3.9092110781085522E-2</v>
      </c>
      <c r="Z29" s="13">
        <f t="shared" si="125"/>
        <v>2.3663878888586082E-2</v>
      </c>
      <c r="AA29" s="13">
        <f t="shared" si="126"/>
        <v>4.0896364506944269E-2</v>
      </c>
      <c r="AB29" s="13">
        <f t="shared" si="127"/>
        <v>3.5338936565711604E-2</v>
      </c>
      <c r="AC29" s="13">
        <f t="shared" si="128"/>
        <v>3.4353651192179941E-3</v>
      </c>
      <c r="AD29" s="13">
        <f t="shared" si="129"/>
        <v>1.3839858343533146E-2</v>
      </c>
      <c r="AE29" s="13">
        <f t="shared" si="130"/>
        <v>2.1621945562496442E-2</v>
      </c>
      <c r="AF29" s="13">
        <f t="shared" si="131"/>
        <v>1.6889931901868386E-2</v>
      </c>
      <c r="AG29" s="13">
        <f t="shared" si="132"/>
        <v>8.7956870432158111E-3</v>
      </c>
      <c r="AH29" s="13">
        <f t="shared" si="133"/>
        <v>9.2424916575391935E-3</v>
      </c>
      <c r="AI29" s="13">
        <f t="shared" si="134"/>
        <v>1.5973049454771737E-2</v>
      </c>
      <c r="AJ29" s="13">
        <f t="shared" si="135"/>
        <v>1.3802463574660889E-2</v>
      </c>
      <c r="AK29" s="13">
        <f t="shared" si="136"/>
        <v>7.95122648180073E-3</v>
      </c>
      <c r="AL29" s="13">
        <f t="shared" si="137"/>
        <v>3.7101783492263652E-4</v>
      </c>
      <c r="AM29" s="13">
        <f t="shared" si="138"/>
        <v>4.7836611589033044E-3</v>
      </c>
      <c r="AN29" s="13">
        <f t="shared" si="139"/>
        <v>7.4734913176019513E-3</v>
      </c>
      <c r="AO29" s="13">
        <f t="shared" si="140"/>
        <v>5.8379001583670443E-3</v>
      </c>
      <c r="AP29" s="13">
        <f t="shared" si="141"/>
        <v>3.0401746484754228E-3</v>
      </c>
      <c r="AQ29" s="13">
        <f t="shared" si="142"/>
        <v>1.1874126367148233E-3</v>
      </c>
      <c r="AR29" s="13">
        <f t="shared" si="143"/>
        <v>2.8879002446512477E-3</v>
      </c>
      <c r="AS29" s="13">
        <f t="shared" si="144"/>
        <v>4.9909239994427521E-3</v>
      </c>
      <c r="AT29" s="13">
        <f t="shared" si="145"/>
        <v>4.3127047782119234E-3</v>
      </c>
      <c r="AU29" s="13">
        <f t="shared" si="146"/>
        <v>2.4844327431271409E-3</v>
      </c>
      <c r="AV29" s="13">
        <f t="shared" si="147"/>
        <v>1.073410951922619E-3</v>
      </c>
      <c r="AW29" s="13">
        <f t="shared" si="148"/>
        <v>2.7826217773245838E-5</v>
      </c>
      <c r="AX29" s="13">
        <f t="shared" si="149"/>
        <v>1.3778689971137275E-3</v>
      </c>
      <c r="AY29" s="13">
        <f t="shared" si="150"/>
        <v>2.1526382502148503E-3</v>
      </c>
      <c r="AZ29" s="13">
        <f t="shared" si="151"/>
        <v>1.6815283042127915E-3</v>
      </c>
      <c r="BA29" s="13">
        <f t="shared" si="152"/>
        <v>8.7568125224525009E-4</v>
      </c>
      <c r="BB29" s="13">
        <f t="shared" si="153"/>
        <v>3.4201817490047944E-4</v>
      </c>
      <c r="BC29" s="13">
        <f t="shared" si="154"/>
        <v>1.0686667703557831E-4</v>
      </c>
      <c r="BD29" s="13">
        <f t="shared" si="155"/>
        <v>7.5195882705627801E-4</v>
      </c>
      <c r="BE29" s="13">
        <f t="shared" si="156"/>
        <v>1.299549513006541E-3</v>
      </c>
      <c r="BF29" s="13">
        <f t="shared" si="157"/>
        <v>1.122953063379056E-3</v>
      </c>
      <c r="BG29" s="13">
        <f t="shared" si="158"/>
        <v>6.4690293055732085E-4</v>
      </c>
      <c r="BH29" s="13">
        <f t="shared" si="159"/>
        <v>2.7949747982190803E-4</v>
      </c>
      <c r="BI29" s="13">
        <f t="shared" si="160"/>
        <v>9.6606569593984476E-5</v>
      </c>
      <c r="BJ29" s="14">
        <f t="shared" si="161"/>
        <v>0.4180025156665832</v>
      </c>
      <c r="BK29" s="14">
        <f t="shared" si="162"/>
        <v>0.23194441830653587</v>
      </c>
      <c r="BL29" s="14">
        <f t="shared" si="163"/>
        <v>0.32529487251100703</v>
      </c>
      <c r="BM29" s="14">
        <f t="shared" si="164"/>
        <v>0.63544584006256444</v>
      </c>
      <c r="BN29" s="14">
        <f t="shared" si="165"/>
        <v>0.36133503327770589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748</v>
      </c>
      <c r="E30" s="1">
        <f>VLOOKUP(A30,home!$A$2:$E$670,3,FALSE)</f>
        <v>1.4933000000000001</v>
      </c>
      <c r="F30">
        <f>VLOOKUP(B30,home!$B$2:$E$670,3,FALSE)</f>
        <v>1.0463</v>
      </c>
      <c r="G30">
        <f>VLOOKUP(C30,away!$B$2:$E$670,4,FALSE)</f>
        <v>0.68740000000000001</v>
      </c>
      <c r="H30">
        <f>VLOOKUP(A30,away!$A$2:$E$670,3,FALSE)</f>
        <v>1.2851999999999999</v>
      </c>
      <c r="I30">
        <f>VLOOKUP(C30,away!$B$2:$E$670,3,FALSE)</f>
        <v>0.81230000000000002</v>
      </c>
      <c r="J30">
        <f>VLOOKUP(B30,home!$B$2:$E$670,4,FALSE)</f>
        <v>0.92400000000000004</v>
      </c>
      <c r="K30" s="3">
        <f t="shared" si="111"/>
        <v>1.0740211116460001</v>
      </c>
      <c r="L30" s="3">
        <f t="shared" si="112"/>
        <v>0.96462639504000003</v>
      </c>
      <c r="M30" s="5">
        <f t="shared" si="2"/>
        <v>0.13020469282089123</v>
      </c>
      <c r="N30" s="5">
        <f t="shared" si="113"/>
        <v>0.13984258892501952</v>
      </c>
      <c r="O30" s="5">
        <f t="shared" si="114"/>
        <v>0.12559888345310685</v>
      </c>
      <c r="P30" s="5">
        <f t="shared" si="115"/>
        <v>0.13489585242780222</v>
      </c>
      <c r="Q30" s="5">
        <f t="shared" si="116"/>
        <v>7.5096946406352061E-2</v>
      </c>
      <c r="R30" s="5">
        <f t="shared" si="117"/>
        <v>6.057799908320978E-2</v>
      </c>
      <c r="S30" s="5">
        <f t="shared" si="118"/>
        <v>3.493900758871827E-2</v>
      </c>
      <c r="T30" s="5">
        <f t="shared" si="119"/>
        <v>7.2440496690471465E-2</v>
      </c>
      <c r="U30" s="5">
        <f t="shared" si="120"/>
        <v>6.5062049916639331E-2</v>
      </c>
      <c r="V30" s="5">
        <f t="shared" si="121"/>
        <v>4.0219810050633577E-3</v>
      </c>
      <c r="W30" s="5">
        <f t="shared" si="122"/>
        <v>2.6885235286856782E-2</v>
      </c>
      <c r="X30" s="5">
        <f t="shared" si="123"/>
        <v>2.5934207594562858E-2</v>
      </c>
      <c r="Y30" s="5">
        <f t="shared" si="124"/>
        <v>1.2508410590081077E-2</v>
      </c>
      <c r="Z30" s="5">
        <f t="shared" si="125"/>
        <v>1.9478378958124366E-2</v>
      </c>
      <c r="AA30" s="5">
        <f t="shared" si="126"/>
        <v>2.0920190221666784E-2</v>
      </c>
      <c r="AB30" s="5">
        <f t="shared" si="127"/>
        <v>1.1234362978860173E-2</v>
      </c>
      <c r="AC30" s="5">
        <f t="shared" si="128"/>
        <v>2.6043058835481867E-4</v>
      </c>
      <c r="AD30" s="5">
        <f t="shared" si="129"/>
        <v>7.2188275724135451E-3</v>
      </c>
      <c r="AE30" s="5">
        <f t="shared" si="130"/>
        <v>6.963471617592633E-3</v>
      </c>
      <c r="AF30" s="5">
        <f t="shared" si="131"/>
        <v>3.358574261720869E-3</v>
      </c>
      <c r="AG30" s="5">
        <f t="shared" si="132"/>
        <v>1.0799231275193109E-3</v>
      </c>
      <c r="AH30" s="5">
        <f t="shared" si="133"/>
        <v>4.6973396188996234E-3</v>
      </c>
      <c r="AI30" s="5">
        <f t="shared" si="134"/>
        <v>5.0450419192693708E-3</v>
      </c>
      <c r="AJ30" s="5">
        <f t="shared" si="135"/>
        <v>2.7092407652171803E-3</v>
      </c>
      <c r="AK30" s="5">
        <f t="shared" si="136"/>
        <v>9.6992725945840548E-4</v>
      </c>
      <c r="AL30" s="5">
        <f t="shared" si="137"/>
        <v>1.0792546859343498E-5</v>
      </c>
      <c r="AM30" s="5">
        <f t="shared" si="138"/>
        <v>1.5506346428208789E-3</v>
      </c>
      <c r="AN30" s="5">
        <f t="shared" si="139"/>
        <v>1.4957831055284426E-3</v>
      </c>
      <c r="AO30" s="5">
        <f t="shared" si="140"/>
        <v>7.2143593242381858E-4</v>
      </c>
      <c r="AP30" s="5">
        <f t="shared" si="141"/>
        <v>2.3197204758210316E-4</v>
      </c>
      <c r="AQ30" s="5">
        <f t="shared" si="142"/>
        <v>5.5941590002292863E-5</v>
      </c>
      <c r="AR30" s="5">
        <f t="shared" si="143"/>
        <v>9.0623555657154246E-4</v>
      </c>
      <c r="AS30" s="5">
        <f t="shared" si="144"/>
        <v>9.7331611988209958E-4</v>
      </c>
      <c r="AT30" s="5">
        <f t="shared" si="145"/>
        <v>5.226810305293721E-4</v>
      </c>
      <c r="AU30" s="5">
        <f t="shared" si="146"/>
        <v>1.8712348714847776E-4</v>
      </c>
      <c r="AV30" s="5">
        <f t="shared" si="147"/>
        <v>5.0243643920571005E-5</v>
      </c>
      <c r="AW30" s="5">
        <f t="shared" si="148"/>
        <v>3.105942430842817E-7</v>
      </c>
      <c r="AX30" s="5">
        <f t="shared" si="149"/>
        <v>2.7756905713987971E-4</v>
      </c>
      <c r="AY30" s="5">
        <f t="shared" si="150"/>
        <v>2.6775043896349395E-4</v>
      </c>
      <c r="AZ30" s="5">
        <f t="shared" si="151"/>
        <v>1.2913957035386633E-4</v>
      </c>
      <c r="BA30" s="5">
        <f t="shared" si="152"/>
        <v>4.1523812735821529E-5</v>
      </c>
      <c r="BB30" s="5">
        <f t="shared" si="153"/>
        <v>1.0013741446917887E-5</v>
      </c>
      <c r="BC30" s="5">
        <f t="shared" si="154"/>
        <v>1.9319038625606078E-6</v>
      </c>
      <c r="BD30" s="5">
        <f t="shared" si="155"/>
        <v>1.4569645633211249E-4</v>
      </c>
      <c r="BE30" s="5">
        <f t="shared" si="156"/>
        <v>1.5648106999269833E-4</v>
      </c>
      <c r="BF30" s="5">
        <f t="shared" si="157"/>
        <v>8.4031986372556708E-5</v>
      </c>
      <c r="BG30" s="5">
        <f t="shared" si="158"/>
        <v>3.0084042472558302E-5</v>
      </c>
      <c r="BH30" s="5">
        <f t="shared" si="159"/>
        <v>8.0777241847956361E-6</v>
      </c>
      <c r="BI30" s="5">
        <f t="shared" si="160"/>
        <v>1.7351292617047984E-6</v>
      </c>
      <c r="BJ30" s="8">
        <f t="shared" si="161"/>
        <v>0.37611237791545016</v>
      </c>
      <c r="BK30" s="8">
        <f t="shared" si="162"/>
        <v>0.30460050741665268</v>
      </c>
      <c r="BL30" s="8">
        <f t="shared" si="163"/>
        <v>0.29988074146299609</v>
      </c>
      <c r="BM30" s="8">
        <f t="shared" si="164"/>
        <v>0.3335876027921213</v>
      </c>
      <c r="BN30" s="8">
        <f t="shared" si="165"/>
        <v>0.66621696311638168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748</v>
      </c>
      <c r="E31" s="1">
        <f>VLOOKUP(A31,home!$A$2:$E$670,3,FALSE)</f>
        <v>1.756</v>
      </c>
      <c r="F31">
        <f>VLOOKUP(B31,home!$B$2:$E$670,3,FALSE)</f>
        <v>0.56950000000000001</v>
      </c>
      <c r="G31">
        <f>VLOOKUP(C31,away!$B$2:$E$670,4,FALSE)</f>
        <v>0.38669999999999999</v>
      </c>
      <c r="H31">
        <f>VLOOKUP(A31,away!$A$2:$E$670,3,FALSE)</f>
        <v>1.3160000000000001</v>
      </c>
      <c r="I31">
        <f>VLOOKUP(C31,away!$B$2:$E$670,3,FALSE)</f>
        <v>0.70299999999999996</v>
      </c>
      <c r="J31">
        <f>VLOOKUP(B31,home!$B$2:$E$670,4,FALSE)</f>
        <v>1.0313000000000001</v>
      </c>
      <c r="K31" s="3">
        <f t="shared" si="111"/>
        <v>0.38671624140000005</v>
      </c>
      <c r="L31" s="3">
        <f t="shared" si="112"/>
        <v>0.95410513240000006</v>
      </c>
      <c r="M31" s="5">
        <f t="shared" si="2"/>
        <v>0.26163068371206644</v>
      </c>
      <c r="N31" s="5">
        <f t="shared" si="113"/>
        <v>0.10117683464004254</v>
      </c>
      <c r="O31" s="5">
        <f t="shared" si="114"/>
        <v>0.24962317812300366</v>
      </c>
      <c r="P31" s="5">
        <f t="shared" si="115"/>
        <v>9.6533337210050696E-2</v>
      </c>
      <c r="Q31" s="5">
        <f t="shared" si="116"/>
        <v>1.9563362604373288E-2</v>
      </c>
      <c r="R31" s="5">
        <f t="shared" si="117"/>
        <v>0.11908337770657859</v>
      </c>
      <c r="S31" s="5">
        <f t="shared" si="118"/>
        <v>8.9044269012086615E-3</v>
      </c>
      <c r="T31" s="5">
        <f t="shared" si="119"/>
        <v>1.8665504667834787E-2</v>
      </c>
      <c r="U31" s="5">
        <f t="shared" si="120"/>
        <v>4.6051476239904625E-2</v>
      </c>
      <c r="V31" s="5">
        <f t="shared" si="121"/>
        <v>3.6504979399070017E-4</v>
      </c>
      <c r="W31" s="5">
        <f t="shared" si="122"/>
        <v>2.5218233518361855E-3</v>
      </c>
      <c r="X31" s="5">
        <f t="shared" si="123"/>
        <v>2.4060846029930758E-3</v>
      </c>
      <c r="Y31" s="5">
        <f t="shared" si="124"/>
        <v>1.1478288343521547E-3</v>
      </c>
      <c r="Z31" s="5">
        <f t="shared" si="125"/>
        <v>3.7872687284458126E-2</v>
      </c>
      <c r="AA31" s="5">
        <f t="shared" si="126"/>
        <v>1.4645983278363221E-2</v>
      </c>
      <c r="AB31" s="5">
        <f t="shared" si="127"/>
        <v>2.8319198025079377E-3</v>
      </c>
      <c r="AC31" s="5">
        <f t="shared" si="128"/>
        <v>8.4182296495625396E-6</v>
      </c>
      <c r="AD31" s="5">
        <f t="shared" si="129"/>
        <v>2.4380751202420983E-4</v>
      </c>
      <c r="AE31" s="5">
        <f t="shared" si="130"/>
        <v>2.3261799853997332E-4</v>
      </c>
      <c r="AF31" s="5">
        <f t="shared" si="131"/>
        <v>1.1097101314780211E-4</v>
      </c>
      <c r="AG31" s="5">
        <f t="shared" si="132"/>
        <v>3.5292671063981964E-5</v>
      </c>
      <c r="AH31" s="5">
        <f t="shared" si="133"/>
        <v>9.0336313289704293E-3</v>
      </c>
      <c r="AI31" s="5">
        <f t="shared" si="134"/>
        <v>3.4934519537327315E-3</v>
      </c>
      <c r="AJ31" s="5">
        <f t="shared" si="135"/>
        <v>6.7548730452950438E-4</v>
      </c>
      <c r="AK31" s="5">
        <f t="shared" si="136"/>
        <v>8.7073970507022414E-5</v>
      </c>
      <c r="AL31" s="5">
        <f t="shared" si="137"/>
        <v>1.2424227769357602E-7</v>
      </c>
      <c r="AM31" s="5">
        <f t="shared" si="138"/>
        <v>1.885686493501755E-5</v>
      </c>
      <c r="AN31" s="5">
        <f t="shared" si="139"/>
        <v>1.7991431615473838E-5</v>
      </c>
      <c r="AO31" s="5">
        <f t="shared" si="140"/>
        <v>8.5828586217736055E-6</v>
      </c>
      <c r="AP31" s="5">
        <f t="shared" si="141"/>
        <v>2.7296498205659294E-6</v>
      </c>
      <c r="AQ31" s="5">
        <f t="shared" si="142"/>
        <v>6.5109322586417296E-7</v>
      </c>
      <c r="AR31" s="5">
        <f t="shared" si="143"/>
        <v>1.7238068030360244E-3</v>
      </c>
      <c r="AS31" s="5">
        <f t="shared" si="144"/>
        <v>6.6662408776984152E-4</v>
      </c>
      <c r="AT31" s="5">
        <f t="shared" si="145"/>
        <v>1.2889718082452842E-4</v>
      </c>
      <c r="AU31" s="5">
        <f t="shared" si="146"/>
        <v>1.6615544431839268E-5</v>
      </c>
      <c r="AV31" s="5">
        <f t="shared" si="147"/>
        <v>1.6063752228738948E-6</v>
      </c>
      <c r="AW31" s="5">
        <f t="shared" si="148"/>
        <v>1.2733727386435995E-9</v>
      </c>
      <c r="AX31" s="5">
        <f t="shared" si="149"/>
        <v>1.2153759887095739E-6</v>
      </c>
      <c r="AY31" s="5">
        <f t="shared" si="150"/>
        <v>1.1595964686235289E-6</v>
      </c>
      <c r="AZ31" s="5">
        <f t="shared" si="151"/>
        <v>5.5318847111331221E-7</v>
      </c>
      <c r="BA31" s="5">
        <f t="shared" si="152"/>
        <v>1.7593331982457346E-7</v>
      </c>
      <c r="BB31" s="5">
        <f t="shared" si="153"/>
        <v>4.1964720851199048E-8</v>
      </c>
      <c r="BC31" s="5">
        <f t="shared" si="154"/>
        <v>8.0077511087724635E-9</v>
      </c>
      <c r="BD31" s="5">
        <f t="shared" si="155"/>
        <v>2.7411548634045105E-4</v>
      </c>
      <c r="BE31" s="5">
        <f t="shared" si="156"/>
        <v>1.0600491058711229E-4</v>
      </c>
      <c r="BF31" s="5">
        <f t="shared" si="157"/>
        <v>2.0496910296095567E-5</v>
      </c>
      <c r="BG31" s="5">
        <f t="shared" si="158"/>
        <v>2.6421627033396808E-6</v>
      </c>
      <c r="BH31" s="5">
        <f t="shared" si="159"/>
        <v>2.5544180745069607E-7</v>
      </c>
      <c r="BI31" s="5">
        <f t="shared" si="160"/>
        <v>1.9756699134751146E-8</v>
      </c>
      <c r="BJ31" s="8">
        <f t="shared" si="161"/>
        <v>0.14615609386114689</v>
      </c>
      <c r="BK31" s="8">
        <f t="shared" si="162"/>
        <v>0.36744319968571243</v>
      </c>
      <c r="BL31" s="8">
        <f t="shared" si="163"/>
        <v>0.44846666436781635</v>
      </c>
      <c r="BM31" s="8">
        <f t="shared" si="164"/>
        <v>0.15232671287992275</v>
      </c>
      <c r="BN31" s="8">
        <f t="shared" si="165"/>
        <v>0.8476107739961154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748</v>
      </c>
      <c r="E32" s="1">
        <f>VLOOKUP(A32,home!$A$2:$E$670,3,FALSE)</f>
        <v>1.51</v>
      </c>
      <c r="F32">
        <f>VLOOKUP(B32,home!$B$2:$E$670,3,FALSE)</f>
        <v>1.7613000000000001</v>
      </c>
      <c r="G32">
        <f>VLOOKUP(C32,away!$B$2:$E$670,4,FALSE)</f>
        <v>0.83889999999999998</v>
      </c>
      <c r="H32">
        <f>VLOOKUP(A32,away!$A$2:$E$670,3,FALSE)</f>
        <v>1.1733</v>
      </c>
      <c r="I32">
        <f>VLOOKUP(C32,away!$B$2:$E$670,3,FALSE)</f>
        <v>1.0795999999999999</v>
      </c>
      <c r="J32">
        <f>VLOOKUP(B32,home!$B$2:$E$670,4,FALSE)</f>
        <v>0.33050000000000002</v>
      </c>
      <c r="K32" s="3">
        <f t="shared" si="111"/>
        <v>2.2311074007</v>
      </c>
      <c r="L32" s="3">
        <f t="shared" si="112"/>
        <v>0.41864259173999996</v>
      </c>
      <c r="M32" s="5">
        <f t="shared" si="2"/>
        <v>7.0668878605985821E-2</v>
      </c>
      <c r="N32" s="5">
        <f t="shared" si="113"/>
        <v>0.15766985805698486</v>
      </c>
      <c r="O32" s="5">
        <f t="shared" si="114"/>
        <v>2.9585002494969335E-2</v>
      </c>
      <c r="P32" s="5">
        <f t="shared" si="115"/>
        <v>6.6007318016254049E-2</v>
      </c>
      <c r="Q32" s="5">
        <f t="shared" si="116"/>
        <v>0.17588919358912877</v>
      </c>
      <c r="R32" s="5">
        <f t="shared" si="117"/>
        <v>6.1927710605641645E-3</v>
      </c>
      <c r="S32" s="5">
        <f t="shared" si="118"/>
        <v>1.5413312470936295E-2</v>
      </c>
      <c r="T32" s="5">
        <f t="shared" si="119"/>
        <v>7.363470786321144E-2</v>
      </c>
      <c r="U32" s="5">
        <f t="shared" si="120"/>
        <v>1.3816737344065492E-2</v>
      </c>
      <c r="V32" s="5">
        <f t="shared" si="121"/>
        <v>1.5996219709943171E-3</v>
      </c>
      <c r="W32" s="5">
        <f t="shared" si="122"/>
        <v>0.13080922717328672</v>
      </c>
      <c r="X32" s="5">
        <f t="shared" si="123"/>
        <v>5.4762313887331174E-2</v>
      </c>
      <c r="Y32" s="5">
        <f t="shared" si="124"/>
        <v>1.1462918507735858E-2</v>
      </c>
      <c r="Z32" s="5">
        <f t="shared" si="125"/>
        <v>8.6418590894901648E-4</v>
      </c>
      <c r="AA32" s="5">
        <f t="shared" si="126"/>
        <v>1.9280915770368068E-3</v>
      </c>
      <c r="AB32" s="5">
        <f t="shared" si="127"/>
        <v>2.1508896933770776E-3</v>
      </c>
      <c r="AC32" s="5">
        <f t="shared" si="128"/>
        <v>9.3381590160348195E-5</v>
      </c>
      <c r="AD32" s="5">
        <f t="shared" si="129"/>
        <v>7.2962358706541913E-2</v>
      </c>
      <c r="AE32" s="5">
        <f t="shared" si="130"/>
        <v>3.054515094837025E-2</v>
      </c>
      <c r="AF32" s="5">
        <f t="shared" si="131"/>
        <v>6.3937505790576197E-3</v>
      </c>
      <c r="AG32" s="5">
        <f t="shared" si="132"/>
        <v>8.9223210445193567E-4</v>
      </c>
      <c r="AH32" s="5">
        <f t="shared" si="133"/>
        <v>9.0446257166900982E-5</v>
      </c>
      <c r="AI32" s="5">
        <f t="shared" si="134"/>
        <v>2.0179531373068819E-4</v>
      </c>
      <c r="AJ32" s="5">
        <f t="shared" si="135"/>
        <v>2.2511350894555842E-4</v>
      </c>
      <c r="AK32" s="5">
        <f t="shared" si="136"/>
        <v>1.6741747193532703E-4</v>
      </c>
      <c r="AL32" s="5">
        <f t="shared" si="137"/>
        <v>3.4888728618119102E-6</v>
      </c>
      <c r="AM32" s="5">
        <f t="shared" si="138"/>
        <v>3.2557371696538738E-2</v>
      </c>
      <c r="AN32" s="5">
        <f t="shared" si="139"/>
        <v>1.3629902467281494E-2</v>
      </c>
      <c r="AO32" s="5">
        <f t="shared" si="140"/>
        <v>2.8530288470330722E-3</v>
      </c>
      <c r="AP32" s="5">
        <f t="shared" si="141"/>
        <v>3.9813313027696966E-4</v>
      </c>
      <c r="AQ32" s="5">
        <f t="shared" si="142"/>
        <v>4.1668871379177413E-5</v>
      </c>
      <c r="AR32" s="5">
        <f t="shared" si="143"/>
        <v>7.5729311027067993E-6</v>
      </c>
      <c r="AS32" s="5">
        <f t="shared" si="144"/>
        <v>1.6896022628240352E-5</v>
      </c>
      <c r="AT32" s="5">
        <f t="shared" si="145"/>
        <v>1.884842056413086E-5</v>
      </c>
      <c r="AU32" s="5">
        <f t="shared" si="146"/>
        <v>1.401761687071281E-5</v>
      </c>
      <c r="AV32" s="5">
        <f t="shared" si="147"/>
        <v>7.8187021851061341E-6</v>
      </c>
      <c r="AW32" s="5">
        <f t="shared" si="148"/>
        <v>9.0520413672978749E-8</v>
      </c>
      <c r="AX32" s="5">
        <f t="shared" si="149"/>
        <v>1.2106498823248039E-2</v>
      </c>
      <c r="AY32" s="5">
        <f t="shared" si="150"/>
        <v>5.0682960442618181E-3</v>
      </c>
      <c r="AZ32" s="5">
        <f t="shared" si="151"/>
        <v>1.0609022958376786E-3</v>
      </c>
      <c r="BA32" s="5">
        <f t="shared" si="152"/>
        <v>1.4804629557080062E-4</v>
      </c>
      <c r="BB32" s="5">
        <f t="shared" si="153"/>
        <v>1.5494621218816515E-5</v>
      </c>
      <c r="BC32" s="5">
        <f t="shared" si="154"/>
        <v>1.2973416770149892E-6</v>
      </c>
      <c r="BD32" s="5">
        <f t="shared" si="155"/>
        <v>5.2839191731760453E-7</v>
      </c>
      <c r="BE32" s="5">
        <f t="shared" si="156"/>
        <v>1.1788991171973698E-6</v>
      </c>
      <c r="BF32" s="5">
        <f t="shared" si="157"/>
        <v>1.3151252725288746E-6</v>
      </c>
      <c r="BG32" s="5">
        <f t="shared" si="158"/>
        <v>9.780619094622587E-7</v>
      </c>
      <c r="BH32" s="5">
        <f t="shared" si="159"/>
        <v>5.4554029113600485E-7</v>
      </c>
      <c r="BI32" s="5">
        <f t="shared" si="160"/>
        <v>2.4343179618671455E-7</v>
      </c>
      <c r="BJ32" s="8">
        <f t="shared" si="161"/>
        <v>0.78290235185042401</v>
      </c>
      <c r="BK32" s="8">
        <f t="shared" si="162"/>
        <v>0.15885429757145444</v>
      </c>
      <c r="BL32" s="8">
        <f t="shared" si="163"/>
        <v>5.4428207865446082E-2</v>
      </c>
      <c r="BM32" s="8">
        <f t="shared" si="164"/>
        <v>0.48596781584853865</v>
      </c>
      <c r="BN32" s="8">
        <f t="shared" si="165"/>
        <v>0.50601302182388697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748</v>
      </c>
      <c r="E33" s="24">
        <f>VLOOKUP(A33,home!$A$2:$E$670,3,FALSE)</f>
        <v>1.5048999999999999</v>
      </c>
      <c r="F33" s="15">
        <f>VLOOKUP(B33,home!$B$2:$E$670,3,FALSE)</f>
        <v>0.8306</v>
      </c>
      <c r="G33" s="15">
        <f>VLOOKUP(C33,away!$B$2:$E$670,4,FALSE)</f>
        <v>0.40179999999999999</v>
      </c>
      <c r="H33" s="15">
        <f>VLOOKUP(A33,away!$A$2:$E$670,3,FALSE)</f>
        <v>1.3310999999999999</v>
      </c>
      <c r="I33" s="15">
        <f>VLOOKUP(C33,away!$B$2:$E$670,3,FALSE)</f>
        <v>1.5043</v>
      </c>
      <c r="J33" s="15">
        <f>VLOOKUP(B33,home!$B$2:$E$670,4,FALSE)</f>
        <v>0.46949999999999997</v>
      </c>
      <c r="K33" s="19">
        <f t="shared" si="111"/>
        <v>0.50223792189200001</v>
      </c>
      <c r="L33" s="19">
        <f t="shared" si="112"/>
        <v>0.94011446623499995</v>
      </c>
      <c r="M33" s="20">
        <f t="shared" si="2"/>
        <v>0.2363710676690208</v>
      </c>
      <c r="N33" s="20">
        <f t="shared" si="113"/>
        <v>0.11871451382148231</v>
      </c>
      <c r="O33" s="20">
        <f t="shared" si="114"/>
        <v>0.22221586011505856</v>
      </c>
      <c r="P33" s="20">
        <f t="shared" si="115"/>
        <v>0.11160523179563037</v>
      </c>
      <c r="Q33" s="20">
        <f t="shared" si="116"/>
        <v>2.9811465360060192E-2</v>
      </c>
      <c r="R33" s="20">
        <f t="shared" si="117"/>
        <v>0.10445417236050984</v>
      </c>
      <c r="S33" s="20">
        <f t="shared" si="118"/>
        <v>1.317391325320486E-2</v>
      </c>
      <c r="T33" s="20">
        <f t="shared" si="119"/>
        <v>2.8026189844656182E-2</v>
      </c>
      <c r="U33" s="20">
        <f t="shared" si="120"/>
        <v>5.2460846459291242E-2</v>
      </c>
      <c r="V33" s="20">
        <f t="shared" si="121"/>
        <v>6.9113442726521077E-4</v>
      </c>
      <c r="W33" s="20">
        <f t="shared" si="122"/>
        <v>4.9908161369973253E-3</v>
      </c>
      <c r="X33" s="20">
        <f t="shared" si="123"/>
        <v>4.6919384487102657E-3</v>
      </c>
      <c r="Y33" s="20">
        <f t="shared" si="124"/>
        <v>2.2054796051583624E-3</v>
      </c>
      <c r="Z33" s="20">
        <f t="shared" si="125"/>
        <v>3.2732959498239796E-2</v>
      </c>
      <c r="AA33" s="20">
        <f t="shared" si="126"/>
        <v>1.6439733555770959E-2</v>
      </c>
      <c r="AB33" s="20">
        <f t="shared" si="127"/>
        <v>4.1283288087542924E-3</v>
      </c>
      <c r="AC33" s="20">
        <f t="shared" si="128"/>
        <v>2.0395426013200103E-5</v>
      </c>
      <c r="AD33" s="20">
        <f t="shared" si="129"/>
        <v>6.266442812976489E-4</v>
      </c>
      <c r="AE33" s="20">
        <f t="shared" si="130"/>
        <v>5.8911735403135437E-4</v>
      </c>
      <c r="AF33" s="20">
        <f t="shared" si="131"/>
        <v>2.769188734174811E-4</v>
      </c>
      <c r="AG33" s="20">
        <f t="shared" si="132"/>
        <v>8.6778479624424258E-5</v>
      </c>
      <c r="AH33" s="20">
        <f t="shared" si="133"/>
        <v>7.6931821867448937E-3</v>
      </c>
      <c r="AI33" s="20">
        <f t="shared" si="134"/>
        <v>3.8638078342073073E-3</v>
      </c>
      <c r="AJ33" s="20">
        <f t="shared" si="135"/>
        <v>9.7027540862115367E-4</v>
      </c>
      <c r="AK33" s="20">
        <f t="shared" si="136"/>
        <v>1.6243636829626646E-4</v>
      </c>
      <c r="AL33" s="20">
        <f t="shared" si="137"/>
        <v>3.8519710051166407E-7</v>
      </c>
      <c r="AM33" s="20">
        <f t="shared" si="138"/>
        <v>6.2944904320887446E-5</v>
      </c>
      <c r="AN33" s="20">
        <f t="shared" si="139"/>
        <v>5.9175415127844245E-5</v>
      </c>
      <c r="AO33" s="20">
        <f t="shared" si="140"/>
        <v>2.7815831903573915E-5</v>
      </c>
      <c r="AP33" s="20">
        <f t="shared" si="141"/>
        <v>8.7166886543036237E-6</v>
      </c>
      <c r="AQ33" s="20">
        <f t="shared" si="142"/>
        <v>2.0486712753943324E-6</v>
      </c>
      <c r="AR33" s="20">
        <f t="shared" si="143"/>
        <v>1.4464943730280577E-3</v>
      </c>
      <c r="AS33" s="20">
        <f t="shared" si="144"/>
        <v>7.2648432793808305E-4</v>
      </c>
      <c r="AT33" s="20">
        <f t="shared" si="145"/>
        <v>1.8243398957536454E-4</v>
      </c>
      <c r="AU33" s="20">
        <f t="shared" si="146"/>
        <v>3.0541755935599298E-5</v>
      </c>
      <c r="AV33" s="20">
        <f t="shared" si="147"/>
        <v>3.834807008007011E-6</v>
      </c>
      <c r="AW33" s="20">
        <f t="shared" si="148"/>
        <v>5.0520861252366217E-9</v>
      </c>
      <c r="AX33" s="20">
        <f t="shared" si="149"/>
        <v>5.2688863233022113E-6</v>
      </c>
      <c r="AY33" s="20">
        <f t="shared" si="150"/>
        <v>4.95335625348415E-6</v>
      </c>
      <c r="AZ33" s="20">
        <f t="shared" si="151"/>
        <v>2.3283609351580253E-6</v>
      </c>
      <c r="BA33" s="20">
        <f t="shared" si="152"/>
        <v>7.2964193258617066E-7</v>
      </c>
      <c r="BB33" s="20">
        <f t="shared" si="153"/>
        <v>1.714867339989804E-7</v>
      </c>
      <c r="BC33" s="20">
        <f t="shared" si="154"/>
        <v>3.2243431879966986E-8</v>
      </c>
      <c r="BD33" s="20">
        <f t="shared" si="155"/>
        <v>2.2664504756853378E-4</v>
      </c>
      <c r="BE33" s="20">
        <f t="shared" si="156"/>
        <v>1.1382973769793388E-4</v>
      </c>
      <c r="BF33" s="20">
        <f t="shared" si="157"/>
        <v>2.8584805455460883E-5</v>
      </c>
      <c r="BG33" s="20">
        <f t="shared" si="158"/>
        <v>4.7854577632125938E-6</v>
      </c>
      <c r="BH33" s="20">
        <f t="shared" si="159"/>
        <v>6.0085959057445784E-7</v>
      </c>
      <c r="BI33" s="20">
        <f t="shared" si="160"/>
        <v>6.035489442379876E-8</v>
      </c>
      <c r="BJ33" s="21">
        <f t="shared" si="161"/>
        <v>0.19019404769232795</v>
      </c>
      <c r="BK33" s="21">
        <f t="shared" si="162"/>
        <v>0.3618670811244884</v>
      </c>
      <c r="BL33" s="21">
        <f t="shared" si="163"/>
        <v>0.41515293861370978</v>
      </c>
      <c r="BM33" s="21">
        <f t="shared" si="164"/>
        <v>0.17676976750283657</v>
      </c>
      <c r="BN33" s="21">
        <f t="shared" si="165"/>
        <v>0.82317231112176215</v>
      </c>
    </row>
    <row r="34" spans="1:66" x14ac:dyDescent="0.25">
      <c r="A34" s="10" t="s">
        <v>61</v>
      </c>
      <c r="B34" t="s">
        <v>231</v>
      </c>
      <c r="C34" t="s">
        <v>248</v>
      </c>
      <c r="D34" t="s">
        <v>774</v>
      </c>
      <c r="E34" s="1">
        <f>VLOOKUP(A34,home!$A$2:$E$670,3,FALSE)</f>
        <v>1.4933000000000001</v>
      </c>
      <c r="F34">
        <f>VLOOKUP(B34,home!$B$2:$E$670,3,FALSE)</f>
        <v>1.3885000000000001</v>
      </c>
      <c r="G34">
        <f>VLOOKUP(C34,away!$B$2:$E$670,4,FALSE)</f>
        <v>0.33479999999999999</v>
      </c>
      <c r="H34">
        <f>VLOOKUP(A34,away!$A$2:$E$670,3,FALSE)</f>
        <v>1.2851999999999999</v>
      </c>
      <c r="I34">
        <f>VLOOKUP(C34,away!$B$2:$E$670,3,FALSE)</f>
        <v>1.4589000000000001</v>
      </c>
      <c r="J34">
        <f>VLOOKUP(B34,home!$B$2:$E$670,4,FALSE)</f>
        <v>0.7167</v>
      </c>
      <c r="K34" s="3">
        <f t="shared" ref="K34:K49" si="166">E34*F34*G34</f>
        <v>0.69419007234000008</v>
      </c>
      <c r="L34" s="3">
        <f t="shared" ref="L34:L49" si="167">H34*I34*J34</f>
        <v>1.343796933276</v>
      </c>
      <c r="M34" s="5">
        <f t="shared" si="2"/>
        <v>0.13029072156773056</v>
      </c>
      <c r="N34" s="5">
        <f t="shared" ref="N34:N49" si="168">_xlfn.POISSON.DIST(1,K34,FALSE) * _xlfn.POISSON.DIST(0,L34,FALSE)</f>
        <v>9.0446525430333671E-2</v>
      </c>
      <c r="O34" s="5">
        <f t="shared" ref="O34:O49" si="169">_xlfn.POISSON.DIST(0,K34,FALSE) * _xlfn.POISSON.DIST(1,L34,FALSE)</f>
        <v>0.17508427207703348</v>
      </c>
      <c r="P34" s="5">
        <f t="shared" ref="P34:P49" si="170">_xlfn.POISSON.DIST(1,K34,FALSE) * _xlfn.POISSON.DIST(1,L34,FALSE)</f>
        <v>0.12154176349875212</v>
      </c>
      <c r="Q34" s="5">
        <f t="shared" ref="Q34:Q49" si="171">_xlfn.POISSON.DIST(2,K34,FALSE) * _xlfn.POISSON.DIST(0,L34,FALSE)</f>
        <v>3.1393540015692487E-2</v>
      </c>
      <c r="R34" s="5">
        <f t="shared" ref="R34:R49" si="172">_xlfn.POISSON.DIST(0,K34,FALSE) * _xlfn.POISSON.DIST(2,L34,FALSE)</f>
        <v>0.11763885394098922</v>
      </c>
      <c r="S34" s="5">
        <f t="shared" ref="S34:S49" si="173">_xlfn.POISSON.DIST(2,K34,FALSE) * _xlfn.POISSON.DIST(2,L34,FALSE)</f>
        <v>2.8345073418576637E-2</v>
      </c>
      <c r="T34" s="5">
        <f t="shared" ref="T34:T49" si="174">_xlfn.POISSON.DIST(2,K34,FALSE) * _xlfn.POISSON.DIST(1,L34,FALSE)</f>
        <v>4.2186542797764952E-2</v>
      </c>
      <c r="U34" s="5">
        <f t="shared" ref="U34:U49" si="175">_xlfn.POISSON.DIST(1,K34,FALSE) * _xlfn.POISSON.DIST(2,L34,FALSE)</f>
        <v>8.1663724527289996E-2</v>
      </c>
      <c r="V34" s="5">
        <f t="shared" ref="V34:V49" si="176">_xlfn.POISSON.DIST(3,K34,FALSE) * _xlfn.POISSON.DIST(3,L34,FALSE)</f>
        <v>2.937968404078649E-3</v>
      </c>
      <c r="W34" s="5">
        <f t="shared" ref="W34:W49" si="177">_xlfn.POISSON.DIST(3,K34,FALSE) * _xlfn.POISSON.DIST(0,L34,FALSE)</f>
        <v>7.2643612715007537E-3</v>
      </c>
      <c r="X34" s="5">
        <f t="shared" ref="X34:X49" si="178">_xlfn.POISSON.DIST(3,K34,FALSE) * _xlfn.POISSON.DIST(1,L34,FALSE)</f>
        <v>9.7618263988516561E-3</v>
      </c>
      <c r="Y34" s="5">
        <f t="shared" ref="Y34:Y49" si="179">_xlfn.POISSON.DIST(3,K34,FALSE) * _xlfn.POISSON.DIST(2,L34,FALSE)</f>
        <v>6.5589561889747789E-3</v>
      </c>
      <c r="Z34" s="5">
        <f t="shared" ref="Z34:Z49" si="180">_xlfn.POISSON.DIST(0,K34,FALSE) * _xlfn.POISSON.DIST(3,L34,FALSE)</f>
        <v>5.2694243720001532E-2</v>
      </c>
      <c r="AA34" s="5">
        <f t="shared" ref="AA34:AA49" si="181">_xlfn.POISSON.DIST(1,K34,FALSE) * _xlfn.POISSON.DIST(3,L34,FALSE)</f>
        <v>3.657982085988945E-2</v>
      </c>
      <c r="AB34" s="5">
        <f t="shared" ref="AB34:AB49" si="182">_xlfn.POISSON.DIST(2,K34,FALSE) * _xlfn.POISSON.DIST(3,L34,FALSE)</f>
        <v>1.2696674244455449E-2</v>
      </c>
      <c r="AC34" s="5">
        <f t="shared" ref="AC34:AC49" si="183">_xlfn.POISSON.DIST(4,K34,FALSE) * _xlfn.POISSON.DIST(4,L34,FALSE)</f>
        <v>1.7129282914329845E-4</v>
      </c>
      <c r="AD34" s="5">
        <f t="shared" ref="AD34:AD49" si="184">_xlfn.POISSON.DIST(4,K34,FALSE) * _xlfn.POISSON.DIST(0,L34,FALSE)</f>
        <v>1.2607118691417506E-3</v>
      </c>
      <c r="AE34" s="5">
        <f t="shared" ref="AE34:AE49" si="185">_xlfn.POISSON.DIST(4,K34,FALSE) * _xlfn.POISSON.DIST(1,L34,FALSE)</f>
        <v>1.6941407434973379E-3</v>
      </c>
      <c r="AF34" s="5">
        <f t="shared" ref="AF34:AF49" si="186">_xlfn.POISSON.DIST(4,K34,FALSE) * _xlfn.POISSON.DIST(2,L34,FALSE)</f>
        <v>1.1382905678248229E-3</v>
      </c>
      <c r="AG34" s="5">
        <f t="shared" ref="AG34:AG49" si="187">_xlfn.POISSON.DIST(4,K34,FALSE) * _xlfn.POISSON.DIST(3,L34,FALSE)</f>
        <v>5.098771247399979E-4</v>
      </c>
      <c r="AH34" s="5">
        <f t="shared" ref="AH34:AH49" si="188">_xlfn.POISSON.DIST(0,K34,FALSE) * _xlfn.POISSON.DIST(4,L34,FALSE)</f>
        <v>1.7702590778059048E-2</v>
      </c>
      <c r="AI34" s="5">
        <f t="shared" ref="AI34:AI49" si="189">_xlfn.POISSON.DIST(1,K34,FALSE) * _xlfn.POISSON.DIST(4,L34,FALSE)</f>
        <v>1.2288962772826229E-2</v>
      </c>
      <c r="AJ34" s="5">
        <f t="shared" ref="AJ34:AJ49" si="190">_xlfn.POISSON.DIST(2,K34,FALSE) * _xlfn.POISSON.DIST(4,L34,FALSE)</f>
        <v>4.2654379781259027E-3</v>
      </c>
      <c r="AK34" s="5">
        <f t="shared" ref="AK34:AK49" si="191">_xlfn.POISSON.DIST(3,K34,FALSE) * _xlfn.POISSON.DIST(4,L34,FALSE)</f>
        <v>9.8700823286566831E-4</v>
      </c>
      <c r="AL34" s="5">
        <f t="shared" ref="AL34:AL49" si="192">_xlfn.POISSON.DIST(5,K34,FALSE) * _xlfn.POISSON.DIST(5,L34,FALSE)</f>
        <v>6.3916239861928274E-6</v>
      </c>
      <c r="AM34" s="5">
        <f t="shared" ref="AM34:AM49" si="193">_xlfn.POISSON.DIST(5,K34,FALSE) * _xlfn.POISSON.DIST(0,L34,FALSE)</f>
        <v>1.7503473272788175E-4</v>
      </c>
      <c r="AN34" s="5">
        <f t="shared" ref="AN34:AN49" si="194">_xlfn.POISSON.DIST(5,K34,FALSE) * _xlfn.POISSON.DIST(1,L34,FALSE)</f>
        <v>2.3521113705651179E-4</v>
      </c>
      <c r="AO34" s="5">
        <f t="shared" ref="AO34:AO49" si="195">_xlfn.POISSON.DIST(5,K34,FALSE) * _xlfn.POISSON.DIST(2,L34,FALSE)</f>
        <v>1.5803800232445077E-4</v>
      </c>
      <c r="AP34" s="5">
        <f t="shared" ref="AP34:AP49" si="196">_xlfn.POISSON.DIST(5,K34,FALSE) * _xlfn.POISSON.DIST(3,L34,FALSE)</f>
        <v>7.0790327621554091E-5</v>
      </c>
      <c r="AQ34" s="5">
        <f t="shared" ref="AQ34:AQ49" si="197">_xlfn.POISSON.DIST(5,K34,FALSE) * _xlfn.POISSON.DIST(4,L34,FALSE)</f>
        <v>2.3781956290861932E-5</v>
      </c>
      <c r="AR34" s="5">
        <f t="shared" ref="AR34:AR49" si="198">_xlfn.POISSON.DIST(0,K34,FALSE) * _xlfn.POISSON.DIST(5,L34,FALSE)</f>
        <v>4.7577374397191497E-3</v>
      </c>
      <c r="AS34" s="5">
        <f t="shared" ref="AS34:AS49" si="199">_xlfn.POISSON.DIST(1,K34,FALSE) * _xlfn.POISSON.DIST(5,L34,FALSE)</f>
        <v>3.3027740974533627E-3</v>
      </c>
      <c r="AT34" s="5">
        <f t="shared" ref="AT34:AT49" si="200">_xlfn.POISSON.DIST(2,K34,FALSE) * _xlfn.POISSON.DIST(5,L34,FALSE)</f>
        <v>1.146376494816914E-3</v>
      </c>
      <c r="AU34" s="5">
        <f t="shared" ref="AU34:AU49" si="201">_xlfn.POISSON.DIST(3,K34,FALSE) * _xlfn.POISSON.DIST(5,L34,FALSE)</f>
        <v>2.6526772728860984E-4</v>
      </c>
      <c r="AV34" s="5">
        <f t="shared" ref="AV34:AV49" si="202">_xlfn.POISSON.DIST(4,K34,FALSE) * _xlfn.POISSON.DIST(5,L34,FALSE)</f>
        <v>4.6036555698986858E-5</v>
      </c>
      <c r="AW34" s="5">
        <f t="shared" ref="AW34:AW49" si="203">_xlfn.POISSON.DIST(6,K34,FALSE) * _xlfn.POISSON.DIST(6,L34,FALSE)</f>
        <v>1.6562304359634211E-7</v>
      </c>
      <c r="AX34" s="5">
        <f t="shared" ref="AX34:AX49" si="204">_xlfn.POISSON.DIST(6,K34,FALSE) * _xlfn.POISSON.DIST(0,L34,FALSE)</f>
        <v>2.0251228962396799E-5</v>
      </c>
      <c r="AY34" s="5">
        <f t="shared" ref="AY34:AY49" si="205">_xlfn.POISSON.DIST(6,K34,FALSE) * _xlfn.POISSON.DIST(1,L34,FALSE)</f>
        <v>2.7213539374738926E-5</v>
      </c>
      <c r="AZ34" s="5">
        <f t="shared" ref="AZ34:AZ49" si="206">_xlfn.POISSON.DIST(6,K34,FALSE) * _xlfn.POISSON.DIST(2,L34,FALSE)</f>
        <v>1.8284735377679923E-5</v>
      </c>
      <c r="BA34" s="5">
        <f t="shared" ref="BA34:BA49" si="207">_xlfn.POISSON.DIST(6,K34,FALSE) * _xlfn.POISSON.DIST(3,L34,FALSE)</f>
        <v>8.1903237754298215E-6</v>
      </c>
      <c r="BB34" s="5">
        <f t="shared" ref="BB34:BB49" si="208">_xlfn.POISSON.DIST(6,K34,FALSE) * _xlfn.POISSON.DIST(4,L34,FALSE)</f>
        <v>2.751532992990027E-6</v>
      </c>
      <c r="BC34" s="5">
        <f t="shared" ref="BC34:BC49" si="209">_xlfn.POISSON.DIST(6,K34,FALSE) * _xlfn.POISSON.DIST(5,L34,FALSE)</f>
        <v>7.3950031955754627E-7</v>
      </c>
      <c r="BD34" s="5">
        <f t="shared" ref="BD34:BD49" si="210">_xlfn.POISSON.DIST(0,K34,FALSE) * _xlfn.POISSON.DIST(6,L34,FALSE)</f>
        <v>1.0655721634711668E-3</v>
      </c>
      <c r="BE34" s="5">
        <f t="shared" ref="BE34:BE49" si="211">_xlfn.POISSON.DIST(1,K34,FALSE) * _xlfn.POISSON.DIST(6,L34,FALSE)</f>
        <v>7.3970961724353966E-4</v>
      </c>
      <c r="BF34" s="5">
        <f t="shared" ref="BF34:BF49" si="212">_xlfn.POISSON.DIST(2,K34,FALSE) * _xlfn.POISSON.DIST(6,L34,FALSE)</f>
        <v>2.5674953635244322E-4</v>
      </c>
      <c r="BG34" s="5">
        <f t="shared" ref="BG34:BG49" si="213">_xlfn.POISSON.DIST(3,K34,FALSE) * _xlfn.POISSON.DIST(6,L34,FALSE)</f>
        <v>5.94109930712547E-5</v>
      </c>
      <c r="BH34" s="5">
        <f t="shared" ref="BH34:BH49" si="214">_xlfn.POISSON.DIST(4,K34,FALSE) * _xlfn.POISSON.DIST(6,L34,FALSE)</f>
        <v>1.0310630394481383E-5</v>
      </c>
      <c r="BI34" s="5">
        <f t="shared" ref="BI34:BI49" si="215">_xlfn.POISSON.DIST(5,K34,FALSE) * _xlfn.POISSON.DIST(6,L34,FALSE)</f>
        <v>1.4315074518832074E-6</v>
      </c>
      <c r="BJ34" s="8">
        <f t="shared" ref="BJ34:BJ49" si="216">SUM(N34,Q34,T34,W34,X34,Y34,AD34,AE34,AF34,AG34,AM34,AN34,AO34,AP34,AQ34,AX34,AY34,AZ34,BA34,BB34,BC34)</f>
        <v>0.19295505942514626</v>
      </c>
      <c r="BK34" s="8">
        <f t="shared" ref="BK34:BK49" si="217">SUM(M34,P34,S34,V34,AC34,AL34,AY34)</f>
        <v>0.28332042488164222</v>
      </c>
      <c r="BL34" s="8">
        <f t="shared" ref="BL34:BL49" si="218">SUM(O34,R34,U34,AA34,AB34,AH34,AI34,AJ34,AK34,AR34,AS34,AT34,AU34,AV34,BD34,BE34,BF34,BG34,BH34,BI34)</f>
        <v>0.47055872217449635</v>
      </c>
      <c r="BM34" s="8">
        <f t="shared" ref="BM34:BM49" si="219">SUM(S34:BI34)</f>
        <v>0.3331057257544236</v>
      </c>
      <c r="BN34" s="8">
        <f t="shared" ref="BN34:BN49" si="220">SUM(M34:R34)</f>
        <v>0.66639567653053167</v>
      </c>
    </row>
    <row r="35" spans="1:66" x14ac:dyDescent="0.25">
      <c r="A35" s="10" t="s">
        <v>35</v>
      </c>
      <c r="B35" t="s">
        <v>302</v>
      </c>
      <c r="C35" t="s">
        <v>745</v>
      </c>
      <c r="D35" t="s">
        <v>774</v>
      </c>
      <c r="E35" s="1">
        <f>VLOOKUP(A35,home!$A$2:$E$670,3,FALSE)</f>
        <v>1.5773999999999999</v>
      </c>
      <c r="F35">
        <f>VLOOKUP(B35,home!$B$2:$E$670,3,FALSE)</f>
        <v>1.0989</v>
      </c>
      <c r="G35">
        <f>VLOOKUP(C35,away!$B$2:$E$670,4,FALSE)</f>
        <v>0.62070000000000003</v>
      </c>
      <c r="H35">
        <f>VLOOKUP(A35,away!$A$2:$E$670,3,FALSE)</f>
        <v>1.1484000000000001</v>
      </c>
      <c r="I35">
        <f>VLOOKUP(C35,away!$B$2:$E$670,3,FALSE)</f>
        <v>1.6928000000000001</v>
      </c>
      <c r="J35">
        <f>VLOOKUP(B35,home!$B$2:$E$670,4,FALSE)</f>
        <v>0.9869</v>
      </c>
      <c r="K35" s="3">
        <f t="shared" si="166"/>
        <v>1.075924396602</v>
      </c>
      <c r="L35" s="3">
        <f t="shared" si="167"/>
        <v>1.9185449690880003</v>
      </c>
      <c r="M35" s="5">
        <f t="shared" si="2"/>
        <v>5.0063185283397142E-2</v>
      </c>
      <c r="N35" s="5">
        <f t="shared" si="168"/>
        <v>5.3864202418013193E-2</v>
      </c>
      <c r="O35" s="5">
        <f t="shared" si="169"/>
        <v>9.6048472261981988E-2</v>
      </c>
      <c r="P35" s="5">
        <f t="shared" si="170"/>
        <v>0.10334089456301691</v>
      </c>
      <c r="Q35" s="5">
        <f t="shared" si="171"/>
        <v>2.8976904742524418E-2</v>
      </c>
      <c r="R35" s="5">
        <f t="shared" si="172"/>
        <v>9.2136656623406962E-2</v>
      </c>
      <c r="S35" s="5">
        <f t="shared" si="173"/>
        <v>5.3329309894242068E-2</v>
      </c>
      <c r="T35" s="5">
        <f t="shared" si="174"/>
        <v>5.5593494813512431E-2</v>
      </c>
      <c r="U35" s="5">
        <f t="shared" si="175"/>
        <v>9.9132076682464806E-2</v>
      </c>
      <c r="V35" s="5">
        <f t="shared" si="176"/>
        <v>1.2231428831612509E-2</v>
      </c>
      <c r="W35" s="5">
        <f t="shared" si="177"/>
        <v>1.0392319583498072E-2</v>
      </c>
      <c r="X35" s="5">
        <f t="shared" si="178"/>
        <v>1.9938132454074928E-2</v>
      </c>
      <c r="Y35" s="5">
        <f t="shared" si="179"/>
        <v>1.9126101856387825E-2</v>
      </c>
      <c r="Z35" s="5">
        <f t="shared" si="180"/>
        <v>5.8922773011142016E-2</v>
      </c>
      <c r="AA35" s="5">
        <f t="shared" si="181"/>
        <v>6.3396448998129587E-2</v>
      </c>
      <c r="AB35" s="5">
        <f t="shared" si="182"/>
        <v>3.4104893067511015E-2</v>
      </c>
      <c r="AC35" s="5">
        <f t="shared" si="183"/>
        <v>1.5780143508740967E-3</v>
      </c>
      <c r="AD35" s="5">
        <f t="shared" si="184"/>
        <v>2.7953375442925773E-3</v>
      </c>
      <c r="AE35" s="5">
        <f t="shared" si="185"/>
        <v>5.3629807825053286E-3</v>
      </c>
      <c r="AF35" s="5">
        <f t="shared" si="186"/>
        <v>5.1445598997956138E-3</v>
      </c>
      <c r="AG35" s="5">
        <f t="shared" si="187"/>
        <v>3.2900231713082475E-3</v>
      </c>
      <c r="AH35" s="5">
        <f t="shared" si="188"/>
        <v>2.8261497431310179E-2</v>
      </c>
      <c r="AI35" s="5">
        <f t="shared" si="189"/>
        <v>3.0407234570851378E-2</v>
      </c>
      <c r="AJ35" s="5">
        <f t="shared" si="190"/>
        <v>1.6357942753989371E-2</v>
      </c>
      <c r="AK35" s="5">
        <f t="shared" si="191"/>
        <v>5.8666365624120238E-3</v>
      </c>
      <c r="AL35" s="5">
        <f t="shared" si="192"/>
        <v>1.3029407835676729E-4</v>
      </c>
      <c r="AM35" s="5">
        <f t="shared" si="193"/>
        <v>6.0151437212838186E-4</v>
      </c>
      <c r="AN35" s="5">
        <f t="shared" si="194"/>
        <v>1.1540323724810342E-3</v>
      </c>
      <c r="AO35" s="5">
        <f t="shared" si="195"/>
        <v>1.1070315011940889E-3</v>
      </c>
      <c r="AP35" s="5">
        <f t="shared" si="196"/>
        <v>7.0796323907928538E-4</v>
      </c>
      <c r="AQ35" s="5">
        <f t="shared" si="197"/>
        <v>3.3956482765870203E-4</v>
      </c>
      <c r="AR35" s="5">
        <f t="shared" si="198"/>
        <v>1.0844190743146714E-2</v>
      </c>
      <c r="AS35" s="5">
        <f t="shared" si="199"/>
        <v>1.1667529381957123E-2</v>
      </c>
      <c r="AT35" s="5">
        <f t="shared" si="200"/>
        <v>6.2766897550591621E-3</v>
      </c>
      <c r="AU35" s="5">
        <f t="shared" si="201"/>
        <v>2.2510812124566615E-3</v>
      </c>
      <c r="AV35" s="5">
        <f t="shared" si="202"/>
        <v>6.0549829880363287E-4</v>
      </c>
      <c r="AW35" s="5">
        <f t="shared" si="203"/>
        <v>7.4709514794106263E-6</v>
      </c>
      <c r="AX35" s="5">
        <f t="shared" si="204"/>
        <v>1.0786399797994329E-4</v>
      </c>
      <c r="AY35" s="5">
        <f t="shared" si="205"/>
        <v>2.069419306701384E-4</v>
      </c>
      <c r="AZ35" s="5">
        <f t="shared" si="206"/>
        <v>1.9851369999027594E-4</v>
      </c>
      <c r="BA35" s="5">
        <f t="shared" si="207"/>
        <v>1.2695248680379619E-4</v>
      </c>
      <c r="BB35" s="5">
        <f t="shared" si="208"/>
        <v>6.0891013717658483E-5</v>
      </c>
      <c r="BC35" s="5">
        <f t="shared" si="209"/>
        <v>2.3364429606136413E-5</v>
      </c>
      <c r="BD35" s="5">
        <f t="shared" si="210"/>
        <v>3.4675112656824664E-3</v>
      </c>
      <c r="BE35" s="5">
        <f t="shared" si="211"/>
        <v>3.730779966240045E-3</v>
      </c>
      <c r="BF35" s="5">
        <f t="shared" si="212"/>
        <v>2.0070185920158254E-3</v>
      </c>
      <c r="BG35" s="5">
        <f t="shared" si="213"/>
        <v>7.1980008919454079E-4</v>
      </c>
      <c r="BH35" s="5">
        <f t="shared" si="214"/>
        <v>1.9361261916017548E-4</v>
      </c>
      <c r="BI35" s="5">
        <f t="shared" si="215"/>
        <v>4.166250808888895E-5</v>
      </c>
      <c r="BJ35" s="8">
        <f t="shared" si="216"/>
        <v>0.20911869113722209</v>
      </c>
      <c r="BK35" s="8">
        <f t="shared" si="217"/>
        <v>0.22088006893216963</v>
      </c>
      <c r="BL35" s="8">
        <f t="shared" si="218"/>
        <v>0.50751723338386268</v>
      </c>
      <c r="BM35" s="8">
        <f t="shared" si="219"/>
        <v>0.57180897959286503</v>
      </c>
      <c r="BN35" s="8">
        <f t="shared" si="220"/>
        <v>0.42443031589234059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774</v>
      </c>
      <c r="E36" s="1">
        <f>VLOOKUP(A36,home!$A$2:$E$670,3,FALSE)</f>
        <v>1.756</v>
      </c>
      <c r="F36">
        <f>VLOOKUP(B36,home!$B$2:$E$670,3,FALSE)</f>
        <v>1.7219</v>
      </c>
      <c r="G36">
        <f>VLOOKUP(C36,away!$B$2:$E$670,4,FALSE)</f>
        <v>0.65080000000000005</v>
      </c>
      <c r="H36">
        <f>VLOOKUP(A36,away!$A$2:$E$670,3,FALSE)</f>
        <v>1.3160000000000001</v>
      </c>
      <c r="I36">
        <f>VLOOKUP(C36,away!$B$2:$E$670,3,FALSE)</f>
        <v>1.4112</v>
      </c>
      <c r="J36">
        <f>VLOOKUP(B36,home!$B$2:$E$670,4,FALSE)</f>
        <v>0.4546</v>
      </c>
      <c r="K36" s="3">
        <f t="shared" si="166"/>
        <v>1.9677955851200002</v>
      </c>
      <c r="L36" s="3">
        <f t="shared" si="167"/>
        <v>0.84425548031999997</v>
      </c>
      <c r="M36" s="5">
        <f t="shared" si="2"/>
        <v>6.0081634563897306E-2</v>
      </c>
      <c r="N36" s="5">
        <f t="shared" si="168"/>
        <v>0.11822837524163032</v>
      </c>
      <c r="O36" s="5">
        <f t="shared" si="169"/>
        <v>5.0724249247153838E-2</v>
      </c>
      <c r="P36" s="5">
        <f t="shared" si="170"/>
        <v>9.9814953727075814E-2</v>
      </c>
      <c r="Q36" s="5">
        <f t="shared" si="171"/>
        <v>0.11632463741819545</v>
      </c>
      <c r="R36" s="5">
        <f t="shared" si="172"/>
        <v>2.1412112706013623E-2</v>
      </c>
      <c r="S36" s="5">
        <f t="shared" si="173"/>
        <v>4.1456199801548854E-2</v>
      </c>
      <c r="T36" s="5">
        <f t="shared" si="174"/>
        <v>9.8207712636548442E-2</v>
      </c>
      <c r="U36" s="5">
        <f t="shared" si="175"/>
        <v>4.2134660850985467E-2</v>
      </c>
      <c r="V36" s="5">
        <f t="shared" si="176"/>
        <v>7.6524561492733465E-3</v>
      </c>
      <c r="W36" s="5">
        <f t="shared" si="177"/>
        <v>7.6301035984069954E-2</v>
      </c>
      <c r="X36" s="5">
        <f t="shared" si="178"/>
        <v>6.4417567783644575E-2</v>
      </c>
      <c r="Y36" s="5">
        <f t="shared" si="179"/>
        <v>2.7192442315113498E-2</v>
      </c>
      <c r="Z36" s="5">
        <f t="shared" si="180"/>
        <v>6.025764499093836E-3</v>
      </c>
      <c r="AA36" s="5">
        <f t="shared" si="181"/>
        <v>1.1857472778289678E-2</v>
      </c>
      <c r="AB36" s="5">
        <f t="shared" si="182"/>
        <v>1.1666541291899505E-2</v>
      </c>
      <c r="AC36" s="5">
        <f t="shared" si="183"/>
        <v>7.9457470862607886E-4</v>
      </c>
      <c r="AD36" s="5">
        <f t="shared" si="184"/>
        <v>3.7536210437383789E-2</v>
      </c>
      <c r="AE36" s="5">
        <f t="shared" si="185"/>
        <v>3.1690151372206044E-2</v>
      </c>
      <c r="AF36" s="5">
        <f t="shared" si="186"/>
        <v>1.3377291984077657E-2</v>
      </c>
      <c r="AG36" s="5">
        <f t="shared" si="187"/>
        <v>3.7646173564661227E-3</v>
      </c>
      <c r="AH36" s="5">
        <f t="shared" si="188"/>
        <v>1.2718211753694176E-3</v>
      </c>
      <c r="AI36" s="5">
        <f t="shared" si="189"/>
        <v>2.5026840939540696E-3</v>
      </c>
      <c r="AJ36" s="5">
        <f t="shared" si="190"/>
        <v>2.4623853555164328E-3</v>
      </c>
      <c r="AK36" s="5">
        <f t="shared" si="191"/>
        <v>1.6151570104831268E-3</v>
      </c>
      <c r="AL36" s="5">
        <f t="shared" si="192"/>
        <v>5.2801784338852836E-5</v>
      </c>
      <c r="AM36" s="5">
        <f t="shared" si="193"/>
        <v>1.4772717836163813E-2</v>
      </c>
      <c r="AN36" s="5">
        <f t="shared" si="194"/>
        <v>1.2471947992402312E-2</v>
      </c>
      <c r="AO36" s="5">
        <f t="shared" si="195"/>
        <v>5.2647552214258346E-3</v>
      </c>
      <c r="AP36" s="5">
        <f t="shared" si="196"/>
        <v>1.4815994827440321E-3</v>
      </c>
      <c r="AQ36" s="5">
        <f t="shared" si="197"/>
        <v>3.1271212073648161E-4</v>
      </c>
      <c r="AR36" s="5">
        <f t="shared" si="198"/>
        <v>2.1474839945853099E-4</v>
      </c>
      <c r="AS36" s="5">
        <f t="shared" si="199"/>
        <v>4.2258095236608349E-4</v>
      </c>
      <c r="AT36" s="5">
        <f t="shared" si="200"/>
        <v>4.1577646621089207E-4</v>
      </c>
      <c r="AU36" s="5">
        <f t="shared" si="201"/>
        <v>2.7272103153552958E-4</v>
      </c>
      <c r="AV36" s="5">
        <f t="shared" si="202"/>
        <v>1.3416481045624688E-4</v>
      </c>
      <c r="AW36" s="5">
        <f t="shared" si="203"/>
        <v>2.4366882468165997E-6</v>
      </c>
      <c r="AX36" s="5">
        <f t="shared" si="204"/>
        <v>4.8449481563711053E-3</v>
      </c>
      <c r="AY36" s="5">
        <f t="shared" si="205"/>
        <v>4.0903740328825855E-3</v>
      </c>
      <c r="AZ36" s="5">
        <f t="shared" si="206"/>
        <v>1.7266603469098709E-3</v>
      </c>
      <c r="BA36" s="5">
        <f t="shared" si="207"/>
        <v>4.8591415350996363E-4</v>
      </c>
      <c r="BB36" s="5">
        <f t="shared" si="208"/>
        <v>1.0255892176646015E-4</v>
      </c>
      <c r="BC36" s="5">
        <f t="shared" si="209"/>
        <v>1.7317186351408826E-5</v>
      </c>
      <c r="BD36" s="5">
        <f t="shared" si="210"/>
        <v>3.0217085522135535E-5</v>
      </c>
      <c r="BE36" s="5">
        <f t="shared" si="211"/>
        <v>5.9461047485651782E-5</v>
      </c>
      <c r="BF36" s="5">
        <f t="shared" si="212"/>
        <v>5.8503593364438129E-5</v>
      </c>
      <c r="BG36" s="5">
        <f t="shared" si="213"/>
        <v>3.8374370912065712E-5</v>
      </c>
      <c r="BH36" s="5">
        <f t="shared" si="214"/>
        <v>1.8878229415630069E-5</v>
      </c>
      <c r="BI36" s="5">
        <f t="shared" si="215"/>
        <v>7.4296992997918719E-6</v>
      </c>
      <c r="BJ36" s="8">
        <f t="shared" si="216"/>
        <v>0.63261154798059993</v>
      </c>
      <c r="BK36" s="8">
        <f t="shared" si="217"/>
        <v>0.21394299476764284</v>
      </c>
      <c r="BL36" s="8">
        <f t="shared" si="218"/>
        <v>0.14731994019569214</v>
      </c>
      <c r="BM36" s="8">
        <f t="shared" si="219"/>
        <v>0.52922634719442652</v>
      </c>
      <c r="BN36" s="8">
        <f t="shared" si="220"/>
        <v>0.46658596290396637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774</v>
      </c>
      <c r="E37" s="1">
        <f>VLOOKUP(A37,home!$A$2:$E$670,3,FALSE)</f>
        <v>1.5048999999999999</v>
      </c>
      <c r="F37">
        <f>VLOOKUP(B37,home!$B$2:$E$670,3,FALSE)</f>
        <v>1.9137</v>
      </c>
      <c r="G37">
        <f>VLOOKUP(C37,away!$B$2:$E$670,4,FALSE)</f>
        <v>0.75309999999999999</v>
      </c>
      <c r="H37">
        <f>VLOOKUP(A37,away!$A$2:$E$670,3,FALSE)</f>
        <v>1.3310999999999999</v>
      </c>
      <c r="I37">
        <f>VLOOKUP(C37,away!$B$2:$E$670,3,FALSE)</f>
        <v>1.6528</v>
      </c>
      <c r="J37">
        <f>VLOOKUP(B37,home!$B$2:$E$670,4,FALSE)</f>
        <v>0.50780000000000003</v>
      </c>
      <c r="K37" s="3">
        <f t="shared" si="166"/>
        <v>2.1688731216029997</v>
      </c>
      <c r="L37" s="3">
        <f t="shared" si="167"/>
        <v>1.1171813682239999</v>
      </c>
      <c r="M37" s="5">
        <f t="shared" si="2"/>
        <v>3.7401125186001326E-2</v>
      </c>
      <c r="N37" s="5">
        <f t="shared" si="168"/>
        <v>8.1118295133627269E-2</v>
      </c>
      <c r="O37" s="5">
        <f t="shared" si="169"/>
        <v>4.1783840208414073E-2</v>
      </c>
      <c r="P37" s="5">
        <f t="shared" si="170"/>
        <v>9.0623847945383959E-2</v>
      </c>
      <c r="Q37" s="5">
        <f t="shared" si="171"/>
        <v>8.7967644992791819E-2</v>
      </c>
      <c r="R37" s="5">
        <f t="shared" si="172"/>
        <v>2.3340063886844512E-2</v>
      </c>
      <c r="S37" s="5">
        <f t="shared" si="173"/>
        <v>5.4895954169728818E-2</v>
      </c>
      <c r="T37" s="5">
        <f t="shared" si="174"/>
        <v>9.8275813992490274E-2</v>
      </c>
      <c r="U37" s="5">
        <f t="shared" si="175"/>
        <v>5.06216372206739E-2</v>
      </c>
      <c r="V37" s="5">
        <f t="shared" si="176"/>
        <v>1.4779361074636245E-2</v>
      </c>
      <c r="W37" s="5">
        <f t="shared" si="177"/>
        <v>6.3596886931860289E-2</v>
      </c>
      <c r="X37" s="5">
        <f t="shared" si="178"/>
        <v>7.1049257157322715E-2</v>
      </c>
      <c r="Y37" s="5">
        <f t="shared" si="179"/>
        <v>3.9687453161158313E-2</v>
      </c>
      <c r="Z37" s="5">
        <f t="shared" si="180"/>
        <v>8.6916948358468377E-3</v>
      </c>
      <c r="AA37" s="5">
        <f t="shared" si="181"/>
        <v>1.8851183310643803E-2</v>
      </c>
      <c r="AB37" s="5">
        <f t="shared" si="182"/>
        <v>2.0442912396433203E-2</v>
      </c>
      <c r="AC37" s="5">
        <f t="shared" si="183"/>
        <v>2.2381722543387971E-3</v>
      </c>
      <c r="AD37" s="5">
        <f t="shared" si="184"/>
        <v>3.4483394671034222E-2</v>
      </c>
      <c r="AE37" s="5">
        <f t="shared" si="185"/>
        <v>3.8524206039594208E-2</v>
      </c>
      <c r="AF37" s="5">
        <f t="shared" si="186"/>
        <v>2.1519262606528575E-2</v>
      </c>
      <c r="AG37" s="5">
        <f t="shared" si="187"/>
        <v>8.0136397473110476E-3</v>
      </c>
      <c r="AH37" s="5">
        <f t="shared" si="188"/>
        <v>2.4275498822242123E-3</v>
      </c>
      <c r="AI37" s="5">
        <f t="shared" si="189"/>
        <v>5.2650476909066211E-3</v>
      </c>
      <c r="AJ37" s="5">
        <f t="shared" si="190"/>
        <v>5.7096102103826561E-3</v>
      </c>
      <c r="AK37" s="5">
        <f t="shared" si="191"/>
        <v>4.1278067067096634E-3</v>
      </c>
      <c r="AL37" s="5">
        <f t="shared" si="192"/>
        <v>2.1692586096708471E-4</v>
      </c>
      <c r="AM37" s="5">
        <f t="shared" si="193"/>
        <v>1.4958021568726849E-2</v>
      </c>
      <c r="AN37" s="5">
        <f t="shared" si="194"/>
        <v>1.6710823002074365E-2</v>
      </c>
      <c r="AO37" s="5">
        <f t="shared" si="195"/>
        <v>9.334510052803266E-3</v>
      </c>
      <c r="AP37" s="5">
        <f t="shared" si="196"/>
        <v>3.4761135708304769E-3</v>
      </c>
      <c r="AQ37" s="5">
        <f t="shared" si="197"/>
        <v>9.7086232879060202E-4</v>
      </c>
      <c r="AR37" s="5">
        <f t="shared" si="198"/>
        <v>5.4240269977105099E-4</v>
      </c>
      <c r="AS37" s="5">
        <f t="shared" si="199"/>
        <v>1.176402636618334E-3</v>
      </c>
      <c r="AT37" s="5">
        <f t="shared" si="200"/>
        <v>1.275734029372203E-3</v>
      </c>
      <c r="AU37" s="5">
        <f t="shared" si="201"/>
        <v>9.2230174887322097E-4</v>
      </c>
      <c r="AV37" s="5">
        <f t="shared" si="202"/>
        <v>5.0008886828464231E-4</v>
      </c>
      <c r="AW37" s="5">
        <f t="shared" si="203"/>
        <v>1.4600464069475884E-5</v>
      </c>
      <c r="AX37" s="5">
        <f t="shared" si="204"/>
        <v>5.407008488794933E-3</v>
      </c>
      <c r="AY37" s="5">
        <f t="shared" si="205"/>
        <v>6.0406091415107057E-3</v>
      </c>
      <c r="AZ37" s="5">
        <f t="shared" si="206"/>
        <v>3.374227992809667E-3</v>
      </c>
      <c r="BA37" s="5">
        <f t="shared" si="207"/>
        <v>1.256541548568941E-3</v>
      </c>
      <c r="BB37" s="5">
        <f t="shared" si="208"/>
        <v>3.5094620161513847E-4</v>
      </c>
      <c r="BC37" s="5">
        <f t="shared" si="209"/>
        <v>7.8414111538683222E-5</v>
      </c>
      <c r="BD37" s="5">
        <f t="shared" si="210"/>
        <v>1.0099369837643553E-4</v>
      </c>
      <c r="BE37" s="5">
        <f t="shared" si="211"/>
        <v>2.1904251785993153E-4</v>
      </c>
      <c r="BF37" s="5">
        <f t="shared" si="212"/>
        <v>2.375377147373253E-4</v>
      </c>
      <c r="BG37" s="5">
        <f t="shared" si="213"/>
        <v>1.7172972162026186E-4</v>
      </c>
      <c r="BH37" s="5">
        <f t="shared" si="214"/>
        <v>9.3114994350637897E-5</v>
      </c>
      <c r="BI37" s="5">
        <f t="shared" si="215"/>
        <v>4.0390921693062744E-5</v>
      </c>
      <c r="BJ37" s="8">
        <f t="shared" si="216"/>
        <v>0.60619393244178221</v>
      </c>
      <c r="BK37" s="8">
        <f t="shared" si="217"/>
        <v>0.20619599563256691</v>
      </c>
      <c r="BL37" s="8">
        <f t="shared" si="218"/>
        <v>0.17784939106478978</v>
      </c>
      <c r="BM37" s="8">
        <f t="shared" si="219"/>
        <v>0.6306701879444816</v>
      </c>
      <c r="BN37" s="8">
        <f t="shared" si="220"/>
        <v>0.36223481735306295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774</v>
      </c>
      <c r="E38" s="1">
        <f>VLOOKUP(A38,home!$A$2:$E$670,3,FALSE)</f>
        <v>1.4933000000000001</v>
      </c>
      <c r="F38">
        <f>VLOOKUP(B38,home!$B$2:$E$670,3,FALSE)</f>
        <v>1.3289</v>
      </c>
      <c r="G38">
        <f>VLOOKUP(C38,away!$B$2:$E$670,4,FALSE)</f>
        <v>0.58040000000000003</v>
      </c>
      <c r="H38">
        <f>VLOOKUP(A38,away!$A$2:$E$670,3,FALSE)</f>
        <v>1.2851999999999999</v>
      </c>
      <c r="I38">
        <f>VLOOKUP(C38,away!$B$2:$E$670,3,FALSE)</f>
        <v>1.9712000000000001</v>
      </c>
      <c r="J38">
        <f>VLOOKUP(B38,home!$B$2:$E$670,4,FALSE)</f>
        <v>0.87480000000000002</v>
      </c>
      <c r="K38" s="3">
        <f t="shared" si="166"/>
        <v>1.151772673148</v>
      </c>
      <c r="L38" s="3">
        <f t="shared" si="167"/>
        <v>2.2162062827520002</v>
      </c>
      <c r="M38" s="5">
        <f t="shared" si="2"/>
        <v>3.4459210598753738E-2</v>
      </c>
      <c r="N38" s="5">
        <f t="shared" si="168"/>
        <v>3.9689177105896492E-2</v>
      </c>
      <c r="O38" s="5">
        <f t="shared" si="169"/>
        <v>7.6368719027632356E-2</v>
      </c>
      <c r="P38" s="5">
        <f t="shared" si="170"/>
        <v>8.7959403659344654E-2</v>
      </c>
      <c r="Q38" s="5">
        <f t="shared" si="171"/>
        <v>2.2856454805151406E-2</v>
      </c>
      <c r="R38" s="5">
        <f t="shared" si="172"/>
        <v>8.462441745738053E-2</v>
      </c>
      <c r="S38" s="5">
        <f t="shared" si="173"/>
        <v>5.6130542151677648E-2</v>
      </c>
      <c r="T38" s="5">
        <f t="shared" si="174"/>
        <v>5.0654618740613694E-2</v>
      </c>
      <c r="U38" s="5">
        <f t="shared" si="175"/>
        <v>9.746809150847946E-2</v>
      </c>
      <c r="V38" s="5">
        <f t="shared" si="176"/>
        <v>1.5919656018907546E-2</v>
      </c>
      <c r="W38" s="5">
        <f t="shared" si="177"/>
        <v>8.7751466832052278E-3</v>
      </c>
      <c r="X38" s="5">
        <f t="shared" si="178"/>
        <v>1.9447535211389803E-2</v>
      </c>
      <c r="Y38" s="5">
        <f t="shared" si="179"/>
        <v>2.1549874859761418E-2</v>
      </c>
      <c r="Z38" s="5">
        <f t="shared" si="180"/>
        <v>6.2515055214424922E-2</v>
      </c>
      <c r="AA38" s="5">
        <f t="shared" si="181"/>
        <v>7.2003132256313024E-2</v>
      </c>
      <c r="AB38" s="5">
        <f t="shared" si="182"/>
        <v>4.1465620056941328E-2</v>
      </c>
      <c r="AC38" s="5">
        <f t="shared" si="183"/>
        <v>2.5397481282109823E-3</v>
      </c>
      <c r="AD38" s="5">
        <f t="shared" si="184"/>
        <v>2.5267435381452746E-3</v>
      </c>
      <c r="AE38" s="5">
        <f t="shared" si="185"/>
        <v>5.5997849041405758E-3</v>
      </c>
      <c r="AF38" s="5">
        <f t="shared" si="186"/>
        <v>6.2051392433080761E-3</v>
      </c>
      <c r="AG38" s="5">
        <f t="shared" si="187"/>
        <v>4.5839561921234501E-3</v>
      </c>
      <c r="AH38" s="5">
        <f t="shared" si="188"/>
        <v>3.4636564533199188E-2</v>
      </c>
      <c r="AI38" s="5">
        <f t="shared" si="189"/>
        <v>3.9893448521066043E-2</v>
      </c>
      <c r="AJ38" s="5">
        <f t="shared" si="190"/>
        <v>2.2974091922100186E-2</v>
      </c>
      <c r="AK38" s="5">
        <f t="shared" si="191"/>
        <v>8.820310422088402E-3</v>
      </c>
      <c r="AL38" s="5">
        <f t="shared" si="192"/>
        <v>2.5931497201558501E-4</v>
      </c>
      <c r="AM38" s="5">
        <f t="shared" si="193"/>
        <v>5.8204683185780314E-4</v>
      </c>
      <c r="AN38" s="5">
        <f t="shared" si="194"/>
        <v>1.2899358456191605E-3</v>
      </c>
      <c r="AO38" s="5">
        <f t="shared" si="195"/>
        <v>1.4293819627040989E-3</v>
      </c>
      <c r="AP38" s="5">
        <f t="shared" si="196"/>
        <v>1.0559350953990698E-3</v>
      </c>
      <c r="AQ38" s="5">
        <f t="shared" si="197"/>
        <v>5.8504249815043792E-4</v>
      </c>
      <c r="AR38" s="5">
        <f t="shared" si="198"/>
        <v>1.5352354386284217E-2</v>
      </c>
      <c r="AS38" s="5">
        <f t="shared" si="199"/>
        <v>1.7682422250605997E-2</v>
      </c>
      <c r="AT38" s="5">
        <f t="shared" si="200"/>
        <v>1.0183065371656074E-2</v>
      </c>
      <c r="AU38" s="5">
        <f t="shared" si="201"/>
        <v>3.9095254746510499E-3</v>
      </c>
      <c r="AV38" s="5">
        <f t="shared" si="202"/>
        <v>1.1257211516697615E-3</v>
      </c>
      <c r="AW38" s="5">
        <f t="shared" si="203"/>
        <v>1.8386626054160471E-5</v>
      </c>
      <c r="AX38" s="5">
        <f t="shared" si="204"/>
        <v>1.1173093923769785E-4</v>
      </c>
      <c r="AY38" s="5">
        <f t="shared" si="205"/>
        <v>2.4761880951636796E-4</v>
      </c>
      <c r="AZ38" s="5">
        <f t="shared" si="206"/>
        <v>2.7438718068887279E-4</v>
      </c>
      <c r="BA38" s="5">
        <f t="shared" si="207"/>
        <v>2.0269953124976272E-4</v>
      </c>
      <c r="BB38" s="5">
        <f t="shared" si="208"/>
        <v>1.1230599366665241E-4</v>
      </c>
      <c r="BC38" s="5">
        <f t="shared" si="209"/>
        <v>4.9778649750948246E-5</v>
      </c>
      <c r="BD38" s="5">
        <f t="shared" si="210"/>
        <v>5.6706640409863859E-3</v>
      </c>
      <c r="BE38" s="5">
        <f t="shared" si="211"/>
        <v>6.5313158810111306E-3</v>
      </c>
      <c r="BF38" s="5">
        <f t="shared" si="212"/>
        <v>3.7612955757230881E-3</v>
      </c>
      <c r="BG38" s="5">
        <f t="shared" si="213"/>
        <v>1.4440524865834423E-3</v>
      </c>
      <c r="BH38" s="5">
        <f t="shared" si="214"/>
        <v>4.1580504815955717E-4</v>
      </c>
      <c r="BI38" s="5">
        <f t="shared" si="215"/>
        <v>9.5782578365433127E-5</v>
      </c>
      <c r="BJ38" s="8">
        <f t="shared" si="216"/>
        <v>0.18782929462157627</v>
      </c>
      <c r="BK38" s="8">
        <f t="shared" si="217"/>
        <v>0.19751549433842652</v>
      </c>
      <c r="BL38" s="8">
        <f t="shared" si="218"/>
        <v>0.54442639995089659</v>
      </c>
      <c r="BM38" s="8">
        <f t="shared" si="219"/>
        <v>0.64609962928770281</v>
      </c>
      <c r="BN38" s="8">
        <f t="shared" si="220"/>
        <v>0.34595738265415915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774</v>
      </c>
      <c r="E39" s="1">
        <f>VLOOKUP(A39,home!$A$2:$E$670,3,FALSE)</f>
        <v>1.756</v>
      </c>
      <c r="F39">
        <f>VLOOKUP(B39,home!$B$2:$E$670,3,FALSE)</f>
        <v>2.3871000000000002</v>
      </c>
      <c r="G39">
        <f>VLOOKUP(C39,away!$B$2:$E$670,4,FALSE)</f>
        <v>0.8135</v>
      </c>
      <c r="H39">
        <f>VLOOKUP(A39,away!$A$2:$E$670,3,FALSE)</f>
        <v>1.3160000000000001</v>
      </c>
      <c r="I39">
        <f>VLOOKUP(C39,away!$B$2:$E$670,3,FALSE)</f>
        <v>1.4655</v>
      </c>
      <c r="J39">
        <f>VLOOKUP(B39,home!$B$2:$E$670,4,FALSE)</f>
        <v>0.38340000000000002</v>
      </c>
      <c r="K39" s="3">
        <f t="shared" si="166"/>
        <v>3.4099866726000001</v>
      </c>
      <c r="L39" s="3">
        <f t="shared" si="167"/>
        <v>0.73942447320000004</v>
      </c>
      <c r="M39" s="5">
        <f t="shared" si="2"/>
        <v>1.5773702161398645E-2</v>
      </c>
      <c r="N39" s="5">
        <f t="shared" si="168"/>
        <v>5.3788114147931193E-2</v>
      </c>
      <c r="O39" s="5">
        <f t="shared" si="169"/>
        <v>1.1663461411105894E-2</v>
      </c>
      <c r="P39" s="5">
        <f t="shared" si="170"/>
        <v>3.9772247968255493E-2</v>
      </c>
      <c r="Q39" s="5">
        <f t="shared" si="171"/>
        <v>9.1708376194366462E-2</v>
      </c>
      <c r="R39" s="5">
        <f t="shared" si="172"/>
        <v>4.3121244047977514E-3</v>
      </c>
      <c r="S39" s="5">
        <f t="shared" si="173"/>
        <v>2.5070710925420171E-2</v>
      </c>
      <c r="T39" s="5">
        <f t="shared" si="174"/>
        <v>6.7811417755546846E-2</v>
      </c>
      <c r="U39" s="5">
        <f t="shared" si="175"/>
        <v>1.4704286750953541E-2</v>
      </c>
      <c r="V39" s="5">
        <f t="shared" si="176"/>
        <v>7.0237758282291791E-3</v>
      </c>
      <c r="W39" s="5">
        <f t="shared" si="177"/>
        <v>0.10424144686285891</v>
      </c>
      <c r="X39" s="5">
        <f t="shared" si="178"/>
        <v>7.7078676932175252E-2</v>
      </c>
      <c r="Y39" s="5">
        <f t="shared" si="179"/>
        <v>2.8496930042763331E-2</v>
      </c>
      <c r="Z39" s="5">
        <f t="shared" si="180"/>
        <v>1.0628301054634807E-3</v>
      </c>
      <c r="AA39" s="5">
        <f t="shared" si="181"/>
        <v>3.6242364948685215E-3</v>
      </c>
      <c r="AB39" s="5">
        <f t="shared" si="182"/>
        <v>6.1792990729261001E-3</v>
      </c>
      <c r="AC39" s="5">
        <f t="shared" si="183"/>
        <v>1.1068713889081385E-3</v>
      </c>
      <c r="AD39" s="5">
        <f t="shared" si="184"/>
        <v>8.8865486133722499E-2</v>
      </c>
      <c r="AE39" s="5">
        <f t="shared" si="185"/>
        <v>6.5709315270089663E-2</v>
      </c>
      <c r="AF39" s="5">
        <f t="shared" si="186"/>
        <v>2.4293537913959377E-2</v>
      </c>
      <c r="AG39" s="5">
        <f t="shared" si="187"/>
        <v>5.9877454913978816E-3</v>
      </c>
      <c r="AH39" s="5">
        <f t="shared" si="188"/>
        <v>1.9647064770835865E-4</v>
      </c>
      <c r="AI39" s="5">
        <f t="shared" si="189"/>
        <v>6.6996229024259273E-4</v>
      </c>
      <c r="AJ39" s="5">
        <f t="shared" si="190"/>
        <v>1.1422812404359075E-3</v>
      </c>
      <c r="AK39" s="5">
        <f t="shared" si="191"/>
        <v>1.2983879354158134E-3</v>
      </c>
      <c r="AL39" s="5">
        <f t="shared" si="192"/>
        <v>1.1163584274173562E-4</v>
      </c>
      <c r="AM39" s="5">
        <f t="shared" si="193"/>
        <v>6.0606024674022756E-2</v>
      </c>
      <c r="AN39" s="5">
        <f t="shared" si="194"/>
        <v>4.4813577867335481E-2</v>
      </c>
      <c r="AO39" s="5">
        <f t="shared" si="195"/>
        <v>1.6568128103380857E-2</v>
      </c>
      <c r="AP39" s="5">
        <f t="shared" si="196"/>
        <v>4.0836264649175029E-3</v>
      </c>
      <c r="AQ39" s="5">
        <f t="shared" si="197"/>
        <v>7.5488333689180062E-4</v>
      </c>
      <c r="AR39" s="5">
        <f t="shared" si="198"/>
        <v>2.9055041036203189E-5</v>
      </c>
      <c r="AS39" s="5">
        <f t="shared" si="199"/>
        <v>9.9077302705298978E-5</v>
      </c>
      <c r="AT39" s="5">
        <f t="shared" si="200"/>
        <v>1.6892614089111276E-4</v>
      </c>
      <c r="AU39" s="5">
        <f t="shared" si="201"/>
        <v>1.920119630308148E-4</v>
      </c>
      <c r="AV39" s="5">
        <f t="shared" si="202"/>
        <v>1.6368955872871061E-4</v>
      </c>
      <c r="AW39" s="5">
        <f t="shared" si="203"/>
        <v>7.8189359702037941E-6</v>
      </c>
      <c r="AX39" s="5">
        <f t="shared" si="204"/>
        <v>3.4444289402947401E-2</v>
      </c>
      <c r="AY39" s="5">
        <f t="shared" si="205"/>
        <v>2.5468950546522724E-2</v>
      </c>
      <c r="AZ39" s="5">
        <f t="shared" si="206"/>
        <v>9.4161826704097073E-3</v>
      </c>
      <c r="BA39" s="5">
        <f t="shared" si="207"/>
        <v>2.3208519702075563E-3</v>
      </c>
      <c r="BB39" s="5">
        <f t="shared" si="208"/>
        <v>4.2902368636147607E-4</v>
      </c>
      <c r="BC39" s="5">
        <f t="shared" si="209"/>
        <v>6.3446122655631327E-5</v>
      </c>
      <c r="BD39" s="5">
        <f t="shared" si="210"/>
        <v>3.5806680686664863E-6</v>
      </c>
      <c r="BE39" s="5">
        <f t="shared" si="211"/>
        <v>1.22100303931571E-5</v>
      </c>
      <c r="BF39" s="5">
        <f t="shared" si="212"/>
        <v>2.081802045635333E-5</v>
      </c>
      <c r="BG39" s="5">
        <f t="shared" si="213"/>
        <v>2.3663057435359678E-5</v>
      </c>
      <c r="BH39" s="5">
        <f t="shared" si="214"/>
        <v>2.0172677621886207E-5</v>
      </c>
      <c r="BI39" s="5">
        <f t="shared" si="215"/>
        <v>1.3757712368257645E-5</v>
      </c>
      <c r="BJ39" s="8">
        <f t="shared" si="216"/>
        <v>0.8069500315904643</v>
      </c>
      <c r="BK39" s="8">
        <f t="shared" si="217"/>
        <v>0.11432789466147608</v>
      </c>
      <c r="BL39" s="8">
        <f t="shared" si="218"/>
        <v>4.4537472421190299E-2</v>
      </c>
      <c r="BM39" s="8">
        <f t="shared" si="219"/>
        <v>0.72439907088018662</v>
      </c>
      <c r="BN39" s="8">
        <f t="shared" si="220"/>
        <v>0.21701802628785546</v>
      </c>
    </row>
    <row r="40" spans="1:66" x14ac:dyDescent="0.25">
      <c r="A40" s="10" t="s">
        <v>22</v>
      </c>
      <c r="B40" t="s">
        <v>280</v>
      </c>
      <c r="C40" t="s">
        <v>743</v>
      </c>
      <c r="D40" t="s">
        <v>774</v>
      </c>
      <c r="E40" s="1">
        <f>VLOOKUP(A40,home!$A$2:$E$670,3,FALSE)</f>
        <v>1.5048999999999999</v>
      </c>
      <c r="F40">
        <f>VLOOKUP(B40,home!$B$2:$E$670,3,FALSE)</f>
        <v>1.5948</v>
      </c>
      <c r="G40" t="e">
        <f>VLOOKUP(C40,away!$B$2:$E$670,4,FALSE)</f>
        <v>#N/A</v>
      </c>
      <c r="H40">
        <f>VLOOKUP(A40,away!$A$2:$E$670,3,FALSE)</f>
        <v>1.3310999999999999</v>
      </c>
      <c r="I40" t="e">
        <f>VLOOKUP(C40,away!$B$2:$E$670,3,FALSE)</f>
        <v>#N/A</v>
      </c>
      <c r="J40">
        <f>VLOOKUP(B40,home!$B$2:$E$670,4,FALSE)</f>
        <v>0.65110000000000001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744</v>
      </c>
      <c r="C41" t="s">
        <v>385</v>
      </c>
      <c r="D41" t="s">
        <v>774</v>
      </c>
      <c r="E41" s="1">
        <f>VLOOKUP(A41,home!$A$2:$E$670,3,FALSE)</f>
        <v>1.4548000000000001</v>
      </c>
      <c r="F41" t="e">
        <f>VLOOKUP(B41,home!$B$2:$E$670,3,FALSE)</f>
        <v>#N/A</v>
      </c>
      <c r="G41">
        <f>VLOOKUP(C41,away!$B$2:$E$670,4,FALSE)</f>
        <v>0.59570000000000001</v>
      </c>
      <c r="H41">
        <f>VLOOKUP(A41,away!$A$2:$E$670,3,FALSE)</f>
        <v>1.0669</v>
      </c>
      <c r="I41">
        <f>VLOOKUP(C41,away!$B$2:$E$670,3,FALSE)</f>
        <v>1.8121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673</v>
      </c>
      <c r="D42" t="s">
        <v>775</v>
      </c>
      <c r="E42" s="1">
        <f>VLOOKUP(A42,home!$A$2:$E$670,3,FALSE)</f>
        <v>1.4548000000000001</v>
      </c>
      <c r="F42">
        <f>VLOOKUP(B42,home!$B$2:$E$670,3,FALSE)</f>
        <v>1.5711999999999999</v>
      </c>
      <c r="G42">
        <f>VLOOKUP(C42,away!$B$2:$E$670,4,FALSE)</f>
        <v>0.97299999999999998</v>
      </c>
      <c r="H42">
        <f>VLOOKUP(A42,away!$A$2:$E$670,3,FALSE)</f>
        <v>1.0669</v>
      </c>
      <c r="I42">
        <f>VLOOKUP(C42,away!$B$2:$E$670,3,FALSE)</f>
        <v>1.5556000000000001</v>
      </c>
      <c r="J42">
        <f>VLOOKUP(B42,home!$B$2:$E$670,4,FALSE)</f>
        <v>0.87029999999999996</v>
      </c>
      <c r="K42" s="3">
        <f t="shared" si="166"/>
        <v>2.2240656524799998</v>
      </c>
      <c r="L42" s="3">
        <f t="shared" si="167"/>
        <v>1.4444104876919999</v>
      </c>
      <c r="M42" s="5">
        <f t="shared" si="2"/>
        <v>2.5515322110899786E-2</v>
      </c>
      <c r="N42" s="5">
        <f t="shared" si="168"/>
        <v>5.6747751518815698E-2</v>
      </c>
      <c r="O42" s="5">
        <f t="shared" si="169"/>
        <v>3.685459885382323E-2</v>
      </c>
      <c r="P42" s="5">
        <f t="shared" si="170"/>
        <v>8.1967047446717012E-2</v>
      </c>
      <c r="Q42" s="5">
        <f t="shared" si="171"/>
        <v>6.3105362504233875E-2</v>
      </c>
      <c r="R42" s="5">
        <f t="shared" si="172"/>
        <v>2.6616584552071918E-2</v>
      </c>
      <c r="S42" s="5">
        <f t="shared" si="173"/>
        <v>6.5829042231278251E-2</v>
      </c>
      <c r="T42" s="5">
        <f t="shared" si="174"/>
        <v>9.1150047430720901E-2</v>
      </c>
      <c r="U42" s="5">
        <f t="shared" si="175"/>
        <v>5.9197031488592913E-2</v>
      </c>
      <c r="V42" s="5">
        <f t="shared" si="176"/>
        <v>2.349704579028487E-2</v>
      </c>
      <c r="W42" s="5">
        <f t="shared" si="177"/>
        <v>4.6783489744321949E-2</v>
      </c>
      <c r="X42" s="5">
        <f t="shared" si="178"/>
        <v>6.7574563237529736E-2</v>
      </c>
      <c r="Y42" s="5">
        <f t="shared" si="179"/>
        <v>4.8802703920747113E-2</v>
      </c>
      <c r="Z42" s="5">
        <f t="shared" si="180"/>
        <v>1.2815091291184516E-2</v>
      </c>
      <c r="AA42" s="5">
        <f t="shared" si="181"/>
        <v>2.8501604374119055E-2</v>
      </c>
      <c r="AB42" s="5">
        <f t="shared" si="182"/>
        <v>3.1694719664525958E-2</v>
      </c>
      <c r="AC42" s="5">
        <f t="shared" si="183"/>
        <v>4.7177129951046374E-3</v>
      </c>
      <c r="AD42" s="5">
        <f t="shared" si="184"/>
        <v>2.601238816087419E-2</v>
      </c>
      <c r="AE42" s="5">
        <f t="shared" si="185"/>
        <v>3.757256626948189E-2</v>
      </c>
      <c r="AF42" s="5">
        <f t="shared" si="186"/>
        <v>2.7135104384571163E-2</v>
      </c>
      <c r="AG42" s="5">
        <f t="shared" si="187"/>
        <v>1.3064743119230587E-2</v>
      </c>
      <c r="AH42" s="5">
        <f t="shared" si="188"/>
        <v>4.6275630654293316E-3</v>
      </c>
      <c r="AI42" s="5">
        <f t="shared" si="189"/>
        <v>1.0292004068506434E-2</v>
      </c>
      <c r="AJ42" s="5">
        <f t="shared" si="190"/>
        <v>1.1445046371974788E-2</v>
      </c>
      <c r="AK42" s="5">
        <f t="shared" si="191"/>
        <v>8.484844842316654E-3</v>
      </c>
      <c r="AL42" s="5">
        <f t="shared" si="192"/>
        <v>6.06219279896206E-4</v>
      </c>
      <c r="AM42" s="5">
        <f t="shared" si="193"/>
        <v>1.1570651809515534E-2</v>
      </c>
      <c r="AN42" s="5">
        <f t="shared" si="194"/>
        <v>1.6712770823096655E-2</v>
      </c>
      <c r="AO42" s="5">
        <f t="shared" si="195"/>
        <v>1.2070050727636833E-2</v>
      </c>
      <c r="AP42" s="5">
        <f t="shared" si="196"/>
        <v>5.8113692859910323E-3</v>
      </c>
      <c r="AQ42" s="5">
        <f t="shared" si="197"/>
        <v>2.0985006861341539E-3</v>
      </c>
      <c r="AR42" s="5">
        <f t="shared" si="198"/>
        <v>1.3368201248324537E-3</v>
      </c>
      <c r="AS42" s="5">
        <f t="shared" si="199"/>
        <v>2.9731757231838858E-3</v>
      </c>
      <c r="AT42" s="5">
        <f t="shared" si="200"/>
        <v>3.3062690023603326E-3</v>
      </c>
      <c r="AU42" s="5">
        <f t="shared" si="201"/>
        <v>2.4511197753363102E-3</v>
      </c>
      <c r="AV42" s="5">
        <f t="shared" si="202"/>
        <v>1.3628628256099951E-3</v>
      </c>
      <c r="AW42" s="5">
        <f t="shared" si="203"/>
        <v>5.4096040652656377E-5</v>
      </c>
      <c r="AX42" s="5">
        <f t="shared" si="204"/>
        <v>4.2889815443915074E-3</v>
      </c>
      <c r="AY42" s="5">
        <f t="shared" si="205"/>
        <v>6.1950499242365243E-3</v>
      </c>
      <c r="AZ42" s="5">
        <f t="shared" si="206"/>
        <v>4.4740975411713827E-3</v>
      </c>
      <c r="BA42" s="5">
        <f t="shared" si="207"/>
        <v>2.1541444704749782E-3</v>
      </c>
      <c r="BB42" s="5">
        <f t="shared" si="208"/>
        <v>7.7786721628944698E-4</v>
      </c>
      <c r="BC42" s="5">
        <f t="shared" si="209"/>
        <v>2.2471191304805174E-4</v>
      </c>
      <c r="BD42" s="5">
        <f t="shared" si="210"/>
        <v>3.2181950141095365E-4</v>
      </c>
      <c r="BE42" s="5">
        <f t="shared" si="211"/>
        <v>7.1574769938634092E-4</v>
      </c>
      <c r="BF42" s="5">
        <f t="shared" si="212"/>
        <v>7.9593493702337056E-4</v>
      </c>
      <c r="BG42" s="5">
        <f t="shared" si="213"/>
        <v>5.9007051834750342E-4</v>
      </c>
      <c r="BH42" s="5">
        <f t="shared" si="214"/>
        <v>3.2808889309943792E-4</v>
      </c>
      <c r="BI42" s="5">
        <f t="shared" si="215"/>
        <v>1.4593824762052846E-4</v>
      </c>
      <c r="BJ42" s="8">
        <f t="shared" si="216"/>
        <v>0.54432691623251317</v>
      </c>
      <c r="BK42" s="8">
        <f t="shared" si="217"/>
        <v>0.20832743977841728</v>
      </c>
      <c r="BL42" s="8">
        <f t="shared" si="218"/>
        <v>0.23204184452957141</v>
      </c>
      <c r="BM42" s="8">
        <f t="shared" si="219"/>
        <v>0.70056367096154082</v>
      </c>
      <c r="BN42" s="8">
        <f t="shared" si="220"/>
        <v>0.29080666698656155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775</v>
      </c>
      <c r="E43" s="1">
        <f>VLOOKUP(A43,home!$A$2:$E$670,3,FALSE)</f>
        <v>1.756</v>
      </c>
      <c r="F43">
        <f>VLOOKUP(B43,home!$B$2:$E$670,3,FALSE)</f>
        <v>1.7613000000000001</v>
      </c>
      <c r="G43">
        <f>VLOOKUP(C43,away!$B$2:$E$670,4,FALSE)</f>
        <v>1.0576000000000001</v>
      </c>
      <c r="H43">
        <f>VLOOKUP(A43,away!$A$2:$E$670,3,FALSE)</f>
        <v>1.3160000000000001</v>
      </c>
      <c r="I43">
        <f>VLOOKUP(C43,away!$B$2:$E$670,3,FALSE)</f>
        <v>0.81420000000000003</v>
      </c>
      <c r="J43">
        <f>VLOOKUP(B43,home!$B$2:$E$670,4,FALSE)</f>
        <v>0.33050000000000002</v>
      </c>
      <c r="K43" s="3">
        <f t="shared" si="166"/>
        <v>3.2709905452800005</v>
      </c>
      <c r="L43" s="3">
        <f t="shared" si="167"/>
        <v>0.35412651960000008</v>
      </c>
      <c r="M43" s="5">
        <f t="shared" si="2"/>
        <v>2.6645977845568651E-2</v>
      </c>
      <c r="N43" s="5">
        <f t="shared" si="168"/>
        <v>8.7158741602595416E-2</v>
      </c>
      <c r="O43" s="5">
        <f t="shared" si="169"/>
        <v>9.4360473957899333E-3</v>
      </c>
      <c r="P43" s="5">
        <f t="shared" si="170"/>
        <v>3.0865221816442846E-2</v>
      </c>
      <c r="Q43" s="5">
        <f t="shared" si="171"/>
        <v>0.14254770986029616</v>
      </c>
      <c r="R43" s="5">
        <f t="shared" si="172"/>
        <v>1.6707773115258665E-3</v>
      </c>
      <c r="S43" s="5">
        <f t="shared" si="173"/>
        <v>8.9381399633702285E-3</v>
      </c>
      <c r="T43" s="5">
        <f t="shared" si="174"/>
        <v>5.0479924369777288E-2</v>
      </c>
      <c r="U43" s="5">
        <f t="shared" si="175"/>
        <v>5.4650967892694476E-3</v>
      </c>
      <c r="V43" s="5">
        <f t="shared" si="176"/>
        <v>1.1503828048843117E-3</v>
      </c>
      <c r="W43" s="5">
        <f t="shared" si="177"/>
        <v>0.15542407040144848</v>
      </c>
      <c r="X43" s="5">
        <f t="shared" si="178"/>
        <v>5.5039785113330332E-2</v>
      </c>
      <c r="Y43" s="5">
        <f t="shared" si="179"/>
        <v>9.7455237708577811E-3</v>
      </c>
      <c r="Z43" s="5">
        <f t="shared" si="180"/>
        <v>1.9722218478576676E-4</v>
      </c>
      <c r="AA43" s="5">
        <f t="shared" si="181"/>
        <v>6.4511190175370824E-4</v>
      </c>
      <c r="AB43" s="5">
        <f t="shared" si="182"/>
        <v>1.0550774656419904E-3</v>
      </c>
      <c r="AC43" s="5">
        <f t="shared" si="183"/>
        <v>8.3283724499532926E-5</v>
      </c>
      <c r="AD43" s="5">
        <f t="shared" si="184"/>
        <v>0.12709766619801777</v>
      </c>
      <c r="AE43" s="5">
        <f t="shared" si="185"/>
        <v>4.5008654179986604E-2</v>
      </c>
      <c r="AF43" s="5">
        <f t="shared" si="186"/>
        <v>7.9693790283193247E-3</v>
      </c>
      <c r="AG43" s="5">
        <f t="shared" si="187"/>
        <v>9.4072281955731769E-4</v>
      </c>
      <c r="AH43" s="5">
        <f t="shared" si="188"/>
        <v>1.7460401471522912E-5</v>
      </c>
      <c r="AI43" s="5">
        <f t="shared" si="189"/>
        <v>5.7112808130144452E-5</v>
      </c>
      <c r="AJ43" s="5">
        <f t="shared" si="190"/>
        <v>9.3407727704046648E-5</v>
      </c>
      <c r="AK43" s="5">
        <f t="shared" si="191"/>
        <v>1.0184526472534178E-4</v>
      </c>
      <c r="AL43" s="5">
        <f t="shared" si="192"/>
        <v>3.8588497600287503E-6</v>
      </c>
      <c r="AM43" s="5">
        <f t="shared" si="193"/>
        <v>8.3147052892173945E-2</v>
      </c>
      <c r="AN43" s="5">
        <f t="shared" si="194"/>
        <v>2.9444576455702674E-2</v>
      </c>
      <c r="AO43" s="5">
        <f t="shared" si="195"/>
        <v>5.2135526906770457E-3</v>
      </c>
      <c r="AP43" s="5">
        <f t="shared" si="196"/>
        <v>6.1541908970022606E-4</v>
      </c>
      <c r="AQ43" s="5">
        <f t="shared" si="197"/>
        <v>5.4484055082735311E-5</v>
      </c>
      <c r="AR43" s="5">
        <f t="shared" si="198"/>
        <v>1.2366382407858259E-6</v>
      </c>
      <c r="AS43" s="5">
        <f t="shared" si="199"/>
        <v>4.0450319935421288E-6</v>
      </c>
      <c r="AT43" s="5">
        <f t="shared" si="200"/>
        <v>6.6156307031157097E-6</v>
      </c>
      <c r="AU43" s="5">
        <f t="shared" si="201"/>
        <v>7.2132218269851891E-6</v>
      </c>
      <c r="AV43" s="5">
        <f t="shared" si="202"/>
        <v>5.8985950992689709E-6</v>
      </c>
      <c r="AW43" s="5">
        <f t="shared" si="203"/>
        <v>1.2416326072206622E-7</v>
      </c>
      <c r="AX43" s="5">
        <f t="shared" si="204"/>
        <v>4.532887064636619E-2</v>
      </c>
      <c r="AY43" s="5">
        <f t="shared" si="205"/>
        <v>1.6052155199396262E-2</v>
      </c>
      <c r="AZ43" s="5">
        <f t="shared" si="206"/>
        <v>2.8422469264206213E-3</v>
      </c>
      <c r="BA43" s="5">
        <f t="shared" si="207"/>
        <v>3.3550500396571073E-4</v>
      </c>
      <c r="BB43" s="5">
        <f t="shared" si="208"/>
        <v>2.9702804840690335E-5</v>
      </c>
      <c r="BC43" s="5">
        <f t="shared" si="209"/>
        <v>2.1037101801183406E-6</v>
      </c>
      <c r="BD43" s="5">
        <f t="shared" si="210"/>
        <v>7.2987732702291903E-8</v>
      </c>
      <c r="BE43" s="5">
        <f t="shared" si="211"/>
        <v>2.3874218359062073E-7</v>
      </c>
      <c r="BF43" s="5">
        <f t="shared" si="212"/>
        <v>3.9046171264221136E-7</v>
      </c>
      <c r="BG43" s="5">
        <f t="shared" si="213"/>
        <v>4.257321901155032E-7</v>
      </c>
      <c r="BH43" s="5">
        <f t="shared" si="214"/>
        <v>3.4814149217228963E-7</v>
      </c>
      <c r="BI43" s="5">
        <f t="shared" si="215"/>
        <v>2.2775350586304618E-7</v>
      </c>
      <c r="BJ43" s="8">
        <f t="shared" si="216"/>
        <v>0.86447784681869266</v>
      </c>
      <c r="BK43" s="8">
        <f t="shared" si="217"/>
        <v>8.3739020203921877E-2</v>
      </c>
      <c r="BL43" s="8">
        <f t="shared" si="218"/>
        <v>1.8568650002692789E-2</v>
      </c>
      <c r="BM43" s="8">
        <f t="shared" si="219"/>
        <v>0.65260623234173876</v>
      </c>
      <c r="BN43" s="8">
        <f t="shared" si="220"/>
        <v>0.29832447583221888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775</v>
      </c>
      <c r="E44" s="1">
        <f>VLOOKUP(A44,home!$A$2:$E$670,3,FALSE)</f>
        <v>1.381</v>
      </c>
      <c r="F44">
        <f>VLOOKUP(B44,home!$B$2:$E$670,3,FALSE)</f>
        <v>1.7068000000000001</v>
      </c>
      <c r="G44">
        <f>VLOOKUP(C44,away!$B$2:$E$670,4,FALSE)</f>
        <v>0.6915</v>
      </c>
      <c r="H44">
        <f>VLOOKUP(A44,away!$A$2:$E$670,3,FALSE)</f>
        <v>1.2659</v>
      </c>
      <c r="I44">
        <f>VLOOKUP(C44,away!$B$2:$E$670,3,FALSE)</f>
        <v>2.3338999999999999</v>
      </c>
      <c r="J44">
        <f>VLOOKUP(B44,home!$B$2:$E$670,4,FALSE)</f>
        <v>0.79</v>
      </c>
      <c r="K44" s="3">
        <f t="shared" si="166"/>
        <v>1.6299282881999999</v>
      </c>
      <c r="L44" s="3">
        <f t="shared" si="167"/>
        <v>2.3340423679</v>
      </c>
      <c r="M44" s="5">
        <f t="shared" si="2"/>
        <v>1.8987571297441528E-2</v>
      </c>
      <c r="N44" s="5">
        <f t="shared" si="168"/>
        <v>3.094837958191432E-2</v>
      </c>
      <c r="O44" s="5">
        <f t="shared" si="169"/>
        <v>4.4317795871750498E-2</v>
      </c>
      <c r="P44" s="5">
        <f t="shared" si="170"/>
        <v>7.2234829162039313E-2</v>
      </c>
      <c r="Q44" s="5">
        <f t="shared" si="171"/>
        <v>2.5221819677256722E-2</v>
      </c>
      <c r="R44" s="5">
        <f t="shared" si="172"/>
        <v>5.1719806608304698E-2</v>
      </c>
      <c r="S44" s="5">
        <f t="shared" si="173"/>
        <v>6.8701131681492181E-2</v>
      </c>
      <c r="T44" s="5">
        <f t="shared" si="174"/>
        <v>5.8868795722251094E-2</v>
      </c>
      <c r="U44" s="5">
        <f t="shared" si="175"/>
        <v>8.4299575851109115E-2</v>
      </c>
      <c r="V44" s="5">
        <f t="shared" si="176"/>
        <v>2.9040133865064082E-2</v>
      </c>
      <c r="W44" s="5">
        <f t="shared" si="177"/>
        <v>1.3703252457280043E-2</v>
      </c>
      <c r="X44" s="5">
        <f t="shared" si="178"/>
        <v>3.198397181332141E-2</v>
      </c>
      <c r="Y44" s="5">
        <f t="shared" si="179"/>
        <v>3.732597265300578E-2</v>
      </c>
      <c r="Z44" s="5">
        <f t="shared" si="180"/>
        <v>4.0238739961125848E-2</v>
      </c>
      <c r="AA44" s="5">
        <f t="shared" si="181"/>
        <v>6.5586260544162778E-2</v>
      </c>
      <c r="AB44" s="5">
        <f t="shared" si="182"/>
        <v>5.345045068909323E-2</v>
      </c>
      <c r="AC44" s="5">
        <f t="shared" si="183"/>
        <v>6.9048756806653578E-3</v>
      </c>
      <c r="AD44" s="5">
        <f t="shared" si="184"/>
        <v>5.5838297051167282E-3</v>
      </c>
      <c r="AE44" s="5">
        <f t="shared" si="185"/>
        <v>1.3032895106881007E-2</v>
      </c>
      <c r="AF44" s="5">
        <f t="shared" si="186"/>
        <v>1.5209664677928437E-2</v>
      </c>
      <c r="AG44" s="5">
        <f t="shared" si="187"/>
        <v>1.1833333919945692E-2</v>
      </c>
      <c r="AH44" s="5">
        <f t="shared" si="188"/>
        <v>2.3479730975044633E-2</v>
      </c>
      <c r="AI44" s="5">
        <f t="shared" si="189"/>
        <v>3.8270277715551013E-2</v>
      </c>
      <c r="AJ44" s="5">
        <f t="shared" si="190"/>
        <v>3.1188904122923338E-2</v>
      </c>
      <c r="AK44" s="5">
        <f t="shared" si="191"/>
        <v>1.694522570263679E-2</v>
      </c>
      <c r="AL44" s="5">
        <f t="shared" si="192"/>
        <v>1.0507347303447673E-3</v>
      </c>
      <c r="AM44" s="5">
        <f t="shared" si="193"/>
        <v>1.8202483985722423E-3</v>
      </c>
      <c r="AN44" s="5">
        <f t="shared" si="194"/>
        <v>4.2485368823697396E-3</v>
      </c>
      <c r="AO44" s="5">
        <f t="shared" si="195"/>
        <v>4.9581325425183762E-3</v>
      </c>
      <c r="AP44" s="5">
        <f t="shared" si="196"/>
        <v>3.857497139967212E-3</v>
      </c>
      <c r="AQ44" s="5">
        <f t="shared" si="197"/>
        <v>2.2508904396841374E-3</v>
      </c>
      <c r="AR44" s="5">
        <f t="shared" si="198"/>
        <v>1.096053737652963E-2</v>
      </c>
      <c r="AS44" s="5">
        <f t="shared" si="199"/>
        <v>1.7864889923879055E-2</v>
      </c>
      <c r="AT44" s="5">
        <f t="shared" si="200"/>
        <v>1.455924472625481E-2</v>
      </c>
      <c r="AU44" s="5">
        <f t="shared" si="201"/>
        <v>7.910174944716462E-3</v>
      </c>
      <c r="AV44" s="5">
        <f t="shared" si="202"/>
        <v>3.2232544767510593E-3</v>
      </c>
      <c r="AW44" s="5">
        <f t="shared" si="203"/>
        <v>1.1103702544285838E-4</v>
      </c>
      <c r="AX44" s="5">
        <f t="shared" si="204"/>
        <v>4.9447905939727424E-4</v>
      </c>
      <c r="AY44" s="5">
        <f t="shared" si="205"/>
        <v>1.1541350746725788E-3</v>
      </c>
      <c r="AZ44" s="5">
        <f t="shared" si="206"/>
        <v>1.3469000812826148E-3</v>
      </c>
      <c r="BA44" s="5">
        <f t="shared" si="207"/>
        <v>1.0479072850138587E-3</v>
      </c>
      <c r="BB44" s="5">
        <f t="shared" si="208"/>
        <v>6.1146500021335185E-4</v>
      </c>
      <c r="BC44" s="5">
        <f t="shared" si="209"/>
        <v>2.8543704339718909E-4</v>
      </c>
      <c r="BD44" s="5">
        <f t="shared" si="210"/>
        <v>4.2637264352952779E-3</v>
      </c>
      <c r="BE44" s="5">
        <f t="shared" si="211"/>
        <v>6.94956833003392E-3</v>
      </c>
      <c r="BF44" s="5">
        <f t="shared" si="212"/>
        <v>5.663649005950561E-3</v>
      </c>
      <c r="BG44" s="5">
        <f t="shared" si="213"/>
        <v>3.0771139097448769E-3</v>
      </c>
      <c r="BH44" s="5">
        <f t="shared" si="214"/>
        <v>1.2538687518767195E-3</v>
      </c>
      <c r="BI44" s="5">
        <f t="shared" si="215"/>
        <v>4.0874322967477804E-4</v>
      </c>
      <c r="BJ44" s="8">
        <f t="shared" si="216"/>
        <v>0.26578754426198981</v>
      </c>
      <c r="BK44" s="8">
        <f t="shared" si="217"/>
        <v>0.19807341149171978</v>
      </c>
      <c r="BL44" s="8">
        <f t="shared" si="218"/>
        <v>0.4853927991912832</v>
      </c>
      <c r="BM44" s="8">
        <f t="shared" si="219"/>
        <v>0.74501919465818167</v>
      </c>
      <c r="BN44" s="8">
        <f t="shared" si="220"/>
        <v>0.24343020219870706</v>
      </c>
    </row>
    <row r="45" spans="1:66" x14ac:dyDescent="0.25">
      <c r="A45" s="10" t="s">
        <v>731</v>
      </c>
      <c r="B45" t="s">
        <v>740</v>
      </c>
      <c r="C45" t="s">
        <v>400</v>
      </c>
      <c r="D45" t="s">
        <v>775</v>
      </c>
      <c r="E45" s="1">
        <f>VLOOKUP(A45,home!$A$2:$E$670,3,FALSE)</f>
        <v>1.6769000000000001</v>
      </c>
      <c r="F45" t="e">
        <f>VLOOKUP(B45,home!$B$2:$E$670,3,FALSE)</f>
        <v>#N/A</v>
      </c>
      <c r="G45">
        <f>VLOOKUP(C45,away!$B$2:$E$670,4,FALSE)</f>
        <v>0.68740000000000001</v>
      </c>
      <c r="H45">
        <f>VLOOKUP(A45,away!$A$2:$E$670,3,FALSE)</f>
        <v>1.5230999999999999</v>
      </c>
      <c r="I45">
        <f>VLOOKUP(C45,away!$B$2:$E$670,3,FALSE)</f>
        <v>0.81230000000000002</v>
      </c>
      <c r="J45" t="e">
        <f>VLOOKUP(B45,home!$B$2:$E$670,4,FALSE)</f>
        <v>#N/A</v>
      </c>
      <c r="K45" s="3" t="e">
        <f t="shared" si="166"/>
        <v>#N/A</v>
      </c>
      <c r="L45" s="3" t="e">
        <f t="shared" si="167"/>
        <v>#N/A</v>
      </c>
      <c r="M45" s="5" t="e">
        <f t="shared" si="2"/>
        <v>#N/A</v>
      </c>
      <c r="N45" s="5" t="e">
        <f t="shared" si="168"/>
        <v>#N/A</v>
      </c>
      <c r="O45" s="5" t="e">
        <f t="shared" si="169"/>
        <v>#N/A</v>
      </c>
      <c r="P45" s="5" t="e">
        <f t="shared" si="170"/>
        <v>#N/A</v>
      </c>
      <c r="Q45" s="5" t="e">
        <f t="shared" si="171"/>
        <v>#N/A</v>
      </c>
      <c r="R45" s="5" t="e">
        <f t="shared" si="172"/>
        <v>#N/A</v>
      </c>
      <c r="S45" s="5" t="e">
        <f t="shared" si="173"/>
        <v>#N/A</v>
      </c>
      <c r="T45" s="5" t="e">
        <f t="shared" si="174"/>
        <v>#N/A</v>
      </c>
      <c r="U45" s="5" t="e">
        <f t="shared" si="175"/>
        <v>#N/A</v>
      </c>
      <c r="V45" s="5" t="e">
        <f t="shared" si="176"/>
        <v>#N/A</v>
      </c>
      <c r="W45" s="5" t="e">
        <f t="shared" si="177"/>
        <v>#N/A</v>
      </c>
      <c r="X45" s="5" t="e">
        <f t="shared" si="178"/>
        <v>#N/A</v>
      </c>
      <c r="Y45" s="5" t="e">
        <f t="shared" si="179"/>
        <v>#N/A</v>
      </c>
      <c r="Z45" s="5" t="e">
        <f t="shared" si="180"/>
        <v>#N/A</v>
      </c>
      <c r="AA45" s="5" t="e">
        <f t="shared" si="181"/>
        <v>#N/A</v>
      </c>
      <c r="AB45" s="5" t="e">
        <f t="shared" si="182"/>
        <v>#N/A</v>
      </c>
      <c r="AC45" s="5" t="e">
        <f t="shared" si="183"/>
        <v>#N/A</v>
      </c>
      <c r="AD45" s="5" t="e">
        <f t="shared" si="184"/>
        <v>#N/A</v>
      </c>
      <c r="AE45" s="5" t="e">
        <f t="shared" si="185"/>
        <v>#N/A</v>
      </c>
      <c r="AF45" s="5" t="e">
        <f t="shared" si="186"/>
        <v>#N/A</v>
      </c>
      <c r="AG45" s="5" t="e">
        <f t="shared" si="187"/>
        <v>#N/A</v>
      </c>
      <c r="AH45" s="5" t="e">
        <f t="shared" si="188"/>
        <v>#N/A</v>
      </c>
      <c r="AI45" s="5" t="e">
        <f t="shared" si="189"/>
        <v>#N/A</v>
      </c>
      <c r="AJ45" s="5" t="e">
        <f t="shared" si="190"/>
        <v>#N/A</v>
      </c>
      <c r="AK45" s="5" t="e">
        <f t="shared" si="191"/>
        <v>#N/A</v>
      </c>
      <c r="AL45" s="5" t="e">
        <f t="shared" si="192"/>
        <v>#N/A</v>
      </c>
      <c r="AM45" s="5" t="e">
        <f t="shared" si="193"/>
        <v>#N/A</v>
      </c>
      <c r="AN45" s="5" t="e">
        <f t="shared" si="194"/>
        <v>#N/A</v>
      </c>
      <c r="AO45" s="5" t="e">
        <f t="shared" si="195"/>
        <v>#N/A</v>
      </c>
      <c r="AP45" s="5" t="e">
        <f t="shared" si="196"/>
        <v>#N/A</v>
      </c>
      <c r="AQ45" s="5" t="e">
        <f t="shared" si="197"/>
        <v>#N/A</v>
      </c>
      <c r="AR45" s="5" t="e">
        <f t="shared" si="198"/>
        <v>#N/A</v>
      </c>
      <c r="AS45" s="5" t="e">
        <f t="shared" si="199"/>
        <v>#N/A</v>
      </c>
      <c r="AT45" s="5" t="e">
        <f t="shared" si="200"/>
        <v>#N/A</v>
      </c>
      <c r="AU45" s="5" t="e">
        <f t="shared" si="201"/>
        <v>#N/A</v>
      </c>
      <c r="AV45" s="5" t="e">
        <f t="shared" si="202"/>
        <v>#N/A</v>
      </c>
      <c r="AW45" s="5" t="e">
        <f t="shared" si="203"/>
        <v>#N/A</v>
      </c>
      <c r="AX45" s="5" t="e">
        <f t="shared" si="204"/>
        <v>#N/A</v>
      </c>
      <c r="AY45" s="5" t="e">
        <f t="shared" si="205"/>
        <v>#N/A</v>
      </c>
      <c r="AZ45" s="5" t="e">
        <f t="shared" si="206"/>
        <v>#N/A</v>
      </c>
      <c r="BA45" s="5" t="e">
        <f t="shared" si="207"/>
        <v>#N/A</v>
      </c>
      <c r="BB45" s="5" t="e">
        <f t="shared" si="208"/>
        <v>#N/A</v>
      </c>
      <c r="BC45" s="5" t="e">
        <f t="shared" si="209"/>
        <v>#N/A</v>
      </c>
      <c r="BD45" s="5" t="e">
        <f t="shared" si="210"/>
        <v>#N/A</v>
      </c>
      <c r="BE45" s="5" t="e">
        <f t="shared" si="211"/>
        <v>#N/A</v>
      </c>
      <c r="BF45" s="5" t="e">
        <f t="shared" si="212"/>
        <v>#N/A</v>
      </c>
      <c r="BG45" s="5" t="e">
        <f t="shared" si="213"/>
        <v>#N/A</v>
      </c>
      <c r="BH45" s="5" t="e">
        <f t="shared" si="214"/>
        <v>#N/A</v>
      </c>
      <c r="BI45" s="5" t="e">
        <f t="shared" si="215"/>
        <v>#N/A</v>
      </c>
      <c r="BJ45" s="8" t="e">
        <f t="shared" si="216"/>
        <v>#N/A</v>
      </c>
      <c r="BK45" s="8" t="e">
        <f t="shared" si="217"/>
        <v>#N/A</v>
      </c>
      <c r="BL45" s="8" t="e">
        <f t="shared" si="218"/>
        <v>#N/A</v>
      </c>
      <c r="BM45" s="8" t="e">
        <f t="shared" si="219"/>
        <v>#N/A</v>
      </c>
      <c r="BN45" s="8" t="e">
        <f t="shared" si="220"/>
        <v>#N/A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775</v>
      </c>
      <c r="E46" s="1">
        <f>VLOOKUP(A46,home!$A$2:$E$670,3,FALSE)</f>
        <v>1.4933000000000001</v>
      </c>
      <c r="F46">
        <f>VLOOKUP(B46,home!$B$2:$E$670,3,FALSE)</f>
        <v>1.0463</v>
      </c>
      <c r="G46">
        <f>VLOOKUP(C46,away!$B$2:$E$670,4,FALSE)</f>
        <v>0.57589999999999997</v>
      </c>
      <c r="H46">
        <f>VLOOKUP(A46,away!$A$2:$E$670,3,FALSE)</f>
        <v>1.2851999999999999</v>
      </c>
      <c r="I46">
        <f>VLOOKUP(C46,away!$B$2:$E$670,3,FALSE)</f>
        <v>1.3523000000000001</v>
      </c>
      <c r="J46">
        <f>VLOOKUP(B46,home!$B$2:$E$670,4,FALSE)</f>
        <v>0.92400000000000004</v>
      </c>
      <c r="K46" s="3">
        <f t="shared" si="166"/>
        <v>0.89980907506099994</v>
      </c>
      <c r="L46" s="3">
        <f t="shared" si="167"/>
        <v>1.60588978704</v>
      </c>
      <c r="M46" s="5">
        <f t="shared" si="2"/>
        <v>8.1618537946156824E-2</v>
      </c>
      <c r="N46" s="5">
        <f t="shared" si="168"/>
        <v>7.3441101137162498E-2</v>
      </c>
      <c r="O46" s="5">
        <f t="shared" si="169"/>
        <v>0.13107037652086995</v>
      </c>
      <c r="P46" s="5">
        <f t="shared" si="170"/>
        <v>0.11793831426514098</v>
      </c>
      <c r="Q46" s="5">
        <f t="shared" si="171"/>
        <v>3.3041484642845766E-2</v>
      </c>
      <c r="R46" s="5">
        <f t="shared" si="172"/>
        <v>0.10524228951917623</v>
      </c>
      <c r="S46" s="5">
        <f t="shared" si="173"/>
        <v>4.2605045133493821E-2</v>
      </c>
      <c r="T46" s="5">
        <f t="shared" si="174"/>
        <v>5.3060982736585015E-2</v>
      </c>
      <c r="U46" s="5">
        <f t="shared" si="175"/>
        <v>9.4697967189551938E-2</v>
      </c>
      <c r="V46" s="5">
        <f t="shared" si="176"/>
        <v>6.8404492528799871E-3</v>
      </c>
      <c r="W46" s="5">
        <f t="shared" si="177"/>
        <v>9.9103425783737611E-3</v>
      </c>
      <c r="X46" s="5">
        <f t="shared" si="178"/>
        <v>1.5914917932678081E-2</v>
      </c>
      <c r="Y46" s="5">
        <f t="shared" si="179"/>
        <v>1.2778802084833745E-2</v>
      </c>
      <c r="Z46" s="5">
        <f t="shared" si="180"/>
        <v>5.6335839301183965E-2</v>
      </c>
      <c r="AA46" s="5">
        <f t="shared" si="181"/>
        <v>5.0691499454383469E-2</v>
      </c>
      <c r="AB46" s="5">
        <f t="shared" si="182"/>
        <v>2.2806335618751984E-2</v>
      </c>
      <c r="AC46" s="5">
        <f t="shared" si="183"/>
        <v>6.1777559516650287E-4</v>
      </c>
      <c r="AD46" s="5">
        <f t="shared" si="184"/>
        <v>2.229354047246035E-3</v>
      </c>
      <c r="AE46" s="5">
        <f t="shared" si="185"/>
        <v>3.5800968961686966E-3</v>
      </c>
      <c r="AF46" s="5">
        <f t="shared" si="186"/>
        <v>2.8746205210854569E-3</v>
      </c>
      <c r="AG46" s="5">
        <f t="shared" si="187"/>
        <v>1.5387745788089122E-3</v>
      </c>
      <c r="AH46" s="5">
        <f t="shared" si="188"/>
        <v>2.2617287244524508E-2</v>
      </c>
      <c r="AI46" s="5">
        <f t="shared" si="189"/>
        <v>2.0351240315884551E-2</v>
      </c>
      <c r="AJ46" s="5">
        <f t="shared" si="190"/>
        <v>9.1561153624901033E-3</v>
      </c>
      <c r="AK46" s="5">
        <f t="shared" si="191"/>
        <v>2.7462518984913442E-3</v>
      </c>
      <c r="AL46" s="5">
        <f t="shared" si="192"/>
        <v>3.5707286173710362E-5</v>
      </c>
      <c r="AM46" s="5">
        <f t="shared" si="193"/>
        <v>4.0119860064719031E-4</v>
      </c>
      <c r="AN46" s="5">
        <f t="shared" si="194"/>
        <v>6.4428073535406248E-4</v>
      </c>
      <c r="AO46" s="5">
        <f t="shared" si="195"/>
        <v>5.1732192644585509E-4</v>
      </c>
      <c r="AP46" s="5">
        <f t="shared" si="196"/>
        <v>2.7692066609708547E-4</v>
      </c>
      <c r="AQ46" s="5">
        <f t="shared" si="197"/>
        <v>1.1117601737640596E-4</v>
      </c>
      <c r="AR46" s="5">
        <f t="shared" si="198"/>
        <v>7.2641741193063903E-3</v>
      </c>
      <c r="AS46" s="5">
        <f t="shared" si="199"/>
        <v>6.5363697953751366E-3</v>
      </c>
      <c r="AT46" s="5">
        <f t="shared" si="200"/>
        <v>2.9407424299165794E-3</v>
      </c>
      <c r="AU46" s="5">
        <f t="shared" si="201"/>
        <v>8.8203557528529161E-4</v>
      </c>
      <c r="AV46" s="5">
        <f t="shared" si="202"/>
        <v>1.9841590379208879E-4</v>
      </c>
      <c r="AW46" s="5">
        <f t="shared" si="203"/>
        <v>1.4332450433042118E-6</v>
      </c>
      <c r="AX46" s="5">
        <f t="shared" si="204"/>
        <v>6.0167023627352626E-5</v>
      </c>
      <c r="AY46" s="5">
        <f t="shared" si="205"/>
        <v>9.6621608759759936E-5</v>
      </c>
      <c r="AZ46" s="5">
        <f t="shared" si="206"/>
        <v>7.758182735733656E-5</v>
      </c>
      <c r="BA46" s="5">
        <f t="shared" si="207"/>
        <v>4.1529288071015733E-5</v>
      </c>
      <c r="BB46" s="5">
        <f t="shared" si="208"/>
        <v>1.6672864894071579E-5</v>
      </c>
      <c r="BC46" s="5">
        <f t="shared" si="209"/>
        <v>5.3549566908174569E-6</v>
      </c>
      <c r="BD46" s="5">
        <f t="shared" si="210"/>
        <v>1.9442438382457369E-3</v>
      </c>
      <c r="BE46" s="5">
        <f t="shared" si="211"/>
        <v>1.7494482497849447E-3</v>
      </c>
      <c r="BF46" s="5">
        <f t="shared" si="212"/>
        <v>7.8708470575303811E-4</v>
      </c>
      <c r="BG46" s="5">
        <f t="shared" si="213"/>
        <v>2.3607532035943351E-4</v>
      </c>
      <c r="BH46" s="5">
        <f t="shared" si="214"/>
        <v>5.3105678914337781E-5</v>
      </c>
      <c r="BI46" s="5">
        <f t="shared" si="215"/>
        <v>9.556994364879346E-6</v>
      </c>
      <c r="BJ46" s="8">
        <f t="shared" si="216"/>
        <v>0.2106193026711089</v>
      </c>
      <c r="BK46" s="8">
        <f t="shared" si="217"/>
        <v>0.24975245108777164</v>
      </c>
      <c r="BL46" s="8">
        <f t="shared" si="218"/>
        <v>0.481980615735222</v>
      </c>
      <c r="BM46" s="8">
        <f t="shared" si="219"/>
        <v>0.4562409164002178</v>
      </c>
      <c r="BN46" s="8">
        <f t="shared" si="220"/>
        <v>0.54235210403135226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775</v>
      </c>
      <c r="E47" s="1">
        <f>VLOOKUP(A47,home!$A$2:$E$670,3,FALSE)</f>
        <v>1.51</v>
      </c>
      <c r="F47">
        <f>VLOOKUP(B47,home!$B$2:$E$670,3,FALSE)</f>
        <v>0.83889999999999998</v>
      </c>
      <c r="G47">
        <f>VLOOKUP(C47,away!$B$2:$E$670,4,FALSE)</f>
        <v>0.38669999999999999</v>
      </c>
      <c r="H47">
        <f>VLOOKUP(A47,away!$A$2:$E$670,3,FALSE)</f>
        <v>1.1733</v>
      </c>
      <c r="I47">
        <f>VLOOKUP(C47,away!$B$2:$E$670,3,FALSE)</f>
        <v>0.70299999999999996</v>
      </c>
      <c r="J47">
        <f>VLOOKUP(B47,home!$B$2:$E$670,4,FALSE)</f>
        <v>0.90910000000000002</v>
      </c>
      <c r="K47" s="3">
        <f t="shared" si="166"/>
        <v>0.48984797130000002</v>
      </c>
      <c r="L47" s="3">
        <f t="shared" si="167"/>
        <v>0.74985286209000002</v>
      </c>
      <c r="M47" s="5">
        <f t="shared" si="2"/>
        <v>0.28947080498584982</v>
      </c>
      <c r="N47" s="5">
        <f t="shared" si="168"/>
        <v>0.14179668657289646</v>
      </c>
      <c r="O47" s="5">
        <f t="shared" si="169"/>
        <v>0.21706051161013573</v>
      </c>
      <c r="P47" s="5">
        <f t="shared" si="170"/>
        <v>0.10632665126156508</v>
      </c>
      <c r="Q47" s="5">
        <f t="shared" si="171"/>
        <v>3.4729409627397637E-2</v>
      </c>
      <c r="R47" s="5">
        <f t="shared" si="172"/>
        <v>8.1381722938789952E-2</v>
      </c>
      <c r="S47" s="5">
        <f t="shared" si="173"/>
        <v>9.7638143240827997E-3</v>
      </c>
      <c r="T47" s="5">
        <f t="shared" si="174"/>
        <v>2.6041947207800117E-2</v>
      </c>
      <c r="U47" s="5">
        <f t="shared" si="175"/>
        <v>3.9864671882464939E-2</v>
      </c>
      <c r="V47" s="5">
        <f t="shared" si="176"/>
        <v>3.9848719446284973E-4</v>
      </c>
      <c r="W47" s="5">
        <f t="shared" si="177"/>
        <v>5.6707102834758077E-3</v>
      </c>
      <c r="X47" s="5">
        <f t="shared" si="178"/>
        <v>4.2521983361475295E-3</v>
      </c>
      <c r="Y47" s="5">
        <f t="shared" si="179"/>
        <v>1.5942615462672801E-3</v>
      </c>
      <c r="Z47" s="5">
        <f t="shared" si="180"/>
        <v>2.0341439289155688E-2</v>
      </c>
      <c r="AA47" s="5">
        <f t="shared" si="181"/>
        <v>9.9642127691150287E-3</v>
      </c>
      <c r="AB47" s="5">
        <f t="shared" si="182"/>
        <v>2.4404747052762755E-3</v>
      </c>
      <c r="AC47" s="5">
        <f t="shared" si="183"/>
        <v>9.1481179250360957E-6</v>
      </c>
      <c r="AD47" s="5">
        <f t="shared" si="184"/>
        <v>6.944464820476681E-4</v>
      </c>
      <c r="AE47" s="5">
        <f t="shared" si="185"/>
        <v>5.2073268213177575E-4</v>
      </c>
      <c r="AF47" s="5">
        <f t="shared" si="186"/>
        <v>1.9523644604015709E-4</v>
      </c>
      <c r="AG47" s="5">
        <f t="shared" si="187"/>
        <v>4.8799535949163886E-5</v>
      </c>
      <c r="AH47" s="5">
        <f t="shared" si="188"/>
        <v>3.8132716175008417E-3</v>
      </c>
      <c r="AI47" s="5">
        <f t="shared" si="189"/>
        <v>1.867923365848657E-3</v>
      </c>
      <c r="AJ47" s="5">
        <f t="shared" si="190"/>
        <v>4.5749923565241608E-4</v>
      </c>
      <c r="AK47" s="5">
        <f t="shared" si="191"/>
        <v>7.4701690818545558E-5</v>
      </c>
      <c r="AL47" s="5">
        <f t="shared" si="192"/>
        <v>1.3440923610414308E-7</v>
      </c>
      <c r="AM47" s="5">
        <f t="shared" si="193"/>
        <v>6.803464008149446E-5</v>
      </c>
      <c r="AN47" s="5">
        <f t="shared" si="194"/>
        <v>5.1015969586371652E-5</v>
      </c>
      <c r="AO47" s="5">
        <f t="shared" si="195"/>
        <v>1.9127235403318585E-5</v>
      </c>
      <c r="AP47" s="5">
        <f t="shared" si="196"/>
        <v>4.7808707370158728E-6</v>
      </c>
      <c r="AQ47" s="5">
        <f t="shared" si="197"/>
        <v>8.9623740135841991E-7</v>
      </c>
      <c r="AR47" s="5">
        <f t="shared" si="198"/>
        <v>5.718785272619142E-4</v>
      </c>
      <c r="AS47" s="5">
        <f t="shared" si="199"/>
        <v>2.8013353640928039E-4</v>
      </c>
      <c r="AT47" s="5">
        <f t="shared" si="200"/>
        <v>6.8611422251590339E-5</v>
      </c>
      <c r="AU47" s="5">
        <f t="shared" si="201"/>
        <v>1.1203055332649737E-5</v>
      </c>
      <c r="AV47" s="5">
        <f t="shared" si="202"/>
        <v>1.3719484817650301E-6</v>
      </c>
      <c r="AW47" s="5">
        <f t="shared" si="203"/>
        <v>1.3713994763533683E-9</v>
      </c>
      <c r="AX47" s="5">
        <f t="shared" si="204"/>
        <v>5.554438403674285E-6</v>
      </c>
      <c r="AY47" s="5">
        <f t="shared" si="205"/>
        <v>4.1650115342977732E-6</v>
      </c>
      <c r="AZ47" s="5">
        <f t="shared" si="206"/>
        <v>1.5615729098155234E-6</v>
      </c>
      <c r="BA47" s="5">
        <f t="shared" si="207"/>
        <v>3.9031663859579328E-7</v>
      </c>
      <c r="BB47" s="5">
        <f t="shared" si="208"/>
        <v>7.3170012143100939E-8</v>
      </c>
      <c r="BC47" s="5">
        <f t="shared" si="209"/>
        <v>1.0973348604932862E-8</v>
      </c>
      <c r="BD47" s="5">
        <f t="shared" si="210"/>
        <v>7.1470791739193363E-5</v>
      </c>
      <c r="BE47" s="5">
        <f t="shared" si="211"/>
        <v>3.500982234064867E-5</v>
      </c>
      <c r="BF47" s="5">
        <f t="shared" si="212"/>
        <v>8.5747452245700819E-6</v>
      </c>
      <c r="BG47" s="5">
        <f t="shared" si="213"/>
        <v>1.4001071842233395E-6</v>
      </c>
      <c r="BH47" s="5">
        <f t="shared" si="214"/>
        <v>1.7145991594858956E-7</v>
      </c>
      <c r="BI47" s="5">
        <f t="shared" si="215"/>
        <v>1.6797858397337031E-8</v>
      </c>
      <c r="BJ47" s="8">
        <f t="shared" si="216"/>
        <v>0.21570003915621025</v>
      </c>
      <c r="BK47" s="8">
        <f t="shared" si="217"/>
        <v>0.40597320530465597</v>
      </c>
      <c r="BL47" s="8">
        <f t="shared" si="218"/>
        <v>0.35797483202960256</v>
      </c>
      <c r="BM47" s="8">
        <f t="shared" si="219"/>
        <v>0.12921956514285501</v>
      </c>
      <c r="BN47" s="8">
        <f t="shared" si="220"/>
        <v>0.87076578699663476</v>
      </c>
    </row>
    <row r="48" spans="1:66" x14ac:dyDescent="0.25">
      <c r="A48" s="10" t="s">
        <v>61</v>
      </c>
      <c r="B48" t="s">
        <v>69</v>
      </c>
      <c r="C48" t="s">
        <v>696</v>
      </c>
      <c r="D48" t="s">
        <v>775</v>
      </c>
      <c r="E48" s="1">
        <f>VLOOKUP(A48,home!$A$2:$E$670,3,FALSE)</f>
        <v>1.4933000000000001</v>
      </c>
      <c r="F48">
        <f>VLOOKUP(B48,home!$B$2:$E$670,3,FALSE)</f>
        <v>1.3871</v>
      </c>
      <c r="G48">
        <f>VLOOKUP(C48,away!$B$2:$E$670,4,FALSE)</f>
        <v>0.61709999999999998</v>
      </c>
      <c r="H48">
        <f>VLOOKUP(A48,away!$A$2:$E$670,3,FALSE)</f>
        <v>1.2851999999999999</v>
      </c>
      <c r="I48">
        <f>VLOOKUP(C48,away!$B$2:$E$670,3,FALSE)</f>
        <v>1.5726</v>
      </c>
      <c r="J48">
        <f>VLOOKUP(B48,home!$B$2:$E$670,4,FALSE)</f>
        <v>0.77810000000000001</v>
      </c>
      <c r="K48" s="3">
        <f t="shared" si="166"/>
        <v>1.2782340529530001</v>
      </c>
      <c r="L48" s="3">
        <f t="shared" si="167"/>
        <v>1.572622205112</v>
      </c>
      <c r="M48" s="5">
        <f t="shared" si="2"/>
        <v>5.7794812407611973E-2</v>
      </c>
      <c r="N48" s="5">
        <f t="shared" si="168"/>
        <v>7.3875297303440196E-2</v>
      </c>
      <c r="O48" s="5">
        <f t="shared" si="169"/>
        <v>9.0889405332493137E-2</v>
      </c>
      <c r="P48" s="5">
        <f t="shared" si="170"/>
        <v>0.11617793294864072</v>
      </c>
      <c r="Q48" s="5">
        <f t="shared" si="171"/>
        <v>4.7214960342642096E-2</v>
      </c>
      <c r="R48" s="5">
        <f t="shared" si="172"/>
        <v>7.1467348517651866E-2</v>
      </c>
      <c r="S48" s="5">
        <f t="shared" si="173"/>
        <v>5.8384617675656517E-2</v>
      </c>
      <c r="T48" s="5">
        <f t="shared" si="174"/>
        <v>7.4251295048321453E-2</v>
      </c>
      <c r="U48" s="5">
        <f t="shared" si="175"/>
        <v>9.1351998549522737E-2</v>
      </c>
      <c r="V48" s="5">
        <f t="shared" si="176"/>
        <v>1.3040394140328456E-2</v>
      </c>
      <c r="W48" s="5">
        <f t="shared" si="177"/>
        <v>2.0117256706263534E-2</v>
      </c>
      <c r="X48" s="5">
        <f t="shared" si="178"/>
        <v>3.1636844602208329E-2</v>
      </c>
      <c r="Y48" s="5">
        <f t="shared" si="179"/>
        <v>2.4876402160555276E-2</v>
      </c>
      <c r="Z48" s="5">
        <f t="shared" si="180"/>
        <v>3.7463713073112512E-2</v>
      </c>
      <c r="AA48" s="5">
        <f t="shared" si="181"/>
        <v>4.7887393800112907E-2</v>
      </c>
      <c r="AB48" s="5">
        <f t="shared" si="182"/>
        <v>3.0605648731237341E-2</v>
      </c>
      <c r="AC48" s="5">
        <f t="shared" si="183"/>
        <v>1.6383456111229077E-3</v>
      </c>
      <c r="AD48" s="5">
        <f t="shared" si="184"/>
        <v>6.42864064348579E-3</v>
      </c>
      <c r="AE48" s="5">
        <f t="shared" si="185"/>
        <v>1.0109823024631251E-2</v>
      </c>
      <c r="AF48" s="5">
        <f t="shared" si="186"/>
        <v>7.9494660891438352E-3</v>
      </c>
      <c r="AG48" s="5">
        <f t="shared" si="187"/>
        <v>4.1671689635241491E-3</v>
      </c>
      <c r="AH48" s="5">
        <f t="shared" si="188"/>
        <v>1.4729066766180356E-2</v>
      </c>
      <c r="AI48" s="5">
        <f t="shared" si="189"/>
        <v>1.8827194708750057E-2</v>
      </c>
      <c r="AJ48" s="5">
        <f t="shared" si="190"/>
        <v>1.2032780699150432E-2</v>
      </c>
      <c r="AK48" s="5">
        <f t="shared" si="191"/>
        <v>5.1269033471232324E-3</v>
      </c>
      <c r="AL48" s="5">
        <f t="shared" si="192"/>
        <v>1.3173473440025751E-4</v>
      </c>
      <c r="AM48" s="5">
        <f t="shared" si="193"/>
        <v>1.6434614769402448E-3</v>
      </c>
      <c r="AN48" s="5">
        <f t="shared" si="194"/>
        <v>2.584544011882392E-3</v>
      </c>
      <c r="AO48" s="5">
        <f t="shared" si="195"/>
        <v>2.0322556515877518E-3</v>
      </c>
      <c r="AP48" s="5">
        <f t="shared" si="196"/>
        <v>1.0653234547170851E-3</v>
      </c>
      <c r="AQ48" s="5">
        <f t="shared" si="197"/>
        <v>4.1883783012867882E-4</v>
      </c>
      <c r="AR48" s="5">
        <f t="shared" si="198"/>
        <v>4.6326514914144809E-3</v>
      </c>
      <c r="AS48" s="5">
        <f t="shared" si="199"/>
        <v>5.9216128917894935E-3</v>
      </c>
      <c r="AT48" s="5">
        <f t="shared" si="200"/>
        <v>3.7846036233454092E-3</v>
      </c>
      <c r="AU48" s="5">
        <f t="shared" si="201"/>
        <v>1.6125364094298046E-3</v>
      </c>
      <c r="AV48" s="5">
        <f t="shared" si="202"/>
        <v>5.1529973753993439E-4</v>
      </c>
      <c r="AW48" s="5">
        <f t="shared" si="203"/>
        <v>7.3558452848579346E-6</v>
      </c>
      <c r="AX48" s="5">
        <f t="shared" si="204"/>
        <v>3.5012140409024223E-4</v>
      </c>
      <c r="AY48" s="5">
        <f t="shared" si="205"/>
        <v>5.5060869455730637E-4</v>
      </c>
      <c r="AZ48" s="5">
        <f t="shared" si="206"/>
        <v>4.3294972969427551E-4</v>
      </c>
      <c r="BA48" s="5">
        <f t="shared" si="207"/>
        <v>2.2695545287148536E-4</v>
      </c>
      <c r="BB48" s="5">
        <f t="shared" si="208"/>
        <v>8.9228796189236916E-5</v>
      </c>
      <c r="BC48" s="5">
        <f t="shared" si="209"/>
        <v>2.806463724452137E-5</v>
      </c>
      <c r="BD48" s="5">
        <f t="shared" si="210"/>
        <v>1.2142351006572741E-3</v>
      </c>
      <c r="BE48" s="5">
        <f t="shared" si="211"/>
        <v>1.5520766539509417E-3</v>
      </c>
      <c r="BF48" s="5">
        <f t="shared" si="212"/>
        <v>9.9195861593672136E-4</v>
      </c>
      <c r="BG48" s="5">
        <f t="shared" si="213"/>
        <v>4.2265176067014814E-4</v>
      </c>
      <c r="BH48" s="5">
        <f t="shared" si="214"/>
        <v>1.3506196825728122E-4</v>
      </c>
      <c r="BI48" s="5">
        <f t="shared" si="215"/>
        <v>3.45281614170628E-5</v>
      </c>
      <c r="BJ48" s="8">
        <f t="shared" si="216"/>
        <v>0.31004950602411913</v>
      </c>
      <c r="BK48" s="8">
        <f t="shared" si="217"/>
        <v>0.24771844621231812</v>
      </c>
      <c r="BL48" s="8">
        <f t="shared" si="218"/>
        <v>0.40373495686663069</v>
      </c>
      <c r="BM48" s="8">
        <f t="shared" si="219"/>
        <v>0.54100361247442785</v>
      </c>
      <c r="BN48" s="8">
        <f t="shared" si="220"/>
        <v>0.45741975685247999</v>
      </c>
    </row>
    <row r="49" spans="1:66" s="15" customFormat="1" x14ac:dyDescent="0.25">
      <c r="A49" s="15" t="s">
        <v>22</v>
      </c>
      <c r="B49" s="15" t="s">
        <v>685</v>
      </c>
      <c r="C49" s="15" t="s">
        <v>281</v>
      </c>
      <c r="D49" s="15" t="s">
        <v>775</v>
      </c>
      <c r="E49" s="24">
        <f>VLOOKUP(A49,home!$A$2:$E$670,3,FALSE)</f>
        <v>1.5048999999999999</v>
      </c>
      <c r="F49" s="15">
        <f>VLOOKUP(B49,home!$B$2:$E$670,3,FALSE)</f>
        <v>2.0179999999999998</v>
      </c>
      <c r="G49" s="15">
        <f>VLOOKUP(C49,away!$B$2:$E$670,4,FALSE)</f>
        <v>0.75309999999999999</v>
      </c>
      <c r="H49" s="15">
        <f>VLOOKUP(A49,away!$A$2:$E$670,3,FALSE)</f>
        <v>1.3310999999999999</v>
      </c>
      <c r="I49" s="15">
        <f>VLOOKUP(C49,away!$B$2:$E$670,3,FALSE)</f>
        <v>1.3523000000000001</v>
      </c>
      <c r="J49" s="15">
        <f>VLOOKUP(B49,home!$B$2:$E$670,4,FALSE)</f>
        <v>1.0864</v>
      </c>
      <c r="K49" s="19">
        <f t="shared" si="166"/>
        <v>2.2870805034199995</v>
      </c>
      <c r="L49" s="19">
        <f t="shared" si="167"/>
        <v>1.955570550192</v>
      </c>
      <c r="M49" s="20">
        <f t="shared" si="2"/>
        <v>1.4369447128898011E-2</v>
      </c>
      <c r="N49" s="20">
        <f t="shared" si="168"/>
        <v>3.2864082373427125E-2</v>
      </c>
      <c r="O49" s="20">
        <f t="shared" si="169"/>
        <v>2.8100467627813937E-2</v>
      </c>
      <c r="P49" s="20">
        <f t="shared" si="170"/>
        <v>6.4268031648558099E-2</v>
      </c>
      <c r="Q49" s="20">
        <f t="shared" si="171"/>
        <v>3.7581401029527027E-2</v>
      </c>
      <c r="R49" s="20">
        <f t="shared" si="172"/>
        <v>2.74762234697883E-2</v>
      </c>
      <c r="S49" s="20">
        <f t="shared" si="173"/>
        <v>7.1860452509574471E-2</v>
      </c>
      <c r="T49" s="20">
        <f t="shared" si="174"/>
        <v>7.3493081088298357E-2</v>
      </c>
      <c r="U49" s="20">
        <f t="shared" si="175"/>
        <v>6.2840335005363832E-2</v>
      </c>
      <c r="V49" s="20">
        <f t="shared" si="176"/>
        <v>3.5711030144083653E-2</v>
      </c>
      <c r="W49" s="20">
        <f t="shared" si="177"/>
        <v>2.8650563195279859E-2</v>
      </c>
      <c r="X49" s="20">
        <f t="shared" si="178"/>
        <v>5.6028197631104094E-2</v>
      </c>
      <c r="Y49" s="20">
        <f t="shared" si="179"/>
        <v>5.4783546633862187E-2</v>
      </c>
      <c r="Z49" s="20">
        <f t="shared" si="180"/>
        <v>1.7910564482670747E-2</v>
      </c>
      <c r="AA49" s="20">
        <f t="shared" si="181"/>
        <v>4.0962902833562971E-2</v>
      </c>
      <c r="AB49" s="20">
        <f t="shared" si="182"/>
        <v>4.6842728217064873E-2</v>
      </c>
      <c r="AC49" s="20">
        <f t="shared" si="183"/>
        <v>9.9824544175007388E-3</v>
      </c>
      <c r="AD49" s="20">
        <f t="shared" si="184"/>
        <v>1.6381536123981796E-2</v>
      </c>
      <c r="AE49" s="20">
        <f t="shared" si="185"/>
        <v>3.2035249610965204E-2</v>
      </c>
      <c r="AF49" s="20">
        <f t="shared" si="186"/>
        <v>3.1323595353626645E-2</v>
      </c>
      <c r="AG49" s="20">
        <f t="shared" si="187"/>
        <v>2.0418500199894409E-2</v>
      </c>
      <c r="AH49" s="20">
        <f t="shared" si="188"/>
        <v>8.7563431099064275E-3</v>
      </c>
      <c r="AI49" s="20">
        <f t="shared" si="189"/>
        <v>2.0026461607923037E-2</v>
      </c>
      <c r="AJ49" s="20">
        <f t="shared" si="190"/>
        <v>2.290106494798496E-2</v>
      </c>
      <c r="AK49" s="20">
        <f t="shared" si="191"/>
        <v>1.7458859716697184E-2</v>
      </c>
      <c r="AL49" s="20">
        <f t="shared" si="192"/>
        <v>1.7858799734723702E-3</v>
      </c>
      <c r="AM49" s="20">
        <f t="shared" si="193"/>
        <v>7.4931783770458317E-3</v>
      </c>
      <c r="AN49" s="20">
        <f t="shared" si="194"/>
        <v>1.4653438961486314E-2</v>
      </c>
      <c r="AO49" s="20">
        <f t="shared" si="195"/>
        <v>1.4327916846059344E-2</v>
      </c>
      <c r="AP49" s="20">
        <f t="shared" si="196"/>
        <v>9.3397507432511646E-3</v>
      </c>
      <c r="AQ49" s="20">
        <f t="shared" si="197"/>
        <v>4.5661353749089535E-3</v>
      </c>
      <c r="AR49" s="20">
        <f t="shared" si="198"/>
        <v>3.4247293426219265E-3</v>
      </c>
      <c r="AS49" s="20">
        <f t="shared" si="199"/>
        <v>7.8326317090009999E-3</v>
      </c>
      <c r="AT49" s="20">
        <f t="shared" si="200"/>
        <v>8.9569296360627292E-3</v>
      </c>
      <c r="AU49" s="20">
        <f t="shared" si="201"/>
        <v>6.8284063803812876E-3</v>
      </c>
      <c r="AV49" s="20">
        <f t="shared" si="202"/>
        <v>3.9042787754996937E-3</v>
      </c>
      <c r="AW49" s="20">
        <f t="shared" si="203"/>
        <v>2.2187312819206719E-4</v>
      </c>
      <c r="AX49" s="20">
        <f t="shared" si="204"/>
        <v>2.8562503624649715E-3</v>
      </c>
      <c r="AY49" s="20">
        <f t="shared" si="205"/>
        <v>5.5855990928117237E-3</v>
      </c>
      <c r="AZ49" s="20">
        <f t="shared" si="206"/>
        <v>5.4615165455408803E-3</v>
      </c>
      <c r="BA49" s="20">
        <f t="shared" si="207"/>
        <v>3.5601269719486967E-3</v>
      </c>
      <c r="BB49" s="20">
        <f t="shared" si="208"/>
        <v>1.7405198653217722E-3</v>
      </c>
      <c r="BC49" s="20">
        <f t="shared" si="209"/>
        <v>6.8074187812948038E-4</v>
      </c>
      <c r="BD49" s="20">
        <f t="shared" si="210"/>
        <v>1.1162166408016409E-3</v>
      </c>
      <c r="BE49" s="20">
        <f t="shared" si="211"/>
        <v>2.5528773167703975E-3</v>
      </c>
      <c r="BF49" s="20">
        <f t="shared" si="212"/>
        <v>2.9193179694043695E-3</v>
      </c>
      <c r="BG49" s="20">
        <f t="shared" si="213"/>
        <v>2.2255717370361322E-3</v>
      </c>
      <c r="BH49" s="20">
        <f t="shared" si="214"/>
        <v>1.2725154321844804E-3</v>
      </c>
      <c r="BI49" s="20">
        <f t="shared" si="215"/>
        <v>5.8206904705003948E-4</v>
      </c>
      <c r="BJ49" s="21">
        <f t="shared" si="216"/>
        <v>0.45382492825893578</v>
      </c>
      <c r="BK49" s="21">
        <f t="shared" si="217"/>
        <v>0.2035628949148991</v>
      </c>
      <c r="BL49" s="21">
        <f t="shared" si="218"/>
        <v>0.3169809305229192</v>
      </c>
      <c r="BM49" s="21">
        <f t="shared" si="219"/>
        <v>0.78225593893679268</v>
      </c>
      <c r="BN49" s="21">
        <f t="shared" si="220"/>
        <v>0.2046596532780125</v>
      </c>
    </row>
    <row r="50" spans="1:66" x14ac:dyDescent="0.25">
      <c r="A50" s="10" t="s">
        <v>13</v>
      </c>
      <c r="B50" t="s">
        <v>51</v>
      </c>
      <c r="C50" t="s">
        <v>498</v>
      </c>
      <c r="D50" s="11">
        <v>44238</v>
      </c>
      <c r="E50" s="1">
        <f>VLOOKUP(A50,home!$A$2:$E$670,3,FALSE)</f>
        <v>1.756</v>
      </c>
      <c r="F50">
        <f>VLOOKUP(B50,home!$B$2:$E$670,3,FALSE)</f>
        <v>0.56950000000000001</v>
      </c>
      <c r="G50">
        <f>VLOOKUP(C50,away!$B$2:$E$670,4,FALSE)</f>
        <v>0.4521</v>
      </c>
      <c r="H50">
        <f>VLOOKUP(A50,away!$A$2:$E$670,3,FALSE)</f>
        <v>1.3160000000000001</v>
      </c>
      <c r="I50">
        <f>VLOOKUP(C50,away!$B$2:$E$670,3,FALSE)</f>
        <v>1.2257</v>
      </c>
      <c r="J50">
        <f>VLOOKUP(B50,home!$B$2:$E$670,4,FALSE)</f>
        <v>1.0313000000000001</v>
      </c>
      <c r="K50" s="3">
        <f t="shared" ref="K50:K65" si="221">E50*F50*G50</f>
        <v>0.45211898820000007</v>
      </c>
      <c r="L50" s="3">
        <f t="shared" ref="L50:L65" si="222">H50*I50*J50</f>
        <v>1.6635087635600003</v>
      </c>
      <c r="M50" s="5">
        <f t="shared" si="2"/>
        <v>0.12055758555747099</v>
      </c>
      <c r="N50" s="5">
        <f t="shared" ref="N50:N65" si="223">_xlfn.POISSON.DIST(1,K50,FALSE) * _xlfn.POISSON.DIST(0,L50,FALSE)</f>
        <v>5.4506373602078731E-2</v>
      </c>
      <c r="O50" s="5">
        <f t="shared" ref="O50:O65" si="224">_xlfn.POISSON.DIST(0,K50,FALSE) * _xlfn.POISSON.DIST(1,L50,FALSE)</f>
        <v>0.20054860008848752</v>
      </c>
      <c r="P50" s="5">
        <f t="shared" ref="P50:P65" si="225">_xlfn.POISSON.DIST(1,K50,FALSE) * _xlfn.POISSON.DIST(1,L50,FALSE)</f>
        <v>9.067183015693342E-2</v>
      </c>
      <c r="Q50" s="5">
        <f t="shared" ref="Q50:Q65" si="226">_xlfn.POISSON.DIST(2,K50,FALSE) * _xlfn.POISSON.DIST(0,L50,FALSE)</f>
        <v>1.2321683241711514E-2</v>
      </c>
      <c r="R50" s="5">
        <f t="shared" ref="R50:R65" si="227">_xlfn.POISSON.DIST(0,K50,FALSE) * _xlfn.POISSON.DIST(2,L50,FALSE)</f>
        <v>0.16680717688344446</v>
      </c>
      <c r="S50" s="5">
        <f t="shared" ref="S50:S65" si="228">_xlfn.POISSON.DIST(2,K50,FALSE) * _xlfn.POISSON.DIST(2,L50,FALSE)</f>
        <v>1.7048659248589067E-2</v>
      </c>
      <c r="T50" s="5">
        <f t="shared" ref="T50:T65" si="229">_xlfn.POISSON.DIST(2,K50,FALSE) * _xlfn.POISSON.DIST(1,L50,FALSE)</f>
        <v>2.0497228054397496E-2</v>
      </c>
      <c r="U50" s="5">
        <f t="shared" ref="U50:U65" si="230">_xlfn.POISSON.DIST(1,K50,FALSE) * _xlfn.POISSON.DIST(2,L50,FALSE)</f>
        <v>7.541669203704135E-2</v>
      </c>
      <c r="V50" s="5">
        <f t="shared" ref="V50:V65" si="231">_xlfn.POISSON.DIST(3,K50,FALSE) * _xlfn.POISSON.DIST(3,L50,FALSE)</f>
        <v>1.4247070104791326E-3</v>
      </c>
      <c r="W50" s="5">
        <f t="shared" ref="W50:W65" si="232">_xlfn.POISSON.DIST(3,K50,FALSE) * _xlfn.POISSON.DIST(0,L50,FALSE)</f>
        <v>1.856955653387836E-3</v>
      </c>
      <c r="X50" s="5">
        <f t="shared" ref="X50:X65" si="233">_xlfn.POISSON.DIST(3,K50,FALSE) * _xlfn.POISSON.DIST(1,L50,FALSE)</f>
        <v>3.0890620029529513E-3</v>
      </c>
      <c r="Y50" s="5">
        <f t="shared" ref="Y50:Y65" si="234">_xlfn.POISSON.DIST(3,K50,FALSE) * _xlfn.POISSON.DIST(2,L50,FALSE)</f>
        <v>2.5693408565462214E-3</v>
      </c>
      <c r="Z50" s="5">
        <f t="shared" ref="Z50:Z65" si="235">_xlfn.POISSON.DIST(0,K50,FALSE) * _xlfn.POISSON.DIST(3,L50,FALSE)</f>
        <v>9.2495066856771002E-2</v>
      </c>
      <c r="AA50" s="5">
        <f t="shared" ref="AA50:AA65" si="236">_xlfn.POISSON.DIST(1,K50,FALSE) * _xlfn.POISSON.DIST(3,L50,FALSE)</f>
        <v>4.181877604077467E-2</v>
      </c>
      <c r="AB50" s="5">
        <f t="shared" ref="AB50:AB65" si="237">_xlfn.POISSON.DIST(2,K50,FALSE) * _xlfn.POISSON.DIST(3,L50,FALSE)</f>
        <v>9.4535313556587241E-3</v>
      </c>
      <c r="AC50" s="5">
        <f t="shared" ref="AC50:AC65" si="238">_xlfn.POISSON.DIST(4,K50,FALSE) * _xlfn.POISSON.DIST(4,L50,FALSE)</f>
        <v>6.6970481098415898E-5</v>
      </c>
      <c r="AD50" s="5">
        <f t="shared" ref="AD50:AD65" si="239">_xlfn.POISSON.DIST(4,K50,FALSE) * _xlfn.POISSON.DIST(0,L50,FALSE)</f>
        <v>2.0989122778549457E-4</v>
      </c>
      <c r="AE50" s="5">
        <f t="shared" ref="AE50:AE65" si="240">_xlfn.POISSON.DIST(4,K50,FALSE) * _xlfn.POISSON.DIST(1,L50,FALSE)</f>
        <v>3.4915589681553847E-4</v>
      </c>
      <c r="AF50" s="5">
        <f t="shared" ref="AF50:AF65" si="241">_xlfn.POISSON.DIST(4,K50,FALSE) * _xlfn.POISSON.DIST(2,L50,FALSE)</f>
        <v>2.9041194710064977E-4</v>
      </c>
      <c r="AG50" s="5">
        <f t="shared" ref="AG50:AG65" si="242">_xlfn.POISSON.DIST(4,K50,FALSE) * _xlfn.POISSON.DIST(3,L50,FALSE)</f>
        <v>1.6103427301481809E-4</v>
      </c>
      <c r="AH50" s="5">
        <f t="shared" ref="AH50:AH65" si="243">_xlfn.POISSON.DIST(0,K50,FALSE) * _xlfn.POISSON.DIST(4,L50,FALSE)</f>
        <v>3.846658857557668E-2</v>
      </c>
      <c r="AI50" s="5">
        <f t="shared" ref="AI50:AI65" si="244">_xlfn.POISSON.DIST(1,K50,FALSE) * _xlfn.POISSON.DIST(4,L50,FALSE)</f>
        <v>1.739147510629541E-2</v>
      </c>
      <c r="AJ50" s="5">
        <f t="shared" ref="AJ50:AJ65" si="245">_xlfn.POISSON.DIST(2,K50,FALSE) * _xlfn.POISSON.DIST(4,L50,FALSE)</f>
        <v>3.9315080641818849E-3</v>
      </c>
      <c r="AK50" s="5">
        <f t="shared" ref="AK50:AK65" si="246">_xlfn.POISSON.DIST(3,K50,FALSE) * _xlfn.POISSON.DIST(4,L50,FALSE)</f>
        <v>5.9250314935935168E-4</v>
      </c>
      <c r="AL50" s="5">
        <f t="shared" ref="AL50:AL65" si="247">_xlfn.POISSON.DIST(5,K50,FALSE) * _xlfn.POISSON.DIST(5,L50,FALSE)</f>
        <v>2.0147503981950412E-6</v>
      </c>
      <c r="AM50" s="5">
        <f t="shared" ref="AM50:AM65" si="248">_xlfn.POISSON.DIST(5,K50,FALSE) * _xlfn.POISSON.DIST(0,L50,FALSE)</f>
        <v>1.8979161907686713E-5</v>
      </c>
      <c r="AN50" s="5">
        <f t="shared" ref="AN50:AN65" si="249">_xlfn.POISSON.DIST(5,K50,FALSE) * _xlfn.POISSON.DIST(1,L50,FALSE)</f>
        <v>3.157200215846098E-5</v>
      </c>
      <c r="AO50" s="5">
        <f t="shared" ref="AO50:AO65" si="250">_xlfn.POISSON.DIST(5,K50,FALSE) * _xlfn.POISSON.DIST(2,L50,FALSE)</f>
        <v>2.626015113686755E-5</v>
      </c>
      <c r="AP50" s="5">
        <f t="shared" ref="AP50:AP65" si="251">_xlfn.POISSON.DIST(5,K50,FALSE) * _xlfn.POISSON.DIST(3,L50,FALSE)</f>
        <v>1.4561330516196428E-5</v>
      </c>
      <c r="AQ50" s="5">
        <f t="shared" ref="AQ50:AQ65" si="252">_xlfn.POISSON.DIST(5,K50,FALSE) * _xlfn.POISSON.DIST(4,L50,FALSE)</f>
        <v>6.0557252306966064E-6</v>
      </c>
      <c r="AR50" s="5">
        <f t="shared" ref="AR50:AR65" si="253">_xlfn.POISSON.DIST(0,K50,FALSE) * _xlfn.POISSON.DIST(5,L50,FALSE)</f>
        <v>1.2797901439945757E-2</v>
      </c>
      <c r="AS50" s="5">
        <f t="shared" ref="AS50:AS65" si="254">_xlfn.POISSON.DIST(1,K50,FALSE) * _xlfn.POISSON.DIST(5,L50,FALSE)</f>
        <v>5.7861742501115997E-3</v>
      </c>
      <c r="AT50" s="5">
        <f t="shared" ref="AT50:AT65" si="255">_xlfn.POISSON.DIST(2,K50,FALSE) * _xlfn.POISSON.DIST(5,L50,FALSE)</f>
        <v>1.3080196237546752E-3</v>
      </c>
      <c r="AU50" s="5">
        <f t="shared" ref="AU50:AU65" si="256">_xlfn.POISSON.DIST(3,K50,FALSE) * _xlfn.POISSON.DIST(5,L50,FALSE)</f>
        <v>1.9712683627923623E-4</v>
      </c>
      <c r="AV50" s="5">
        <f t="shared" ref="AV50:AV65" si="257">_xlfn.POISSON.DIST(4,K50,FALSE) * _xlfn.POISSON.DIST(5,L50,FALSE)</f>
        <v>2.2281196441408837E-5</v>
      </c>
      <c r="AW50" s="5">
        <f t="shared" ref="AW50:AW65" si="258">_xlfn.POISSON.DIST(6,K50,FALSE) * _xlfn.POISSON.DIST(6,L50,FALSE)</f>
        <v>4.2091711946668964E-8</v>
      </c>
      <c r="AX50" s="5">
        <f t="shared" ref="AX50:AX65" si="259">_xlfn.POISSON.DIST(6,K50,FALSE) * _xlfn.POISSON.DIST(0,L50,FALSE)</f>
        <v>1.4301399130978828E-6</v>
      </c>
      <c r="AY50" s="5">
        <f t="shared" ref="AY50:AY65" si="260">_xlfn.POISSON.DIST(6,K50,FALSE) * _xlfn.POISSON.DIST(1,L50,FALSE)</f>
        <v>2.3790502785552657E-6</v>
      </c>
      <c r="AZ50" s="5">
        <f t="shared" ref="AZ50:AZ65" si="261">_xlfn.POISSON.DIST(6,K50,FALSE) * _xlfn.POISSON.DIST(2,L50,FALSE)</f>
        <v>1.9787854936632723E-6</v>
      </c>
      <c r="BA50" s="5">
        <f t="shared" ref="BA50:BA65" si="262">_xlfn.POISSON.DIST(6,K50,FALSE) * _xlfn.POISSON.DIST(3,L50,FALSE)</f>
        <v>1.0972423366380853E-6</v>
      </c>
      <c r="BB50" s="5">
        <f t="shared" ref="BB50:BB65" si="263">_xlfn.POISSON.DIST(6,K50,FALSE) * _xlfn.POISSON.DIST(4,L50,FALSE)</f>
        <v>4.5631806068662677E-7</v>
      </c>
      <c r="BC50" s="5">
        <f t="shared" ref="BC50:BC65" si="264">_xlfn.POISSON.DIST(6,K50,FALSE) * _xlfn.POISSON.DIST(5,L50,FALSE)</f>
        <v>1.518178185845815E-7</v>
      </c>
      <c r="BD50" s="5">
        <f t="shared" ref="BD50:BD65" si="265">_xlfn.POISSON.DIST(0,K50,FALSE) * _xlfn.POISSON.DIST(6,L50,FALSE)</f>
        <v>3.5482368667544882E-3</v>
      </c>
      <c r="BE50" s="5">
        <f t="shared" ref="BE50:BE65" si="266">_xlfn.POISSON.DIST(1,K50,FALSE) * _xlfn.POISSON.DIST(6,L50,FALSE)</f>
        <v>1.6042252620909775E-3</v>
      </c>
      <c r="BF50" s="5">
        <f t="shared" ref="BF50:BF65" si="267">_xlfn.POISSON.DIST(2,K50,FALSE) * _xlfn.POISSON.DIST(6,L50,FALSE)</f>
        <v>3.6265035117072635E-4</v>
      </c>
      <c r="BG50" s="5">
        <f t="shared" ref="BG50:BG65" si="268">_xlfn.POISSON.DIST(3,K50,FALSE) * _xlfn.POISSON.DIST(6,L50,FALSE)</f>
        <v>5.4653703280561181E-5</v>
      </c>
      <c r="BH50" s="5">
        <f t="shared" ref="BH50:BH65" si="269">_xlfn.POISSON.DIST(4,K50,FALSE) * _xlfn.POISSON.DIST(6,L50,FALSE)</f>
        <v>6.1774942571475866E-6</v>
      </c>
      <c r="BI50" s="5">
        <f t="shared" ref="BI50:BI65" si="270">_xlfn.POISSON.DIST(5,K50,FALSE) * _xlfn.POISSON.DIST(6,L50,FALSE)</f>
        <v>5.585924906305757E-7</v>
      </c>
      <c r="BJ50" s="8">
        <f t="shared" ref="BJ50:BJ65" si="271">SUM(N50,Q50,T50,W50,X50,Y50,AD50,AE50,AF50,AG50,AM50,AN50,AO50,AP50,AQ50,AX50,AY50,AZ50,BA50,BB50,BC50)</f>
        <v>9.5956058480642384E-2</v>
      </c>
      <c r="BK50" s="8">
        <f t="shared" ref="BK50:BK65" si="272">SUM(M50,P50,S50,V50,AC50,AL50,AY50)</f>
        <v>0.22977414625524775</v>
      </c>
      <c r="BL50" s="8">
        <f t="shared" ref="BL50:BL65" si="273">SUM(O50,R50,U50,AA50,AB50,AH50,AI50,AJ50,AK50,AR50,AS50,AT50,AU50,AV50,BD50,BE50,BF50,BG50,BH50,BI50)</f>
        <v>0.58011485691739761</v>
      </c>
      <c r="BM50" s="8">
        <f t="shared" ref="BM50:BM65" si="274">SUM(S50:BI50)</f>
        <v>0.35292454202136531</v>
      </c>
      <c r="BN50" s="8">
        <f t="shared" ref="BN50:BN65" si="275">SUM(M50:R50)</f>
        <v>0.64541324953012669</v>
      </c>
    </row>
    <row r="51" spans="1:66" x14ac:dyDescent="0.25">
      <c r="A51" s="10" t="s">
        <v>61</v>
      </c>
      <c r="B51" t="s">
        <v>696</v>
      </c>
      <c r="C51" t="s">
        <v>69</v>
      </c>
      <c r="D51" s="11">
        <v>44238</v>
      </c>
      <c r="E51" s="1">
        <f>VLOOKUP(A51,home!$A$2:$E$670,3,FALSE)</f>
        <v>1.4933000000000001</v>
      </c>
      <c r="F51">
        <f>VLOOKUP(B51,home!$B$2:$E$670,3,FALSE)</f>
        <v>1.3665</v>
      </c>
      <c r="G51">
        <f>VLOOKUP(C51,away!$B$2:$E$670,4,FALSE)</f>
        <v>0.40179999999999999</v>
      </c>
      <c r="H51">
        <f>VLOOKUP(A51,away!$A$2:$E$670,3,FALSE)</f>
        <v>1.2851999999999999</v>
      </c>
      <c r="I51">
        <f>VLOOKUP(C51,away!$B$2:$E$670,3,FALSE)</f>
        <v>1.5043</v>
      </c>
      <c r="J51">
        <f>VLOOKUP(B51,home!$B$2:$E$670,4,FALSE)</f>
        <v>0.93189999999999995</v>
      </c>
      <c r="K51" s="3">
        <f t="shared" si="221"/>
        <v>0.81991085000999997</v>
      </c>
      <c r="L51" s="3">
        <f t="shared" si="222"/>
        <v>1.8016668348839999</v>
      </c>
      <c r="M51" s="5">
        <f t="shared" si="2"/>
        <v>7.2688093409307375E-2</v>
      </c>
      <c r="N51" s="5">
        <f t="shared" si="223"/>
        <v>5.9597756452831482E-2</v>
      </c>
      <c r="O51" s="5">
        <f t="shared" si="224"/>
        <v>0.13095972718649937</v>
      </c>
      <c r="P51" s="5">
        <f t="shared" si="225"/>
        <v>0.10737530123456039</v>
      </c>
      <c r="Q51" s="5">
        <f t="shared" si="226"/>
        <v>2.4432423575965014E-2</v>
      </c>
      <c r="R51" s="5">
        <f t="shared" si="227"/>
        <v>0.11797289858868623</v>
      </c>
      <c r="S51" s="5">
        <f t="shared" si="228"/>
        <v>3.9653864802485977E-2</v>
      </c>
      <c r="T51" s="5">
        <f t="shared" si="229"/>
        <v>4.4019087252654104E-2</v>
      </c>
      <c r="U51" s="5">
        <f t="shared" si="230"/>
        <v>9.6727259559993242E-2</v>
      </c>
      <c r="V51" s="5">
        <f t="shared" si="231"/>
        <v>6.5085482651126821E-3</v>
      </c>
      <c r="W51" s="5">
        <f t="shared" si="232"/>
        <v>6.677469727324613E-3</v>
      </c>
      <c r="X51" s="5">
        <f t="shared" si="233"/>
        <v>1.2030575748662663E-2</v>
      </c>
      <c r="Y51" s="5">
        <f t="shared" si="234"/>
        <v>1.0837544665462634E-2</v>
      </c>
      <c r="Z51" s="5">
        <f t="shared" si="235"/>
        <v>7.0849286267456499E-2</v>
      </c>
      <c r="AA51" s="5">
        <f t="shared" si="236"/>
        <v>5.8090098526152066E-2</v>
      </c>
      <c r="AB51" s="5">
        <f t="shared" si="237"/>
        <v>2.3814351029870992E-2</v>
      </c>
      <c r="AC51" s="5">
        <f t="shared" si="238"/>
        <v>6.0090423495399428E-4</v>
      </c>
      <c r="AD51" s="5">
        <f t="shared" si="239"/>
        <v>1.3687324700116914E-3</v>
      </c>
      <c r="AE51" s="5">
        <f t="shared" si="240"/>
        <v>2.4659998970489234E-3</v>
      </c>
      <c r="AF51" s="5">
        <f t="shared" si="241"/>
        <v>2.2214551146702019E-3</v>
      </c>
      <c r="AG51" s="5">
        <f t="shared" si="242"/>
        <v>1.3341073350949123E-3</v>
      </c>
      <c r="AH51" s="5">
        <f t="shared" si="243"/>
        <v>3.1911702335819678E-2</v>
      </c>
      <c r="AI51" s="5">
        <f t="shared" si="244"/>
        <v>2.6164750987428011E-2</v>
      </c>
      <c r="AJ51" s="5">
        <f t="shared" si="245"/>
        <v>1.0726381611201043E-2</v>
      </c>
      <c r="AK51" s="5">
        <f t="shared" si="246"/>
        <v>2.9315588881238274E-3</v>
      </c>
      <c r="AL51" s="5">
        <f t="shared" si="247"/>
        <v>3.5506378123296029E-5</v>
      </c>
      <c r="AM51" s="5">
        <f t="shared" si="248"/>
        <v>2.2444772058471458E-4</v>
      </c>
      <c r="AN51" s="5">
        <f t="shared" si="249"/>
        <v>4.0438001434279114E-4</v>
      </c>
      <c r="AO51" s="5">
        <f t="shared" si="250"/>
        <v>3.6427903026566152E-4</v>
      </c>
      <c r="AP51" s="5">
        <f t="shared" si="251"/>
        <v>2.1876981582444913E-4</v>
      </c>
      <c r="AQ51" s="5">
        <f t="shared" si="252"/>
        <v>9.8537580411147674E-5</v>
      </c>
      <c r="AR51" s="5">
        <f t="shared" si="253"/>
        <v>1.1498851148627323E-2</v>
      </c>
      <c r="AS51" s="5">
        <f t="shared" si="254"/>
        <v>9.4280328194094928E-3</v>
      </c>
      <c r="AT51" s="5">
        <f t="shared" si="255"/>
        <v>3.8650732014421066E-3</v>
      </c>
      <c r="AU51" s="5">
        <f t="shared" si="256"/>
        <v>1.0563384846484234E-3</v>
      </c>
      <c r="AV51" s="5">
        <f t="shared" si="257"/>
        <v>2.1652584621159097E-4</v>
      </c>
      <c r="AW51" s="5">
        <f t="shared" si="258"/>
        <v>1.4569511501961176E-6</v>
      </c>
      <c r="AX51" s="5">
        <f t="shared" si="259"/>
        <v>3.0671186894570036E-5</v>
      </c>
      <c r="AY51" s="5">
        <f t="shared" si="260"/>
        <v>5.5259260214475625E-5</v>
      </c>
      <c r="AZ51" s="5">
        <f t="shared" si="261"/>
        <v>4.9779388224322826E-5</v>
      </c>
      <c r="BA51" s="5">
        <f t="shared" si="262"/>
        <v>2.989529094152586E-5</v>
      </c>
      <c r="BB51" s="5">
        <f t="shared" si="263"/>
        <v>1.3465338552138796E-5</v>
      </c>
      <c r="BC51" s="5">
        <f t="shared" si="264"/>
        <v>4.8520107779746833E-6</v>
      </c>
      <c r="BD51" s="5">
        <f t="shared" si="265"/>
        <v>3.4528497922916073E-3</v>
      </c>
      <c r="BE51" s="5">
        <f t="shared" si="266"/>
        <v>2.8310290081546637E-3</v>
      </c>
      <c r="BF51" s="5">
        <f t="shared" si="267"/>
        <v>1.1605957002395286E-3</v>
      </c>
      <c r="BG51" s="5">
        <f t="shared" si="268"/>
        <v>3.1719500236711441E-4</v>
      </c>
      <c r="BH51" s="5">
        <f t="shared" si="269"/>
        <v>6.5017906002436164E-5</v>
      </c>
      <c r="BI51" s="5">
        <f t="shared" si="270"/>
        <v>1.0661777315265547E-5</v>
      </c>
      <c r="BJ51" s="8">
        <f t="shared" si="271"/>
        <v>0.16647948887676001</v>
      </c>
      <c r="BK51" s="8">
        <f t="shared" si="272"/>
        <v>0.22691747758475819</v>
      </c>
      <c r="BL51" s="8">
        <f t="shared" si="273"/>
        <v>0.53320089940048421</v>
      </c>
      <c r="BM51" s="8">
        <f t="shared" si="274"/>
        <v>0.4843671493725446</v>
      </c>
      <c r="BN51" s="8">
        <f t="shared" si="275"/>
        <v>0.51302620044784997</v>
      </c>
    </row>
    <row r="52" spans="1:66" x14ac:dyDescent="0.25">
      <c r="A52" s="10" t="s">
        <v>318</v>
      </c>
      <c r="B52" t="s">
        <v>673</v>
      </c>
      <c r="C52" t="s">
        <v>331</v>
      </c>
      <c r="D52" s="11">
        <v>44238</v>
      </c>
      <c r="E52" s="1">
        <f>VLOOKUP(A52,home!$A$2:$E$670,3,FALSE)</f>
        <v>1.4548000000000001</v>
      </c>
      <c r="F52">
        <f>VLOOKUP(B52,home!$B$2:$E$670,3,FALSE)</f>
        <v>1.2323999999999999</v>
      </c>
      <c r="G52">
        <f>VLOOKUP(C52,away!$B$2:$E$670,4,FALSE)</f>
        <v>0.73319999999999996</v>
      </c>
      <c r="H52">
        <f>VLOOKUP(A52,away!$A$2:$E$670,3,FALSE)</f>
        <v>1.0669</v>
      </c>
      <c r="I52">
        <f>VLOOKUP(C52,away!$B$2:$E$670,3,FALSE)</f>
        <v>1.5622</v>
      </c>
      <c r="J52">
        <f>VLOOKUP(B52,home!$B$2:$E$670,4,FALSE)</f>
        <v>0.71109999999999995</v>
      </c>
      <c r="K52" s="3">
        <f t="shared" si="221"/>
        <v>1.314550995264</v>
      </c>
      <c r="L52" s="3">
        <f t="shared" si="222"/>
        <v>1.1851983200980001</v>
      </c>
      <c r="M52" s="5">
        <f t="shared" si="2"/>
        <v>8.2105578651504654E-2</v>
      </c>
      <c r="N52" s="5">
        <f t="shared" si="223"/>
        <v>0.10793197013306208</v>
      </c>
      <c r="O52" s="5">
        <f t="shared" si="224"/>
        <v>9.7311393888437542E-2</v>
      </c>
      <c r="P52" s="5">
        <f t="shared" si="225"/>
        <v>0.12792078968657269</v>
      </c>
      <c r="Q52" s="5">
        <f t="shared" si="226"/>
        <v>7.0941039379610563E-2</v>
      </c>
      <c r="R52" s="5">
        <f t="shared" si="227"/>
        <v>5.7666650281485494E-2</v>
      </c>
      <c r="S52" s="5">
        <f t="shared" si="228"/>
        <v>4.9825263711653085E-2</v>
      </c>
      <c r="T52" s="5">
        <f t="shared" si="229"/>
        <v>8.4079200698720519E-2</v>
      </c>
      <c r="U52" s="5">
        <f t="shared" si="230"/>
        <v>7.5805752521067776E-2</v>
      </c>
      <c r="V52" s="5">
        <f t="shared" si="231"/>
        <v>8.6253268657492405E-3</v>
      </c>
      <c r="W52" s="5">
        <f t="shared" si="232"/>
        <v>3.108520464050989E-2</v>
      </c>
      <c r="X52" s="5">
        <f t="shared" si="233"/>
        <v>3.684213231983488E-2</v>
      </c>
      <c r="Y52" s="5">
        <f t="shared" si="234"/>
        <v>2.183261666714827E-2</v>
      </c>
      <c r="Z52" s="5">
        <f t="shared" si="235"/>
        <v>2.2782139013098484E-2</v>
      </c>
      <c r="AA52" s="5">
        <f t="shared" si="236"/>
        <v>2.9948283513911416E-2</v>
      </c>
      <c r="AB52" s="5">
        <f t="shared" si="237"/>
        <v>1.9684272949830356E-2</v>
      </c>
      <c r="AC52" s="5">
        <f t="shared" si="238"/>
        <v>8.3989316110802609E-4</v>
      </c>
      <c r="AD52" s="5">
        <f t="shared" si="239"/>
        <v>1.0215771674541851E-2</v>
      </c>
      <c r="AE52" s="5">
        <f t="shared" si="240"/>
        <v>1.2107715427171737E-2</v>
      </c>
      <c r="AF52" s="5">
        <f t="shared" si="241"/>
        <v>7.1750219922542919E-3</v>
      </c>
      <c r="AG52" s="5">
        <f t="shared" si="242"/>
        <v>2.8346080039619967E-3</v>
      </c>
      <c r="AH52" s="5">
        <f t="shared" si="243"/>
        <v>6.7503382216408591E-3</v>
      </c>
      <c r="AI52" s="5">
        <f t="shared" si="244"/>
        <v>8.8736638276266117E-3</v>
      </c>
      <c r="AJ52" s="5">
        <f t="shared" si="245"/>
        <v>5.8324418081223614E-3</v>
      </c>
      <c r="AK52" s="5">
        <f t="shared" si="246"/>
        <v>2.5556807278955375E-3</v>
      </c>
      <c r="AL52" s="5">
        <f t="shared" si="247"/>
        <v>5.2342263795407286E-5</v>
      </c>
      <c r="AM52" s="5">
        <f t="shared" si="248"/>
        <v>2.6858305644317532E-3</v>
      </c>
      <c r="AN52" s="5">
        <f t="shared" si="249"/>
        <v>3.1832418730323771E-3</v>
      </c>
      <c r="AO52" s="5">
        <f t="shared" si="250"/>
        <v>1.8863864601917928E-3</v>
      </c>
      <c r="AP52" s="5">
        <f t="shared" si="251"/>
        <v>7.4524735455830837E-4</v>
      </c>
      <c r="AQ52" s="5">
        <f t="shared" si="252"/>
        <v>2.2081647816999647E-4</v>
      </c>
      <c r="AR52" s="5">
        <f t="shared" si="253"/>
        <v>1.6000979040764131E-3</v>
      </c>
      <c r="AS52" s="5">
        <f t="shared" si="254"/>
        <v>2.1034102923234892E-3</v>
      </c>
      <c r="AT52" s="5">
        <f t="shared" si="255"/>
        <v>1.3825200466111925E-3</v>
      </c>
      <c r="AU52" s="5">
        <f t="shared" si="256"/>
        <v>6.0579770108172483E-4</v>
      </c>
      <c r="AV52" s="5">
        <f t="shared" si="257"/>
        <v>1.9908799272140625E-4</v>
      </c>
      <c r="AW52" s="5">
        <f t="shared" si="258"/>
        <v>2.2652621406149747E-6</v>
      </c>
      <c r="AX52" s="5">
        <f t="shared" si="259"/>
        <v>5.8844354026403806E-4</v>
      </c>
      <c r="AY52" s="5">
        <f t="shared" si="260"/>
        <v>6.974222953934578E-4</v>
      </c>
      <c r="AZ52" s="5">
        <f t="shared" si="261"/>
        <v>4.1329186644960877E-4</v>
      </c>
      <c r="BA52" s="5">
        <f t="shared" si="262"/>
        <v>1.6327760860874771E-4</v>
      </c>
      <c r="BB52" s="5">
        <f t="shared" si="263"/>
        <v>4.8379086858176649E-5</v>
      </c>
      <c r="BC52" s="5">
        <f t="shared" si="264"/>
        <v>1.1467762494437236E-5</v>
      </c>
      <c r="BD52" s="5">
        <f t="shared" si="265"/>
        <v>3.1607222465061558E-4</v>
      </c>
      <c r="BE52" s="5">
        <f t="shared" si="266"/>
        <v>4.1549305748977332E-4</v>
      </c>
      <c r="BF52" s="5">
        <f t="shared" si="267"/>
        <v>2.7309340612423203E-4</v>
      </c>
      <c r="BG52" s="5">
        <f t="shared" si="268"/>
        <v>1.1966506960688165E-4</v>
      </c>
      <c r="BH52" s="5">
        <f t="shared" si="269"/>
        <v>3.9326459087515544E-5</v>
      </c>
      <c r="BI52" s="5">
        <f t="shared" si="270"/>
        <v>1.0339327186740504E-5</v>
      </c>
      <c r="BJ52" s="8">
        <f t="shared" si="271"/>
        <v>0.39568908582726886</v>
      </c>
      <c r="BK52" s="8">
        <f t="shared" si="272"/>
        <v>0.27006661663577658</v>
      </c>
      <c r="BL52" s="8">
        <f t="shared" si="273"/>
        <v>0.31149338122097786</v>
      </c>
      <c r="BM52" s="8">
        <f t="shared" si="274"/>
        <v>0.45545864364319588</v>
      </c>
      <c r="BN52" s="8">
        <f t="shared" si="275"/>
        <v>0.54387742202067302</v>
      </c>
    </row>
    <row r="53" spans="1:66" x14ac:dyDescent="0.25">
      <c r="A53" s="10" t="s">
        <v>13</v>
      </c>
      <c r="B53" t="s">
        <v>234</v>
      </c>
      <c r="C53" t="s">
        <v>31</v>
      </c>
      <c r="D53" s="11">
        <v>44238</v>
      </c>
      <c r="E53" s="1">
        <f>VLOOKUP(A53,home!$A$2:$E$670,3,FALSE)</f>
        <v>1.756</v>
      </c>
      <c r="F53">
        <f>VLOOKUP(B53,home!$B$2:$E$670,3,FALSE)</f>
        <v>1.7083999999999999</v>
      </c>
      <c r="G53">
        <f>VLOOKUP(C53,away!$B$2:$E$670,4,FALSE)</f>
        <v>0.72409999999999997</v>
      </c>
      <c r="H53">
        <f>VLOOKUP(A53,away!$A$2:$E$670,3,FALSE)</f>
        <v>1.3160000000000001</v>
      </c>
      <c r="I53">
        <f>VLOOKUP(C53,away!$B$2:$E$670,3,FALSE)</f>
        <v>2.0876999999999999</v>
      </c>
      <c r="J53">
        <f>VLOOKUP(B53,home!$B$2:$E$670,4,FALSE)</f>
        <v>0.65129999999999999</v>
      </c>
      <c r="K53" s="3">
        <f t="shared" si="221"/>
        <v>2.1722640846399996</v>
      </c>
      <c r="L53" s="3">
        <f t="shared" si="222"/>
        <v>1.78939021716</v>
      </c>
      <c r="M53" s="5">
        <f t="shared" si="2"/>
        <v>1.903160421809726E-2</v>
      </c>
      <c r="N53" s="5">
        <f t="shared" si="223"/>
        <v>4.1341670316055804E-2</v>
      </c>
      <c r="O53" s="5">
        <f t="shared" si="224"/>
        <v>3.4054966404724225E-2</v>
      </c>
      <c r="P53" s="5">
        <f t="shared" si="225"/>
        <v>7.3976380424604221E-2</v>
      </c>
      <c r="Q53" s="5">
        <f t="shared" si="226"/>
        <v>4.4902512813297803E-2</v>
      </c>
      <c r="R53" s="5">
        <f t="shared" si="227"/>
        <v>3.0468811865162999E-2</v>
      </c>
      <c r="S53" s="5">
        <f t="shared" si="228"/>
        <v>7.1887067401311483E-2</v>
      </c>
      <c r="T53" s="5">
        <f t="shared" si="229"/>
        <v>8.0348117154016629E-2</v>
      </c>
      <c r="U53" s="5">
        <f t="shared" si="230"/>
        <v>6.6186305716346663E-2</v>
      </c>
      <c r="V53" s="5">
        <f t="shared" si="231"/>
        <v>3.104745012994822E-2</v>
      </c>
      <c r="W53" s="5">
        <f t="shared" si="232"/>
        <v>3.2513371964804735E-2</v>
      </c>
      <c r="X53" s="5">
        <f t="shared" si="233"/>
        <v>5.81791097207058E-2</v>
      </c>
      <c r="Y53" s="5">
        <f t="shared" si="234"/>
        <v>5.2052564888654618E-2</v>
      </c>
      <c r="Z53" s="5">
        <f t="shared" si="235"/>
        <v>1.8173531293337066E-2</v>
      </c>
      <c r="AA53" s="5">
        <f t="shared" si="236"/>
        <v>3.947770931959723E-2</v>
      </c>
      <c r="AB53" s="5">
        <f t="shared" si="237"/>
        <v>4.2878005049409432E-2</v>
      </c>
      <c r="AC53" s="5">
        <f t="shared" si="238"/>
        <v>7.5426444471866898E-3</v>
      </c>
      <c r="AD53" s="5">
        <f t="shared" si="239"/>
        <v>1.7656907547421601E-2</v>
      </c>
      <c r="AE53" s="5">
        <f t="shared" si="240"/>
        <v>3.1595097630654781E-2</v>
      </c>
      <c r="AF53" s="5">
        <f t="shared" si="241"/>
        <v>2.8267979305254383E-2</v>
      </c>
      <c r="AG53" s="5">
        <f t="shared" si="242"/>
        <v>1.6860815209234506E-2</v>
      </c>
      <c r="AH53" s="5">
        <f t="shared" si="243"/>
        <v>8.1298847768871158E-3</v>
      </c>
      <c r="AI53" s="5">
        <f t="shared" si="244"/>
        <v>1.7660256713093358E-2</v>
      </c>
      <c r="AJ53" s="5">
        <f t="shared" si="245"/>
        <v>1.9181370691687578E-2</v>
      </c>
      <c r="AK53" s="5">
        <f t="shared" si="246"/>
        <v>1.3889000882573077E-2</v>
      </c>
      <c r="AL53" s="5">
        <f t="shared" si="247"/>
        <v>1.1727388372274521E-3</v>
      </c>
      <c r="AM53" s="5">
        <f t="shared" si="248"/>
        <v>7.671093222214577E-3</v>
      </c>
      <c r="AN53" s="5">
        <f t="shared" si="249"/>
        <v>1.3726579166753145E-2</v>
      </c>
      <c r="AO53" s="5">
        <f t="shared" si="250"/>
        <v>1.2281103238030174E-2</v>
      </c>
      <c r="AP53" s="5">
        <f t="shared" si="251"/>
        <v>7.3252286633543962E-3</v>
      </c>
      <c r="AQ53" s="5">
        <f t="shared" si="252"/>
        <v>3.2769231271665943E-3</v>
      </c>
      <c r="AR53" s="5">
        <f t="shared" si="253"/>
        <v>2.9095072572799638E-3</v>
      </c>
      <c r="AS53" s="5">
        <f t="shared" si="254"/>
        <v>6.3202181189886972E-3</v>
      </c>
      <c r="AT53" s="5">
        <f t="shared" si="255"/>
        <v>6.864591413485061E-3</v>
      </c>
      <c r="AU53" s="5">
        <f t="shared" si="256"/>
        <v>4.9705684610805764E-3</v>
      </c>
      <c r="AV53" s="5">
        <f t="shared" si="257"/>
        <v>2.6993468370624129E-3</v>
      </c>
      <c r="AW53" s="5">
        <f t="shared" si="258"/>
        <v>1.2662413379937264E-4</v>
      </c>
      <c r="AX53" s="5">
        <f t="shared" si="259"/>
        <v>2.7772733827570065E-3</v>
      </c>
      <c r="AY53" s="5">
        <f t="shared" si="260"/>
        <v>4.969625821484247E-3</v>
      </c>
      <c r="AZ53" s="5">
        <f t="shared" si="261"/>
        <v>4.4462999139548206E-3</v>
      </c>
      <c r="BA53" s="5">
        <f t="shared" si="262"/>
        <v>2.6520551895300348E-3</v>
      </c>
      <c r="BB53" s="5">
        <f t="shared" si="263"/>
        <v>1.1863904028783635E-3</v>
      </c>
      <c r="BC53" s="5">
        <f t="shared" si="264"/>
        <v>4.2458307612861109E-4</v>
      </c>
      <c r="BD53" s="5">
        <f t="shared" si="265"/>
        <v>8.6770730382213141E-4</v>
      </c>
      <c r="BE53" s="5">
        <f t="shared" si="266"/>
        <v>1.8848894120726243E-3</v>
      </c>
      <c r="BF53" s="5">
        <f t="shared" si="267"/>
        <v>2.0472387866817834E-3</v>
      </c>
      <c r="BG53" s="5">
        <f t="shared" si="268"/>
        <v>1.4823810963302691E-3</v>
      </c>
      <c r="BH53" s="5">
        <f t="shared" si="269"/>
        <v>8.0503080382687798E-4</v>
      </c>
      <c r="BI53" s="5">
        <f t="shared" si="270"/>
        <v>3.4974790043639924E-4</v>
      </c>
      <c r="BJ53" s="8">
        <f t="shared" si="271"/>
        <v>0.46445530175435268</v>
      </c>
      <c r="BK53" s="8">
        <f t="shared" si="272"/>
        <v>0.20962751127985957</v>
      </c>
      <c r="BL53" s="8">
        <f t="shared" si="273"/>
        <v>0.30312753881054844</v>
      </c>
      <c r="BM53" s="8">
        <f t="shared" si="274"/>
        <v>0.74676493540847055</v>
      </c>
      <c r="BN53" s="8">
        <f t="shared" si="275"/>
        <v>0.2437759460419423</v>
      </c>
    </row>
    <row r="54" spans="1:66" x14ac:dyDescent="0.25">
      <c r="A54" s="10" t="s">
        <v>318</v>
      </c>
      <c r="B54" t="s">
        <v>400</v>
      </c>
      <c r="C54" t="s">
        <v>740</v>
      </c>
      <c r="D54" s="11">
        <v>44238</v>
      </c>
      <c r="E54" s="1">
        <f>VLOOKUP(A54,home!$A$2:$E$670,3,FALSE)</f>
        <v>1.4548000000000001</v>
      </c>
      <c r="F54">
        <f>VLOOKUP(B54,home!$B$2:$E$670,3,FALSE)</f>
        <v>1.6039000000000001</v>
      </c>
      <c r="G54" t="e">
        <f>VLOOKUP(C54,away!$B$2:$E$670,4,FALSE)</f>
        <v>#N/A</v>
      </c>
      <c r="H54">
        <f>VLOOKUP(A54,away!$A$2:$E$670,3,FALSE)</f>
        <v>1.0669</v>
      </c>
      <c r="I54" t="e">
        <f>VLOOKUP(C54,away!$B$2:$E$670,3,FALSE)</f>
        <v>#N/A</v>
      </c>
      <c r="J54">
        <f>VLOOKUP(B54,home!$B$2:$E$670,4,FALSE)</f>
        <v>0.87480000000000002</v>
      </c>
      <c r="K54" s="3" t="e">
        <f t="shared" si="221"/>
        <v>#N/A</v>
      </c>
      <c r="L54" s="3" t="e">
        <f t="shared" si="222"/>
        <v>#N/A</v>
      </c>
      <c r="M54" s="5" t="e">
        <f t="shared" si="2"/>
        <v>#N/A</v>
      </c>
      <c r="N54" s="5" t="e">
        <f t="shared" si="223"/>
        <v>#N/A</v>
      </c>
      <c r="O54" s="5" t="e">
        <f t="shared" si="224"/>
        <v>#N/A</v>
      </c>
      <c r="P54" s="5" t="e">
        <f t="shared" si="225"/>
        <v>#N/A</v>
      </c>
      <c r="Q54" s="5" t="e">
        <f t="shared" si="226"/>
        <v>#N/A</v>
      </c>
      <c r="R54" s="5" t="e">
        <f t="shared" si="227"/>
        <v>#N/A</v>
      </c>
      <c r="S54" s="5" t="e">
        <f t="shared" si="228"/>
        <v>#N/A</v>
      </c>
      <c r="T54" s="5" t="e">
        <f t="shared" si="229"/>
        <v>#N/A</v>
      </c>
      <c r="U54" s="5" t="e">
        <f t="shared" si="230"/>
        <v>#N/A</v>
      </c>
      <c r="V54" s="5" t="e">
        <f t="shared" si="231"/>
        <v>#N/A</v>
      </c>
      <c r="W54" s="5" t="e">
        <f t="shared" si="232"/>
        <v>#N/A</v>
      </c>
      <c r="X54" s="5" t="e">
        <f t="shared" si="233"/>
        <v>#N/A</v>
      </c>
      <c r="Y54" s="5" t="e">
        <f t="shared" si="234"/>
        <v>#N/A</v>
      </c>
      <c r="Z54" s="5" t="e">
        <f t="shared" si="235"/>
        <v>#N/A</v>
      </c>
      <c r="AA54" s="5" t="e">
        <f t="shared" si="236"/>
        <v>#N/A</v>
      </c>
      <c r="AB54" s="5" t="e">
        <f t="shared" si="237"/>
        <v>#N/A</v>
      </c>
      <c r="AC54" s="5" t="e">
        <f t="shared" si="238"/>
        <v>#N/A</v>
      </c>
      <c r="AD54" s="5" t="e">
        <f t="shared" si="239"/>
        <v>#N/A</v>
      </c>
      <c r="AE54" s="5" t="e">
        <f t="shared" si="240"/>
        <v>#N/A</v>
      </c>
      <c r="AF54" s="5" t="e">
        <f t="shared" si="241"/>
        <v>#N/A</v>
      </c>
      <c r="AG54" s="5" t="e">
        <f t="shared" si="242"/>
        <v>#N/A</v>
      </c>
      <c r="AH54" s="5" t="e">
        <f t="shared" si="243"/>
        <v>#N/A</v>
      </c>
      <c r="AI54" s="5" t="e">
        <f t="shared" si="244"/>
        <v>#N/A</v>
      </c>
      <c r="AJ54" s="5" t="e">
        <f t="shared" si="245"/>
        <v>#N/A</v>
      </c>
      <c r="AK54" s="5" t="e">
        <f t="shared" si="246"/>
        <v>#N/A</v>
      </c>
      <c r="AL54" s="5" t="e">
        <f t="shared" si="247"/>
        <v>#N/A</v>
      </c>
      <c r="AM54" s="5" t="e">
        <f t="shared" si="248"/>
        <v>#N/A</v>
      </c>
      <c r="AN54" s="5" t="e">
        <f t="shared" si="249"/>
        <v>#N/A</v>
      </c>
      <c r="AO54" s="5" t="e">
        <f t="shared" si="250"/>
        <v>#N/A</v>
      </c>
      <c r="AP54" s="5" t="e">
        <f t="shared" si="251"/>
        <v>#N/A</v>
      </c>
      <c r="AQ54" s="5" t="e">
        <f t="shared" si="252"/>
        <v>#N/A</v>
      </c>
      <c r="AR54" s="5" t="e">
        <f t="shared" si="253"/>
        <v>#N/A</v>
      </c>
      <c r="AS54" s="5" t="e">
        <f t="shared" si="254"/>
        <v>#N/A</v>
      </c>
      <c r="AT54" s="5" t="e">
        <f t="shared" si="255"/>
        <v>#N/A</v>
      </c>
      <c r="AU54" s="5" t="e">
        <f t="shared" si="256"/>
        <v>#N/A</v>
      </c>
      <c r="AV54" s="5" t="e">
        <f t="shared" si="257"/>
        <v>#N/A</v>
      </c>
      <c r="AW54" s="5" t="e">
        <f t="shared" si="258"/>
        <v>#N/A</v>
      </c>
      <c r="AX54" s="5" t="e">
        <f t="shared" si="259"/>
        <v>#N/A</v>
      </c>
      <c r="AY54" s="5" t="e">
        <f t="shared" si="260"/>
        <v>#N/A</v>
      </c>
      <c r="AZ54" s="5" t="e">
        <f t="shared" si="261"/>
        <v>#N/A</v>
      </c>
      <c r="BA54" s="5" t="e">
        <f t="shared" si="262"/>
        <v>#N/A</v>
      </c>
      <c r="BB54" s="5" t="e">
        <f t="shared" si="263"/>
        <v>#N/A</v>
      </c>
      <c r="BC54" s="5" t="e">
        <f t="shared" si="264"/>
        <v>#N/A</v>
      </c>
      <c r="BD54" s="5" t="e">
        <f t="shared" si="265"/>
        <v>#N/A</v>
      </c>
      <c r="BE54" s="5" t="e">
        <f t="shared" si="266"/>
        <v>#N/A</v>
      </c>
      <c r="BF54" s="5" t="e">
        <f t="shared" si="267"/>
        <v>#N/A</v>
      </c>
      <c r="BG54" s="5" t="e">
        <f t="shared" si="268"/>
        <v>#N/A</v>
      </c>
      <c r="BH54" s="5" t="e">
        <f t="shared" si="269"/>
        <v>#N/A</v>
      </c>
      <c r="BI54" s="5" t="e">
        <f t="shared" si="270"/>
        <v>#N/A</v>
      </c>
      <c r="BJ54" s="8" t="e">
        <f t="shared" si="271"/>
        <v>#N/A</v>
      </c>
      <c r="BK54" s="8" t="e">
        <f t="shared" si="272"/>
        <v>#N/A</v>
      </c>
      <c r="BL54" s="8" t="e">
        <f t="shared" si="273"/>
        <v>#N/A</v>
      </c>
      <c r="BM54" s="8" t="e">
        <f t="shared" si="274"/>
        <v>#N/A</v>
      </c>
      <c r="BN54" s="8" t="e">
        <f t="shared" si="275"/>
        <v>#N/A</v>
      </c>
    </row>
    <row r="55" spans="1:66" x14ac:dyDescent="0.25">
      <c r="A55" s="10" t="s">
        <v>22</v>
      </c>
      <c r="B55" t="s">
        <v>278</v>
      </c>
      <c r="C55" t="s">
        <v>247</v>
      </c>
      <c r="D55" s="11">
        <v>44238</v>
      </c>
      <c r="E55" s="1">
        <f>VLOOKUP(A55,home!$A$2:$E$670,3,FALSE)</f>
        <v>1.5048999999999999</v>
      </c>
      <c r="F55">
        <f>VLOOKUP(B55,home!$B$2:$E$670,3,FALSE)</f>
        <v>1.1074999999999999</v>
      </c>
      <c r="G55">
        <f>VLOOKUP(C55,away!$B$2:$E$670,4,FALSE)</f>
        <v>1.0523</v>
      </c>
      <c r="H55">
        <f>VLOOKUP(A55,away!$A$2:$E$670,3,FALSE)</f>
        <v>1.3310999999999999</v>
      </c>
      <c r="I55">
        <f>VLOOKUP(C55,away!$B$2:$E$670,3,FALSE)</f>
        <v>1.3339000000000001</v>
      </c>
      <c r="J55">
        <f>VLOOKUP(B55,home!$B$2:$E$670,4,FALSE)</f>
        <v>1.0518000000000001</v>
      </c>
      <c r="K55" s="3">
        <f t="shared" si="221"/>
        <v>1.7538439440249998</v>
      </c>
      <c r="L55" s="3">
        <f t="shared" si="222"/>
        <v>1.8675280022220002</v>
      </c>
      <c r="M55" s="5">
        <f t="shared" si="2"/>
        <v>2.674595729428219E-2</v>
      </c>
      <c r="N55" s="5">
        <f t="shared" si="223"/>
        <v>4.6908235227728093E-2</v>
      </c>
      <c r="O55" s="5">
        <f t="shared" si="224"/>
        <v>4.9948824193305756E-2</v>
      </c>
      <c r="P55" s="5">
        <f t="shared" si="225"/>
        <v>8.7602442822598686E-2</v>
      </c>
      <c r="Q55" s="5">
        <f t="shared" si="226"/>
        <v>4.1134862139525545E-2</v>
      </c>
      <c r="R55" s="5">
        <f t="shared" si="227"/>
        <v>4.6640413929531117E-2</v>
      </c>
      <c r="S55" s="5">
        <f t="shared" si="228"/>
        <v>7.173222390255668E-2</v>
      </c>
      <c r="T55" s="5">
        <f t="shared" si="229"/>
        <v>7.6820506913105532E-2</v>
      </c>
      <c r="U55" s="5">
        <f t="shared" si="230"/>
        <v>8.180000751712739E-2</v>
      </c>
      <c r="V55" s="5">
        <f t="shared" si="231"/>
        <v>2.6105370176220392E-2</v>
      </c>
      <c r="W55" s="5">
        <f t="shared" si="232"/>
        <v>2.4048042950570031E-2</v>
      </c>
      <c r="X55" s="5">
        <f t="shared" si="233"/>
        <v>4.4910393608826905E-2</v>
      </c>
      <c r="Y55" s="5">
        <f t="shared" si="234"/>
        <v>4.1935708827648112E-2</v>
      </c>
      <c r="Z55" s="5">
        <f t="shared" si="235"/>
        <v>2.9034093016208129E-2</v>
      </c>
      <c r="AA55" s="5">
        <f t="shared" si="236"/>
        <v>5.0921268206735169E-2</v>
      </c>
      <c r="AB55" s="5">
        <f t="shared" si="237"/>
        <v>4.4653978933227624E-2</v>
      </c>
      <c r="AC55" s="5">
        <f t="shared" si="238"/>
        <v>5.3440183806629385E-3</v>
      </c>
      <c r="AD55" s="5">
        <f t="shared" si="239"/>
        <v>1.0544128623627587E-2</v>
      </c>
      <c r="AE55" s="5">
        <f t="shared" si="240"/>
        <v>1.9691455463655038E-2</v>
      </c>
      <c r="AF55" s="5">
        <f t="shared" si="241"/>
        <v>1.8387172241441596E-2</v>
      </c>
      <c r="AG55" s="5">
        <f t="shared" si="242"/>
        <v>1.1446186347523746E-2</v>
      </c>
      <c r="AH55" s="5">
        <f t="shared" si="243"/>
        <v>1.3555495431721723E-2</v>
      </c>
      <c r="AI55" s="5">
        <f t="shared" si="244"/>
        <v>2.3774223571183695E-2</v>
      </c>
      <c r="AJ55" s="5">
        <f t="shared" si="245"/>
        <v>2.0848139017108466E-2</v>
      </c>
      <c r="AK55" s="5">
        <f t="shared" si="246"/>
        <v>1.2188127453115661E-2</v>
      </c>
      <c r="AL55" s="5">
        <f t="shared" si="247"/>
        <v>7.0014179636041396E-4</v>
      </c>
      <c r="AM55" s="5">
        <f t="shared" si="248"/>
        <v>3.698551226313978E-3</v>
      </c>
      <c r="AN55" s="5">
        <f t="shared" si="249"/>
        <v>6.9071479827938721E-3</v>
      </c>
      <c r="AO55" s="5">
        <f t="shared" si="250"/>
        <v>6.4496461366793812E-3</v>
      </c>
      <c r="AP55" s="5">
        <f t="shared" si="251"/>
        <v>4.0149649215572283E-3</v>
      </c>
      <c r="AQ55" s="5">
        <f t="shared" si="252"/>
        <v>1.8745148547367949E-3</v>
      </c>
      <c r="AR55" s="5">
        <f t="shared" si="253"/>
        <v>5.0630534605465441E-3</v>
      </c>
      <c r="AS55" s="5">
        <f t="shared" si="254"/>
        <v>8.8798056500543742E-3</v>
      </c>
      <c r="AT55" s="5">
        <f t="shared" si="255"/>
        <v>7.7868966817334229E-3</v>
      </c>
      <c r="AU55" s="5">
        <f t="shared" si="256"/>
        <v>4.5523338626688413E-3</v>
      </c>
      <c r="AV55" s="5">
        <f t="shared" si="257"/>
        <v>1.9960207940554215E-3</v>
      </c>
      <c r="AW55" s="5">
        <f t="shared" si="258"/>
        <v>6.3700314082905073E-5</v>
      </c>
      <c r="AX55" s="5">
        <f t="shared" si="259"/>
        <v>1.0811136116561676E-3</v>
      </c>
      <c r="AY55" s="5">
        <f t="shared" si="260"/>
        <v>2.0190099433512539E-3</v>
      </c>
      <c r="AZ55" s="5">
        <f t="shared" si="261"/>
        <v>1.8852788029865609E-3</v>
      </c>
      <c r="BA55" s="5">
        <f t="shared" si="262"/>
        <v>1.173603652190992E-3</v>
      </c>
      <c r="BB55" s="5">
        <f t="shared" si="263"/>
        <v>5.4793442099417152E-4</v>
      </c>
      <c r="BC55" s="5">
        <f t="shared" si="264"/>
        <v>2.0465657491758275E-4</v>
      </c>
      <c r="BD55" s="5">
        <f t="shared" si="265"/>
        <v>1.5758990190529456E-3</v>
      </c>
      <c r="BE55" s="5">
        <f t="shared" si="266"/>
        <v>2.7638809509609465E-3</v>
      </c>
      <c r="BF55" s="5">
        <f t="shared" si="267"/>
        <v>2.4237079339244571E-3</v>
      </c>
      <c r="BG55" s="5">
        <f t="shared" si="268"/>
        <v>1.4169351606662507E-3</v>
      </c>
      <c r="BH55" s="5">
        <f t="shared" si="269"/>
        <v>6.2127078765264866E-4</v>
      </c>
      <c r="BI55" s="5">
        <f t="shared" si="270"/>
        <v>2.1792240170484778E-4</v>
      </c>
      <c r="BJ55" s="8">
        <f t="shared" si="271"/>
        <v>0.36568311447183011</v>
      </c>
      <c r="BK55" s="8">
        <f t="shared" si="272"/>
        <v>0.22024916431603256</v>
      </c>
      <c r="BL55" s="8">
        <f t="shared" si="273"/>
        <v>0.38162820495607741</v>
      </c>
      <c r="BM55" s="8">
        <f t="shared" si="274"/>
        <v>0.69565853152390855</v>
      </c>
      <c r="BN55" s="8">
        <f t="shared" si="275"/>
        <v>0.29898073560697136</v>
      </c>
    </row>
    <row r="56" spans="1:66" x14ac:dyDescent="0.25">
      <c r="A56" s="10" t="s">
        <v>318</v>
      </c>
      <c r="B56" t="s">
        <v>386</v>
      </c>
      <c r="C56" t="s">
        <v>258</v>
      </c>
      <c r="D56" s="11">
        <v>44238</v>
      </c>
      <c r="E56" s="1">
        <f>VLOOKUP(A56,home!$A$2:$E$670,3,FALSE)</f>
        <v>1.4548000000000001</v>
      </c>
      <c r="F56">
        <f>VLOOKUP(B56,home!$B$2:$E$670,3,FALSE)</f>
        <v>1.3748</v>
      </c>
      <c r="G56">
        <f>VLOOKUP(C56,away!$B$2:$E$670,4,FALSE)</f>
        <v>0.83889999999999998</v>
      </c>
      <c r="H56">
        <f>VLOOKUP(A56,away!$A$2:$E$670,3,FALSE)</f>
        <v>1.0669</v>
      </c>
      <c r="I56">
        <f>VLOOKUP(C56,away!$B$2:$E$670,3,FALSE)</f>
        <v>1.0795999999999999</v>
      </c>
      <c r="J56">
        <f>VLOOKUP(B56,home!$B$2:$E$670,4,FALSE)</f>
        <v>0.73640000000000005</v>
      </c>
      <c r="K56" s="3">
        <f t="shared" si="221"/>
        <v>1.677849528656</v>
      </c>
      <c r="L56" s="3">
        <f t="shared" si="222"/>
        <v>0.84820410673599989</v>
      </c>
      <c r="M56" s="5">
        <f t="shared" si="2"/>
        <v>7.9974004937611004E-2</v>
      </c>
      <c r="N56" s="5">
        <f t="shared" si="223"/>
        <v>0.13418434648930322</v>
      </c>
      <c r="O56" s="5">
        <f t="shared" si="224"/>
        <v>6.7834279420206783E-2</v>
      </c>
      <c r="P56" s="5">
        <f t="shared" si="225"/>
        <v>0.11381571375191334</v>
      </c>
      <c r="Q56" s="5">
        <f t="shared" si="226"/>
        <v>0.11257057125504542</v>
      </c>
      <c r="R56" s="5">
        <f t="shared" si="227"/>
        <v>2.8768657190848351E-2</v>
      </c>
      <c r="S56" s="5">
        <f t="shared" si="228"/>
        <v>4.049446037797879E-2</v>
      </c>
      <c r="T56" s="5">
        <f t="shared" si="229"/>
        <v>9.5482820836147023E-2</v>
      </c>
      <c r="U56" s="5">
        <f t="shared" si="230"/>
        <v>4.8269477907730944E-2</v>
      </c>
      <c r="V56" s="5">
        <f t="shared" si="231"/>
        <v>6.4033388995360452E-3</v>
      </c>
      <c r="W56" s="5">
        <f t="shared" si="232"/>
        <v>6.2958826640271512E-2</v>
      </c>
      <c r="X56" s="5">
        <f t="shared" si="233"/>
        <v>5.3401935311558173E-2</v>
      </c>
      <c r="Y56" s="5">
        <f t="shared" si="234"/>
        <v>2.2647870419456918E-2</v>
      </c>
      <c r="Z56" s="5">
        <f t="shared" si="235"/>
        <v>8.1338977248525766E-3</v>
      </c>
      <c r="AA56" s="5">
        <f t="shared" si="236"/>
        <v>1.3647456463780005E-2</v>
      </c>
      <c r="AB56" s="5">
        <f t="shared" si="237"/>
        <v>1.1449189197553283E-2</v>
      </c>
      <c r="AC56" s="5">
        <f t="shared" si="238"/>
        <v>5.695605308051624E-4</v>
      </c>
      <c r="AD56" s="5">
        <f t="shared" si="239"/>
        <v>2.6408859400778601E-2</v>
      </c>
      <c r="AE56" s="5">
        <f t="shared" si="240"/>
        <v>2.2400102997954027E-2</v>
      </c>
      <c r="AF56" s="5">
        <f t="shared" si="241"/>
        <v>9.4999296770869913E-3</v>
      </c>
      <c r="AG56" s="5">
        <f t="shared" si="242"/>
        <v>2.6859597886027963E-3</v>
      </c>
      <c r="AH56" s="5">
        <f t="shared" si="243"/>
        <v>1.72480136349764E-3</v>
      </c>
      <c r="AI56" s="5">
        <f t="shared" si="244"/>
        <v>2.8939571547697412E-3</v>
      </c>
      <c r="AJ56" s="5">
        <f t="shared" si="245"/>
        <v>2.427812324040535E-3</v>
      </c>
      <c r="AK56" s="5">
        <f t="shared" si="246"/>
        <v>1.3578345878522127E-3</v>
      </c>
      <c r="AL56" s="5">
        <f t="shared" si="247"/>
        <v>3.2423004644611306E-5</v>
      </c>
      <c r="AM56" s="5">
        <f t="shared" si="248"/>
        <v>8.8620184595877925E-3</v>
      </c>
      <c r="AN56" s="5">
        <f t="shared" si="249"/>
        <v>7.5168004513926044E-3</v>
      </c>
      <c r="AO56" s="5">
        <f t="shared" si="250"/>
        <v>3.1878905061931118E-3</v>
      </c>
      <c r="AP56" s="5">
        <f t="shared" si="251"/>
        <v>9.0132727305923446E-4</v>
      </c>
      <c r="AQ56" s="5">
        <f t="shared" si="252"/>
        <v>1.9112737363050062E-4</v>
      </c>
      <c r="AR56" s="5">
        <f t="shared" si="253"/>
        <v>2.9259671996451021E-4</v>
      </c>
      <c r="AS56" s="5">
        <f t="shared" si="254"/>
        <v>4.9093326867874498E-4</v>
      </c>
      <c r="AT56" s="5">
        <f t="shared" si="255"/>
        <v>4.1185607672709093E-4</v>
      </c>
      <c r="AU56" s="5">
        <f t="shared" si="256"/>
        <v>2.303441747368862E-4</v>
      </c>
      <c r="AV56" s="5">
        <f t="shared" si="257"/>
        <v>9.6620716252734986E-5</v>
      </c>
      <c r="AW56" s="5">
        <f t="shared" si="258"/>
        <v>1.2817523986168503E-6</v>
      </c>
      <c r="AX56" s="5">
        <f t="shared" si="259"/>
        <v>2.4781889158933569E-3</v>
      </c>
      <c r="AY56" s="5">
        <f t="shared" si="260"/>
        <v>2.1020100157283809E-3</v>
      </c>
      <c r="AZ56" s="5">
        <f t="shared" si="261"/>
        <v>8.9146676387050802E-4</v>
      </c>
      <c r="BA56" s="5">
        <f t="shared" si="262"/>
        <v>2.52048590044539E-4</v>
      </c>
      <c r="BB56" s="5">
        <f t="shared" si="263"/>
        <v>5.3447162293199094E-5</v>
      </c>
      <c r="BC56" s="5">
        <f t="shared" si="264"/>
        <v>9.0668205100953948E-6</v>
      </c>
      <c r="BD56" s="5">
        <f t="shared" si="265"/>
        <v>4.1363623248563459E-5</v>
      </c>
      <c r="BE56" s="5">
        <f t="shared" si="266"/>
        <v>6.9401935771106553E-5</v>
      </c>
      <c r="BF56" s="5">
        <f t="shared" si="267"/>
        <v>5.8223002610682566E-5</v>
      </c>
      <c r="BG56" s="5">
        <f t="shared" si="268"/>
        <v>3.2563145829090258E-5</v>
      </c>
      <c r="BH56" s="5">
        <f t="shared" si="269"/>
        <v>1.3659014720223923E-5</v>
      </c>
      <c r="BI56" s="5">
        <f t="shared" si="270"/>
        <v>4.583554282046616E-6</v>
      </c>
      <c r="BJ56" s="8">
        <f t="shared" si="271"/>
        <v>0.5686866151484079</v>
      </c>
      <c r="BK56" s="8">
        <f t="shared" si="272"/>
        <v>0.24339151151821733</v>
      </c>
      <c r="BL56" s="8">
        <f t="shared" si="273"/>
        <v>0.18011561084310115</v>
      </c>
      <c r="BM56" s="8">
        <f t="shared" si="274"/>
        <v>0.46107933392632128</v>
      </c>
      <c r="BN56" s="8">
        <f t="shared" si="275"/>
        <v>0.53714757304492811</v>
      </c>
    </row>
    <row r="57" spans="1:66" x14ac:dyDescent="0.25">
      <c r="A57" s="10" t="s">
        <v>22</v>
      </c>
      <c r="B57" t="s">
        <v>281</v>
      </c>
      <c r="C57" t="s">
        <v>685</v>
      </c>
      <c r="D57" s="11">
        <v>44238</v>
      </c>
      <c r="E57" s="1">
        <f>VLOOKUP(A57,home!$A$2:$E$670,3,FALSE)</f>
        <v>1.5048999999999999</v>
      </c>
      <c r="F57">
        <f>VLOOKUP(B57,home!$B$2:$E$670,3,FALSE)</f>
        <v>0.8306</v>
      </c>
      <c r="G57">
        <f>VLOOKUP(C57,away!$B$2:$E$670,4,FALSE)</f>
        <v>0.64859999999999995</v>
      </c>
      <c r="H57">
        <f>VLOOKUP(A57,away!$A$2:$E$670,3,FALSE)</f>
        <v>1.3310999999999999</v>
      </c>
      <c r="I57">
        <f>VLOOKUP(C57,away!$B$2:$E$670,3,FALSE)</f>
        <v>1.5802</v>
      </c>
      <c r="J57">
        <f>VLOOKUP(B57,home!$B$2:$E$670,4,FALSE)</f>
        <v>0.46949999999999997</v>
      </c>
      <c r="K57" s="3">
        <f t="shared" si="221"/>
        <v>0.81073050308399985</v>
      </c>
      <c r="L57" s="3">
        <f t="shared" si="222"/>
        <v>0.98754828128999983</v>
      </c>
      <c r="M57" s="5">
        <f t="shared" si="2"/>
        <v>0.16558364824735494</v>
      </c>
      <c r="N57" s="5">
        <f t="shared" si="223"/>
        <v>0.13424371444606215</v>
      </c>
      <c r="O57" s="5">
        <f t="shared" si="224"/>
        <v>0.16352184723640323</v>
      </c>
      <c r="P57" s="5">
        <f t="shared" si="225"/>
        <v>0.13257214947519416</v>
      </c>
      <c r="Q57" s="5">
        <f t="shared" si="226"/>
        <v>5.441773707436038E-2</v>
      </c>
      <c r="R57" s="5">
        <f t="shared" si="227"/>
        <v>8.0742859595837962E-2</v>
      </c>
      <c r="S57" s="5">
        <f t="shared" si="228"/>
        <v>2.6535492789448757E-2</v>
      </c>
      <c r="T57" s="5">
        <f t="shared" si="229"/>
        <v>5.3740142719475685E-2</v>
      </c>
      <c r="U57" s="5">
        <f t="shared" si="230"/>
        <v>6.5460699180574469E-2</v>
      </c>
      <c r="V57" s="5">
        <f t="shared" si="231"/>
        <v>2.3605842147633774E-3</v>
      </c>
      <c r="W57" s="5">
        <f t="shared" si="232"/>
        <v>1.4706039784996341E-2</v>
      </c>
      <c r="X57" s="5">
        <f t="shared" si="233"/>
        <v>1.4522924314255493E-2</v>
      </c>
      <c r="Y57" s="5">
        <f t="shared" si="234"/>
        <v>7.1710444729238812E-3</v>
      </c>
      <c r="Z57" s="5">
        <f t="shared" si="235"/>
        <v>2.6579157406769853E-2</v>
      </c>
      <c r="AA57" s="5">
        <f t="shared" si="236"/>
        <v>2.1548533655939343E-2</v>
      </c>
      <c r="AB57" s="5">
        <f t="shared" si="237"/>
        <v>8.7350267658011013E-3</v>
      </c>
      <c r="AC57" s="5">
        <f t="shared" si="238"/>
        <v>1.1812297239221557E-4</v>
      </c>
      <c r="AD57" s="5">
        <f t="shared" si="239"/>
        <v>2.9806587583158495E-3</v>
      </c>
      <c r="AE57" s="5">
        <f t="shared" si="240"/>
        <v>2.9435444338868017E-3</v>
      </c>
      <c r="AF57" s="5">
        <f t="shared" si="241"/>
        <v>1.4534461232928284E-3</v>
      </c>
      <c r="AG57" s="5">
        <f t="shared" si="242"/>
        <v>4.7844940700181532E-4</v>
      </c>
      <c r="AH57" s="5">
        <f t="shared" si="243"/>
        <v>6.5620503037979831E-3</v>
      </c>
      <c r="AI57" s="5">
        <f t="shared" si="244"/>
        <v>5.3200543440606526E-3</v>
      </c>
      <c r="AJ57" s="5">
        <f t="shared" si="245"/>
        <v>2.1565651673972558E-3</v>
      </c>
      <c r="AK57" s="5">
        <f t="shared" si="246"/>
        <v>5.8279772103246922E-4</v>
      </c>
      <c r="AL57" s="5">
        <f t="shared" si="247"/>
        <v>3.7829378729575614E-6</v>
      </c>
      <c r="AM57" s="5">
        <f t="shared" si="248"/>
        <v>4.8330219493022801E-4</v>
      </c>
      <c r="AN57" s="5">
        <f t="shared" si="249"/>
        <v>4.7728425194703102E-4</v>
      </c>
      <c r="AO57" s="5">
        <f t="shared" si="250"/>
        <v>2.3567062134853688E-4</v>
      </c>
      <c r="AP57" s="5">
        <f t="shared" si="251"/>
        <v>7.7578705687764661E-5</v>
      </c>
      <c r="AQ57" s="5">
        <f t="shared" si="252"/>
        <v>1.9153179366663677E-5</v>
      </c>
      <c r="AR57" s="5">
        <f t="shared" si="253"/>
        <v>1.2960682998508441E-3</v>
      </c>
      <c r="AS57" s="5">
        <f t="shared" si="254"/>
        <v>1.0507621047692994E-3</v>
      </c>
      <c r="AT57" s="5">
        <f t="shared" si="255"/>
        <v>4.2594244491060826E-4</v>
      </c>
      <c r="AU57" s="5">
        <f t="shared" si="256"/>
        <v>1.1510817754906877E-4</v>
      </c>
      <c r="AV57" s="5">
        <f t="shared" si="257"/>
        <v>2.3330427673359724E-5</v>
      </c>
      <c r="AW57" s="5">
        <f t="shared" si="258"/>
        <v>8.4132066994106748E-8</v>
      </c>
      <c r="AX57" s="5">
        <f t="shared" si="259"/>
        <v>6.5304638606230827E-5</v>
      </c>
      <c r="AY57" s="5">
        <f t="shared" si="260"/>
        <v>6.4491483615847811E-5</v>
      </c>
      <c r="AZ57" s="5">
        <f t="shared" si="261"/>
        <v>3.1844226901336345E-5</v>
      </c>
      <c r="BA57" s="5">
        <f t="shared" si="262"/>
        <v>1.0482570515141162E-5</v>
      </c>
      <c r="BB57" s="5">
        <f t="shared" si="263"/>
        <v>2.5880111239322202E-6</v>
      </c>
      <c r="BC57" s="5">
        <f t="shared" si="264"/>
        <v>5.1115718747973309E-7</v>
      </c>
      <c r="BD57" s="5">
        <f t="shared" si="265"/>
        <v>2.1332167032535882E-4</v>
      </c>
      <c r="BE57" s="5">
        <f t="shared" si="266"/>
        <v>1.7294638510159731E-4</v>
      </c>
      <c r="BF57" s="5">
        <f t="shared" si="267"/>
        <v>7.0106454899988578E-5</v>
      </c>
      <c r="BG57" s="5">
        <f t="shared" si="268"/>
        <v>1.8945813816834494E-5</v>
      </c>
      <c r="BH57" s="5">
        <f t="shared" si="269"/>
        <v>3.8399872917645059E-6</v>
      </c>
      <c r="BI57" s="5">
        <f t="shared" si="270"/>
        <v>6.2263896577768104E-7</v>
      </c>
      <c r="BJ57" s="8">
        <f t="shared" si="271"/>
        <v>0.28812591257580134</v>
      </c>
      <c r="BK57" s="8">
        <f t="shared" si="272"/>
        <v>0.32723827212064227</v>
      </c>
      <c r="BL57" s="8">
        <f t="shared" si="273"/>
        <v>0.35802142837599898</v>
      </c>
      <c r="BM57" s="8">
        <f t="shared" si="274"/>
        <v>0.26881840705245075</v>
      </c>
      <c r="BN57" s="8">
        <f t="shared" si="275"/>
        <v>0.73108195607521276</v>
      </c>
    </row>
    <row r="58" spans="1:66" x14ac:dyDescent="0.25">
      <c r="A58" s="10" t="s">
        <v>22</v>
      </c>
      <c r="B58" t="s">
        <v>308</v>
      </c>
      <c r="C58" t="s">
        <v>30</v>
      </c>
      <c r="D58" s="11">
        <v>44266</v>
      </c>
      <c r="E58" s="1">
        <f>VLOOKUP(A58,home!$A$2:$E$670,3,FALSE)</f>
        <v>1.5048999999999999</v>
      </c>
      <c r="F58">
        <f>VLOOKUP(B58,home!$B$2:$E$670,3,FALSE)</f>
        <v>0.95520000000000005</v>
      </c>
      <c r="G58">
        <f>VLOOKUP(C58,away!$B$2:$E$670,4,FALSE)</f>
        <v>0.51719999999999999</v>
      </c>
      <c r="H58">
        <f>VLOOKUP(A58,away!$A$2:$E$670,3,FALSE)</f>
        <v>1.3310999999999999</v>
      </c>
      <c r="I58">
        <f>VLOOKUP(C58,away!$B$2:$E$670,3,FALSE)</f>
        <v>1.9185000000000001</v>
      </c>
      <c r="J58">
        <f>VLOOKUP(B58,home!$B$2:$E$670,4,FALSE)</f>
        <v>0.56340000000000001</v>
      </c>
      <c r="K58" s="3">
        <f t="shared" si="221"/>
        <v>0.74346490425599998</v>
      </c>
      <c r="L58" s="3">
        <f t="shared" si="222"/>
        <v>1.43876322819</v>
      </c>
      <c r="M58" s="5">
        <f t="shared" si="2"/>
        <v>0.11278993953152772</v>
      </c>
      <c r="N58" s="5">
        <f t="shared" si="223"/>
        <v>8.3855361594847272E-2</v>
      </c>
      <c r="O58" s="5">
        <f t="shared" si="224"/>
        <v>0.16227801750773571</v>
      </c>
      <c r="P58" s="5">
        <f t="shared" si="225"/>
        <v>0.12064801074924221</v>
      </c>
      <c r="Q58" s="5">
        <f t="shared" si="226"/>
        <v>3.1171759189732692E-2</v>
      </c>
      <c r="R58" s="5">
        <f t="shared" si="227"/>
        <v>0.11673982216685161</v>
      </c>
      <c r="S58" s="5">
        <f t="shared" si="228"/>
        <v>3.2263388379777665E-2</v>
      </c>
      <c r="T58" s="5">
        <f t="shared" si="229"/>
        <v>4.4848780880181106E-2</v>
      </c>
      <c r="U58" s="5">
        <f t="shared" si="230"/>
        <v>8.6791960710140795E-2</v>
      </c>
      <c r="V58" s="5">
        <f t="shared" si="231"/>
        <v>3.8345752823719364E-3</v>
      </c>
      <c r="W58" s="5">
        <f t="shared" si="232"/>
        <v>7.7250363204952356E-3</v>
      </c>
      <c r="X58" s="5">
        <f t="shared" si="233"/>
        <v>1.1114498194360724E-2</v>
      </c>
      <c r="Y58" s="5">
        <f t="shared" si="234"/>
        <v>7.9955656509151825E-3</v>
      </c>
      <c r="Z58" s="5">
        <f t="shared" si="235"/>
        <v>5.5986987799701994E-2</v>
      </c>
      <c r="AA58" s="5">
        <f t="shared" si="236"/>
        <v>4.162436052408728E-2</v>
      </c>
      <c r="AB58" s="5">
        <f t="shared" si="237"/>
        <v>1.5473125605878884E-2</v>
      </c>
      <c r="AC58" s="5">
        <f t="shared" si="238"/>
        <v>2.5635812567145533E-4</v>
      </c>
      <c r="AD58" s="5">
        <f t="shared" si="239"/>
        <v>1.4358233470977782E-3</v>
      </c>
      <c r="AE58" s="5">
        <f t="shared" si="240"/>
        <v>2.0658098339809698E-3</v>
      </c>
      <c r="AF58" s="5">
        <f t="shared" si="241"/>
        <v>1.4861056127825547E-3</v>
      </c>
      <c r="AG58" s="5">
        <f t="shared" si="242"/>
        <v>7.1271803629276891E-4</v>
      </c>
      <c r="AH58" s="5">
        <f t="shared" si="243"/>
        <v>2.0138004825833337E-2</v>
      </c>
      <c r="AI58" s="5">
        <f t="shared" si="244"/>
        <v>1.4971899829745047E-2</v>
      </c>
      <c r="AJ58" s="5">
        <f t="shared" si="245"/>
        <v>5.5655410367259116E-3</v>
      </c>
      <c r="AK58" s="5">
        <f t="shared" si="246"/>
        <v>1.3792614780007565E-3</v>
      </c>
      <c r="AL58" s="5">
        <f t="shared" si="247"/>
        <v>1.09687434996877E-5</v>
      </c>
      <c r="AM58" s="5">
        <f t="shared" si="248"/>
        <v>2.1349685345571588E-4</v>
      </c>
      <c r="AN58" s="5">
        <f t="shared" si="249"/>
        <v>3.0717142208635314E-4</v>
      </c>
      <c r="AO58" s="5">
        <f t="shared" si="250"/>
        <v>2.2097347342433732E-4</v>
      </c>
      <c r="AP58" s="5">
        <f t="shared" si="251"/>
        <v>1.0597616932278559E-4</v>
      </c>
      <c r="AQ58" s="5">
        <f t="shared" si="252"/>
        <v>3.8118653871515245E-5</v>
      </c>
      <c r="AR58" s="5">
        <f t="shared" si="253"/>
        <v>5.7947641665043528E-3</v>
      </c>
      <c r="AS58" s="5">
        <f t="shared" si="254"/>
        <v>4.3082037862362584E-3</v>
      </c>
      <c r="AT58" s="5">
        <f t="shared" si="255"/>
        <v>1.6014991577247379E-3</v>
      </c>
      <c r="AU58" s="5">
        <f t="shared" si="256"/>
        <v>3.9688613932129571E-4</v>
      </c>
      <c r="AV58" s="5">
        <f t="shared" si="257"/>
        <v>7.3767728892760141E-5</v>
      </c>
      <c r="AW58" s="5">
        <f t="shared" si="258"/>
        <v>3.2591487452805255E-7</v>
      </c>
      <c r="AX58" s="5">
        <f t="shared" si="259"/>
        <v>2.6454569618901832E-5</v>
      </c>
      <c r="AY58" s="5">
        <f t="shared" si="260"/>
        <v>3.80618619852683E-5</v>
      </c>
      <c r="AZ58" s="5">
        <f t="shared" si="261"/>
        <v>2.7381003710423435E-5</v>
      </c>
      <c r="BA58" s="5">
        <f t="shared" si="262"/>
        <v>1.3131593763163732E-5</v>
      </c>
      <c r="BB58" s="5">
        <f t="shared" si="263"/>
        <v>4.723313558492279E-6</v>
      </c>
      <c r="BC58" s="5">
        <f t="shared" si="264"/>
        <v>1.3591459726339891E-6</v>
      </c>
      <c r="BD58" s="5">
        <f t="shared" si="265"/>
        <v>1.3895489331332562E-3</v>
      </c>
      <c r="BE58" s="5">
        <f t="shared" si="266"/>
        <v>1.0330808645309432E-3</v>
      </c>
      <c r="BF58" s="5">
        <f t="shared" si="267"/>
        <v>3.8402968301860162E-4</v>
      </c>
      <c r="BG58" s="5">
        <f t="shared" si="268"/>
        <v>9.5170863838962247E-5</v>
      </c>
      <c r="BH58" s="5">
        <f t="shared" si="269"/>
        <v>1.7689049292998719E-5</v>
      </c>
      <c r="BI58" s="5">
        <f t="shared" si="270"/>
        <v>2.6302374677997921E-6</v>
      </c>
      <c r="BJ58" s="8">
        <f t="shared" si="271"/>
        <v>0.19340830672145587</v>
      </c>
      <c r="BK58" s="8">
        <f t="shared" si="272"/>
        <v>0.26984130267407591</v>
      </c>
      <c r="BL58" s="8">
        <f t="shared" si="273"/>
        <v>0.48005926429496143</v>
      </c>
      <c r="BM58" s="8">
        <f t="shared" si="274"/>
        <v>0.37177521480314735</v>
      </c>
      <c r="BN58" s="8">
        <f t="shared" si="275"/>
        <v>0.62748291073993723</v>
      </c>
    </row>
    <row r="59" spans="1:66" x14ac:dyDescent="0.25">
      <c r="A59" s="10" t="s">
        <v>318</v>
      </c>
      <c r="B59" t="s">
        <v>385</v>
      </c>
      <c r="C59" t="s">
        <v>744</v>
      </c>
      <c r="D59" s="11">
        <v>44266</v>
      </c>
      <c r="E59" s="1">
        <f>VLOOKUP(A59,home!$A$2:$E$670,3,FALSE)</f>
        <v>1.4548000000000001</v>
      </c>
      <c r="F59">
        <f>VLOOKUP(B59,home!$B$2:$E$670,3,FALSE)</f>
        <v>1.4663999999999999</v>
      </c>
      <c r="G59" t="e">
        <f>VLOOKUP(C59,away!$B$2:$E$670,4,FALSE)</f>
        <v>#N/A</v>
      </c>
      <c r="H59">
        <f>VLOOKUP(A59,away!$A$2:$E$670,3,FALSE)</f>
        <v>1.0669</v>
      </c>
      <c r="I59" t="e">
        <f>VLOOKUP(C59,away!$B$2:$E$670,3,FALSE)</f>
        <v>#N/A</v>
      </c>
      <c r="J59">
        <f>VLOOKUP(B59,home!$B$2:$E$670,4,FALSE)</f>
        <v>0.81230000000000002</v>
      </c>
      <c r="K59" s="3" t="e">
        <f t="shared" si="221"/>
        <v>#N/A</v>
      </c>
      <c r="L59" s="3" t="e">
        <f t="shared" si="222"/>
        <v>#N/A</v>
      </c>
      <c r="M59" s="5" t="e">
        <f t="shared" si="2"/>
        <v>#N/A</v>
      </c>
      <c r="N59" s="5" t="e">
        <f t="shared" si="223"/>
        <v>#N/A</v>
      </c>
      <c r="O59" s="5" t="e">
        <f t="shared" si="224"/>
        <v>#N/A</v>
      </c>
      <c r="P59" s="5" t="e">
        <f t="shared" si="225"/>
        <v>#N/A</v>
      </c>
      <c r="Q59" s="5" t="e">
        <f t="shared" si="226"/>
        <v>#N/A</v>
      </c>
      <c r="R59" s="5" t="e">
        <f t="shared" si="227"/>
        <v>#N/A</v>
      </c>
      <c r="S59" s="5" t="e">
        <f t="shared" si="228"/>
        <v>#N/A</v>
      </c>
      <c r="T59" s="5" t="e">
        <f t="shared" si="229"/>
        <v>#N/A</v>
      </c>
      <c r="U59" s="5" t="e">
        <f t="shared" si="230"/>
        <v>#N/A</v>
      </c>
      <c r="V59" s="5" t="e">
        <f t="shared" si="231"/>
        <v>#N/A</v>
      </c>
      <c r="W59" s="5" t="e">
        <f t="shared" si="232"/>
        <v>#N/A</v>
      </c>
      <c r="X59" s="5" t="e">
        <f t="shared" si="233"/>
        <v>#N/A</v>
      </c>
      <c r="Y59" s="5" t="e">
        <f t="shared" si="234"/>
        <v>#N/A</v>
      </c>
      <c r="Z59" s="5" t="e">
        <f t="shared" si="235"/>
        <v>#N/A</v>
      </c>
      <c r="AA59" s="5" t="e">
        <f t="shared" si="236"/>
        <v>#N/A</v>
      </c>
      <c r="AB59" s="5" t="e">
        <f t="shared" si="237"/>
        <v>#N/A</v>
      </c>
      <c r="AC59" s="5" t="e">
        <f t="shared" si="238"/>
        <v>#N/A</v>
      </c>
      <c r="AD59" s="5" t="e">
        <f t="shared" si="239"/>
        <v>#N/A</v>
      </c>
      <c r="AE59" s="5" t="e">
        <f t="shared" si="240"/>
        <v>#N/A</v>
      </c>
      <c r="AF59" s="5" t="e">
        <f t="shared" si="241"/>
        <v>#N/A</v>
      </c>
      <c r="AG59" s="5" t="e">
        <f t="shared" si="242"/>
        <v>#N/A</v>
      </c>
      <c r="AH59" s="5" t="e">
        <f t="shared" si="243"/>
        <v>#N/A</v>
      </c>
      <c r="AI59" s="5" t="e">
        <f t="shared" si="244"/>
        <v>#N/A</v>
      </c>
      <c r="AJ59" s="5" t="e">
        <f t="shared" si="245"/>
        <v>#N/A</v>
      </c>
      <c r="AK59" s="5" t="e">
        <f t="shared" si="246"/>
        <v>#N/A</v>
      </c>
      <c r="AL59" s="5" t="e">
        <f t="shared" si="247"/>
        <v>#N/A</v>
      </c>
      <c r="AM59" s="5" t="e">
        <f t="shared" si="248"/>
        <v>#N/A</v>
      </c>
      <c r="AN59" s="5" t="e">
        <f t="shared" si="249"/>
        <v>#N/A</v>
      </c>
      <c r="AO59" s="5" t="e">
        <f t="shared" si="250"/>
        <v>#N/A</v>
      </c>
      <c r="AP59" s="5" t="e">
        <f t="shared" si="251"/>
        <v>#N/A</v>
      </c>
      <c r="AQ59" s="5" t="e">
        <f t="shared" si="252"/>
        <v>#N/A</v>
      </c>
      <c r="AR59" s="5" t="e">
        <f t="shared" si="253"/>
        <v>#N/A</v>
      </c>
      <c r="AS59" s="5" t="e">
        <f t="shared" si="254"/>
        <v>#N/A</v>
      </c>
      <c r="AT59" s="5" t="e">
        <f t="shared" si="255"/>
        <v>#N/A</v>
      </c>
      <c r="AU59" s="5" t="e">
        <f t="shared" si="256"/>
        <v>#N/A</v>
      </c>
      <c r="AV59" s="5" t="e">
        <f t="shared" si="257"/>
        <v>#N/A</v>
      </c>
      <c r="AW59" s="5" t="e">
        <f t="shared" si="258"/>
        <v>#N/A</v>
      </c>
      <c r="AX59" s="5" t="e">
        <f t="shared" si="259"/>
        <v>#N/A</v>
      </c>
      <c r="AY59" s="5" t="e">
        <f t="shared" si="260"/>
        <v>#N/A</v>
      </c>
      <c r="AZ59" s="5" t="e">
        <f t="shared" si="261"/>
        <v>#N/A</v>
      </c>
      <c r="BA59" s="5" t="e">
        <f t="shared" si="262"/>
        <v>#N/A</v>
      </c>
      <c r="BB59" s="5" t="e">
        <f t="shared" si="263"/>
        <v>#N/A</v>
      </c>
      <c r="BC59" s="5" t="e">
        <f t="shared" si="264"/>
        <v>#N/A</v>
      </c>
      <c r="BD59" s="5" t="e">
        <f t="shared" si="265"/>
        <v>#N/A</v>
      </c>
      <c r="BE59" s="5" t="e">
        <f t="shared" si="266"/>
        <v>#N/A</v>
      </c>
      <c r="BF59" s="5" t="e">
        <f t="shared" si="267"/>
        <v>#N/A</v>
      </c>
      <c r="BG59" s="5" t="e">
        <f t="shared" si="268"/>
        <v>#N/A</v>
      </c>
      <c r="BH59" s="5" t="e">
        <f t="shared" si="269"/>
        <v>#N/A</v>
      </c>
      <c r="BI59" s="5" t="e">
        <f t="shared" si="270"/>
        <v>#N/A</v>
      </c>
      <c r="BJ59" s="8" t="e">
        <f t="shared" si="271"/>
        <v>#N/A</v>
      </c>
      <c r="BK59" s="8" t="e">
        <f t="shared" si="272"/>
        <v>#N/A</v>
      </c>
      <c r="BL59" s="8" t="e">
        <f t="shared" si="273"/>
        <v>#N/A</v>
      </c>
      <c r="BM59" s="8" t="e">
        <f t="shared" si="274"/>
        <v>#N/A</v>
      </c>
      <c r="BN59" s="8" t="e">
        <f t="shared" si="275"/>
        <v>#N/A</v>
      </c>
    </row>
    <row r="60" spans="1:66" x14ac:dyDescent="0.25">
      <c r="A60" s="10" t="s">
        <v>61</v>
      </c>
      <c r="B60" t="s">
        <v>248</v>
      </c>
      <c r="C60" t="s">
        <v>231</v>
      </c>
      <c r="D60" s="11">
        <v>44266</v>
      </c>
      <c r="E60" s="1">
        <f>VLOOKUP(A60,home!$A$2:$E$670,3,FALSE)</f>
        <v>1.4933000000000001</v>
      </c>
      <c r="F60">
        <f>VLOOKUP(B60,home!$B$2:$E$670,3,FALSE)</f>
        <v>1.9133</v>
      </c>
      <c r="G60">
        <f>VLOOKUP(C60,away!$B$2:$E$670,4,FALSE)</f>
        <v>0.80720000000000003</v>
      </c>
      <c r="H60">
        <f>VLOOKUP(A60,away!$A$2:$E$670,3,FALSE)</f>
        <v>1.2851999999999999</v>
      </c>
      <c r="I60">
        <f>VLOOKUP(C60,away!$B$2:$E$670,3,FALSE)</f>
        <v>1.5177</v>
      </c>
      <c r="J60">
        <f>VLOOKUP(B60,home!$B$2:$E$670,4,FALSE)</f>
        <v>0.55579999999999996</v>
      </c>
      <c r="K60" s="3">
        <f t="shared" si="221"/>
        <v>2.3062760544080003</v>
      </c>
      <c r="L60" s="3">
        <f t="shared" si="222"/>
        <v>1.0841146006319999</v>
      </c>
      <c r="M60" s="5">
        <f t="shared" si="2"/>
        <v>3.3695511006878454E-2</v>
      </c>
      <c r="N60" s="5">
        <f t="shared" si="223"/>
        <v>7.771115017620496E-2</v>
      </c>
      <c r="O60" s="5">
        <f t="shared" si="224"/>
        <v>3.652979545831319E-2</v>
      </c>
      <c r="P60" s="5">
        <f t="shared" si="225"/>
        <v>8.4247792537929814E-2</v>
      </c>
      <c r="Q60" s="5">
        <f t="shared" si="226"/>
        <v>8.9611682405942819E-2</v>
      </c>
      <c r="R60" s="5">
        <f t="shared" si="227"/>
        <v>1.9801242307228926E-2</v>
      </c>
      <c r="S60" s="5">
        <f t="shared" si="228"/>
        <v>5.2660505327142657E-2</v>
      </c>
      <c r="T60" s="5">
        <f t="shared" si="229"/>
        <v>9.7149333283480313E-2</v>
      </c>
      <c r="U60" s="5">
        <f t="shared" si="230"/>
        <v>4.566713098069268E-2</v>
      </c>
      <c r="V60" s="5">
        <f t="shared" si="231"/>
        <v>1.4629483589200453E-2</v>
      </c>
      <c r="W60" s="5">
        <f t="shared" si="232"/>
        <v>6.8889759109346874E-2</v>
      </c>
      <c r="X60" s="5">
        <f t="shared" si="233"/>
        <v>7.4684393684464265E-2</v>
      </c>
      <c r="Y60" s="5">
        <f t="shared" si="234"/>
        <v>4.0483220816338018E-2</v>
      </c>
      <c r="Z60" s="5">
        <f t="shared" si="235"/>
        <v>7.1556052986396492E-3</v>
      </c>
      <c r="AA60" s="5">
        <f t="shared" si="236"/>
        <v>1.6502801155047625E-2</v>
      </c>
      <c r="AB60" s="5">
        <f t="shared" si="237"/>
        <v>1.9030007567271523E-2</v>
      </c>
      <c r="AC60" s="5">
        <f t="shared" si="238"/>
        <v>2.2861014374222048E-3</v>
      </c>
      <c r="AD60" s="5">
        <f t="shared" si="239"/>
        <v>3.9719700456955526E-2</v>
      </c>
      <c r="AE60" s="5">
        <f t="shared" si="240"/>
        <v>4.3060707198115007E-2</v>
      </c>
      <c r="AF60" s="5">
        <f t="shared" si="241"/>
        <v>2.3341370693507967E-2</v>
      </c>
      <c r="AG60" s="5">
        <f t="shared" si="242"/>
        <v>8.4349069225319526E-3</v>
      </c>
      <c r="AH60" s="5">
        <f t="shared" si="243"/>
        <v>1.9393740451537362E-3</v>
      </c>
      <c r="AI60" s="5">
        <f t="shared" si="244"/>
        <v>4.472731920878441E-3</v>
      </c>
      <c r="AJ60" s="5">
        <f t="shared" si="245"/>
        <v>5.1576772634541251E-3</v>
      </c>
      <c r="AK60" s="5">
        <f t="shared" si="246"/>
        <v>3.9650091896896115E-3</v>
      </c>
      <c r="AL60" s="5">
        <f t="shared" si="247"/>
        <v>2.2863460902111603E-4</v>
      </c>
      <c r="AM60" s="5">
        <f t="shared" si="248"/>
        <v>1.8320918810427009E-2</v>
      </c>
      <c r="AN60" s="5">
        <f t="shared" si="249"/>
        <v>1.9861975579377373E-2</v>
      </c>
      <c r="AO60" s="5">
        <f t="shared" si="250"/>
        <v>1.0766328861499619E-2</v>
      </c>
      <c r="AP60" s="5">
        <f t="shared" si="251"/>
        <v>3.8906447713191444E-3</v>
      </c>
      <c r="AQ60" s="5">
        <f t="shared" si="252"/>
        <v>1.0544762006149081E-3</v>
      </c>
      <c r="AR60" s="5">
        <f t="shared" si="253"/>
        <v>4.2050074368758192E-4</v>
      </c>
      <c r="AS60" s="5">
        <f t="shared" si="254"/>
        <v>9.6979079602742605E-4</v>
      </c>
      <c r="AT60" s="5">
        <f t="shared" si="255"/>
        <v>1.1183026453316636E-3</v>
      </c>
      <c r="AU60" s="5">
        <f t="shared" si="256"/>
        <v>8.597048708365128E-4</v>
      </c>
      <c r="AV60" s="5">
        <f t="shared" si="257"/>
        <v>4.9567918936704305E-4</v>
      </c>
      <c r="AW60" s="5">
        <f t="shared" si="258"/>
        <v>1.587910256376553E-5</v>
      </c>
      <c r="AX60" s="5">
        <f t="shared" si="259"/>
        <v>7.0421827245401528E-3</v>
      </c>
      <c r="AY60" s="5">
        <f t="shared" si="260"/>
        <v>7.6345331119924168E-3</v>
      </c>
      <c r="AZ60" s="5">
        <f t="shared" si="261"/>
        <v>4.1383544078597194E-3</v>
      </c>
      <c r="BA60" s="5">
        <f t="shared" si="262"/>
        <v>1.4954834787168387E-3</v>
      </c>
      <c r="BB60" s="5">
        <f t="shared" si="263"/>
        <v>4.0531886857021488E-4</v>
      </c>
      <c r="BC60" s="5">
        <f t="shared" si="264"/>
        <v>8.7882420665722535E-5</v>
      </c>
      <c r="BD60" s="5">
        <f t="shared" si="265"/>
        <v>7.5978499301386949E-5</v>
      </c>
      <c r="BE60" s="5">
        <f t="shared" si="266"/>
        <v>1.7522739358864366E-4</v>
      </c>
      <c r="BF60" s="5">
        <f t="shared" si="267"/>
        <v>2.0206137095490749E-4</v>
      </c>
      <c r="BG60" s="5">
        <f t="shared" si="268"/>
        <v>1.5533643378471846E-4</v>
      </c>
      <c r="BH60" s="5">
        <f t="shared" si="269"/>
        <v>8.9562174403707521E-5</v>
      </c>
      <c r="BI60" s="5">
        <f t="shared" si="270"/>
        <v>4.1311019641596764E-5</v>
      </c>
      <c r="BJ60" s="8">
        <f t="shared" si="271"/>
        <v>0.63778432398247098</v>
      </c>
      <c r="BK60" s="8">
        <f t="shared" si="272"/>
        <v>0.19538256161958711</v>
      </c>
      <c r="BL60" s="8">
        <f t="shared" si="273"/>
        <v>0.15766922502465502</v>
      </c>
      <c r="BM60" s="8">
        <f t="shared" si="274"/>
        <v>0.6487758880234259</v>
      </c>
      <c r="BN60" s="8">
        <f t="shared" si="275"/>
        <v>0.34159717389249811</v>
      </c>
    </row>
    <row r="61" spans="1:66" x14ac:dyDescent="0.25">
      <c r="A61" s="10" t="s">
        <v>13</v>
      </c>
      <c r="B61" t="s">
        <v>52</v>
      </c>
      <c r="C61" t="s">
        <v>145</v>
      </c>
      <c r="D61" s="11">
        <v>44266</v>
      </c>
      <c r="E61" s="1">
        <f>VLOOKUP(A61,home!$A$2:$E$670,3,FALSE)</f>
        <v>1.756</v>
      </c>
      <c r="F61">
        <f>VLOOKUP(B61,home!$B$2:$E$670,3,FALSE)</f>
        <v>1.4237</v>
      </c>
      <c r="G61">
        <f>VLOOKUP(C61,away!$B$2:$E$670,4,FALSE)</f>
        <v>0.88300000000000001</v>
      </c>
      <c r="H61">
        <f>VLOOKUP(A61,away!$A$2:$E$670,3,FALSE)</f>
        <v>1.3160000000000001</v>
      </c>
      <c r="I61">
        <f>VLOOKUP(C61,away!$B$2:$E$670,3,FALSE)</f>
        <v>1.4205000000000001</v>
      </c>
      <c r="J61">
        <f>VLOOKUP(B61,home!$B$2:$E$670,4,FALSE)</f>
        <v>0.81420000000000003</v>
      </c>
      <c r="K61" s="3">
        <f t="shared" si="221"/>
        <v>2.2075151875999999</v>
      </c>
      <c r="L61" s="3">
        <f t="shared" si="222"/>
        <v>1.5220475676000003</v>
      </c>
      <c r="M61" s="5">
        <f t="shared" si="2"/>
        <v>2.4003328873261686E-2</v>
      </c>
      <c r="N61" s="5">
        <f t="shared" si="223"/>
        <v>5.2987713040682768E-2</v>
      </c>
      <c r="O61" s="5">
        <f t="shared" si="224"/>
        <v>3.6534208325850803E-2</v>
      </c>
      <c r="P61" s="5">
        <f t="shared" si="225"/>
        <v>8.0649819746258025E-2</v>
      </c>
      <c r="Q61" s="5">
        <f t="shared" si="226"/>
        <v>5.8485590646748895E-2</v>
      </c>
      <c r="R61" s="5">
        <f t="shared" si="227"/>
        <v>2.7803401458276457E-2</v>
      </c>
      <c r="S61" s="5">
        <f t="shared" si="228"/>
        <v>6.7744701781233235E-2</v>
      </c>
      <c r="T61" s="5">
        <f t="shared" si="229"/>
        <v>8.9017850983533486E-2</v>
      </c>
      <c r="U61" s="5">
        <f t="shared" si="230"/>
        <v>6.1376430986085258E-2</v>
      </c>
      <c r="V61" s="5">
        <f t="shared" si="231"/>
        <v>2.5290927198141879E-2</v>
      </c>
      <c r="W61" s="5">
        <f t="shared" si="232"/>
        <v>4.3035943202818235E-2</v>
      </c>
      <c r="X61" s="5">
        <f t="shared" si="233"/>
        <v>6.5502752671221257E-2</v>
      </c>
      <c r="Y61" s="5">
        <f t="shared" si="234"/>
        <v>4.9849152687168378E-2</v>
      </c>
      <c r="Z61" s="5">
        <f t="shared" si="235"/>
        <v>1.4106033186858657E-2</v>
      </c>
      <c r="AA61" s="5">
        <f t="shared" si="236"/>
        <v>3.1139282496780114E-2</v>
      </c>
      <c r="AB61" s="5">
        <f t="shared" si="237"/>
        <v>3.4370219521304479E-2</v>
      </c>
      <c r="AC61" s="5">
        <f t="shared" si="238"/>
        <v>5.311004805092872E-3</v>
      </c>
      <c r="AD61" s="5">
        <f t="shared" si="239"/>
        <v>2.3750624558228062E-2</v>
      </c>
      <c r="AE61" s="5">
        <f t="shared" si="240"/>
        <v>3.6149580337831853E-2</v>
      </c>
      <c r="AF61" s="5">
        <f t="shared" si="241"/>
        <v>2.7510690411478893E-2</v>
      </c>
      <c r="AG61" s="5">
        <f t="shared" si="242"/>
        <v>1.395752647459603E-2</v>
      </c>
      <c r="AH61" s="5">
        <f t="shared" si="243"/>
        <v>5.3675133751357731E-3</v>
      </c>
      <c r="AI61" s="5">
        <f t="shared" si="244"/>
        <v>1.1848867295258355E-2</v>
      </c>
      <c r="AJ61" s="5">
        <f t="shared" si="245"/>
        <v>1.3078277255069876E-2</v>
      </c>
      <c r="AK61" s="5">
        <f t="shared" si="246"/>
        <v>9.6234985560701321E-3</v>
      </c>
      <c r="AL61" s="5">
        <f t="shared" si="247"/>
        <v>7.1378696257315627E-4</v>
      </c>
      <c r="AM61" s="5">
        <f t="shared" si="248"/>
        <v>1.0485972885454786E-2</v>
      </c>
      <c r="AN61" s="5">
        <f t="shared" si="249"/>
        <v>1.5960149524226013E-2</v>
      </c>
      <c r="AO61" s="5">
        <f t="shared" si="250"/>
        <v>1.2146053380940254E-2</v>
      </c>
      <c r="AP61" s="5">
        <f t="shared" si="251"/>
        <v>6.1622903347999568E-3</v>
      </c>
      <c r="AQ61" s="5">
        <f t="shared" si="252"/>
        <v>2.3448247537318158E-3</v>
      </c>
      <c r="AR61" s="5">
        <f t="shared" si="253"/>
        <v>1.6339221353371752E-3</v>
      </c>
      <c r="AS61" s="5">
        <f t="shared" si="254"/>
        <v>3.6069079291126366E-3</v>
      </c>
      <c r="AT61" s="5">
        <f t="shared" si="255"/>
        <v>3.9811520168955049E-3</v>
      </c>
      <c r="AU61" s="5">
        <f t="shared" si="256"/>
        <v>2.9294845138137333E-3</v>
      </c>
      <c r="AV61" s="5">
        <f t="shared" si="257"/>
        <v>1.6167203890207048E-3</v>
      </c>
      <c r="AW61" s="5">
        <f t="shared" si="258"/>
        <v>6.6618988757661851E-5</v>
      </c>
      <c r="AX61" s="5">
        <f t="shared" si="259"/>
        <v>3.8579907335672074E-3</v>
      </c>
      <c r="AY61" s="5">
        <f t="shared" si="260"/>
        <v>5.8720454118493092E-3</v>
      </c>
      <c r="AZ61" s="5">
        <f t="shared" si="261"/>
        <v>4.4687662179709927E-3</v>
      </c>
      <c r="BA61" s="5">
        <f t="shared" si="262"/>
        <v>2.2672249174119337E-3</v>
      </c>
      <c r="BB61" s="5">
        <f t="shared" si="263"/>
        <v>8.6270604268723599E-4</v>
      </c>
      <c r="BC61" s="5">
        <f t="shared" si="264"/>
        <v>2.6261592676518603E-4</v>
      </c>
      <c r="BD61" s="5">
        <f t="shared" si="265"/>
        <v>4.1448453528962422E-4</v>
      </c>
      <c r="BE61" s="5">
        <f t="shared" si="266"/>
        <v>9.1498090667717358E-4</v>
      </c>
      <c r="BF61" s="5">
        <f t="shared" si="267"/>
        <v>1.0099171239269394E-3</v>
      </c>
      <c r="BG61" s="5">
        <f t="shared" si="268"/>
        <v>7.4313579642867683E-4</v>
      </c>
      <c r="BH61" s="5">
        <f t="shared" si="269"/>
        <v>4.1012088926638154E-4</v>
      </c>
      <c r="BI61" s="5">
        <f t="shared" si="270"/>
        <v>1.8106961836151077E-4</v>
      </c>
      <c r="BJ61" s="8">
        <f t="shared" si="271"/>
        <v>0.52493806514371244</v>
      </c>
      <c r="BK61" s="8">
        <f t="shared" si="272"/>
        <v>0.20958561477841015</v>
      </c>
      <c r="BL61" s="8">
        <f t="shared" si="273"/>
        <v>0.24858359512396128</v>
      </c>
      <c r="BM61" s="8">
        <f t="shared" si="274"/>
        <v>0.7109438197187723</v>
      </c>
      <c r="BN61" s="8">
        <f t="shared" si="275"/>
        <v>0.28046406209107866</v>
      </c>
    </row>
    <row r="62" spans="1:66" x14ac:dyDescent="0.25">
      <c r="A62" s="10" t="s">
        <v>61</v>
      </c>
      <c r="B62" t="s">
        <v>246</v>
      </c>
      <c r="C62" t="s">
        <v>330</v>
      </c>
      <c r="D62" s="11">
        <v>44266</v>
      </c>
      <c r="E62" s="1">
        <f>VLOOKUP(A62,home!$A$2:$E$670,3,FALSE)</f>
        <v>1.4933000000000001</v>
      </c>
      <c r="F62">
        <f>VLOOKUP(B62,home!$B$2:$E$670,3,FALSE)</f>
        <v>1.7411000000000001</v>
      </c>
      <c r="G62">
        <f>VLOOKUP(C62,away!$B$2:$E$670,4,FALSE)</f>
        <v>1.054</v>
      </c>
      <c r="H62">
        <f>VLOOKUP(A62,away!$A$2:$E$670,3,FALSE)</f>
        <v>1.2851999999999999</v>
      </c>
      <c r="I62">
        <f>VLOOKUP(C62,away!$B$2:$E$670,3,FALSE)</f>
        <v>1.7496</v>
      </c>
      <c r="J62">
        <f>VLOOKUP(B62,home!$B$2:$E$670,4,FALSE)</f>
        <v>0.36309999999999998</v>
      </c>
      <c r="K62" s="3">
        <f t="shared" si="221"/>
        <v>2.7403838000200005</v>
      </c>
      <c r="L62" s="3">
        <f t="shared" si="222"/>
        <v>0.81646154755199996</v>
      </c>
      <c r="M62" s="5">
        <f t="shared" si="2"/>
        <v>2.8528680979742194E-2</v>
      </c>
      <c r="N62" s="5">
        <f t="shared" si="223"/>
        <v>7.8179535192824223E-2</v>
      </c>
      <c r="O62" s="5">
        <f t="shared" si="224"/>
        <v>2.3292571022337612E-2</v>
      </c>
      <c r="P62" s="5">
        <f t="shared" si="225"/>
        <v>6.3830584290429287E-2</v>
      </c>
      <c r="Q62" s="5">
        <f t="shared" si="226"/>
        <v>0.10712096586775452</v>
      </c>
      <c r="R62" s="5">
        <f t="shared" si="227"/>
        <v>9.5087442916813193E-3</v>
      </c>
      <c r="S62" s="5">
        <f t="shared" si="228"/>
        <v>3.5703924532567183E-2</v>
      </c>
      <c r="T62" s="5">
        <f t="shared" si="229"/>
        <v>8.7460149567651801E-2</v>
      </c>
      <c r="U62" s="5">
        <f t="shared" si="230"/>
        <v>2.605760881545614E-2</v>
      </c>
      <c r="V62" s="5">
        <f t="shared" si="231"/>
        <v>8.8760670397058528E-3</v>
      </c>
      <c r="W62" s="5">
        <f t="shared" si="232"/>
        <v>9.7850853168829979E-2</v>
      </c>
      <c r="X62" s="5">
        <f t="shared" si="233"/>
        <v>7.9891459007506424E-2</v>
      </c>
      <c r="Y62" s="5">
        <f t="shared" si="234"/>
        <v>3.2614152128727932E-2</v>
      </c>
      <c r="Z62" s="5">
        <f t="shared" si="235"/>
        <v>2.5878413598874584E-3</v>
      </c>
      <c r="AA62" s="5">
        <f t="shared" si="236"/>
        <v>7.0916785396573185E-3</v>
      </c>
      <c r="AB62" s="5">
        <f t="shared" si="237"/>
        <v>9.7169604925132075E-3</v>
      </c>
      <c r="AC62" s="5">
        <f t="shared" si="238"/>
        <v>1.2412170092698884E-3</v>
      </c>
      <c r="AD62" s="5">
        <f t="shared" si="239"/>
        <v>6.7037223210499347E-2</v>
      </c>
      <c r="AE62" s="5">
        <f t="shared" si="240"/>
        <v>5.4733315006033137E-2</v>
      </c>
      <c r="AF62" s="5">
        <f t="shared" si="241"/>
        <v>2.2343823536238459E-2</v>
      </c>
      <c r="AG62" s="5">
        <f t="shared" si="242"/>
        <v>6.080957580875351E-3</v>
      </c>
      <c r="AH62" s="5">
        <f t="shared" si="243"/>
        <v>5.2821824037819652E-4</v>
      </c>
      <c r="AI62" s="5">
        <f t="shared" si="244"/>
        <v>1.44752070880748E-3</v>
      </c>
      <c r="AJ62" s="5">
        <f t="shared" si="245"/>
        <v>1.9833811503047437E-3</v>
      </c>
      <c r="AK62" s="5">
        <f t="shared" si="246"/>
        <v>1.8117418578533846E-3</v>
      </c>
      <c r="AL62" s="5">
        <f t="shared" si="247"/>
        <v>1.1108485105101716E-4</v>
      </c>
      <c r="AM62" s="5">
        <f t="shared" si="248"/>
        <v>3.6741544096875418E-2</v>
      </c>
      <c r="AN62" s="5">
        <f t="shared" si="249"/>
        <v>2.999805795278495E-2</v>
      </c>
      <c r="AO62" s="5">
        <f t="shared" si="250"/>
        <v>1.2246130409842688E-2</v>
      </c>
      <c r="AP62" s="5">
        <f t="shared" si="251"/>
        <v>3.3328315286479233E-3</v>
      </c>
      <c r="AQ62" s="5">
        <f t="shared" si="252"/>
        <v>6.8028219690249511E-4</v>
      </c>
      <c r="AR62" s="5">
        <f t="shared" si="253"/>
        <v>8.6253976396875355E-5</v>
      </c>
      <c r="AS62" s="5">
        <f t="shared" si="254"/>
        <v>2.3636899960530471E-4</v>
      </c>
      <c r="AT62" s="5">
        <f t="shared" si="255"/>
        <v>3.2387088867265551E-4</v>
      </c>
      <c r="AU62" s="5">
        <f t="shared" si="256"/>
        <v>2.9584351220554215E-4</v>
      </c>
      <c r="AV62" s="5">
        <f t="shared" si="257"/>
        <v>2.0268119204727174E-4</v>
      </c>
      <c r="AW62" s="5">
        <f t="shared" si="258"/>
        <v>6.903979029848624E-6</v>
      </c>
      <c r="AX62" s="5">
        <f t="shared" si="259"/>
        <v>1.678098870513298E-2</v>
      </c>
      <c r="AY62" s="5">
        <f t="shared" si="260"/>
        <v>1.3701032007645501E-2</v>
      </c>
      <c r="AZ62" s="5">
        <f t="shared" si="261"/>
        <v>5.5931828980108657E-3</v>
      </c>
      <c r="BA62" s="5">
        <f t="shared" si="262"/>
        <v>1.522206254883777E-3</v>
      </c>
      <c r="BB62" s="5">
        <f t="shared" si="263"/>
        <v>3.1070571863893562E-4</v>
      </c>
      <c r="BC62" s="5">
        <f t="shared" si="264"/>
        <v>5.0735854374640352E-5</v>
      </c>
      <c r="BD62" s="5">
        <f t="shared" si="265"/>
        <v>1.1737175841917747E-5</v>
      </c>
      <c r="BE62" s="5">
        <f t="shared" si="266"/>
        <v>3.2164366535177507E-5</v>
      </c>
      <c r="BF62" s="5">
        <f t="shared" si="267"/>
        <v>4.4071354495452943E-5</v>
      </c>
      <c r="BG62" s="5">
        <f t="shared" si="268"/>
        <v>4.0257475301425961E-5</v>
      </c>
      <c r="BH62" s="5">
        <f t="shared" si="269"/>
        <v>2.7580233286433245E-5</v>
      </c>
      <c r="BI62" s="5">
        <f t="shared" si="270"/>
        <v>1.5116084899782802E-5</v>
      </c>
      <c r="BJ62" s="8">
        <f t="shared" si="271"/>
        <v>0.75427013189068148</v>
      </c>
      <c r="BK62" s="8">
        <f t="shared" si="272"/>
        <v>0.15199259071041094</v>
      </c>
      <c r="BL62" s="8">
        <f t="shared" si="273"/>
        <v>8.2754370378277264E-2</v>
      </c>
      <c r="BM62" s="8">
        <f t="shared" si="274"/>
        <v>0.66744972466587227</v>
      </c>
      <c r="BN62" s="8">
        <f t="shared" si="275"/>
        <v>0.3104610816447691</v>
      </c>
    </row>
    <row r="63" spans="1:66" x14ac:dyDescent="0.25">
      <c r="A63" s="10" t="s">
        <v>28</v>
      </c>
      <c r="B63" t="s">
        <v>745</v>
      </c>
      <c r="C63" t="s">
        <v>302</v>
      </c>
      <c r="D63" s="11">
        <v>44266</v>
      </c>
      <c r="E63" s="1">
        <f>VLOOKUP(A63,home!$A$2:$E$670,3,FALSE)</f>
        <v>1.381</v>
      </c>
      <c r="F63">
        <f>VLOOKUP(B63,home!$B$2:$E$670,3,FALSE)</f>
        <v>1.3448</v>
      </c>
      <c r="G63">
        <f>VLOOKUP(C63,away!$B$2:$E$670,4,FALSE)</f>
        <v>0.9113</v>
      </c>
      <c r="H63">
        <f>VLOOKUP(A63,away!$A$2:$E$670,3,FALSE)</f>
        <v>1.2659</v>
      </c>
      <c r="I63">
        <f>VLOOKUP(C63,away!$B$2:$E$670,3,FALSE)</f>
        <v>1.034</v>
      </c>
      <c r="J63">
        <f>VLOOKUP(B63,home!$B$2:$E$670,4,FALSE)</f>
        <v>0.28210000000000002</v>
      </c>
      <c r="K63" s="3">
        <f t="shared" si="221"/>
        <v>1.6924379274399999</v>
      </c>
      <c r="L63" s="3">
        <f t="shared" si="222"/>
        <v>0.36925214326000005</v>
      </c>
      <c r="M63" s="5">
        <f t="shared" si="2"/>
        <v>0.12723874559807125</v>
      </c>
      <c r="N63" s="5">
        <f t="shared" si="223"/>
        <v>0.21534367889006506</v>
      </c>
      <c r="O63" s="5">
        <f t="shared" si="224"/>
        <v>4.698317951780169E-2</v>
      </c>
      <c r="P63" s="5">
        <f t="shared" si="225"/>
        <v>7.9516114967649737E-2</v>
      </c>
      <c r="Q63" s="5">
        <f t="shared" si="226"/>
        <v>0.18222790479400333</v>
      </c>
      <c r="R63" s="5">
        <f t="shared" si="227"/>
        <v>8.6743198670588047E-3</v>
      </c>
      <c r="S63" s="5">
        <f t="shared" si="228"/>
        <v>1.2423127306522935E-2</v>
      </c>
      <c r="T63" s="5">
        <f t="shared" si="229"/>
        <v>6.7288044406964953E-2</v>
      </c>
      <c r="U63" s="5">
        <f t="shared" si="230"/>
        <v>1.4680747937756618E-2</v>
      </c>
      <c r="V63" s="5">
        <f t="shared" si="231"/>
        <v>8.6262929015843662E-4</v>
      </c>
      <c r="W63" s="5">
        <f t="shared" si="232"/>
        <v>0.1028031391704322</v>
      </c>
      <c r="X63" s="5">
        <f t="shared" si="233"/>
        <v>3.7960279472538147E-2</v>
      </c>
      <c r="Y63" s="5">
        <f t="shared" si="234"/>
        <v>7.0084572769916476E-3</v>
      </c>
      <c r="Z63" s="5">
        <f t="shared" si="235"/>
        <v>1.0676704007447542E-3</v>
      </c>
      <c r="AA63" s="5">
        <f t="shared" si="236"/>
        <v>1.8069658802254856E-3</v>
      </c>
      <c r="AB63" s="5">
        <f t="shared" si="237"/>
        <v>1.5290887946418084E-3</v>
      </c>
      <c r="AC63" s="5">
        <f t="shared" si="238"/>
        <v>3.369302403146105E-5</v>
      </c>
      <c r="AD63" s="5">
        <f t="shared" si="239"/>
        <v>4.3496982947983057E-2</v>
      </c>
      <c r="AE63" s="5">
        <f t="shared" si="240"/>
        <v>1.6061354178886416E-2</v>
      </c>
      <c r="AF63" s="5">
        <f t="shared" si="241"/>
        <v>2.9653447271058837E-3</v>
      </c>
      <c r="AG63" s="5">
        <f t="shared" si="242"/>
        <v>3.6498663199619581E-4</v>
      </c>
      <c r="AH63" s="5">
        <f t="shared" si="243"/>
        <v>9.8559895942565895E-5</v>
      </c>
      <c r="AI63" s="5">
        <f t="shared" si="244"/>
        <v>1.6680650601773827E-4</v>
      </c>
      <c r="AJ63" s="5">
        <f t="shared" si="245"/>
        <v>1.4115482866408445E-4</v>
      </c>
      <c r="AK63" s="5">
        <f t="shared" si="246"/>
        <v>7.9631928557463786E-5</v>
      </c>
      <c r="AL63" s="5">
        <f t="shared" si="247"/>
        <v>8.4223979414460811E-7</v>
      </c>
      <c r="AM63" s="5">
        <f t="shared" si="248"/>
        <v>1.4723188734075477E-2</v>
      </c>
      <c r="AN63" s="5">
        <f t="shared" si="249"/>
        <v>5.4365689956788555E-3</v>
      </c>
      <c r="AO63" s="5">
        <f t="shared" si="250"/>
        <v>1.0037323768176418E-3</v>
      </c>
      <c r="AP63" s="5">
        <f t="shared" si="251"/>
        <v>1.2354344379978939E-4</v>
      </c>
      <c r="AQ63" s="5">
        <f t="shared" si="252"/>
        <v>1.1404670352198399E-5</v>
      </c>
      <c r="AR63" s="5">
        <f t="shared" si="253"/>
        <v>7.2786905632550112E-6</v>
      </c>
      <c r="AS63" s="5">
        <f t="shared" si="254"/>
        <v>1.2318731971352394E-5</v>
      </c>
      <c r="AT63" s="5">
        <f t="shared" si="255"/>
        <v>1.0424344603142258E-5</v>
      </c>
      <c r="AU63" s="5">
        <f t="shared" si="256"/>
        <v>5.8808520583541439E-6</v>
      </c>
      <c r="AV63" s="5">
        <f t="shared" si="257"/>
        <v>2.488244267305537E-6</v>
      </c>
      <c r="AW63" s="5">
        <f t="shared" si="258"/>
        <v>1.462072910145318E-8</v>
      </c>
      <c r="AX63" s="5">
        <f t="shared" si="259"/>
        <v>4.1530138377344414E-3</v>
      </c>
      <c r="AY63" s="5">
        <f t="shared" si="260"/>
        <v>1.5335092605718802E-3</v>
      </c>
      <c r="AZ63" s="5">
        <f t="shared" si="261"/>
        <v>2.8312579058761231E-4</v>
      </c>
      <c r="BA63" s="5">
        <f t="shared" si="262"/>
        <v>3.4848268328885935E-5</v>
      </c>
      <c r="BB63" s="5">
        <f t="shared" si="263"/>
        <v>3.2169494423351773E-6</v>
      </c>
      <c r="BC63" s="5">
        <f t="shared" si="264"/>
        <v>2.3757309526826535E-7</v>
      </c>
      <c r="BD63" s="5">
        <f t="shared" si="265"/>
        <v>4.4794534843470795E-7</v>
      </c>
      <c r="BE63" s="5">
        <f t="shared" si="266"/>
        <v>7.5811969711122556E-7</v>
      </c>
      <c r="BF63" s="5">
        <f t="shared" si="267"/>
        <v>6.4153526446518174E-7</v>
      </c>
      <c r="BG63" s="5">
        <f t="shared" si="268"/>
        <v>3.6191953779037477E-7</v>
      </c>
      <c r="BH63" s="5">
        <f t="shared" si="269"/>
        <v>1.531315881094962E-7</v>
      </c>
      <c r="BI63" s="5">
        <f t="shared" si="270"/>
        <v>5.1833141521126254E-8</v>
      </c>
      <c r="BJ63" s="8">
        <f t="shared" si="271"/>
        <v>0.70282656239745156</v>
      </c>
      <c r="BK63" s="8">
        <f t="shared" si="272"/>
        <v>0.22160866168679985</v>
      </c>
      <c r="BL63" s="8">
        <f t="shared" si="273"/>
        <v>7.4201260504707114E-2</v>
      </c>
      <c r="BM63" s="8">
        <f t="shared" si="274"/>
        <v>0.33818671671521028</v>
      </c>
      <c r="BN63" s="8">
        <f t="shared" si="275"/>
        <v>0.65998394363464985</v>
      </c>
    </row>
    <row r="64" spans="1:66" x14ac:dyDescent="0.25">
      <c r="A64" s="10" t="s">
        <v>13</v>
      </c>
      <c r="B64" t="s">
        <v>43</v>
      </c>
      <c r="C64" t="s">
        <v>290</v>
      </c>
      <c r="D64" s="11">
        <v>44266</v>
      </c>
      <c r="E64" s="1">
        <f>VLOOKUP(A64,home!$A$2:$E$670,3,FALSE)</f>
        <v>1.756</v>
      </c>
      <c r="F64">
        <f>VLOOKUP(B64,home!$B$2:$E$670,3,FALSE)</f>
        <v>1.6677999999999999</v>
      </c>
      <c r="G64">
        <f>VLOOKUP(C64,away!$B$2:$E$670,4,FALSE)</f>
        <v>0.32129999999999997</v>
      </c>
      <c r="H64">
        <f>VLOOKUP(A64,away!$A$2:$E$670,3,FALSE)</f>
        <v>1.3160000000000001</v>
      </c>
      <c r="I64">
        <f>VLOOKUP(C64,away!$B$2:$E$670,3,FALSE)</f>
        <v>1.6980999999999999</v>
      </c>
      <c r="J64">
        <f>VLOOKUP(B64,home!$B$2:$E$670,4,FALSE)</f>
        <v>1.1940999999999999</v>
      </c>
      <c r="K64" s="3">
        <f t="shared" si="221"/>
        <v>0.94097742983999988</v>
      </c>
      <c r="L64" s="3">
        <f t="shared" si="222"/>
        <v>2.6684547923599999</v>
      </c>
      <c r="M64" s="5">
        <f t="shared" si="2"/>
        <v>2.7067210665649474E-2</v>
      </c>
      <c r="N64" s="5">
        <f t="shared" si="223"/>
        <v>2.5469634325100673E-2</v>
      </c>
      <c r="O64" s="5">
        <f t="shared" si="224"/>
        <v>7.2227628016570053E-2</v>
      </c>
      <c r="P64" s="5">
        <f t="shared" si="225"/>
        <v>6.7964567774471643E-2</v>
      </c>
      <c r="Q64" s="5">
        <f t="shared" si="226"/>
        <v>1.1983175523098933E-2</v>
      </c>
      <c r="R64" s="5">
        <f t="shared" si="227"/>
        <v>9.6368080060805883E-2</v>
      </c>
      <c r="S64" s="5">
        <f t="shared" si="228"/>
        <v>4.2664005259257037E-2</v>
      </c>
      <c r="T64" s="5">
        <f t="shared" si="229"/>
        <v>3.1976562152304398E-2</v>
      </c>
      <c r="U64" s="5">
        <f t="shared" si="230"/>
        <v>9.0680188294232453E-2</v>
      </c>
      <c r="V64" s="5">
        <f t="shared" si="231"/>
        <v>1.1903047618066593E-2</v>
      </c>
      <c r="W64" s="5">
        <f t="shared" si="232"/>
        <v>3.7586325683490779E-3</v>
      </c>
      <c r="X64" s="5">
        <f t="shared" si="233"/>
        <v>1.0029741089731472E-2</v>
      </c>
      <c r="Y64" s="5">
        <f t="shared" si="234"/>
        <v>1.338195533851198E-2</v>
      </c>
      <c r="Z64" s="5">
        <f t="shared" si="235"/>
        <v>8.5717955022929879E-2</v>
      </c>
      <c r="AA64" s="5">
        <f t="shared" si="236"/>
        <v>8.0658661008617252E-2</v>
      </c>
      <c r="AB64" s="5">
        <f t="shared" si="237"/>
        <v>3.7948989765112226E-2</v>
      </c>
      <c r="AC64" s="5">
        <f t="shared" si="238"/>
        <v>1.8680016029217214E-3</v>
      </c>
      <c r="AD64" s="5">
        <f t="shared" si="239"/>
        <v>8.8419710346950811E-4</v>
      </c>
      <c r="AE64" s="5">
        <f t="shared" si="240"/>
        <v>2.3594399981440397E-3</v>
      </c>
      <c r="AF64" s="5">
        <f t="shared" si="241"/>
        <v>3.1480294851666665E-3</v>
      </c>
      <c r="AG64" s="5">
        <f t="shared" si="242"/>
        <v>2.800124788727858E-3</v>
      </c>
      <c r="AH64" s="5">
        <f t="shared" si="243"/>
        <v>5.718362196805904E-2</v>
      </c>
      <c r="AI64" s="5">
        <f t="shared" si="244"/>
        <v>5.380849762844634E-2</v>
      </c>
      <c r="AJ64" s="5">
        <f t="shared" si="245"/>
        <v>2.5316290900983578E-2</v>
      </c>
      <c r="AK64" s="5">
        <f t="shared" si="246"/>
        <v>7.940686115029771E-3</v>
      </c>
      <c r="AL64" s="5">
        <f t="shared" si="247"/>
        <v>1.8761877330155058E-4</v>
      </c>
      <c r="AM64" s="5">
        <f t="shared" si="248"/>
        <v>1.6640190357894208E-4</v>
      </c>
      <c r="AN64" s="5">
        <f t="shared" si="249"/>
        <v>4.4403595706305463E-4</v>
      </c>
      <c r="AO64" s="5">
        <f t="shared" si="250"/>
        <v>5.9244493880253367E-4</v>
      </c>
      <c r="AP64" s="5">
        <f t="shared" si="251"/>
        <v>5.2697084538568266E-4</v>
      </c>
      <c r="AQ64" s="5">
        <f t="shared" si="252"/>
        <v>3.5154946945085638E-4</v>
      </c>
      <c r="AR64" s="5">
        <f t="shared" si="253"/>
        <v>3.0518382017033937E-2</v>
      </c>
      <c r="AS64" s="5">
        <f t="shared" si="254"/>
        <v>2.8717108673263863E-2</v>
      </c>
      <c r="AT64" s="5">
        <f t="shared" si="255"/>
        <v>1.3511075555901897E-2</v>
      </c>
      <c r="AU64" s="5">
        <f t="shared" si="256"/>
        <v>4.2378723836555389E-3</v>
      </c>
      <c r="AV64" s="5">
        <f t="shared" si="257"/>
        <v>9.9693556589052564E-4</v>
      </c>
      <c r="AW64" s="5">
        <f t="shared" si="258"/>
        <v>1.3086178730060977E-5</v>
      </c>
      <c r="AX64" s="5">
        <f t="shared" si="259"/>
        <v>2.6096739258366052E-5</v>
      </c>
      <c r="AY64" s="5">
        <f t="shared" si="260"/>
        <v>6.9637968938956248E-5</v>
      </c>
      <c r="AZ64" s="5">
        <f t="shared" si="261"/>
        <v>9.2912885972687326E-5</v>
      </c>
      <c r="BA64" s="5">
        <f t="shared" si="262"/>
        <v>8.2644611948605237E-5</v>
      </c>
      <c r="BB64" s="5">
        <f t="shared" si="263"/>
        <v>5.5133352704247043E-5</v>
      </c>
      <c r="BC64" s="5">
        <f t="shared" si="264"/>
        <v>2.9424171848504429E-5</v>
      </c>
      <c r="BD64" s="5">
        <f t="shared" si="265"/>
        <v>1.3572820458071245E-2</v>
      </c>
      <c r="BE64" s="5">
        <f t="shared" si="266"/>
        <v>1.2771717710315648E-2</v>
      </c>
      <c r="BF64" s="5">
        <f t="shared" si="267"/>
        <v>6.0089490528474126E-3</v>
      </c>
      <c r="BG64" s="5">
        <f t="shared" si="268"/>
        <v>1.8847618119292872E-3</v>
      </c>
      <c r="BH64" s="5">
        <f t="shared" si="269"/>
        <v>4.433795814124504E-4</v>
      </c>
      <c r="BI64" s="5">
        <f t="shared" si="270"/>
        <v>8.3442035792204532E-5</v>
      </c>
      <c r="BJ64" s="8">
        <f t="shared" si="271"/>
        <v>0.10822874521755706</v>
      </c>
      <c r="BK64" s="8">
        <f t="shared" si="272"/>
        <v>0.151724089662607</v>
      </c>
      <c r="BL64" s="8">
        <f t="shared" si="273"/>
        <v>0.6348790886039708</v>
      </c>
      <c r="BM64" s="8">
        <f t="shared" si="274"/>
        <v>0.67941303035115908</v>
      </c>
      <c r="BN64" s="8">
        <f t="shared" si="275"/>
        <v>0.30108029636569666</v>
      </c>
    </row>
    <row r="65" spans="1:66" x14ac:dyDescent="0.25">
      <c r="A65" s="10" t="s">
        <v>22</v>
      </c>
      <c r="B65" t="s">
        <v>743</v>
      </c>
      <c r="C65" t="s">
        <v>280</v>
      </c>
      <c r="D65" s="11">
        <v>44266</v>
      </c>
      <c r="E65" s="1">
        <f>VLOOKUP(A65,home!$A$2:$E$670,3,FALSE)</f>
        <v>1.5048999999999999</v>
      </c>
      <c r="F65" t="e">
        <f>VLOOKUP(B65,home!$B$2:$E$670,3,FALSE)</f>
        <v>#N/A</v>
      </c>
      <c r="G65">
        <f>VLOOKUP(C65,away!$B$2:$E$670,4,FALSE)</f>
        <v>0.48730000000000001</v>
      </c>
      <c r="H65">
        <f>VLOOKUP(A65,away!$A$2:$E$670,3,FALSE)</f>
        <v>1.3310999999999999</v>
      </c>
      <c r="I65">
        <f>VLOOKUP(C65,away!$B$2:$E$670,3,FALSE)</f>
        <v>1.3523000000000001</v>
      </c>
      <c r="J65" t="e">
        <f>VLOOKUP(B65,home!$B$2:$E$670,4,FALSE)</f>
        <v>#N/A</v>
      </c>
      <c r="K65" s="3" t="e">
        <f t="shared" si="221"/>
        <v>#N/A</v>
      </c>
      <c r="L65" s="3" t="e">
        <f t="shared" si="222"/>
        <v>#N/A</v>
      </c>
      <c r="M65" s="5" t="e">
        <f t="shared" si="2"/>
        <v>#N/A</v>
      </c>
      <c r="N65" s="5" t="e">
        <f t="shared" si="223"/>
        <v>#N/A</v>
      </c>
      <c r="O65" s="5" t="e">
        <f t="shared" si="224"/>
        <v>#N/A</v>
      </c>
      <c r="P65" s="5" t="e">
        <f t="shared" si="225"/>
        <v>#N/A</v>
      </c>
      <c r="Q65" s="5" t="e">
        <f t="shared" si="226"/>
        <v>#N/A</v>
      </c>
      <c r="R65" s="5" t="e">
        <f t="shared" si="227"/>
        <v>#N/A</v>
      </c>
      <c r="S65" s="5" t="e">
        <f t="shared" si="228"/>
        <v>#N/A</v>
      </c>
      <c r="T65" s="5" t="e">
        <f t="shared" si="229"/>
        <v>#N/A</v>
      </c>
      <c r="U65" s="5" t="e">
        <f t="shared" si="230"/>
        <v>#N/A</v>
      </c>
      <c r="V65" s="5" t="e">
        <f t="shared" si="231"/>
        <v>#N/A</v>
      </c>
      <c r="W65" s="5" t="e">
        <f t="shared" si="232"/>
        <v>#N/A</v>
      </c>
      <c r="X65" s="5" t="e">
        <f t="shared" si="233"/>
        <v>#N/A</v>
      </c>
      <c r="Y65" s="5" t="e">
        <f t="shared" si="234"/>
        <v>#N/A</v>
      </c>
      <c r="Z65" s="5" t="e">
        <f t="shared" si="235"/>
        <v>#N/A</v>
      </c>
      <c r="AA65" s="5" t="e">
        <f t="shared" si="236"/>
        <v>#N/A</v>
      </c>
      <c r="AB65" s="5" t="e">
        <f t="shared" si="237"/>
        <v>#N/A</v>
      </c>
      <c r="AC65" s="5" t="e">
        <f t="shared" si="238"/>
        <v>#N/A</v>
      </c>
      <c r="AD65" s="5" t="e">
        <f t="shared" si="239"/>
        <v>#N/A</v>
      </c>
      <c r="AE65" s="5" t="e">
        <f t="shared" si="240"/>
        <v>#N/A</v>
      </c>
      <c r="AF65" s="5" t="e">
        <f t="shared" si="241"/>
        <v>#N/A</v>
      </c>
      <c r="AG65" s="5" t="e">
        <f t="shared" si="242"/>
        <v>#N/A</v>
      </c>
      <c r="AH65" s="5" t="e">
        <f t="shared" si="243"/>
        <v>#N/A</v>
      </c>
      <c r="AI65" s="5" t="e">
        <f t="shared" si="244"/>
        <v>#N/A</v>
      </c>
      <c r="AJ65" s="5" t="e">
        <f t="shared" si="245"/>
        <v>#N/A</v>
      </c>
      <c r="AK65" s="5" t="e">
        <f t="shared" si="246"/>
        <v>#N/A</v>
      </c>
      <c r="AL65" s="5" t="e">
        <f t="shared" si="247"/>
        <v>#N/A</v>
      </c>
      <c r="AM65" s="5" t="e">
        <f t="shared" si="248"/>
        <v>#N/A</v>
      </c>
      <c r="AN65" s="5" t="e">
        <f t="shared" si="249"/>
        <v>#N/A</v>
      </c>
      <c r="AO65" s="5" t="e">
        <f t="shared" si="250"/>
        <v>#N/A</v>
      </c>
      <c r="AP65" s="5" t="e">
        <f t="shared" si="251"/>
        <v>#N/A</v>
      </c>
      <c r="AQ65" s="5" t="e">
        <f t="shared" si="252"/>
        <v>#N/A</v>
      </c>
      <c r="AR65" s="5" t="e">
        <f t="shared" si="253"/>
        <v>#N/A</v>
      </c>
      <c r="AS65" s="5" t="e">
        <f t="shared" si="254"/>
        <v>#N/A</v>
      </c>
      <c r="AT65" s="5" t="e">
        <f t="shared" si="255"/>
        <v>#N/A</v>
      </c>
      <c r="AU65" s="5" t="e">
        <f t="shared" si="256"/>
        <v>#N/A</v>
      </c>
      <c r="AV65" s="5" t="e">
        <f t="shared" si="257"/>
        <v>#N/A</v>
      </c>
      <c r="AW65" s="5" t="e">
        <f t="shared" si="258"/>
        <v>#N/A</v>
      </c>
      <c r="AX65" s="5" t="e">
        <f t="shared" si="259"/>
        <v>#N/A</v>
      </c>
      <c r="AY65" s="5" t="e">
        <f t="shared" si="260"/>
        <v>#N/A</v>
      </c>
      <c r="AZ65" s="5" t="e">
        <f t="shared" si="261"/>
        <v>#N/A</v>
      </c>
      <c r="BA65" s="5" t="e">
        <f t="shared" si="262"/>
        <v>#N/A</v>
      </c>
      <c r="BB65" s="5" t="e">
        <f t="shared" si="263"/>
        <v>#N/A</v>
      </c>
      <c r="BC65" s="5" t="e">
        <f t="shared" si="264"/>
        <v>#N/A</v>
      </c>
      <c r="BD65" s="5" t="e">
        <f t="shared" si="265"/>
        <v>#N/A</v>
      </c>
      <c r="BE65" s="5" t="e">
        <f t="shared" si="266"/>
        <v>#N/A</v>
      </c>
      <c r="BF65" s="5" t="e">
        <f t="shared" si="267"/>
        <v>#N/A</v>
      </c>
      <c r="BG65" s="5" t="e">
        <f t="shared" si="268"/>
        <v>#N/A</v>
      </c>
      <c r="BH65" s="5" t="e">
        <f t="shared" si="269"/>
        <v>#N/A</v>
      </c>
      <c r="BI65" s="5" t="e">
        <f t="shared" si="270"/>
        <v>#N/A</v>
      </c>
      <c r="BJ65" s="8" t="e">
        <f t="shared" si="271"/>
        <v>#N/A</v>
      </c>
      <c r="BK65" s="8" t="e">
        <f t="shared" si="272"/>
        <v>#N/A</v>
      </c>
      <c r="BL65" s="8" t="e">
        <f t="shared" si="273"/>
        <v>#N/A</v>
      </c>
      <c r="BM65" s="8" t="e">
        <f t="shared" si="274"/>
        <v>#N/A</v>
      </c>
      <c r="BN65" s="8" t="e">
        <f t="shared" si="275"/>
        <v>#N/A</v>
      </c>
    </row>
    <row r="66" spans="1:66" x14ac:dyDescent="0.25">
      <c r="A66" s="10" t="s">
        <v>13</v>
      </c>
      <c r="B66" t="s">
        <v>673</v>
      </c>
      <c r="C66" t="s">
        <v>234</v>
      </c>
      <c r="D66" t="s">
        <v>785</v>
      </c>
      <c r="E66" s="1">
        <f>VLOOKUP(A66,home!$A$2:$E$670,3,FALSE)</f>
        <v>1.756</v>
      </c>
      <c r="F66">
        <f>VLOOKUP(B66,home!$B$2:$E$670,3,FALSE)</f>
        <v>1.2323999999999999</v>
      </c>
      <c r="G66">
        <f>VLOOKUP(C66,away!$B$2:$E$670,4,FALSE)</f>
        <v>0.6915</v>
      </c>
      <c r="H66">
        <f>VLOOKUP(A66,away!$A$2:$E$670,3,FALSE)</f>
        <v>1.3160000000000001</v>
      </c>
      <c r="I66">
        <f>VLOOKUP(C66,away!$B$2:$E$670,3,FALSE)</f>
        <v>2.3338999999999999</v>
      </c>
      <c r="J66">
        <f>VLOOKUP(B66,home!$B$2:$E$670,4,FALSE)</f>
        <v>0.71109999999999995</v>
      </c>
      <c r="K66" s="3">
        <f t="shared" ref="K66:K81" si="276">E66*F66*G66</f>
        <v>1.4964712775999998</v>
      </c>
      <c r="L66" s="3">
        <f t="shared" ref="L66:L81" si="277">H66*I66*J66</f>
        <v>2.1840813576399998</v>
      </c>
      <c r="M66" s="5">
        <f t="shared" si="2"/>
        <v>2.520903958138648E-2</v>
      </c>
      <c r="N66" s="5">
        <f t="shared" ref="N66:N81" si="278">_xlfn.POISSON.DIST(1,K66,FALSE) * _xlfn.POISSON.DIST(0,L66,FALSE)</f>
        <v>3.7724603669426392E-2</v>
      </c>
      <c r="O66" s="5">
        <f t="shared" ref="O66:O81" si="279">_xlfn.POISSON.DIST(0,K66,FALSE) * _xlfn.POISSON.DIST(1,L66,FALSE)</f>
        <v>5.5058593393715077E-2</v>
      </c>
      <c r="P66" s="5">
        <f t="shared" ref="P66:P81" si="280">_xlfn.POISSON.DIST(1,K66,FALSE) * _xlfn.POISSON.DIST(1,L66,FALSE)</f>
        <v>8.2393603598751711E-2</v>
      </c>
      <c r="Q66" s="5">
        <f t="shared" ref="Q66:Q81" si="281">_xlfn.POISSON.DIST(2,K66,FALSE) * _xlfn.POISSON.DIST(0,L66,FALSE)</f>
        <v>2.8226892925070073E-2</v>
      </c>
      <c r="R66" s="5">
        <f t="shared" ref="R66:R81" si="282">_xlfn.POISSON.DIST(0,K66,FALSE) * _xlfn.POISSON.DIST(2,L66,FALSE)</f>
        <v>6.0126223704546983E-2</v>
      </c>
      <c r="S66" s="5">
        <f t="shared" ref="S66:S81" si="283">_xlfn.POISSON.DIST(2,K66,FALSE) * _xlfn.POISSON.DIST(2,L66,FALSE)</f>
        <v>6.732412288130947E-2</v>
      </c>
      <c r="T66" s="5">
        <f t="shared" ref="T66:T81" si="284">_xlfn.POISSON.DIST(2,K66,FALSE) * _xlfn.POISSON.DIST(1,L66,FALSE)</f>
        <v>6.1649830621745956E-2</v>
      </c>
      <c r="U66" s="5">
        <f t="shared" ref="U66:U81" si="285">_xlfn.POISSON.DIST(1,K66,FALSE) * _xlfn.POISSON.DIST(2,L66,FALSE)</f>
        <v>8.9977166804406816E-2</v>
      </c>
      <c r="V66" s="5">
        <f t="shared" ref="V66:V81" si="286">_xlfn.POISSON.DIST(3,K66,FALSE) * _xlfn.POISSON.DIST(3,L66,FALSE)</f>
        <v>2.4449241601113947E-2</v>
      </c>
      <c r="W66" s="5">
        <f t="shared" ref="W66:W81" si="287">_xlfn.POISSON.DIST(3,K66,FALSE) * _xlfn.POISSON.DIST(0,L66,FALSE)</f>
        <v>1.4080244839419337E-2</v>
      </c>
      <c r="X66" s="5">
        <f t="shared" ref="X66:X81" si="288">_xlfn.POISSON.DIST(3,K66,FALSE) * _xlfn.POISSON.DIST(1,L66,FALSE)</f>
        <v>3.0752400264782587E-2</v>
      </c>
      <c r="Y66" s="5">
        <f t="shared" ref="Y66:Y81" si="289">_xlfn.POISSON.DIST(3,K66,FALSE) * _xlfn.POISSON.DIST(2,L66,FALSE)</f>
        <v>3.3582872060497523E-2</v>
      </c>
      <c r="Z66" s="5">
        <f t="shared" ref="Z66:Z81" si="290">_xlfn.POISSON.DIST(0,K66,FALSE) * _xlfn.POISSON.DIST(3,L66,FALSE)</f>
        <v>4.3773521432797766E-2</v>
      </c>
      <c r="AA66" s="5">
        <f t="shared" ref="AA66:AA81" si="291">_xlfn.POISSON.DIST(1,K66,FALSE) * _xlfn.POISSON.DIST(3,L66,FALSE)</f>
        <v>6.5505817543589848E-2</v>
      </c>
      <c r="AB66" s="5">
        <f t="shared" ref="AB66:AB81" si="292">_xlfn.POISSON.DIST(2,K66,FALSE) * _xlfn.POISSON.DIST(3,L66,FALSE)</f>
        <v>4.9013787234844189E-2</v>
      </c>
      <c r="AC66" s="5">
        <f t="shared" ref="AC66:AC81" si="293">_xlfn.POISSON.DIST(4,K66,FALSE) * _xlfn.POISSON.DIST(4,L66,FALSE)</f>
        <v>4.9943917792580842E-3</v>
      </c>
      <c r="AD66" s="5">
        <f t="shared" ref="AD66:AD81" si="294">_xlfn.POISSON.DIST(4,K66,FALSE) * _xlfn.POISSON.DIST(0,L66,FALSE)</f>
        <v>5.2676704959416648E-3</v>
      </c>
      <c r="AE66" s="5">
        <f t="shared" ref="AE66:AE81" si="295">_xlfn.POISSON.DIST(4,K66,FALSE) * _xlfn.POISSON.DIST(1,L66,FALSE)</f>
        <v>1.1505020928376443E-2</v>
      </c>
      <c r="AF66" s="5">
        <f t="shared" ref="AF66:AF81" si="296">_xlfn.POISSON.DIST(4,K66,FALSE) * _xlfn.POISSON.DIST(2,L66,FALSE)</f>
        <v>1.2563950864462518E-2</v>
      </c>
      <c r="AG66" s="5">
        <f t="shared" ref="AG66:AG81" si="297">_xlfn.POISSON.DIST(4,K66,FALSE) * _xlfn.POISSON.DIST(3,L66,FALSE)</f>
        <v>9.1468969537925136E-3</v>
      </c>
      <c r="AH66" s="5">
        <f t="shared" ref="AH66:AH81" si="298">_xlfn.POISSON.DIST(0,K66,FALSE) * _xlfn.POISSON.DIST(4,L66,FALSE)</f>
        <v>2.3901233029907151E-2</v>
      </c>
      <c r="AI66" s="5">
        <f t="shared" ref="AI66:AI81" si="299">_xlfn.POISSON.DIST(1,K66,FALSE) * _xlfn.POISSON.DIST(4,L66,FALSE)</f>
        <v>3.5767508728480467E-2</v>
      </c>
      <c r="AJ66" s="5">
        <f t="shared" ref="AJ66:AJ81" si="300">_xlfn.POISSON.DIST(2,K66,FALSE) * _xlfn.POISSON.DIST(4,L66,FALSE)</f>
        <v>2.6762524741739152E-2</v>
      </c>
      <c r="AK66" s="5">
        <f t="shared" ref="AK66:AK81" si="301">_xlfn.POISSON.DIST(3,K66,FALSE) * _xlfn.POISSON.DIST(4,L66,FALSE)</f>
        <v>1.3349783197357331E-2</v>
      </c>
      <c r="AL66" s="5">
        <f t="shared" ref="AL66:AL81" si="302">_xlfn.POISSON.DIST(5,K66,FALSE) * _xlfn.POISSON.DIST(5,L66,FALSE)</f>
        <v>6.5294980421371938E-4</v>
      </c>
      <c r="AM66" s="5">
        <f t="shared" ref="AM66:AM81" si="303">_xlfn.POISSON.DIST(5,K66,FALSE) * _xlfn.POISSON.DIST(0,L66,FALSE)</f>
        <v>1.5765835194075308E-3</v>
      </c>
      <c r="AN66" s="5">
        <f t="shared" ref="AN66:AN81" si="304">_xlfn.POISSON.DIST(5,K66,FALSE) * _xlfn.POISSON.DIST(1,L66,FALSE)</f>
        <v>3.4433866735004491E-3</v>
      </c>
      <c r="AO66" s="5">
        <f t="shared" ref="AO66:AO81" si="305">_xlfn.POISSON.DIST(5,K66,FALSE) * _xlfn.POISSON.DIST(2,L66,FALSE)</f>
        <v>3.7603183203691721E-3</v>
      </c>
      <c r="AP66" s="5">
        <f t="shared" ref="AP66:AP81" si="306">_xlfn.POISSON.DIST(5,K66,FALSE) * _xlfn.POISSON.DIST(3,L66,FALSE)</f>
        <v>2.737613714103488E-3</v>
      </c>
      <c r="AQ66" s="5">
        <f t="shared" ref="AQ66:AQ81" si="307">_xlfn.POISSON.DIST(5,K66,FALSE) * _xlfn.POISSON.DIST(4,L66,FALSE)</f>
        <v>1.4947927693482574E-3</v>
      </c>
      <c r="AR66" s="5">
        <f t="shared" ref="AR66:AR81" si="308">_xlfn.POISSON.DIST(0,K66,FALSE) * _xlfn.POISSON.DIST(5,L66,FALSE)</f>
        <v>1.044044749704592E-2</v>
      </c>
      <c r="AS66" s="5">
        <f t="shared" ref="AS66:AS81" si="309">_xlfn.POISSON.DIST(1,K66,FALSE) * _xlfn.POISSON.DIST(5,L66,FALSE)</f>
        <v>1.5623829804620029E-2</v>
      </c>
      <c r="AT66" s="5">
        <f t="shared" ref="AT66:AT81" si="310">_xlfn.POISSON.DIST(2,K66,FALSE) * _xlfn.POISSON.DIST(5,L66,FALSE)</f>
        <v>1.1690306274362345E-2</v>
      </c>
      <c r="AU66" s="5">
        <f t="shared" ref="AU66:AU81" si="311">_xlfn.POISSON.DIST(3,K66,FALSE) * _xlfn.POISSON.DIST(5,L66,FALSE)</f>
        <v>5.8314025219767703E-3</v>
      </c>
      <c r="AV66" s="5">
        <f t="shared" ref="AV66:AV81" si="312">_xlfn.POISSON.DIST(4,K66,FALSE) * _xlfn.POISSON.DIST(5,L66,FALSE)</f>
        <v>2.1816315955656097E-3</v>
      </c>
      <c r="AW66" s="5">
        <f t="shared" ref="AW66:AW81" si="313">_xlfn.POISSON.DIST(6,K66,FALSE) * _xlfn.POISSON.DIST(6,L66,FALSE)</f>
        <v>5.9280859643598942E-5</v>
      </c>
      <c r="AX66" s="5">
        <f t="shared" ref="AX66:AX81" si="314">_xlfn.POISSON.DIST(6,K66,FALSE) * _xlfn.POISSON.DIST(0,L66,FALSE)</f>
        <v>3.9321865892181509E-4</v>
      </c>
      <c r="AY66" s="5">
        <f t="shared" ref="AY66:AY81" si="315">_xlfn.POISSON.DIST(6,K66,FALSE) * _xlfn.POISSON.DIST(1,L66,FALSE)</f>
        <v>8.5882154242733803E-4</v>
      </c>
      <c r="AZ66" s="5">
        <f t="shared" ref="AZ66:AZ81" si="316">_xlfn.POISSON.DIST(6,K66,FALSE) * _xlfn.POISSON.DIST(2,L66,FALSE)</f>
        <v>9.378680601775896E-4</v>
      </c>
      <c r="BA66" s="5">
        <f t="shared" ref="BA66:BA81" si="317">_xlfn.POISSON.DIST(6,K66,FALSE) * _xlfn.POISSON.DIST(3,L66,FALSE)</f>
        <v>6.8279338205328756E-4</v>
      </c>
      <c r="BB66" s="5">
        <f t="shared" ref="BB66:BB81" si="318">_xlfn.POISSON.DIST(6,K66,FALSE) * _xlfn.POISSON.DIST(4,L66,FALSE)</f>
        <v>3.7281907421563796E-4</v>
      </c>
      <c r="BC66" s="5">
        <f t="shared" ref="BC66:BC81" si="319">_xlfn.POISSON.DIST(6,K66,FALSE) * _xlfn.POISSON.DIST(5,L66,FALSE)</f>
        <v>1.6285343795339563E-4</v>
      </c>
      <c r="BD66" s="5">
        <f t="shared" ref="BD66:BD81" si="320">_xlfn.POISSON.DIST(0,K66,FALSE) * _xlfn.POISSON.DIST(6,L66,FALSE)</f>
        <v>3.8004644572861967E-3</v>
      </c>
      <c r="BE66" s="5">
        <f t="shared" ref="BE66:BE81" si="321">_xlfn.POISSON.DIST(1,K66,FALSE) * _xlfn.POISSON.DIST(6,L66,FALSE)</f>
        <v>5.6872859018684647E-3</v>
      </c>
      <c r="BF66" s="5">
        <f t="shared" ref="BF66:BF81" si="322">_xlfn.POISSON.DIST(2,K66,FALSE) * _xlfn.POISSON.DIST(6,L66,FALSE)</f>
        <v>4.2554299998227843E-3</v>
      </c>
      <c r="BG66" s="5">
        <f t="shared" ref="BG66:BG81" si="323">_xlfn.POISSON.DIST(3,K66,FALSE) * _xlfn.POISSON.DIST(6,L66,FALSE)</f>
        <v>2.1227095895240563E-3</v>
      </c>
      <c r="BH66" s="5">
        <f t="shared" ref="BH66:BH81" si="324">_xlfn.POISSON.DIST(4,K66,FALSE) * _xlfn.POISSON.DIST(6,L66,FALSE)</f>
        <v>7.9414348285220893E-4</v>
      </c>
      <c r="BI66" s="5">
        <f t="shared" ref="BI66:BI81" si="325">_xlfn.POISSON.DIST(5,K66,FALSE) * _xlfn.POISSON.DIST(6,L66,FALSE)</f>
        <v>2.3768258247631191E-4</v>
      </c>
      <c r="BJ66" s="8">
        <f t="shared" ref="BJ66:BJ81" si="326">SUM(N66,Q66,T66,W66,X66,Y66,AD66,AE66,AF66,AG66,AM66,AN66,AO66,AP66,AQ66,AX66,AY66,AZ66,BA66,BB66,BC66)</f>
        <v>0.26092145277599305</v>
      </c>
      <c r="BK66" s="8">
        <f t="shared" ref="BK66:BK81" si="327">SUM(M66,P66,S66,V66,AC66,AL66,AY66)</f>
        <v>0.20588217078846074</v>
      </c>
      <c r="BL66" s="8">
        <f t="shared" ref="BL66:BL81" si="328">SUM(O66,R66,U66,AA66,AB66,AH66,AI66,AJ66,AK66,AR66,AS66,AT66,AU66,AV66,BD66,BE66,BF66,BG66,BH66,BI66)</f>
        <v>0.48212797208598768</v>
      </c>
      <c r="BM66" s="8">
        <f t="shared" ref="BM66:BM81" si="329">SUM(S66:BI66)</f>
        <v>0.70316661952755877</v>
      </c>
      <c r="BN66" s="8">
        <f t="shared" ref="BN66:BN81" si="330">SUM(M66:R66)</f>
        <v>0.28873895687289675</v>
      </c>
    </row>
    <row r="67" spans="1:66" x14ac:dyDescent="0.25">
      <c r="A67" s="10" t="s">
        <v>318</v>
      </c>
      <c r="B67" t="s">
        <v>400</v>
      </c>
      <c r="C67" t="s">
        <v>247</v>
      </c>
      <c r="D67" t="s">
        <v>785</v>
      </c>
      <c r="E67" s="1">
        <f>VLOOKUP(A67,home!$A$2:$E$670,3,FALSE)</f>
        <v>1.4548000000000001</v>
      </c>
      <c r="F67">
        <f>VLOOKUP(B67,home!$B$2:$E$670,3,FALSE)</f>
        <v>1.6039000000000001</v>
      </c>
      <c r="G67">
        <f>VLOOKUP(C67,away!$B$2:$E$670,4,FALSE)</f>
        <v>1.0523</v>
      </c>
      <c r="H67">
        <f>VLOOKUP(A67,away!$A$2:$E$670,3,FALSE)</f>
        <v>1.0669</v>
      </c>
      <c r="I67">
        <f>VLOOKUP(C67,away!$B$2:$E$670,3,FALSE)</f>
        <v>1.3339000000000001</v>
      </c>
      <c r="J67">
        <f>VLOOKUP(B67,home!$B$2:$E$670,4,FALSE)</f>
        <v>0.87480000000000002</v>
      </c>
      <c r="K67" s="3">
        <f t="shared" si="276"/>
        <v>2.4553881195560003</v>
      </c>
      <c r="L67" s="3">
        <f t="shared" si="277"/>
        <v>1.2449610436680001</v>
      </c>
      <c r="M67" s="5">
        <f t="shared" ref="M67:M117" si="331">_xlfn.POISSON.DIST(0,$K67,FALSE) * _xlfn.POISSON.DIST(0,$L67,FALSE)</f>
        <v>2.471489543103679E-2</v>
      </c>
      <c r="N67" s="5">
        <f t="shared" si="278"/>
        <v>6.0684660617436603E-2</v>
      </c>
      <c r="O67" s="5">
        <f t="shared" si="279"/>
        <v>3.0769082009969046E-2</v>
      </c>
      <c r="P67" s="5">
        <f t="shared" si="280"/>
        <v>7.5550038416922261E-2</v>
      </c>
      <c r="Q67" s="5">
        <f t="shared" si="281"/>
        <v>7.4502197359670883E-2</v>
      </c>
      <c r="R67" s="5">
        <f t="shared" si="282"/>
        <v>1.9153154225918678E-2</v>
      </c>
      <c r="S67" s="5">
        <f t="shared" si="283"/>
        <v>5.773652088398689E-2</v>
      </c>
      <c r="T67" s="5">
        <f t="shared" si="284"/>
        <v>9.2752333380455174E-2</v>
      </c>
      <c r="U67" s="5">
        <f t="shared" si="285"/>
        <v>4.7028427338344524E-2</v>
      </c>
      <c r="V67" s="5">
        <f t="shared" si="286"/>
        <v>1.9610289866674575E-2</v>
      </c>
      <c r="W67" s="5">
        <f t="shared" si="287"/>
        <v>6.09772700925841E-2</v>
      </c>
      <c r="X67" s="5">
        <f t="shared" si="288"/>
        <v>7.5914325814489023E-2</v>
      </c>
      <c r="Y67" s="5">
        <f t="shared" si="289"/>
        <v>4.7255189147679434E-2</v>
      </c>
      <c r="Z67" s="5">
        <f t="shared" si="290"/>
        <v>7.9483102915446253E-3</v>
      </c>
      <c r="AA67" s="5">
        <f t="shared" si="291"/>
        <v>1.9516186660403362E-2</v>
      </c>
      <c r="AB67" s="5">
        <f t="shared" si="292"/>
        <v>2.3959906432495858E-2</v>
      </c>
      <c r="AC67" s="5">
        <f t="shared" si="293"/>
        <v>3.7466225502761886E-3</v>
      </c>
      <c r="AD67" s="5">
        <f t="shared" si="294"/>
        <v>3.7430716137072106E-2</v>
      </c>
      <c r="AE67" s="5">
        <f t="shared" si="295"/>
        <v>4.6599783427249936E-2</v>
      </c>
      <c r="AF67" s="5">
        <f t="shared" si="296"/>
        <v>2.9007457505145932E-2</v>
      </c>
      <c r="AG67" s="5">
        <f t="shared" si="297"/>
        <v>1.2037718189920544E-2</v>
      </c>
      <c r="AH67" s="5">
        <f t="shared" si="298"/>
        <v>2.4738341689896268E-3</v>
      </c>
      <c r="AI67" s="5">
        <f t="shared" si="299"/>
        <v>6.0742230282888202E-3</v>
      </c>
      <c r="AJ67" s="5">
        <f t="shared" si="300"/>
        <v>7.4572875295969209E-3</v>
      </c>
      <c r="AK67" s="5">
        <f t="shared" si="301"/>
        <v>6.103511734761799E-3</v>
      </c>
      <c r="AL67" s="5">
        <f t="shared" si="302"/>
        <v>4.5811640740605616E-4</v>
      </c>
      <c r="AM67" s="5">
        <f t="shared" si="303"/>
        <v>1.8381387141887983E-2</v>
      </c>
      <c r="AN67" s="5">
        <f t="shared" si="304"/>
        <v>2.2884110920230419E-2</v>
      </c>
      <c r="AO67" s="5">
        <f t="shared" si="305"/>
        <v>1.4244913307332173E-2</v>
      </c>
      <c r="AP67" s="5">
        <f t="shared" si="306"/>
        <v>5.9114540460188129E-3</v>
      </c>
      <c r="AQ67" s="5">
        <f t="shared" si="307"/>
        <v>1.8398824996817516E-3</v>
      </c>
      <c r="AR67" s="5">
        <f t="shared" si="308"/>
        <v>6.1596543377737665E-4</v>
      </c>
      <c r="AS67" s="5">
        <f t="shared" si="309"/>
        <v>1.5124342081541289E-3</v>
      </c>
      <c r="AT67" s="5">
        <f t="shared" si="310"/>
        <v>1.8568064931558678E-3</v>
      </c>
      <c r="AU67" s="5">
        <f t="shared" si="311"/>
        <v>1.5197268678697859E-3</v>
      </c>
      <c r="AV67" s="5">
        <f t="shared" si="312"/>
        <v>9.3287982408438099E-4</v>
      </c>
      <c r="AW67" s="5">
        <f t="shared" si="313"/>
        <v>3.8899969223829661E-5</v>
      </c>
      <c r="AX67" s="5">
        <f t="shared" si="314"/>
        <v>7.52223993485853E-3</v>
      </c>
      <c r="AY67" s="5">
        <f t="shared" si="315"/>
        <v>9.3648956800225832E-3</v>
      </c>
      <c r="AZ67" s="5">
        <f t="shared" si="316"/>
        <v>5.8294651498214311E-3</v>
      </c>
      <c r="BA67" s="5">
        <f t="shared" si="317"/>
        <v>2.4191523389826405E-3</v>
      </c>
      <c r="BB67" s="5">
        <f t="shared" si="318"/>
        <v>7.5293760518292826E-4</v>
      </c>
      <c r="BC67" s="5">
        <f t="shared" si="319"/>
        <v>1.8747559735308447E-4</v>
      </c>
      <c r="BD67" s="5">
        <f t="shared" si="320"/>
        <v>1.2780882821648263E-4</v>
      </c>
      <c r="BE67" s="5">
        <f t="shared" si="321"/>
        <v>3.1382027837712514E-4</v>
      </c>
      <c r="BF67" s="5">
        <f t="shared" si="322"/>
        <v>3.8527529160147504E-4</v>
      </c>
      <c r="BG67" s="5">
        <f t="shared" si="323"/>
        <v>3.1533345791891183E-4</v>
      </c>
      <c r="BH67" s="5">
        <f t="shared" si="324"/>
        <v>1.9356650656815203E-4</v>
      </c>
      <c r="BI67" s="5">
        <f t="shared" si="325"/>
        <v>9.5056180114279807E-5</v>
      </c>
      <c r="BJ67" s="8">
        <f t="shared" si="326"/>
        <v>0.62649956589307598</v>
      </c>
      <c r="BK67" s="8">
        <f t="shared" si="327"/>
        <v>0.19118137923632533</v>
      </c>
      <c r="BL67" s="8">
        <f t="shared" si="328"/>
        <v>0.17040428649860656</v>
      </c>
      <c r="BM67" s="8">
        <f t="shared" si="329"/>
        <v>0.70133351814779954</v>
      </c>
      <c r="BN67" s="8">
        <f t="shared" si="330"/>
        <v>0.28537402806095424</v>
      </c>
    </row>
    <row r="68" spans="1:66" x14ac:dyDescent="0.25">
      <c r="A68" s="10" t="s">
        <v>318</v>
      </c>
      <c r="B68" t="s">
        <v>331</v>
      </c>
      <c r="C68" t="s">
        <v>31</v>
      </c>
      <c r="D68" t="s">
        <v>785</v>
      </c>
      <c r="E68" s="1">
        <f>VLOOKUP(A68,home!$A$2:$E$670,3,FALSE)</f>
        <v>1.4548000000000001</v>
      </c>
      <c r="F68">
        <f>VLOOKUP(B68,home!$B$2:$E$670,3,FALSE)</f>
        <v>1.5711999999999999</v>
      </c>
      <c r="G68">
        <f>VLOOKUP(C68,away!$B$2:$E$670,4,FALSE)</f>
        <v>0.72409999999999997</v>
      </c>
      <c r="H68">
        <f>VLOOKUP(A68,away!$A$2:$E$670,3,FALSE)</f>
        <v>1.0669</v>
      </c>
      <c r="I68">
        <f>VLOOKUP(C68,away!$B$2:$E$670,3,FALSE)</f>
        <v>2.0876999999999999</v>
      </c>
      <c r="J68">
        <f>VLOOKUP(B68,home!$B$2:$E$670,4,FALSE)</f>
        <v>0.87029999999999996</v>
      </c>
      <c r="K68" s="3">
        <f t="shared" si="276"/>
        <v>1.6551345724159998</v>
      </c>
      <c r="L68" s="3">
        <f t="shared" si="277"/>
        <v>1.9384776132389998</v>
      </c>
      <c r="M68" s="5">
        <f t="shared" si="331"/>
        <v>2.749881996332049E-2</v>
      </c>
      <c r="N68" s="5">
        <f t="shared" si="278"/>
        <v>4.5514247621935018E-2</v>
      </c>
      <c r="O68" s="5">
        <f t="shared" si="279"/>
        <v>5.3305846889386464E-2</v>
      </c>
      <c r="P68" s="5">
        <f t="shared" si="280"/>
        <v>8.8228350098537425E-2</v>
      </c>
      <c r="Q68" s="5">
        <f t="shared" si="281"/>
        <v>3.7666102388283683E-2</v>
      </c>
      <c r="R68" s="5">
        <f t="shared" si="282"/>
        <v>5.166609542491072E-2</v>
      </c>
      <c r="S68" s="5">
        <f t="shared" si="283"/>
        <v>7.0768870914217047E-2</v>
      </c>
      <c r="T68" s="5">
        <f t="shared" si="284"/>
        <v>7.3014896257655948E-2</v>
      </c>
      <c r="U68" s="5">
        <f t="shared" si="285"/>
        <v>8.5514340759513849E-2</v>
      </c>
      <c r="V68" s="5">
        <f t="shared" si="286"/>
        <v>2.5228641032702535E-2</v>
      </c>
      <c r="W68" s="5">
        <f t="shared" si="287"/>
        <v>2.0780822757003058E-2</v>
      </c>
      <c r="X68" s="5">
        <f t="shared" si="288"/>
        <v>4.0283159699137983E-2</v>
      </c>
      <c r="Y68" s="5">
        <f t="shared" si="289"/>
        <v>3.9044001633655234E-2</v>
      </c>
      <c r="Z68" s="5">
        <f t="shared" si="290"/>
        <v>3.3384523114886447E-2</v>
      </c>
      <c r="AA68" s="5">
        <f t="shared" si="291"/>
        <v>5.5255878391069643E-2</v>
      </c>
      <c r="AB68" s="5">
        <f t="shared" si="292"/>
        <v>4.5727957327136776E-2</v>
      </c>
      <c r="AC68" s="5">
        <f t="shared" si="293"/>
        <v>5.0590383889940922E-3</v>
      </c>
      <c r="AD68" s="5">
        <f t="shared" si="294"/>
        <v>8.5987645470912387E-3</v>
      </c>
      <c r="AE68" s="5">
        <f t="shared" si="295"/>
        <v>1.6668512576049552E-2</v>
      </c>
      <c r="AF68" s="5">
        <f t="shared" si="296"/>
        <v>1.6155769237332397E-2</v>
      </c>
      <c r="AG68" s="5">
        <f t="shared" si="297"/>
        <v>1.043919899707472E-2</v>
      </c>
      <c r="AH68" s="5">
        <f t="shared" si="298"/>
        <v>1.6178787671716831E-2</v>
      </c>
      <c r="AI68" s="5">
        <f t="shared" si="299"/>
        <v>2.6778070815236286E-2</v>
      </c>
      <c r="AJ68" s="5">
        <f t="shared" si="300"/>
        <v>2.2160655394450741E-2</v>
      </c>
      <c r="AK68" s="5">
        <f t="shared" si="301"/>
        <v>1.2226288963584181E-2</v>
      </c>
      <c r="AL68" s="5">
        <f t="shared" si="302"/>
        <v>6.4926511136329369E-4</v>
      </c>
      <c r="AM68" s="5">
        <f t="shared" si="303"/>
        <v>2.8464224963911412E-3</v>
      </c>
      <c r="AN68" s="5">
        <f t="shared" si="304"/>
        <v>5.517726287074096E-3</v>
      </c>
      <c r="AO68" s="5">
        <f t="shared" si="305"/>
        <v>5.3479944417367409E-3</v>
      </c>
      <c r="AP68" s="5">
        <f t="shared" si="306"/>
        <v>3.4556558336777581E-3</v>
      </c>
      <c r="AQ68" s="5">
        <f t="shared" si="307"/>
        <v>1.6746778681607723E-3</v>
      </c>
      <c r="AR68" s="5">
        <f t="shared" si="308"/>
        <v>6.2724435421940353E-3</v>
      </c>
      <c r="AS68" s="5">
        <f t="shared" si="309"/>
        <v>1.0381738160212825E-2</v>
      </c>
      <c r="AT68" s="5">
        <f t="shared" si="310"/>
        <v>8.5915868753693621E-3</v>
      </c>
      <c r="AU68" s="5">
        <f t="shared" si="311"/>
        <v>4.7400774897797954E-3</v>
      </c>
      <c r="AV68" s="5">
        <f t="shared" si="312"/>
        <v>1.9613665323163477E-3</v>
      </c>
      <c r="AW68" s="5">
        <f t="shared" si="313"/>
        <v>5.7864694667438658E-5</v>
      </c>
      <c r="AX68" s="5">
        <f t="shared" si="314"/>
        <v>7.8520204691327321E-4</v>
      </c>
      <c r="AY68" s="5">
        <f t="shared" si="315"/>
        <v>1.522096589810819E-3</v>
      </c>
      <c r="AZ68" s="5">
        <f t="shared" si="316"/>
        <v>1.4752750822678489E-3</v>
      </c>
      <c r="BA68" s="5">
        <f t="shared" si="317"/>
        <v>9.5326257344851618E-4</v>
      </c>
      <c r="BB68" s="5">
        <f t="shared" si="318"/>
        <v>4.6196953954213678E-4</v>
      </c>
      <c r="BC68" s="5">
        <f t="shared" si="319"/>
        <v>1.791035220801521E-4</v>
      </c>
      <c r="BD68" s="5">
        <f t="shared" si="320"/>
        <v>2.0264985644747797E-3</v>
      </c>
      <c r="BE68" s="5">
        <f t="shared" si="321"/>
        <v>3.3541278350136018E-3</v>
      </c>
      <c r="BF68" s="5">
        <f t="shared" si="322"/>
        <v>2.775766470016921E-3</v>
      </c>
      <c r="BG68" s="5">
        <f t="shared" si="323"/>
        <v>1.5314223498260418E-3</v>
      </c>
      <c r="BH68" s="5">
        <f t="shared" si="324"/>
        <v>6.3367751904190811E-4</v>
      </c>
      <c r="BI68" s="5">
        <f t="shared" si="325"/>
        <v>2.0976431390581191E-4</v>
      </c>
      <c r="BJ68" s="8">
        <f t="shared" si="326"/>
        <v>0.33238486199632217</v>
      </c>
      <c r="BK68" s="8">
        <f t="shared" si="327"/>
        <v>0.21895508209894571</v>
      </c>
      <c r="BL68" s="8">
        <f t="shared" si="328"/>
        <v>0.4112923912891569</v>
      </c>
      <c r="BM68" s="8">
        <f t="shared" si="329"/>
        <v>0.69067316421779401</v>
      </c>
      <c r="BN68" s="8">
        <f t="shared" si="330"/>
        <v>0.30387946238637381</v>
      </c>
    </row>
    <row r="69" spans="1:66" x14ac:dyDescent="0.25">
      <c r="A69" s="10" t="s">
        <v>731</v>
      </c>
      <c r="B69" t="s">
        <v>740</v>
      </c>
      <c r="C69" t="s">
        <v>278</v>
      </c>
      <c r="D69" t="s">
        <v>785</v>
      </c>
      <c r="E69" s="1">
        <f>VLOOKUP(A69,home!$A$2:$E$670,3,FALSE)</f>
        <v>1.6769000000000001</v>
      </c>
      <c r="F69" t="e">
        <f>VLOOKUP(B69,home!$B$2:$E$670,3,FALSE)</f>
        <v>#N/A</v>
      </c>
      <c r="G69">
        <f>VLOOKUP(C69,away!$B$2:$E$670,4,FALSE)</f>
        <v>0.57589999999999997</v>
      </c>
      <c r="H69">
        <f>VLOOKUP(A69,away!$A$2:$E$670,3,FALSE)</f>
        <v>1.5230999999999999</v>
      </c>
      <c r="I69">
        <f>VLOOKUP(C69,away!$B$2:$E$670,3,FALSE)</f>
        <v>1.3523000000000001</v>
      </c>
      <c r="J69" t="e">
        <f>VLOOKUP(B69,home!$B$2:$E$670,4,FALSE)</f>
        <v>#N/A</v>
      </c>
      <c r="K69" s="3" t="e">
        <f t="shared" si="276"/>
        <v>#N/A</v>
      </c>
      <c r="L69" s="3" t="e">
        <f t="shared" si="277"/>
        <v>#N/A</v>
      </c>
      <c r="M69" s="5" t="e">
        <f t="shared" si="331"/>
        <v>#N/A</v>
      </c>
      <c r="N69" s="5" t="e">
        <f t="shared" si="278"/>
        <v>#N/A</v>
      </c>
      <c r="O69" s="5" t="e">
        <f t="shared" si="279"/>
        <v>#N/A</v>
      </c>
      <c r="P69" s="5" t="e">
        <f t="shared" si="280"/>
        <v>#N/A</v>
      </c>
      <c r="Q69" s="5" t="e">
        <f t="shared" si="281"/>
        <v>#N/A</v>
      </c>
      <c r="R69" s="5" t="e">
        <f t="shared" si="282"/>
        <v>#N/A</v>
      </c>
      <c r="S69" s="5" t="e">
        <f t="shared" si="283"/>
        <v>#N/A</v>
      </c>
      <c r="T69" s="5" t="e">
        <f t="shared" si="284"/>
        <v>#N/A</v>
      </c>
      <c r="U69" s="5" t="e">
        <f t="shared" si="285"/>
        <v>#N/A</v>
      </c>
      <c r="V69" s="5" t="e">
        <f t="shared" si="286"/>
        <v>#N/A</v>
      </c>
      <c r="W69" s="5" t="e">
        <f t="shared" si="287"/>
        <v>#N/A</v>
      </c>
      <c r="X69" s="5" t="e">
        <f t="shared" si="288"/>
        <v>#N/A</v>
      </c>
      <c r="Y69" s="5" t="e">
        <f t="shared" si="289"/>
        <v>#N/A</v>
      </c>
      <c r="Z69" s="5" t="e">
        <f t="shared" si="290"/>
        <v>#N/A</v>
      </c>
      <c r="AA69" s="5" t="e">
        <f t="shared" si="291"/>
        <v>#N/A</v>
      </c>
      <c r="AB69" s="5" t="e">
        <f t="shared" si="292"/>
        <v>#N/A</v>
      </c>
      <c r="AC69" s="5" t="e">
        <f t="shared" si="293"/>
        <v>#N/A</v>
      </c>
      <c r="AD69" s="5" t="e">
        <f t="shared" si="294"/>
        <v>#N/A</v>
      </c>
      <c r="AE69" s="5" t="e">
        <f t="shared" si="295"/>
        <v>#N/A</v>
      </c>
      <c r="AF69" s="5" t="e">
        <f t="shared" si="296"/>
        <v>#N/A</v>
      </c>
      <c r="AG69" s="5" t="e">
        <f t="shared" si="297"/>
        <v>#N/A</v>
      </c>
      <c r="AH69" s="5" t="e">
        <f t="shared" si="298"/>
        <v>#N/A</v>
      </c>
      <c r="AI69" s="5" t="e">
        <f t="shared" si="299"/>
        <v>#N/A</v>
      </c>
      <c r="AJ69" s="5" t="e">
        <f t="shared" si="300"/>
        <v>#N/A</v>
      </c>
      <c r="AK69" s="5" t="e">
        <f t="shared" si="301"/>
        <v>#N/A</v>
      </c>
      <c r="AL69" s="5" t="e">
        <f t="shared" si="302"/>
        <v>#N/A</v>
      </c>
      <c r="AM69" s="5" t="e">
        <f t="shared" si="303"/>
        <v>#N/A</v>
      </c>
      <c r="AN69" s="5" t="e">
        <f t="shared" si="304"/>
        <v>#N/A</v>
      </c>
      <c r="AO69" s="5" t="e">
        <f t="shared" si="305"/>
        <v>#N/A</v>
      </c>
      <c r="AP69" s="5" t="e">
        <f t="shared" si="306"/>
        <v>#N/A</v>
      </c>
      <c r="AQ69" s="5" t="e">
        <f t="shared" si="307"/>
        <v>#N/A</v>
      </c>
      <c r="AR69" s="5" t="e">
        <f t="shared" si="308"/>
        <v>#N/A</v>
      </c>
      <c r="AS69" s="5" t="e">
        <f t="shared" si="309"/>
        <v>#N/A</v>
      </c>
      <c r="AT69" s="5" t="e">
        <f t="shared" si="310"/>
        <v>#N/A</v>
      </c>
      <c r="AU69" s="5" t="e">
        <f t="shared" si="311"/>
        <v>#N/A</v>
      </c>
      <c r="AV69" s="5" t="e">
        <f t="shared" si="312"/>
        <v>#N/A</v>
      </c>
      <c r="AW69" s="5" t="e">
        <f t="shared" si="313"/>
        <v>#N/A</v>
      </c>
      <c r="AX69" s="5" t="e">
        <f t="shared" si="314"/>
        <v>#N/A</v>
      </c>
      <c r="AY69" s="5" t="e">
        <f t="shared" si="315"/>
        <v>#N/A</v>
      </c>
      <c r="AZ69" s="5" t="e">
        <f t="shared" si="316"/>
        <v>#N/A</v>
      </c>
      <c r="BA69" s="5" t="e">
        <f t="shared" si="317"/>
        <v>#N/A</v>
      </c>
      <c r="BB69" s="5" t="e">
        <f t="shared" si="318"/>
        <v>#N/A</v>
      </c>
      <c r="BC69" s="5" t="e">
        <f t="shared" si="319"/>
        <v>#N/A</v>
      </c>
      <c r="BD69" s="5" t="e">
        <f t="shared" si="320"/>
        <v>#N/A</v>
      </c>
      <c r="BE69" s="5" t="e">
        <f t="shared" si="321"/>
        <v>#N/A</v>
      </c>
      <c r="BF69" s="5" t="e">
        <f t="shared" si="322"/>
        <v>#N/A</v>
      </c>
      <c r="BG69" s="5" t="e">
        <f t="shared" si="323"/>
        <v>#N/A</v>
      </c>
      <c r="BH69" s="5" t="e">
        <f t="shared" si="324"/>
        <v>#N/A</v>
      </c>
      <c r="BI69" s="5" t="e">
        <f t="shared" si="325"/>
        <v>#N/A</v>
      </c>
      <c r="BJ69" s="8" t="e">
        <f t="shared" si="326"/>
        <v>#N/A</v>
      </c>
      <c r="BK69" s="8" t="e">
        <f t="shared" si="327"/>
        <v>#N/A</v>
      </c>
      <c r="BL69" s="8" t="e">
        <f t="shared" si="328"/>
        <v>#N/A</v>
      </c>
      <c r="BM69" s="8" t="e">
        <f t="shared" si="329"/>
        <v>#N/A</v>
      </c>
      <c r="BN69" s="8" t="e">
        <f t="shared" si="330"/>
        <v>#N/A</v>
      </c>
    </row>
    <row r="70" spans="1:66" x14ac:dyDescent="0.25">
      <c r="A70" s="10" t="s">
        <v>19</v>
      </c>
      <c r="B70" t="s">
        <v>258</v>
      </c>
      <c r="C70" t="s">
        <v>498</v>
      </c>
      <c r="D70" t="s">
        <v>785</v>
      </c>
      <c r="E70" s="1">
        <f>VLOOKUP(A70,home!$A$2:$E$670,3,FALSE)</f>
        <v>1.51</v>
      </c>
      <c r="F70">
        <f>VLOOKUP(B70,home!$B$2:$E$670,3,FALSE)</f>
        <v>0.83889999999999998</v>
      </c>
      <c r="G70">
        <f>VLOOKUP(C70,away!$B$2:$E$670,4,FALSE)</f>
        <v>0.4521</v>
      </c>
      <c r="H70">
        <f>VLOOKUP(A70,away!$A$2:$E$670,3,FALSE)</f>
        <v>1.1733</v>
      </c>
      <c r="I70">
        <f>VLOOKUP(C70,away!$B$2:$E$670,3,FALSE)</f>
        <v>1.2257</v>
      </c>
      <c r="J70">
        <f>VLOOKUP(B70,home!$B$2:$E$670,4,FALSE)</f>
        <v>0.90910000000000002</v>
      </c>
      <c r="K70" s="3">
        <f t="shared" si="276"/>
        <v>0.57269270189999999</v>
      </c>
      <c r="L70" s="3">
        <f t="shared" si="277"/>
        <v>1.3073892646709999</v>
      </c>
      <c r="M70" s="5">
        <f t="shared" si="331"/>
        <v>0.15257759898172218</v>
      </c>
      <c r="N70" s="5">
        <f t="shared" si="278"/>
        <v>8.7380077410257162E-2</v>
      </c>
      <c r="O70" s="5">
        <f t="shared" si="279"/>
        <v>0.19947831493798049</v>
      </c>
      <c r="P70" s="5">
        <f t="shared" si="280"/>
        <v>0.11423977515229117</v>
      </c>
      <c r="Q70" s="5">
        <f t="shared" si="281"/>
        <v>2.5020966312155665E-2</v>
      </c>
      <c r="R70" s="5">
        <f t="shared" si="282"/>
        <v>0.13039790374228824</v>
      </c>
      <c r="S70" s="5">
        <f t="shared" si="283"/>
        <v>2.1383752126695604E-2</v>
      </c>
      <c r="T70" s="5">
        <f t="shared" si="284"/>
        <v>3.2712142748207058E-2</v>
      </c>
      <c r="U70" s="5">
        <f t="shared" si="285"/>
        <v>7.467792781626717E-2</v>
      </c>
      <c r="V70" s="5">
        <f t="shared" si="286"/>
        <v>1.778967300842603E-3</v>
      </c>
      <c r="W70" s="5">
        <f t="shared" si="287"/>
        <v>4.7764416004857681E-3</v>
      </c>
      <c r="X70" s="5">
        <f t="shared" si="288"/>
        <v>6.2446684718030629E-3</v>
      </c>
      <c r="Y70" s="5">
        <f t="shared" si="289"/>
        <v>4.0821062607323925E-3</v>
      </c>
      <c r="Z70" s="5">
        <f t="shared" si="290"/>
        <v>5.6826939829423377E-2</v>
      </c>
      <c r="AA70" s="5">
        <f t="shared" si="291"/>
        <v>3.2544373711621194E-2</v>
      </c>
      <c r="AB70" s="5">
        <f t="shared" si="292"/>
        <v>9.3189626562758358E-3</v>
      </c>
      <c r="AC70" s="5">
        <f t="shared" si="293"/>
        <v>8.3248141358828573E-5</v>
      </c>
      <c r="AD70" s="5">
        <f t="shared" si="294"/>
        <v>6.8385831141243856E-4</v>
      </c>
      <c r="AE70" s="5">
        <f t="shared" si="295"/>
        <v>8.940690148966598E-4</v>
      </c>
      <c r="AF70" s="5">
        <f t="shared" si="296"/>
        <v>5.8444811597543477E-4</v>
      </c>
      <c r="AG70" s="5">
        <f t="shared" si="297"/>
        <v>2.5470039752782507E-4</v>
      </c>
      <c r="AH70" s="5">
        <f t="shared" si="298"/>
        <v>1.8573732769273231E-2</v>
      </c>
      <c r="AI70" s="5">
        <f t="shared" si="299"/>
        <v>1.0637041204003656E-2</v>
      </c>
      <c r="AJ70" s="5">
        <f t="shared" si="300"/>
        <v>3.0458779336712408E-3</v>
      </c>
      <c r="AK70" s="5">
        <f t="shared" si="301"/>
        <v>5.8145068783059062E-4</v>
      </c>
      <c r="AL70" s="5">
        <f t="shared" si="302"/>
        <v>2.4932228621104445E-6</v>
      </c>
      <c r="AM70" s="5">
        <f t="shared" si="303"/>
        <v>7.8328132815912226E-5</v>
      </c>
      <c r="AN70" s="5">
        <f t="shared" si="304"/>
        <v>1.0240535996524791E-4</v>
      </c>
      <c r="AO70" s="5">
        <f t="shared" si="305"/>
        <v>6.694183413166727E-5</v>
      </c>
      <c r="AP70" s="5">
        <f t="shared" si="306"/>
        <v>2.9173011767042849E-5</v>
      </c>
      <c r="AQ70" s="5">
        <f t="shared" si="307"/>
        <v>9.5351206005881362E-6</v>
      </c>
      <c r="AR70" s="5">
        <f t="shared" si="308"/>
        <v>4.8566197654831547E-3</v>
      </c>
      <c r="AS70" s="5">
        <f t="shared" si="309"/>
        <v>2.7813506955954924E-3</v>
      </c>
      <c r="AT70" s="5">
        <f t="shared" si="310"/>
        <v>7.9642962239601339E-4</v>
      </c>
      <c r="AU70" s="5">
        <f t="shared" si="311"/>
        <v>1.5203647744105653E-4</v>
      </c>
      <c r="AV70" s="5">
        <f t="shared" si="312"/>
        <v>2.1767545263269262E-5</v>
      </c>
      <c r="AW70" s="5">
        <f t="shared" si="313"/>
        <v>5.1854346224282969E-8</v>
      </c>
      <c r="AX70" s="5">
        <f t="shared" si="314"/>
        <v>7.4763250028544688E-6</v>
      </c>
      <c r="AY70" s="5">
        <f t="shared" si="315"/>
        <v>9.7744670479233156E-6</v>
      </c>
      <c r="AZ70" s="5">
        <f t="shared" si="316"/>
        <v>6.3895166431676929E-6</v>
      </c>
      <c r="BA70" s="5">
        <f t="shared" si="317"/>
        <v>2.7845284885713764E-6</v>
      </c>
      <c r="BB70" s="5">
        <f t="shared" si="318"/>
        <v>9.1011566328219489E-7</v>
      </c>
      <c r="BC70" s="5">
        <f t="shared" si="319"/>
        <v>2.3797508955681354E-7</v>
      </c>
      <c r="BD70" s="5">
        <f t="shared" si="320"/>
        <v>1.0582487573302778E-3</v>
      </c>
      <c r="BE70" s="5">
        <f t="shared" si="321"/>
        <v>6.060513401177942E-4</v>
      </c>
      <c r="BF70" s="5">
        <f t="shared" si="322"/>
        <v>1.7354058973108769E-4</v>
      </c>
      <c r="BG70" s="5">
        <f t="shared" si="323"/>
        <v>3.3128476407471997E-5</v>
      </c>
      <c r="BH70" s="5">
        <f t="shared" si="324"/>
        <v>4.743109165906385E-6</v>
      </c>
      <c r="BI70" s="5">
        <f t="shared" si="325"/>
        <v>5.4326880072591672E-7</v>
      </c>
      <c r="BJ70" s="8">
        <f t="shared" si="326"/>
        <v>0.16294743503066925</v>
      </c>
      <c r="BK70" s="8">
        <f t="shared" si="327"/>
        <v>0.2900756093928204</v>
      </c>
      <c r="BL70" s="8">
        <f t="shared" si="328"/>
        <v>0.48974004510694391</v>
      </c>
      <c r="BM70" s="8">
        <f t="shared" si="329"/>
        <v>0.29048567021046023</v>
      </c>
      <c r="BN70" s="8">
        <f t="shared" si="330"/>
        <v>0.7090946365366948</v>
      </c>
    </row>
    <row r="71" spans="1:66" x14ac:dyDescent="0.25">
      <c r="A71" s="10" t="s">
        <v>318</v>
      </c>
      <c r="B71" t="s">
        <v>386</v>
      </c>
      <c r="C71" t="s">
        <v>51</v>
      </c>
      <c r="D71" t="s">
        <v>785</v>
      </c>
      <c r="E71" s="1">
        <f>VLOOKUP(A71,home!$A$2:$E$670,3,FALSE)</f>
        <v>1.4548000000000001</v>
      </c>
      <c r="F71">
        <f>VLOOKUP(B71,home!$B$2:$E$670,3,FALSE)</f>
        <v>1.3748</v>
      </c>
      <c r="G71">
        <f>VLOOKUP(C71,away!$B$2:$E$670,4,FALSE)</f>
        <v>1.0576000000000001</v>
      </c>
      <c r="H71">
        <f>VLOOKUP(A71,away!$A$2:$E$670,3,FALSE)</f>
        <v>1.0669</v>
      </c>
      <c r="I71">
        <f>VLOOKUP(C71,away!$B$2:$E$670,3,FALSE)</f>
        <v>0.81420000000000003</v>
      </c>
      <c r="J71">
        <f>VLOOKUP(B71,home!$B$2:$E$670,4,FALSE)</f>
        <v>0.73640000000000005</v>
      </c>
      <c r="K71" s="3">
        <f t="shared" si="276"/>
        <v>2.1152624407040004</v>
      </c>
      <c r="L71" s="3">
        <f t="shared" si="277"/>
        <v>0.63968857327200002</v>
      </c>
      <c r="M71" s="5">
        <f t="shared" si="331"/>
        <v>6.361213569805621E-2</v>
      </c>
      <c r="N71" s="5">
        <f t="shared" si="278"/>
        <v>0.13455636141506444</v>
      </c>
      <c r="O71" s="5">
        <f t="shared" si="279"/>
        <v>4.0691956327474438E-2</v>
      </c>
      <c r="P71" s="5">
        <f t="shared" si="280"/>
        <v>8.6074166858274168E-2</v>
      </c>
      <c r="Q71" s="5">
        <f t="shared" si="281"/>
        <v>0.14231100872953945</v>
      </c>
      <c r="R71" s="5">
        <f t="shared" si="282"/>
        <v>1.3015089743384327E-2</v>
      </c>
      <c r="S71" s="5">
        <f t="shared" si="283"/>
        <v>2.9116937039784116E-2</v>
      </c>
      <c r="T71" s="5">
        <f t="shared" si="284"/>
        <v>9.1034726135098235E-2</v>
      </c>
      <c r="U71" s="5">
        <f t="shared" si="285"/>
        <v>2.7530330496572733E-2</v>
      </c>
      <c r="V71" s="5">
        <f t="shared" si="286"/>
        <v>4.3775995285280211E-3</v>
      </c>
      <c r="W71" s="5">
        <f t="shared" si="287"/>
        <v>0.10034171055476465</v>
      </c>
      <c r="X71" s="5">
        <f t="shared" si="288"/>
        <v>6.418744566444938E-2</v>
      </c>
      <c r="Y71" s="5">
        <f t="shared" si="289"/>
        <v>2.0529987769532822E-2</v>
      </c>
      <c r="Z71" s="5">
        <f t="shared" si="290"/>
        <v>2.7752013963175206E-3</v>
      </c>
      <c r="AA71" s="5">
        <f t="shared" si="291"/>
        <v>5.8702792790197482E-3</v>
      </c>
      <c r="AB71" s="5">
        <f t="shared" si="292"/>
        <v>6.2085906376767187E-3</v>
      </c>
      <c r="AC71" s="5">
        <f t="shared" si="293"/>
        <v>3.7021064074721922E-4</v>
      </c>
      <c r="AD71" s="5">
        <f t="shared" si="294"/>
        <v>5.3062262893121458E-2</v>
      </c>
      <c r="AE71" s="5">
        <f t="shared" si="295"/>
        <v>3.3943323244684652E-2</v>
      </c>
      <c r="AF71" s="5">
        <f t="shared" si="296"/>
        <v>1.0856578009251319E-2</v>
      </c>
      <c r="AG71" s="5">
        <f t="shared" si="297"/>
        <v>2.3149429657847156E-3</v>
      </c>
      <c r="AH71" s="5">
        <f t="shared" si="298"/>
        <v>4.4381615543820417E-4</v>
      </c>
      <c r="AI71" s="5">
        <f t="shared" si="299"/>
        <v>9.3878764417608168E-4</v>
      </c>
      <c r="AJ71" s="5">
        <f t="shared" si="300"/>
        <v>9.9289112176132897E-4</v>
      </c>
      <c r="AK71" s="5">
        <f t="shared" si="301"/>
        <v>7.0007509919006717E-4</v>
      </c>
      <c r="AL71" s="5">
        <f t="shared" si="302"/>
        <v>2.0037417146714948E-5</v>
      </c>
      <c r="AM71" s="5">
        <f t="shared" si="303"/>
        <v>2.2448122343316269E-2</v>
      </c>
      <c r="AN71" s="5">
        <f t="shared" si="304"/>
        <v>1.435980735443129E-2</v>
      </c>
      <c r="AO71" s="5">
        <f t="shared" si="305"/>
        <v>4.5929023395084624E-3</v>
      </c>
      <c r="AP71" s="5">
        <f t="shared" si="306"/>
        <v>9.7934238157926646E-4</v>
      </c>
      <c r="AQ71" s="5">
        <f t="shared" si="307"/>
        <v>1.5661853270431086E-4</v>
      </c>
      <c r="AR71" s="5">
        <f t="shared" si="308"/>
        <v>5.6780824653465823E-5</v>
      </c>
      <c r="AS71" s="5">
        <f t="shared" si="309"/>
        <v>1.20106345741676E-4</v>
      </c>
      <c r="AT71" s="5">
        <f t="shared" si="310"/>
        <v>1.270282210187881E-4</v>
      </c>
      <c r="AU71" s="5">
        <f t="shared" si="311"/>
        <v>8.9566008276829637E-5</v>
      </c>
      <c r="AV71" s="5">
        <f t="shared" si="312"/>
        <v>4.7363903317940339E-5</v>
      </c>
      <c r="AW71" s="5">
        <f t="shared" si="313"/>
        <v>7.5313371504811385E-7</v>
      </c>
      <c r="AX71" s="5">
        <f t="shared" si="314"/>
        <v>7.9139450095241943E-3</v>
      </c>
      <c r="AY71" s="5">
        <f t="shared" si="315"/>
        <v>5.0624601920955968E-3</v>
      </c>
      <c r="AZ71" s="5">
        <f t="shared" si="316"/>
        <v>1.6191989687639637E-3</v>
      </c>
      <c r="BA71" s="5">
        <f t="shared" si="317"/>
        <v>3.4526102605737124E-4</v>
      </c>
      <c r="BB71" s="5">
        <f t="shared" si="318"/>
        <v>5.5214883291266644E-5</v>
      </c>
      <c r="BC71" s="5">
        <f t="shared" si="319"/>
        <v>7.0640659831940728E-6</v>
      </c>
      <c r="BD71" s="5">
        <f t="shared" si="320"/>
        <v>6.0536741186305242E-6</v>
      </c>
      <c r="BE71" s="5">
        <f t="shared" si="321"/>
        <v>1.280510949140104E-5</v>
      </c>
      <c r="BF71" s="5">
        <f t="shared" si="322"/>
        <v>1.3543083578131467E-5</v>
      </c>
      <c r="BG71" s="5">
        <f t="shared" si="323"/>
        <v>9.549058674712212E-6</v>
      </c>
      <c r="BH71" s="5">
        <f t="shared" si="324"/>
        <v>5.0496912896743655E-6</v>
      </c>
      <c r="BI71" s="5">
        <f t="shared" si="325"/>
        <v>2.1362844644396649E-6</v>
      </c>
      <c r="BJ71" s="8">
        <f t="shared" si="326"/>
        <v>0.71067828447854631</v>
      </c>
      <c r="BK71" s="8">
        <f t="shared" si="327"/>
        <v>0.18863354737463203</v>
      </c>
      <c r="BL71" s="8">
        <f t="shared" si="328"/>
        <v>9.6881798709319331E-2</v>
      </c>
      <c r="BM71" s="8">
        <f t="shared" si="329"/>
        <v>0.51364640612864154</v>
      </c>
      <c r="BN71" s="8">
        <f t="shared" si="330"/>
        <v>0.48026071877179305</v>
      </c>
    </row>
    <row r="72" spans="1:66" x14ac:dyDescent="0.25">
      <c r="A72" s="10" t="s">
        <v>669</v>
      </c>
      <c r="B72" t="s">
        <v>696</v>
      </c>
      <c r="C72" t="s">
        <v>685</v>
      </c>
      <c r="D72" t="s">
        <v>785</v>
      </c>
      <c r="E72" s="1">
        <f>VLOOKUP(A72,home!$A$2:$E$670,3,FALSE)</f>
        <v>1.5417000000000001</v>
      </c>
      <c r="F72">
        <f>VLOOKUP(B72,home!$B$2:$E$670,3,FALSE)</f>
        <v>1.3665</v>
      </c>
      <c r="G72">
        <f>VLOOKUP(C72,away!$B$2:$E$670,4,FALSE)</f>
        <v>0.64859999999999995</v>
      </c>
      <c r="H72">
        <f>VLOOKUP(A72,away!$A$2:$E$670,3,FALSE)</f>
        <v>1.125</v>
      </c>
      <c r="I72">
        <f>VLOOKUP(C72,away!$B$2:$E$670,3,FALSE)</f>
        <v>1.5802</v>
      </c>
      <c r="J72">
        <f>VLOOKUP(B72,home!$B$2:$E$670,4,FALSE)</f>
        <v>0.93189999999999995</v>
      </c>
      <c r="K72" s="3">
        <f t="shared" si="276"/>
        <v>1.36642705623</v>
      </c>
      <c r="L72" s="3">
        <f t="shared" si="277"/>
        <v>1.6566619274999999</v>
      </c>
      <c r="M72" s="5">
        <f t="shared" si="331"/>
        <v>4.8650704779173902E-2</v>
      </c>
      <c r="N72" s="5">
        <f t="shared" si="278"/>
        <v>6.64776393149214E-2</v>
      </c>
      <c r="O72" s="5">
        <f t="shared" si="279"/>
        <v>8.0597770353699694E-2</v>
      </c>
      <c r="P72" s="5">
        <f t="shared" si="280"/>
        <v>0.11013097408310746</v>
      </c>
      <c r="Q72" s="5">
        <f t="shared" si="281"/>
        <v>4.5418422497103886E-2</v>
      </c>
      <c r="R72" s="5">
        <f t="shared" si="282"/>
        <v>6.676162879318126E-2</v>
      </c>
      <c r="S72" s="5">
        <f t="shared" si="283"/>
        <v>6.2326082980436723E-2</v>
      </c>
      <c r="T72" s="5">
        <f t="shared" si="284"/>
        <v>7.5242971358061489E-2</v>
      </c>
      <c r="U72" s="5">
        <f t="shared" si="285"/>
        <v>9.1224895900986688E-2</v>
      </c>
      <c r="V72" s="5">
        <f t="shared" si="286"/>
        <v>1.5676448083848139E-2</v>
      </c>
      <c r="W72" s="5">
        <f t="shared" si="287"/>
        <v>2.0686987117109357E-2</v>
      </c>
      <c r="X72" s="5">
        <f t="shared" si="288"/>
        <v>3.427134395159806E-2</v>
      </c>
      <c r="Y72" s="5">
        <f t="shared" si="289"/>
        <v>2.8388015364434957E-2</v>
      </c>
      <c r="Z72" s="5">
        <f t="shared" si="290"/>
        <v>3.6867149546517049E-2</v>
      </c>
      <c r="AA72" s="5">
        <f t="shared" si="291"/>
        <v>5.0376270626438471E-2</v>
      </c>
      <c r="AB72" s="5">
        <f t="shared" si="292"/>
        <v>3.4417749587965077E-2</v>
      </c>
      <c r="AC72" s="5">
        <f t="shared" si="293"/>
        <v>2.2179309959047522E-3</v>
      </c>
      <c r="AD72" s="5">
        <f t="shared" si="294"/>
        <v>7.0668147271749221E-3</v>
      </c>
      <c r="AE72" s="5">
        <f t="shared" si="295"/>
        <v>1.1707322907206993E-2</v>
      </c>
      <c r="AF72" s="5">
        <f t="shared" si="296"/>
        <v>9.6975380666592219E-3</v>
      </c>
      <c r="AG72" s="5">
        <f t="shared" si="297"/>
        <v>5.3551807018387618E-3</v>
      </c>
      <c r="AH72" s="5">
        <f t="shared" si="298"/>
        <v>1.5269100757290925E-2</v>
      </c>
      <c r="AI72" s="5">
        <f t="shared" si="299"/>
        <v>2.0864112399064303E-2</v>
      </c>
      <c r="AJ72" s="5">
        <f t="shared" si="300"/>
        <v>1.4254643843152642E-2</v>
      </c>
      <c r="AK72" s="5">
        <f t="shared" si="301"/>
        <v>6.4926436747353876E-3</v>
      </c>
      <c r="AL72" s="5">
        <f t="shared" si="302"/>
        <v>2.0082989723320039E-4</v>
      </c>
      <c r="AM72" s="5">
        <f t="shared" si="303"/>
        <v>1.9312573689152875E-3</v>
      </c>
      <c r="AN72" s="5">
        <f t="shared" si="304"/>
        <v>3.1994405552857787E-3</v>
      </c>
      <c r="AO72" s="5">
        <f t="shared" si="305"/>
        <v>2.6501956786207045E-3</v>
      </c>
      <c r="AP72" s="5">
        <f t="shared" si="306"/>
        <v>1.4634927603986486E-3</v>
      </c>
      <c r="AQ72" s="5">
        <f t="shared" si="307"/>
        <v>6.061281843310804E-4</v>
      </c>
      <c r="AR72" s="5">
        <f t="shared" si="308"/>
        <v>5.0591475783530538E-3</v>
      </c>
      <c r="AS72" s="5">
        <f t="shared" si="309"/>
        <v>6.9129561325220971E-3</v>
      </c>
      <c r="AT72" s="5">
        <f t="shared" si="310"/>
        <v>4.7230251490046476E-3</v>
      </c>
      <c r="AU72" s="5">
        <f t="shared" si="311"/>
        <v>2.1512231169515598E-3</v>
      </c>
      <c r="AV72" s="5">
        <f t="shared" si="312"/>
        <v>7.348723677475115E-4</v>
      </c>
      <c r="AW72" s="5">
        <f t="shared" si="313"/>
        <v>1.2628338358151876E-5</v>
      </c>
      <c r="AX72" s="5">
        <f t="shared" si="314"/>
        <v>4.3982038690490216E-4</v>
      </c>
      <c r="AY72" s="5">
        <f t="shared" si="315"/>
        <v>7.2863368992367094E-4</v>
      </c>
      <c r="AZ72" s="5">
        <f t="shared" si="316"/>
        <v>6.0354984659519303E-4</v>
      </c>
      <c r="BA72" s="5">
        <f t="shared" si="317"/>
        <v>3.3329268406757391E-4</v>
      </c>
      <c r="BB72" s="5">
        <f t="shared" si="318"/>
        <v>1.3803832510225891E-4</v>
      </c>
      <c r="BC72" s="5">
        <f t="shared" si="319"/>
        <v>4.5736567546555932E-5</v>
      </c>
      <c r="BD72" s="5">
        <f t="shared" si="320"/>
        <v>1.3968828631102203E-3</v>
      </c>
      <c r="BE72" s="5">
        <f t="shared" si="321"/>
        <v>1.9087385385378327E-3</v>
      </c>
      <c r="BF72" s="5">
        <f t="shared" si="322"/>
        <v>1.3040759911635018E-3</v>
      </c>
      <c r="BG72" s="5">
        <f t="shared" si="323"/>
        <v>5.9397490590192112E-4</v>
      </c>
      <c r="BH72" s="5">
        <f t="shared" si="324"/>
        <v>2.0290584553651344E-4</v>
      </c>
      <c r="BI72" s="5">
        <f t="shared" si="325"/>
        <v>5.5451207441663417E-5</v>
      </c>
      <c r="BJ72" s="8">
        <f t="shared" si="326"/>
        <v>0.31645182205380068</v>
      </c>
      <c r="BK72" s="8">
        <f t="shared" si="327"/>
        <v>0.23993160450962783</v>
      </c>
      <c r="BL72" s="8">
        <f t="shared" si="328"/>
        <v>0.40530206963278498</v>
      </c>
      <c r="BM72" s="8">
        <f t="shared" si="329"/>
        <v>0.57979950056997753</v>
      </c>
      <c r="BN72" s="8">
        <f t="shared" si="330"/>
        <v>0.41803713982118756</v>
      </c>
    </row>
    <row r="73" spans="1:66" x14ac:dyDescent="0.25">
      <c r="A73" s="10" t="s">
        <v>61</v>
      </c>
      <c r="B73" t="s">
        <v>69</v>
      </c>
      <c r="C73" t="s">
        <v>281</v>
      </c>
      <c r="D73" t="s">
        <v>785</v>
      </c>
      <c r="E73" s="1">
        <f>VLOOKUP(A73,home!$A$2:$E$670,3,FALSE)</f>
        <v>1.4933000000000001</v>
      </c>
      <c r="F73">
        <f>VLOOKUP(B73,home!$B$2:$E$670,3,FALSE)</f>
        <v>1.3871</v>
      </c>
      <c r="G73">
        <f>VLOOKUP(C73,away!$B$2:$E$670,4,FALSE)</f>
        <v>0.75309999999999999</v>
      </c>
      <c r="H73">
        <f>VLOOKUP(A73,away!$A$2:$E$670,3,FALSE)</f>
        <v>1.2851999999999999</v>
      </c>
      <c r="I73">
        <f>VLOOKUP(C73,away!$B$2:$E$670,3,FALSE)</f>
        <v>1.3523000000000001</v>
      </c>
      <c r="J73">
        <f>VLOOKUP(B73,home!$B$2:$E$670,4,FALSE)</f>
        <v>0.77810000000000001</v>
      </c>
      <c r="K73" s="3">
        <f t="shared" si="276"/>
        <v>1.5599385274330002</v>
      </c>
      <c r="L73" s="3">
        <f t="shared" si="277"/>
        <v>1.352319094476</v>
      </c>
      <c r="M73" s="5">
        <f t="shared" si="331"/>
        <v>5.4352882991007968E-2</v>
      </c>
      <c r="N73" s="5">
        <f t="shared" si="278"/>
        <v>8.4787156254731141E-2</v>
      </c>
      <c r="O73" s="5">
        <f t="shared" si="279"/>
        <v>7.3502441508559863E-2</v>
      </c>
      <c r="P73" s="5">
        <f t="shared" si="280"/>
        <v>0.1146592903695931</v>
      </c>
      <c r="Q73" s="5">
        <f t="shared" si="281"/>
        <v>6.6131375836618503E-2</v>
      </c>
      <c r="R73" s="5">
        <f t="shared" si="282"/>
        <v>4.9699377571315435E-2</v>
      </c>
      <c r="S73" s="5">
        <f t="shared" si="283"/>
        <v>6.046943669130507E-2</v>
      </c>
      <c r="T73" s="5">
        <f t="shared" si="284"/>
        <v>8.9430722287827932E-2</v>
      </c>
      <c r="U73" s="5">
        <f t="shared" si="285"/>
        <v>7.7527973862934474E-2</v>
      </c>
      <c r="V73" s="5">
        <f t="shared" si="286"/>
        <v>1.4173596931210357E-2</v>
      </c>
      <c r="W73" s="5">
        <f t="shared" si="287"/>
        <v>3.4386960346564313E-2</v>
      </c>
      <c r="X73" s="5">
        <f t="shared" si="288"/>
        <v>4.650214307764796E-2</v>
      </c>
      <c r="Y73" s="5">
        <f t="shared" si="289"/>
        <v>3.144286800897915E-2</v>
      </c>
      <c r="Z73" s="5">
        <f t="shared" si="290"/>
        <v>2.2403139091087369E-2</v>
      </c>
      <c r="AA73" s="5">
        <f t="shared" si="291"/>
        <v>3.4947519803627515E-2</v>
      </c>
      <c r="AB73" s="5">
        <f t="shared" si="292"/>
        <v>2.7257991289953161E-2</v>
      </c>
      <c r="AC73" s="5">
        <f t="shared" si="293"/>
        <v>1.8687308711688774E-3</v>
      </c>
      <c r="AD73" s="5">
        <f t="shared" si="294"/>
        <v>1.3410386071479125E-2</v>
      </c>
      <c r="AE73" s="5">
        <f t="shared" si="295"/>
        <v>1.8135121148756209E-2</v>
      </c>
      <c r="AF73" s="5">
        <f t="shared" si="296"/>
        <v>1.2262235305049281E-2</v>
      </c>
      <c r="AG73" s="5">
        <f t="shared" si="297"/>
        <v>5.5274849813252936E-3</v>
      </c>
      <c r="AH73" s="5">
        <f t="shared" si="298"/>
        <v>7.5740481922697859E-3</v>
      </c>
      <c r="AI73" s="5">
        <f t="shared" si="299"/>
        <v>1.1815049583755908E-2</v>
      </c>
      <c r="AJ73" s="5">
        <f t="shared" si="300"/>
        <v>9.215375524616036E-3</v>
      </c>
      <c r="AK73" s="5">
        <f t="shared" si="301"/>
        <v>4.7918064418705497E-3</v>
      </c>
      <c r="AL73" s="5">
        <f t="shared" si="302"/>
        <v>1.5768610148272929E-4</v>
      </c>
      <c r="AM73" s="5">
        <f t="shared" si="303"/>
        <v>4.1838755801302295E-3</v>
      </c>
      <c r="AN73" s="5">
        <f t="shared" si="304"/>
        <v>5.6579348359219591E-3</v>
      </c>
      <c r="AO73" s="5">
        <f t="shared" si="305"/>
        <v>3.8256666569591014E-3</v>
      </c>
      <c r="AP73" s="5">
        <f t="shared" si="306"/>
        <v>1.7245073564353193E-3</v>
      </c>
      <c r="AQ73" s="5">
        <f t="shared" si="307"/>
        <v>5.8302105666795275E-4</v>
      </c>
      <c r="AR73" s="5">
        <f t="shared" si="308"/>
        <v>2.0485059985775721E-3</v>
      </c>
      <c r="AS73" s="5">
        <f t="shared" si="309"/>
        <v>3.1955434308587652E-3</v>
      </c>
      <c r="AT73" s="5">
        <f t="shared" si="310"/>
        <v>2.4924256569410098E-3</v>
      </c>
      <c r="AU73" s="5">
        <f t="shared" si="311"/>
        <v>1.2960102696749289E-3</v>
      </c>
      <c r="AV73" s="5">
        <f t="shared" si="312"/>
        <v>5.0542408790368854E-4</v>
      </c>
      <c r="AW73" s="5">
        <f t="shared" si="313"/>
        <v>9.2401193328443225E-6</v>
      </c>
      <c r="AX73" s="5">
        <f t="shared" si="314"/>
        <v>1.0877647852385397E-3</v>
      </c>
      <c r="AY73" s="5">
        <f t="shared" si="315"/>
        <v>1.4710050893766624E-3</v>
      </c>
      <c r="AZ73" s="5">
        <f t="shared" si="316"/>
        <v>9.946341352177182E-4</v>
      </c>
      <c r="BA73" s="5">
        <f t="shared" si="317"/>
        <v>4.4835424435751462E-4</v>
      </c>
      <c r="BB73" s="5">
        <f t="shared" si="318"/>
        <v>1.5157950143350631E-4</v>
      </c>
      <c r="BC73" s="5">
        <f t="shared" si="319"/>
        <v>4.0996770823936552E-5</v>
      </c>
      <c r="BD73" s="5">
        <f t="shared" si="320"/>
        <v>4.6170562950417906E-4</v>
      </c>
      <c r="BE73" s="5">
        <f t="shared" si="321"/>
        <v>7.2023239979627552E-4</v>
      </c>
      <c r="BF73" s="5">
        <f t="shared" si="322"/>
        <v>5.6175913457386898E-4</v>
      </c>
      <c r="BG73" s="5">
        <f t="shared" si="323"/>
        <v>2.9210323905306585E-4</v>
      </c>
      <c r="BH73" s="5">
        <f t="shared" si="324"/>
        <v>1.1391577414671229E-4</v>
      </c>
      <c r="BI73" s="5">
        <f t="shared" si="325"/>
        <v>3.5540320994762497E-5</v>
      </c>
      <c r="BJ73" s="8">
        <f t="shared" si="326"/>
        <v>0.42218579333154127</v>
      </c>
      <c r="BK73" s="8">
        <f t="shared" si="327"/>
        <v>0.24715262904514479</v>
      </c>
      <c r="BL73" s="8">
        <f t="shared" si="328"/>
        <v>0.30805474972092756</v>
      </c>
      <c r="BM73" s="8">
        <f t="shared" si="329"/>
        <v>0.55520202168683119</v>
      </c>
      <c r="BN73" s="8">
        <f t="shared" si="330"/>
        <v>0.443132524531826</v>
      </c>
    </row>
    <row r="74" spans="1:66" x14ac:dyDescent="0.25">
      <c r="A74" s="10" t="s">
        <v>35</v>
      </c>
      <c r="B74" t="s">
        <v>302</v>
      </c>
      <c r="C74" t="s">
        <v>290</v>
      </c>
      <c r="D74" t="s">
        <v>786</v>
      </c>
      <c r="E74" s="1">
        <f>VLOOKUP(A74,home!$A$2:$E$670,3,FALSE)</f>
        <v>1.5773999999999999</v>
      </c>
      <c r="F74">
        <f>VLOOKUP(B74,home!$B$2:$E$670,3,FALSE)</f>
        <v>1.0989</v>
      </c>
      <c r="G74">
        <f>VLOOKUP(C74,away!$B$2:$E$670,4,FALSE)</f>
        <v>0.32129999999999997</v>
      </c>
      <c r="H74">
        <f>VLOOKUP(A74,away!$A$2:$E$670,3,FALSE)</f>
        <v>1.1484000000000001</v>
      </c>
      <c r="I74">
        <f>VLOOKUP(C74,away!$B$2:$E$670,3,FALSE)</f>
        <v>1.6980999999999999</v>
      </c>
      <c r="J74">
        <f>VLOOKUP(B74,home!$B$2:$E$670,4,FALSE)</f>
        <v>0.9869</v>
      </c>
      <c r="K74" s="3">
        <f t="shared" si="276"/>
        <v>0.55694298151799992</v>
      </c>
      <c r="L74" s="3">
        <f t="shared" si="277"/>
        <v>1.9245517556760001</v>
      </c>
      <c r="M74" s="5">
        <f t="shared" si="331"/>
        <v>8.361814498276568E-2</v>
      </c>
      <c r="N74" s="5">
        <f t="shared" si="278"/>
        <v>4.65705389757059E-2</v>
      </c>
      <c r="O74" s="5">
        <f t="shared" si="279"/>
        <v>0.16092744773295201</v>
      </c>
      <c r="P74" s="5">
        <f t="shared" si="280"/>
        <v>8.9627412548472382E-2</v>
      </c>
      <c r="Q74" s="5">
        <f t="shared" si="281"/>
        <v>1.2968567414014932E-2</v>
      </c>
      <c r="R74" s="5">
        <f t="shared" si="282"/>
        <v>0.15485660103545532</v>
      </c>
      <c r="S74" s="5">
        <f t="shared" si="283"/>
        <v>2.401713492265866E-2</v>
      </c>
      <c r="T74" s="5">
        <f t="shared" si="284"/>
        <v>2.4958679185245004E-2</v>
      </c>
      <c r="U74" s="5">
        <f t="shared" si="285"/>
        <v>8.624629708842986E-2</v>
      </c>
      <c r="V74" s="5">
        <f t="shared" si="286"/>
        <v>2.8603489514933463E-3</v>
      </c>
      <c r="W74" s="5">
        <f t="shared" si="287"/>
        <v>2.4075842005262184E-3</v>
      </c>
      <c r="X74" s="5">
        <f t="shared" si="288"/>
        <v>4.6335204000605328E-3</v>
      </c>
      <c r="Y74" s="5">
        <f t="shared" si="289"/>
        <v>4.4587249104485306E-3</v>
      </c>
      <c r="Z74" s="5">
        <f t="shared" si="290"/>
        <v>9.9343181133601161E-2</v>
      </c>
      <c r="AA74" s="5">
        <f t="shared" si="291"/>
        <v>5.5328487494030548E-2</v>
      </c>
      <c r="AB74" s="5">
        <f t="shared" si="292"/>
        <v>1.5407406393903372E-2</v>
      </c>
      <c r="AC74" s="5">
        <f t="shared" si="293"/>
        <v>1.9161935154813234E-4</v>
      </c>
      <c r="AD74" s="5">
        <f t="shared" si="294"/>
        <v>3.3522178072417554E-4</v>
      </c>
      <c r="AE74" s="5">
        <f t="shared" si="295"/>
        <v>6.4515166663354714E-4</v>
      </c>
      <c r="AF74" s="5">
        <f t="shared" si="296"/>
        <v>6.2081388634844549E-4</v>
      </c>
      <c r="AG74" s="5">
        <f t="shared" si="297"/>
        <v>3.982628183066473E-4</v>
      </c>
      <c r="AH74" s="5">
        <f t="shared" si="298"/>
        <v>4.7797773416277722E-2</v>
      </c>
      <c r="AI74" s="5">
        <f t="shared" si="299"/>
        <v>2.6620634436383506E-2</v>
      </c>
      <c r="AJ74" s="5">
        <f t="shared" si="300"/>
        <v>7.4130877564500854E-3</v>
      </c>
      <c r="AK74" s="5">
        <f t="shared" si="301"/>
        <v>1.3762223991106305E-3</v>
      </c>
      <c r="AL74" s="5">
        <f t="shared" si="302"/>
        <v>8.2156075942679622E-6</v>
      </c>
      <c r="AM74" s="5">
        <f t="shared" si="303"/>
        <v>3.733988360525912E-5</v>
      </c>
      <c r="AN74" s="5">
        <f t="shared" si="304"/>
        <v>7.186253854923892E-5</v>
      </c>
      <c r="AO74" s="5">
        <f t="shared" si="305"/>
        <v>6.9151587366136024E-5</v>
      </c>
      <c r="AP74" s="5">
        <f t="shared" si="306"/>
        <v>4.4361936291093143E-5</v>
      </c>
      <c r="AQ74" s="5">
        <f t="shared" si="307"/>
        <v>2.1344210593552529E-5</v>
      </c>
      <c r="AR74" s="5">
        <f t="shared" si="308"/>
        <v>1.8397857749140191E-2</v>
      </c>
      <c r="AS74" s="5">
        <f t="shared" si="309"/>
        <v>1.0246557748350175E-2</v>
      </c>
      <c r="AT74" s="5">
        <f t="shared" si="310"/>
        <v>2.8533742113312551E-3</v>
      </c>
      <c r="AU74" s="5">
        <f t="shared" si="311"/>
        <v>5.2972224688180032E-4</v>
      </c>
      <c r="AV74" s="5">
        <f t="shared" si="312"/>
        <v>7.3756271888690967E-5</v>
      </c>
      <c r="AW74" s="5">
        <f t="shared" si="313"/>
        <v>2.4461186402769915E-7</v>
      </c>
      <c r="AX74" s="5">
        <f t="shared" si="314"/>
        <v>3.4660310174413471E-6</v>
      </c>
      <c r="AY74" s="5">
        <f t="shared" si="315"/>
        <v>6.6705560798442171E-6</v>
      </c>
      <c r="AZ74" s="5">
        <f t="shared" si="316"/>
        <v>6.4189152073997041E-6</v>
      </c>
      <c r="BA74" s="5">
        <f t="shared" si="317"/>
        <v>4.117844843978827E-6</v>
      </c>
      <c r="BB74" s="5">
        <f t="shared" si="318"/>
        <v>1.9812513810202027E-6</v>
      </c>
      <c r="BC74" s="5">
        <f t="shared" si="319"/>
        <v>7.6260416475558629E-7</v>
      </c>
      <c r="BD74" s="5">
        <f t="shared" si="320"/>
        <v>5.9012715719641822E-3</v>
      </c>
      <c r="BE74" s="5">
        <f t="shared" si="321"/>
        <v>3.2866717840371457E-3</v>
      </c>
      <c r="BF74" s="5">
        <f t="shared" si="322"/>
        <v>9.1524439133636594E-4</v>
      </c>
      <c r="BG74" s="5">
        <f t="shared" si="323"/>
        <v>1.6991298004283425E-4</v>
      </c>
      <c r="BH74" s="5">
        <f t="shared" si="324"/>
        <v>2.3657960425916132E-5</v>
      </c>
      <c r="BI74" s="5">
        <f t="shared" si="325"/>
        <v>2.6352270032489171E-6</v>
      </c>
      <c r="BJ74" s="8">
        <f t="shared" si="326"/>
        <v>9.8264542597113688E-2</v>
      </c>
      <c r="BK74" s="8">
        <f t="shared" si="327"/>
        <v>0.20032954692061228</v>
      </c>
      <c r="BL74" s="8">
        <f t="shared" si="328"/>
        <v>0.59837461989539475</v>
      </c>
      <c r="BM74" s="8">
        <f t="shared" si="329"/>
        <v>0.44773675191314</v>
      </c>
      <c r="BN74" s="8">
        <f t="shared" si="330"/>
        <v>0.54856871268936624</v>
      </c>
    </row>
    <row r="75" spans="1:66" x14ac:dyDescent="0.25">
      <c r="A75" s="10" t="s">
        <v>22</v>
      </c>
      <c r="B75" t="s">
        <v>280</v>
      </c>
      <c r="C75" t="s">
        <v>744</v>
      </c>
      <c r="D75" t="s">
        <v>786</v>
      </c>
      <c r="E75" s="1">
        <f>VLOOKUP(A75,home!$A$2:$E$670,3,FALSE)</f>
        <v>1.5048999999999999</v>
      </c>
      <c r="F75">
        <f>VLOOKUP(B75,home!$B$2:$E$670,3,FALSE)</f>
        <v>1.5948</v>
      </c>
      <c r="G75" t="e">
        <f>VLOOKUP(C75,away!$B$2:$E$670,4,FALSE)</f>
        <v>#N/A</v>
      </c>
      <c r="H75">
        <f>VLOOKUP(A75,away!$A$2:$E$670,3,FALSE)</f>
        <v>1.3310999999999999</v>
      </c>
      <c r="I75" t="e">
        <f>VLOOKUP(C75,away!$B$2:$E$670,3,FALSE)</f>
        <v>#N/A</v>
      </c>
      <c r="J75">
        <f>VLOOKUP(B75,home!$B$2:$E$670,4,FALSE)</f>
        <v>0.65110000000000001</v>
      </c>
      <c r="K75" s="3" t="e">
        <f t="shared" si="276"/>
        <v>#N/A</v>
      </c>
      <c r="L75" s="3" t="e">
        <f t="shared" si="277"/>
        <v>#N/A</v>
      </c>
      <c r="M75" s="5" t="e">
        <f t="shared" si="331"/>
        <v>#N/A</v>
      </c>
      <c r="N75" s="5" t="e">
        <f t="shared" si="278"/>
        <v>#N/A</v>
      </c>
      <c r="O75" s="5" t="e">
        <f t="shared" si="279"/>
        <v>#N/A</v>
      </c>
      <c r="P75" s="5" t="e">
        <f t="shared" si="280"/>
        <v>#N/A</v>
      </c>
      <c r="Q75" s="5" t="e">
        <f t="shared" si="281"/>
        <v>#N/A</v>
      </c>
      <c r="R75" s="5" t="e">
        <f t="shared" si="282"/>
        <v>#N/A</v>
      </c>
      <c r="S75" s="5" t="e">
        <f t="shared" si="283"/>
        <v>#N/A</v>
      </c>
      <c r="T75" s="5" t="e">
        <f t="shared" si="284"/>
        <v>#N/A</v>
      </c>
      <c r="U75" s="5" t="e">
        <f t="shared" si="285"/>
        <v>#N/A</v>
      </c>
      <c r="V75" s="5" t="e">
        <f t="shared" si="286"/>
        <v>#N/A</v>
      </c>
      <c r="W75" s="5" t="e">
        <f t="shared" si="287"/>
        <v>#N/A</v>
      </c>
      <c r="X75" s="5" t="e">
        <f t="shared" si="288"/>
        <v>#N/A</v>
      </c>
      <c r="Y75" s="5" t="e">
        <f t="shared" si="289"/>
        <v>#N/A</v>
      </c>
      <c r="Z75" s="5" t="e">
        <f t="shared" si="290"/>
        <v>#N/A</v>
      </c>
      <c r="AA75" s="5" t="e">
        <f t="shared" si="291"/>
        <v>#N/A</v>
      </c>
      <c r="AB75" s="5" t="e">
        <f t="shared" si="292"/>
        <v>#N/A</v>
      </c>
      <c r="AC75" s="5" t="e">
        <f t="shared" si="293"/>
        <v>#N/A</v>
      </c>
      <c r="AD75" s="5" t="e">
        <f t="shared" si="294"/>
        <v>#N/A</v>
      </c>
      <c r="AE75" s="5" t="e">
        <f t="shared" si="295"/>
        <v>#N/A</v>
      </c>
      <c r="AF75" s="5" t="e">
        <f t="shared" si="296"/>
        <v>#N/A</v>
      </c>
      <c r="AG75" s="5" t="e">
        <f t="shared" si="297"/>
        <v>#N/A</v>
      </c>
      <c r="AH75" s="5" t="e">
        <f t="shared" si="298"/>
        <v>#N/A</v>
      </c>
      <c r="AI75" s="5" t="e">
        <f t="shared" si="299"/>
        <v>#N/A</v>
      </c>
      <c r="AJ75" s="5" t="e">
        <f t="shared" si="300"/>
        <v>#N/A</v>
      </c>
      <c r="AK75" s="5" t="e">
        <f t="shared" si="301"/>
        <v>#N/A</v>
      </c>
      <c r="AL75" s="5" t="e">
        <f t="shared" si="302"/>
        <v>#N/A</v>
      </c>
      <c r="AM75" s="5" t="e">
        <f t="shared" si="303"/>
        <v>#N/A</v>
      </c>
      <c r="AN75" s="5" t="e">
        <f t="shared" si="304"/>
        <v>#N/A</v>
      </c>
      <c r="AO75" s="5" t="e">
        <f t="shared" si="305"/>
        <v>#N/A</v>
      </c>
      <c r="AP75" s="5" t="e">
        <f t="shared" si="306"/>
        <v>#N/A</v>
      </c>
      <c r="AQ75" s="5" t="e">
        <f t="shared" si="307"/>
        <v>#N/A</v>
      </c>
      <c r="AR75" s="5" t="e">
        <f t="shared" si="308"/>
        <v>#N/A</v>
      </c>
      <c r="AS75" s="5" t="e">
        <f t="shared" si="309"/>
        <v>#N/A</v>
      </c>
      <c r="AT75" s="5" t="e">
        <f t="shared" si="310"/>
        <v>#N/A</v>
      </c>
      <c r="AU75" s="5" t="e">
        <f t="shared" si="311"/>
        <v>#N/A</v>
      </c>
      <c r="AV75" s="5" t="e">
        <f t="shared" si="312"/>
        <v>#N/A</v>
      </c>
      <c r="AW75" s="5" t="e">
        <f t="shared" si="313"/>
        <v>#N/A</v>
      </c>
      <c r="AX75" s="5" t="e">
        <f t="shared" si="314"/>
        <v>#N/A</v>
      </c>
      <c r="AY75" s="5" t="e">
        <f t="shared" si="315"/>
        <v>#N/A</v>
      </c>
      <c r="AZ75" s="5" t="e">
        <f t="shared" si="316"/>
        <v>#N/A</v>
      </c>
      <c r="BA75" s="5" t="e">
        <f t="shared" si="317"/>
        <v>#N/A</v>
      </c>
      <c r="BB75" s="5" t="e">
        <f t="shared" si="318"/>
        <v>#N/A</v>
      </c>
      <c r="BC75" s="5" t="e">
        <f t="shared" si="319"/>
        <v>#N/A</v>
      </c>
      <c r="BD75" s="5" t="e">
        <f t="shared" si="320"/>
        <v>#N/A</v>
      </c>
      <c r="BE75" s="5" t="e">
        <f t="shared" si="321"/>
        <v>#N/A</v>
      </c>
      <c r="BF75" s="5" t="e">
        <f t="shared" si="322"/>
        <v>#N/A</v>
      </c>
      <c r="BG75" s="5" t="e">
        <f t="shared" si="323"/>
        <v>#N/A</v>
      </c>
      <c r="BH75" s="5" t="e">
        <f t="shared" si="324"/>
        <v>#N/A</v>
      </c>
      <c r="BI75" s="5" t="e">
        <f t="shared" si="325"/>
        <v>#N/A</v>
      </c>
      <c r="BJ75" s="8" t="e">
        <f t="shared" si="326"/>
        <v>#N/A</v>
      </c>
      <c r="BK75" s="8" t="e">
        <f t="shared" si="327"/>
        <v>#N/A</v>
      </c>
      <c r="BL75" s="8" t="e">
        <f t="shared" si="328"/>
        <v>#N/A</v>
      </c>
      <c r="BM75" s="8" t="e">
        <f t="shared" si="329"/>
        <v>#N/A</v>
      </c>
      <c r="BN75" s="8" t="e">
        <f t="shared" si="330"/>
        <v>#N/A</v>
      </c>
    </row>
    <row r="76" spans="1:66" x14ac:dyDescent="0.25">
      <c r="A76" s="10" t="s">
        <v>10</v>
      </c>
      <c r="B76" t="s">
        <v>231</v>
      </c>
      <c r="C76" t="s">
        <v>52</v>
      </c>
      <c r="D76" t="s">
        <v>786</v>
      </c>
      <c r="E76" s="1">
        <f>VLOOKUP(A76,home!$A$2:$E$670,3,FALSE)</f>
        <v>1.5304</v>
      </c>
      <c r="F76">
        <f>VLOOKUP(B76,home!$B$2:$E$670,3,FALSE)</f>
        <v>1.3885000000000001</v>
      </c>
      <c r="G76">
        <f>VLOOKUP(C76,away!$B$2:$E$670,4,FALSE)</f>
        <v>0.65080000000000005</v>
      </c>
      <c r="H76">
        <f>VLOOKUP(A76,away!$A$2:$E$670,3,FALSE)</f>
        <v>1.3953</v>
      </c>
      <c r="I76">
        <f>VLOOKUP(C76,away!$B$2:$E$670,3,FALSE)</f>
        <v>1.4112</v>
      </c>
      <c r="J76">
        <f>VLOOKUP(B76,home!$B$2:$E$670,4,FALSE)</f>
        <v>0.7167</v>
      </c>
      <c r="K76" s="3">
        <f t="shared" si="276"/>
        <v>1.3829242283200001</v>
      </c>
      <c r="L76" s="3">
        <f t="shared" si="277"/>
        <v>1.4112162429120001</v>
      </c>
      <c r="M76" s="5">
        <f t="shared" si="331"/>
        <v>6.1167426907219331E-2</v>
      </c>
      <c r="N76" s="5">
        <f t="shared" si="278"/>
        <v>8.4589916653986311E-2</v>
      </c>
      <c r="O76" s="5">
        <f t="shared" si="279"/>
        <v>8.6320466388600456E-2</v>
      </c>
      <c r="P76" s="5">
        <f t="shared" si="280"/>
        <v>0.11937466436867779</v>
      </c>
      <c r="Q76" s="5">
        <f t="shared" si="281"/>
        <v>5.8490722606183571E-2</v>
      </c>
      <c r="R76" s="5">
        <f t="shared" si="282"/>
        <v>6.0908422131666175E-2</v>
      </c>
      <c r="S76" s="5">
        <f t="shared" si="283"/>
        <v>5.8243051954554953E-2</v>
      </c>
      <c r="T76" s="5">
        <f t="shared" si="284"/>
        <v>8.2543057801506364E-2</v>
      </c>
      <c r="U76" s="5">
        <f t="shared" si="285"/>
        <v>8.423173267462325E-2</v>
      </c>
      <c r="V76" s="5">
        <f t="shared" si="286"/>
        <v>1.2629715466458972E-2</v>
      </c>
      <c r="W76" s="5">
        <f t="shared" si="287"/>
        <v>2.6962745808011862E-2</v>
      </c>
      <c r="X76" s="5">
        <f t="shared" si="288"/>
        <v>3.8050264837773781E-2</v>
      </c>
      <c r="Y76" s="5">
        <f t="shared" si="289"/>
        <v>2.6848575893084856E-2</v>
      </c>
      <c r="Z76" s="5">
        <f t="shared" si="290"/>
        <v>2.8651651547449357E-2</v>
      </c>
      <c r="AA76" s="5">
        <f t="shared" si="291"/>
        <v>3.9623063106349936E-2</v>
      </c>
      <c r="AB76" s="5">
        <f t="shared" si="292"/>
        <v>2.7397846985011826E-2</v>
      </c>
      <c r="AC76" s="5">
        <f t="shared" si="293"/>
        <v>1.5405135963616273E-3</v>
      </c>
      <c r="AD76" s="5">
        <f t="shared" si="294"/>
        <v>9.3218586099832815E-3</v>
      </c>
      <c r="AE76" s="5">
        <f t="shared" si="295"/>
        <v>1.3155158284537486E-2</v>
      </c>
      <c r="AF76" s="5">
        <f t="shared" si="296"/>
        <v>9.2823865246088339E-3</v>
      </c>
      <c r="AG76" s="5">
        <f t="shared" si="297"/>
        <v>4.3664848788384867E-3</v>
      </c>
      <c r="AH76" s="5">
        <f t="shared" si="298"/>
        <v>1.010841901250382E-2</v>
      </c>
      <c r="AI76" s="5">
        <f t="shared" si="299"/>
        <v>1.3979177562402061E-2</v>
      </c>
      <c r="AJ76" s="5">
        <f t="shared" si="300"/>
        <v>9.6660716715165646E-3</v>
      </c>
      <c r="AK76" s="5">
        <f t="shared" si="301"/>
        <v>4.4558149024059527E-3</v>
      </c>
      <c r="AL76" s="5">
        <f t="shared" si="302"/>
        <v>1.2025896972909879E-4</v>
      </c>
      <c r="AM76" s="5">
        <f t="shared" si="303"/>
        <v>2.578284824943856E-3</v>
      </c>
      <c r="AN76" s="5">
        <f t="shared" si="304"/>
        <v>3.6385174238142927E-3</v>
      </c>
      <c r="AO76" s="5">
        <f t="shared" si="305"/>
        <v>2.5673674443025284E-3</v>
      </c>
      <c r="AP76" s="5">
        <f t="shared" si="306"/>
        <v>1.2077035463077329E-3</v>
      </c>
      <c r="AQ76" s="5">
        <f t="shared" si="307"/>
        <v>4.2608271529297436E-4</v>
      </c>
      <c r="AR76" s="5">
        <f t="shared" si="308"/>
        <v>2.8530330201211704E-3</v>
      </c>
      <c r="AS76" s="5">
        <f t="shared" si="309"/>
        <v>3.9455284877225483E-3</v>
      </c>
      <c r="AT76" s="5">
        <f t="shared" si="310"/>
        <v>2.7281834695991412E-3</v>
      </c>
      <c r="AU76" s="5">
        <f t="shared" si="311"/>
        <v>1.2576236731369241E-3</v>
      </c>
      <c r="AV76" s="5">
        <f t="shared" si="312"/>
        <v>4.3479956192246123E-4</v>
      </c>
      <c r="AW76" s="5">
        <f t="shared" si="313"/>
        <v>6.5193895194276369E-6</v>
      </c>
      <c r="AX76" s="5">
        <f t="shared" si="314"/>
        <v>5.9426209198744091E-4</v>
      </c>
      <c r="AY76" s="5">
        <f t="shared" si="315"/>
        <v>8.3863231675954184E-4</v>
      </c>
      <c r="AZ76" s="5">
        <f t="shared" si="316"/>
        <v>5.9174577362099362E-4</v>
      </c>
      <c r="BA76" s="5">
        <f t="shared" si="317"/>
        <v>2.7836041580282458E-4</v>
      </c>
      <c r="BB76" s="5">
        <f t="shared" si="318"/>
        <v>9.8206685041171061E-5</v>
      </c>
      <c r="BC76" s="5">
        <f t="shared" si="319"/>
        <v>2.7718173818528674E-5</v>
      </c>
      <c r="BD76" s="5">
        <f t="shared" si="320"/>
        <v>6.7104108992654607E-4</v>
      </c>
      <c r="BE76" s="5">
        <f t="shared" si="321"/>
        <v>9.2799898145768051E-4</v>
      </c>
      <c r="BF76" s="5">
        <f t="shared" si="322"/>
        <v>6.4167613765705436E-4</v>
      </c>
      <c r="BG76" s="5">
        <f t="shared" si="323"/>
        <v>2.9579649250024667E-4</v>
      </c>
      <c r="BH76" s="5">
        <f t="shared" si="324"/>
        <v>1.0226603403266659E-4</v>
      </c>
      <c r="BI76" s="5">
        <f t="shared" si="325"/>
        <v>2.8285235239594467E-5</v>
      </c>
      <c r="BJ76" s="8">
        <f t="shared" si="326"/>
        <v>0.36645805331020681</v>
      </c>
      <c r="BK76" s="8">
        <f t="shared" si="327"/>
        <v>0.25391426357976138</v>
      </c>
      <c r="BL76" s="8">
        <f t="shared" si="328"/>
        <v>0.35057724661839601</v>
      </c>
      <c r="BM76" s="8">
        <f t="shared" si="329"/>
        <v>0.52791748307223985</v>
      </c>
      <c r="BN76" s="8">
        <f t="shared" si="330"/>
        <v>0.4708516190563336</v>
      </c>
    </row>
    <row r="77" spans="1:66" s="10" customFormat="1" x14ac:dyDescent="0.25">
      <c r="A77" s="10" t="s">
        <v>19</v>
      </c>
      <c r="B77" t="s">
        <v>248</v>
      </c>
      <c r="C77" t="s">
        <v>145</v>
      </c>
      <c r="D77" t="s">
        <v>786</v>
      </c>
      <c r="E77" s="1">
        <f>VLOOKUP(A77,home!$A$2:$E$670,3,FALSE)</f>
        <v>1.51</v>
      </c>
      <c r="F77">
        <f>VLOOKUP(B77,home!$B$2:$E$670,3,FALSE)</f>
        <v>1.9133</v>
      </c>
      <c r="G77">
        <f>VLOOKUP(C77,away!$B$2:$E$670,4,FALSE)</f>
        <v>0.88300000000000001</v>
      </c>
      <c r="H77">
        <f>VLOOKUP(A77,away!$A$2:$E$670,3,FALSE)</f>
        <v>1.1733</v>
      </c>
      <c r="I77">
        <f>VLOOKUP(C77,away!$B$2:$E$670,3,FALSE)</f>
        <v>1.4205000000000001</v>
      </c>
      <c r="J77">
        <f>VLOOKUP(B77,home!$B$2:$E$670,4,FALSE)</f>
        <v>0.55579999999999996</v>
      </c>
      <c r="K77" s="3">
        <f t="shared" si="276"/>
        <v>2.551060289</v>
      </c>
      <c r="L77" s="3">
        <f t="shared" si="277"/>
        <v>0.92633665887000005</v>
      </c>
      <c r="M77" s="5">
        <f t="shared" si="331"/>
        <v>3.0887708793948154E-2</v>
      </c>
      <c r="N77" s="5">
        <f t="shared" si="278"/>
        <v>7.8796407322437215E-2</v>
      </c>
      <c r="O77" s="5">
        <f t="shared" si="279"/>
        <v>2.8612416964335453E-2</v>
      </c>
      <c r="P77" s="5">
        <f t="shared" si="280"/>
        <v>7.2992000690026093E-2</v>
      </c>
      <c r="Q77" s="5">
        <f t="shared" si="281"/>
        <v>0.10050719281806923</v>
      </c>
      <c r="R77" s="5">
        <f t="shared" si="282"/>
        <v>1.3252365366468904E-2</v>
      </c>
      <c r="S77" s="5">
        <f t="shared" si="283"/>
        <v>4.3122591256887402E-2</v>
      </c>
      <c r="T77" s="5">
        <f t="shared" si="284"/>
        <v>9.3103497187493126E-2</v>
      </c>
      <c r="U77" s="5">
        <f t="shared" si="285"/>
        <v>3.3807583021717755E-2</v>
      </c>
      <c r="V77" s="5">
        <f t="shared" si="286"/>
        <v>1.1322749885097594E-2</v>
      </c>
      <c r="W77" s="5">
        <f t="shared" si="287"/>
        <v>8.5466636119014144E-2</v>
      </c>
      <c r="X77" s="5">
        <f t="shared" si="288"/>
        <v>7.9170878147345636E-2</v>
      </c>
      <c r="Y77" s="5">
        <f t="shared" si="289"/>
        <v>3.6669443371408018E-2</v>
      </c>
      <c r="Z77" s="5">
        <f t="shared" si="290"/>
        <v>4.0920506185664366E-3</v>
      </c>
      <c r="AA77" s="5">
        <f t="shared" si="291"/>
        <v>1.0439067833602723E-2</v>
      </c>
      <c r="AB77" s="5">
        <f t="shared" si="292"/>
        <v>1.3315345702240588E-2</v>
      </c>
      <c r="AC77" s="5">
        <f t="shared" si="293"/>
        <v>1.6723281680979839E-3</v>
      </c>
      <c r="AD77" s="5">
        <f t="shared" si="294"/>
        <v>5.4507635359407537E-2</v>
      </c>
      <c r="AE77" s="5">
        <f t="shared" si="295"/>
        <v>5.0492420821737855E-2</v>
      </c>
      <c r="AF77" s="5">
        <f t="shared" si="296"/>
        <v>2.3386490201133328E-2</v>
      </c>
      <c r="AG77" s="5">
        <f t="shared" si="297"/>
        <v>7.221254398537949E-3</v>
      </c>
      <c r="AH77" s="5">
        <f t="shared" si="298"/>
        <v>9.4765412448243752E-4</v>
      </c>
      <c r="AI77" s="5">
        <f t="shared" si="299"/>
        <v>2.4175228046742088E-3</v>
      </c>
      <c r="AJ77" s="5">
        <f t="shared" si="300"/>
        <v>3.08362321237814E-3</v>
      </c>
      <c r="AK77" s="5">
        <f t="shared" si="301"/>
        <v>2.6221695744454957E-3</v>
      </c>
      <c r="AL77" s="5">
        <f t="shared" si="302"/>
        <v>1.5807786794943445E-4</v>
      </c>
      <c r="AM77" s="5">
        <f t="shared" si="303"/>
        <v>2.7810452802535343E-2</v>
      </c>
      <c r="AN77" s="5">
        <f t="shared" si="304"/>
        <v>2.5761841930762419E-2</v>
      </c>
      <c r="AO77" s="5">
        <f t="shared" si="305"/>
        <v>1.1932069290239763E-2</v>
      </c>
      <c r="AP77" s="5">
        <f t="shared" si="306"/>
        <v>3.6843710665753456E-3</v>
      </c>
      <c r="AQ77" s="5">
        <f t="shared" si="307"/>
        <v>8.5324199596217604E-4</v>
      </c>
      <c r="AR77" s="5">
        <f t="shared" si="308"/>
        <v>1.7556935108748727E-4</v>
      </c>
      <c r="AS77" s="5">
        <f t="shared" si="309"/>
        <v>4.478879995247877E-4</v>
      </c>
      <c r="AT77" s="5">
        <f t="shared" si="310"/>
        <v>5.7129464475366861E-4</v>
      </c>
      <c r="AU77" s="5">
        <f t="shared" si="311"/>
        <v>4.8580236051648209E-4</v>
      </c>
      <c r="AV77" s="5">
        <f t="shared" si="312"/>
        <v>3.0982777755401487E-4</v>
      </c>
      <c r="AW77" s="5">
        <f t="shared" si="313"/>
        <v>1.0376673276069985E-5</v>
      </c>
      <c r="AX77" s="5">
        <f t="shared" si="314"/>
        <v>1.1824356960609447E-2</v>
      </c>
      <c r="AY77" s="5">
        <f t="shared" si="315"/>
        <v>1.0953335320177183E-2</v>
      </c>
      <c r="AZ77" s="5">
        <f t="shared" si="316"/>
        <v>5.0732380219878463E-3</v>
      </c>
      <c r="BA77" s="5">
        <f t="shared" si="317"/>
        <v>1.5665087863134901E-3</v>
      </c>
      <c r="BB77" s="5">
        <f t="shared" si="318"/>
        <v>3.6277862880103431E-4</v>
      </c>
      <c r="BC77" s="5">
        <f t="shared" si="319"/>
        <v>6.721102858259803E-5</v>
      </c>
      <c r="BD77" s="5">
        <f t="shared" si="320"/>
        <v>2.7106054347726153E-5</v>
      </c>
      <c r="BE77" s="5">
        <f t="shared" si="321"/>
        <v>6.9149178837959983E-5</v>
      </c>
      <c r="BF77" s="5">
        <f t="shared" si="322"/>
        <v>8.8201862075239473E-5</v>
      </c>
      <c r="BG77" s="5">
        <f t="shared" si="323"/>
        <v>7.5002755918666188E-5</v>
      </c>
      <c r="BH77" s="5">
        <f t="shared" si="324"/>
        <v>4.7834138047417271E-5</v>
      </c>
      <c r="BI77" s="5">
        <f t="shared" si="325"/>
        <v>2.4405554006262023E-5</v>
      </c>
      <c r="BJ77" s="8">
        <f t="shared" si="326"/>
        <v>0.70921126157913073</v>
      </c>
      <c r="BK77" s="8">
        <f t="shared" si="327"/>
        <v>0.17110879198218384</v>
      </c>
      <c r="BL77" s="8">
        <f t="shared" si="328"/>
        <v>0.11081983028101544</v>
      </c>
      <c r="BM77" s="8">
        <f t="shared" si="329"/>
        <v>0.65924088385871027</v>
      </c>
      <c r="BN77" s="8">
        <f t="shared" si="330"/>
        <v>0.32504809195528506</v>
      </c>
    </row>
    <row r="78" spans="1:66" x14ac:dyDescent="0.25">
      <c r="A78" s="10" t="s">
        <v>318</v>
      </c>
      <c r="B78" t="s">
        <v>330</v>
      </c>
      <c r="C78" t="s">
        <v>308</v>
      </c>
      <c r="D78" t="s">
        <v>786</v>
      </c>
      <c r="E78" s="1">
        <f>VLOOKUP(A78,home!$A$2:$E$670,3,FALSE)</f>
        <v>1.4548000000000001</v>
      </c>
      <c r="F78">
        <f>VLOOKUP(B78,home!$B$2:$E$670,3,FALSE)</f>
        <v>1.3289</v>
      </c>
      <c r="G78">
        <f>VLOOKUP(C78,away!$B$2:$E$670,4,FALSE)</f>
        <v>0.75309999999999999</v>
      </c>
      <c r="H78">
        <f>VLOOKUP(A78,away!$A$2:$E$670,3,FALSE)</f>
        <v>1.0669</v>
      </c>
      <c r="I78">
        <f>VLOOKUP(C78,away!$B$2:$E$670,3,FALSE)</f>
        <v>1.6528</v>
      </c>
      <c r="J78">
        <f>VLOOKUP(B78,home!$B$2:$E$670,4,FALSE)</f>
        <v>0.87480000000000002</v>
      </c>
      <c r="K78" s="3">
        <f t="shared" si="276"/>
        <v>1.4559559695320001</v>
      </c>
      <c r="L78" s="3">
        <f t="shared" si="277"/>
        <v>1.5425981055360001</v>
      </c>
      <c r="M78" s="5">
        <f t="shared" si="331"/>
        <v>4.9859108801286377E-2</v>
      </c>
      <c r="N78" s="5">
        <f t="shared" si="278"/>
        <v>7.2592667094778393E-2</v>
      </c>
      <c r="O78" s="5">
        <f t="shared" si="279"/>
        <v>7.6912566780577674E-2</v>
      </c>
      <c r="P78" s="5">
        <f t="shared" si="280"/>
        <v>0.11198131073621069</v>
      </c>
      <c r="Q78" s="5">
        <f t="shared" si="281"/>
        <v>5.2845863500445907E-2</v>
      </c>
      <c r="R78" s="5">
        <f t="shared" si="282"/>
        <v>5.9322589903815115E-2</v>
      </c>
      <c r="S78" s="5">
        <f t="shared" si="283"/>
        <v>6.2876243958637737E-2</v>
      </c>
      <c r="T78" s="5">
        <f t="shared" si="284"/>
        <v>8.1519928921201912E-2</v>
      </c>
      <c r="U78" s="5">
        <f t="shared" si="285"/>
        <v>8.6371078898558384E-2</v>
      </c>
      <c r="V78" s="5">
        <f t="shared" si="286"/>
        <v>1.5690801054627272E-2</v>
      </c>
      <c r="W78" s="5">
        <f t="shared" si="287"/>
        <v>2.564708347618249E-2</v>
      </c>
      <c r="X78" s="5">
        <f t="shared" si="288"/>
        <v>3.9563142382882763E-2</v>
      </c>
      <c r="Y78" s="5">
        <f t="shared" si="289"/>
        <v>3.0515014244442997E-2</v>
      </c>
      <c r="Z78" s="5">
        <f t="shared" si="290"/>
        <v>3.0503638267038079E-2</v>
      </c>
      <c r="AA78" s="5">
        <f t="shared" si="291"/>
        <v>4.4411954227338853E-2</v>
      </c>
      <c r="AB78" s="5">
        <f t="shared" si="292"/>
        <v>3.2330924937937974E-2</v>
      </c>
      <c r="AC78" s="5">
        <f t="shared" si="293"/>
        <v>2.2025519895485803E-3</v>
      </c>
      <c r="AD78" s="5">
        <f t="shared" si="294"/>
        <v>9.3352560720583559E-3</v>
      </c>
      <c r="AE78" s="5">
        <f t="shared" si="295"/>
        <v>1.4400548331450663E-2</v>
      </c>
      <c r="AF78" s="5">
        <f t="shared" si="296"/>
        <v>1.1107129287387701E-2</v>
      </c>
      <c r="AG78" s="5">
        <f t="shared" si="297"/>
        <v>5.7112788655558962E-3</v>
      </c>
      <c r="AH78" s="5">
        <f t="shared" si="298"/>
        <v>1.1763713650672095E-2</v>
      </c>
      <c r="AI78" s="5">
        <f t="shared" si="299"/>
        <v>1.7127449113561115E-2</v>
      </c>
      <c r="AJ78" s="5">
        <f t="shared" si="300"/>
        <v>1.2468405889872436E-2</v>
      </c>
      <c r="AK78" s="5">
        <f t="shared" si="301"/>
        <v>6.0511499953025761E-3</v>
      </c>
      <c r="AL78" s="5">
        <f t="shared" si="302"/>
        <v>1.9787329912959462E-4</v>
      </c>
      <c r="AM78" s="5">
        <f t="shared" si="303"/>
        <v>2.7183443610446431E-3</v>
      </c>
      <c r="AN78" s="5">
        <f t="shared" si="304"/>
        <v>4.1933128615419353E-3</v>
      </c>
      <c r="AO78" s="5">
        <f t="shared" si="305"/>
        <v>3.2342982380671667E-3</v>
      </c>
      <c r="AP78" s="5">
        <f t="shared" si="306"/>
        <v>1.6630741115936116E-3</v>
      </c>
      <c r="AQ78" s="5">
        <f t="shared" si="307"/>
        <v>6.4136374347756786E-4</v>
      </c>
      <c r="AR78" s="5">
        <f t="shared" si="308"/>
        <v>3.6293364783189508E-3</v>
      </c>
      <c r="AS78" s="5">
        <f t="shared" si="309"/>
        <v>5.2841541110487233E-3</v>
      </c>
      <c r="AT78" s="5">
        <f t="shared" si="310"/>
        <v>3.8467478609542243E-3</v>
      </c>
      <c r="AU78" s="5">
        <f t="shared" si="311"/>
        <v>1.8668985038135856E-3</v>
      </c>
      <c r="AV78" s="5">
        <f t="shared" si="312"/>
        <v>6.7953050528443747E-4</v>
      </c>
      <c r="AW78" s="5">
        <f t="shared" si="313"/>
        <v>1.2344847494022015E-5</v>
      </c>
      <c r="AX78" s="5">
        <f t="shared" si="314"/>
        <v>6.5963161661776676E-4</v>
      </c>
      <c r="AY78" s="5">
        <f t="shared" si="315"/>
        <v>1.0175464821462162E-3</v>
      </c>
      <c r="AZ78" s="5">
        <f t="shared" si="316"/>
        <v>7.8483263782678733E-4</v>
      </c>
      <c r="BA78" s="5">
        <f t="shared" si="317"/>
        <v>4.0356044675814124E-4</v>
      </c>
      <c r="BB78" s="5">
        <f t="shared" si="318"/>
        <v>1.5563289515959261E-4</v>
      </c>
      <c r="BC78" s="5">
        <f t="shared" si="319"/>
        <v>4.801580184645409E-5</v>
      </c>
      <c r="BD78" s="5">
        <f t="shared" si="320"/>
        <v>9.3310126263458572E-4</v>
      </c>
      <c r="BE78" s="5">
        <f t="shared" si="321"/>
        <v>1.3585543535106718E-3</v>
      </c>
      <c r="BF78" s="5">
        <f t="shared" si="322"/>
        <v>9.8899766046377496E-4</v>
      </c>
      <c r="BG78" s="5">
        <f t="shared" si="323"/>
        <v>4.7997901586847191E-4</v>
      </c>
      <c r="BH78" s="5">
        <f t="shared" si="324"/>
        <v>1.7470707835094909E-4</v>
      </c>
      <c r="BI78" s="5">
        <f t="shared" si="325"/>
        <v>5.0873162728911847E-5</v>
      </c>
      <c r="BJ78" s="8">
        <f t="shared" si="326"/>
        <v>0.35875752537246691</v>
      </c>
      <c r="BK78" s="8">
        <f t="shared" si="327"/>
        <v>0.24382543632158646</v>
      </c>
      <c r="BL78" s="8">
        <f t="shared" si="328"/>
        <v>0.36605271339061352</v>
      </c>
      <c r="BM78" s="8">
        <f t="shared" si="329"/>
        <v>0.57462000489993881</v>
      </c>
      <c r="BN78" s="8">
        <f t="shared" si="330"/>
        <v>0.42351410681711416</v>
      </c>
    </row>
    <row r="79" spans="1:66" x14ac:dyDescent="0.25">
      <c r="A79" s="10" t="s">
        <v>61</v>
      </c>
      <c r="B79" t="s">
        <v>246</v>
      </c>
      <c r="C79" t="s">
        <v>30</v>
      </c>
      <c r="D79" t="s">
        <v>786</v>
      </c>
      <c r="E79" s="1">
        <f>VLOOKUP(A79,home!$A$2:$E$670,3,FALSE)</f>
        <v>1.4933000000000001</v>
      </c>
      <c r="F79">
        <f>VLOOKUP(B79,home!$B$2:$E$670,3,FALSE)</f>
        <v>1.7411000000000001</v>
      </c>
      <c r="G79">
        <f>VLOOKUP(C79,away!$B$2:$E$670,4,FALSE)</f>
        <v>0.51719999999999999</v>
      </c>
      <c r="H79">
        <f>VLOOKUP(A79,away!$A$2:$E$670,3,FALSE)</f>
        <v>1.2851999999999999</v>
      </c>
      <c r="I79">
        <f>VLOOKUP(C79,away!$B$2:$E$670,3,FALSE)</f>
        <v>1.9185000000000001</v>
      </c>
      <c r="J79">
        <f>VLOOKUP(B79,home!$B$2:$E$670,4,FALSE)</f>
        <v>0.36309999999999998</v>
      </c>
      <c r="K79" s="3">
        <f t="shared" si="276"/>
        <v>1.3447120506360002</v>
      </c>
      <c r="L79" s="3">
        <f t="shared" si="277"/>
        <v>0.89527976621999983</v>
      </c>
      <c r="M79" s="5">
        <f t="shared" si="331"/>
        <v>0.10645937554808864</v>
      </c>
      <c r="N79" s="5">
        <f t="shared" si="278"/>
        <v>0.14315720520269834</v>
      </c>
      <c r="O79" s="5">
        <f t="shared" si="279"/>
        <v>9.5310924852619966E-2</v>
      </c>
      <c r="P79" s="5">
        <f t="shared" si="280"/>
        <v>0.1281657492065803</v>
      </c>
      <c r="Q79" s="5">
        <f t="shared" si="281"/>
        <v>9.6252609485719592E-2</v>
      </c>
      <c r="R79" s="5">
        <f t="shared" si="282"/>
        <v>4.2664971260132786E-2</v>
      </c>
      <c r="S79" s="5">
        <f t="shared" si="283"/>
        <v>3.8574477788158888E-2</v>
      </c>
      <c r="T79" s="5">
        <f t="shared" si="284"/>
        <v>8.6173013718439967E-2</v>
      </c>
      <c r="U79" s="5">
        <f t="shared" si="285"/>
        <v>5.737210099353917E-2</v>
      </c>
      <c r="V79" s="5">
        <f t="shared" si="286"/>
        <v>5.1599514113236733E-3</v>
      </c>
      <c r="W79" s="5">
        <f t="shared" si="287"/>
        <v>4.3144014626869349E-2</v>
      </c>
      <c r="X79" s="5">
        <f t="shared" si="288"/>
        <v>3.862596332893585E-2</v>
      </c>
      <c r="Y79" s="5">
        <f t="shared" si="289"/>
        <v>1.7290521709575984E-2</v>
      </c>
      <c r="Z79" s="5">
        <f t="shared" si="290"/>
        <v>1.2732361831851564E-2</v>
      </c>
      <c r="AA79" s="5">
        <f t="shared" si="291"/>
        <v>1.7121360388348657E-2</v>
      </c>
      <c r="AB79" s="5">
        <f t="shared" si="292"/>
        <v>1.1511649818747156E-2</v>
      </c>
      <c r="AC79" s="5">
        <f t="shared" si="293"/>
        <v>3.8825199465588743E-4</v>
      </c>
      <c r="AD79" s="5">
        <f t="shared" si="294"/>
        <v>1.4504069095391771E-2</v>
      </c>
      <c r="AE79" s="5">
        <f t="shared" si="295"/>
        <v>1.2985199588961069E-2</v>
      </c>
      <c r="AF79" s="5">
        <f t="shared" si="296"/>
        <v>5.8126932261625512E-3</v>
      </c>
      <c r="AG79" s="5">
        <f t="shared" si="297"/>
        <v>1.7346622108757952E-3</v>
      </c>
      <c r="AH79" s="5">
        <f t="shared" si="298"/>
        <v>2.8497564810621287E-3</v>
      </c>
      <c r="AI79" s="5">
        <f t="shared" si="299"/>
        <v>3.8321018814622874E-3</v>
      </c>
      <c r="AJ79" s="5">
        <f t="shared" si="300"/>
        <v>2.5765367896336136E-3</v>
      </c>
      <c r="AK79" s="5">
        <f t="shared" si="301"/>
        <v>1.1549000233091039E-3</v>
      </c>
      <c r="AL79" s="5">
        <f t="shared" si="302"/>
        <v>1.8696561958901879E-5</v>
      </c>
      <c r="AM79" s="5">
        <f t="shared" si="303"/>
        <v>3.9007592991661044E-3</v>
      </c>
      <c r="AN79" s="5">
        <f t="shared" si="304"/>
        <v>3.4922708734379201E-3</v>
      </c>
      <c r="AO79" s="5">
        <f t="shared" si="305"/>
        <v>1.5632797255742078E-3</v>
      </c>
      <c r="AP79" s="5">
        <f t="shared" si="306"/>
        <v>4.6652423574951416E-4</v>
      </c>
      <c r="AQ79" s="5">
        <f t="shared" si="307"/>
        <v>1.0441742717944725E-4</v>
      </c>
      <c r="AR79" s="5">
        <f t="shared" si="308"/>
        <v>5.1026586322984642E-4</v>
      </c>
      <c r="AS79" s="5">
        <f t="shared" si="309"/>
        <v>6.8616065531335567E-4</v>
      </c>
      <c r="AT79" s="5">
        <f t="shared" si="310"/>
        <v>4.6134425093608217E-4</v>
      </c>
      <c r="AU79" s="5">
        <f t="shared" si="311"/>
        <v>2.0679172457512939E-4</v>
      </c>
      <c r="AV79" s="5">
        <f t="shared" si="312"/>
        <v>6.9518831001994316E-5</v>
      </c>
      <c r="AW79" s="5">
        <f t="shared" si="313"/>
        <v>6.2524081205028187E-7</v>
      </c>
      <c r="AX79" s="5">
        <f t="shared" si="314"/>
        <v>8.7423300603651491E-4</v>
      </c>
      <c r="AY79" s="5">
        <f t="shared" si="315"/>
        <v>7.8268312126617879E-4</v>
      </c>
      <c r="AZ79" s="5">
        <f t="shared" si="316"/>
        <v>3.5036018091576211E-4</v>
      </c>
      <c r="BA79" s="5">
        <f t="shared" si="317"/>
        <v>1.0455679362102013E-4</v>
      </c>
      <c r="BB79" s="5">
        <f t="shared" si="318"/>
        <v>2.3401895437434912E-5</v>
      </c>
      <c r="BC79" s="5">
        <f t="shared" si="319"/>
        <v>4.1902486952663218E-6</v>
      </c>
      <c r="BD79" s="5">
        <f t="shared" si="320"/>
        <v>7.6138450457077206E-5</v>
      </c>
      <c r="BE79" s="5">
        <f t="shared" si="321"/>
        <v>1.023842918463838E-4</v>
      </c>
      <c r="BF79" s="5">
        <f t="shared" si="322"/>
        <v>6.8838695520832734E-5</v>
      </c>
      <c r="BG79" s="5">
        <f t="shared" si="323"/>
        <v>3.0856074472308729E-5</v>
      </c>
      <c r="BH79" s="5">
        <f t="shared" si="324"/>
        <v>1.0373133794558854E-5</v>
      </c>
      <c r="BI79" s="5">
        <f t="shared" si="325"/>
        <v>2.7897756032805687E-6</v>
      </c>
      <c r="BJ79" s="8">
        <f t="shared" si="326"/>
        <v>0.47134662900070962</v>
      </c>
      <c r="BK79" s="8">
        <f t="shared" si="327"/>
        <v>0.27954918563203246</v>
      </c>
      <c r="BL79" s="8">
        <f t="shared" si="328"/>
        <v>0.23661976423560574</v>
      </c>
      <c r="BM79" s="8">
        <f t="shared" si="329"/>
        <v>0.38745504726390534</v>
      </c>
      <c r="BN79" s="8">
        <f t="shared" si="330"/>
        <v>0.61201083555583957</v>
      </c>
    </row>
    <row r="80" spans="1:66" x14ac:dyDescent="0.25">
      <c r="A80" s="10" t="s">
        <v>318</v>
      </c>
      <c r="B80" t="s">
        <v>745</v>
      </c>
      <c r="C80" t="s">
        <v>43</v>
      </c>
      <c r="D80" t="s">
        <v>786</v>
      </c>
      <c r="E80" s="1">
        <f>VLOOKUP(A80,home!$A$2:$E$670,3,FALSE)</f>
        <v>1.4548000000000001</v>
      </c>
      <c r="F80">
        <f>VLOOKUP(B80,home!$B$2:$E$670,3,FALSE)</f>
        <v>1.3448</v>
      </c>
      <c r="G80">
        <f>VLOOKUP(C80,away!$B$2:$E$670,4,FALSE)</f>
        <v>0.8135</v>
      </c>
      <c r="H80">
        <f>VLOOKUP(A80,away!$A$2:$E$670,3,FALSE)</f>
        <v>1.0669</v>
      </c>
      <c r="I80">
        <f>VLOOKUP(C80,away!$B$2:$E$670,3,FALSE)</f>
        <v>1.4655</v>
      </c>
      <c r="J80">
        <f>VLOOKUP(B80,home!$B$2:$E$670,4,FALSE)</f>
        <v>0.28210000000000002</v>
      </c>
      <c r="K80" s="3">
        <f t="shared" si="276"/>
        <v>1.5915436350400001</v>
      </c>
      <c r="L80" s="3">
        <f t="shared" si="277"/>
        <v>0.44107518409500007</v>
      </c>
      <c r="M80" s="5">
        <f t="shared" si="331"/>
        <v>0.13099202714325395</v>
      </c>
      <c r="N80" s="5">
        <f t="shared" si="278"/>
        <v>0.20847952704083275</v>
      </c>
      <c r="O80" s="5">
        <f t="shared" si="279"/>
        <v>5.7777332487187978E-2</v>
      </c>
      <c r="P80" s="5">
        <f t="shared" si="280"/>
        <v>9.1955145769573851E-2</v>
      </c>
      <c r="Q80" s="5">
        <f t="shared" si="281"/>
        <v>0.16590213214899349</v>
      </c>
      <c r="R80" s="5">
        <f t="shared" si="282"/>
        <v>1.2742073781652232E-2</v>
      </c>
      <c r="S80" s="5">
        <f t="shared" si="283"/>
        <v>1.6137907432061307E-2</v>
      </c>
      <c r="T80" s="5">
        <f t="shared" si="284"/>
        <v>7.3175313479370341E-2</v>
      </c>
      <c r="U80" s="5">
        <f t="shared" si="285"/>
        <v>2.0279566424398678E-2</v>
      </c>
      <c r="V80" s="5">
        <f t="shared" si="286"/>
        <v>1.2587395691971833E-3</v>
      </c>
      <c r="W80" s="5">
        <f t="shared" si="287"/>
        <v>8.8013494153765179E-2</v>
      </c>
      <c r="X80" s="5">
        <f t="shared" si="288"/>
        <v>3.8820568136716194E-2</v>
      </c>
      <c r="Y80" s="5">
        <f t="shared" si="289"/>
        <v>8.5613946187872939E-3</v>
      </c>
      <c r="Z80" s="5">
        <f t="shared" si="290"/>
        <v>1.873404179664778E-3</v>
      </c>
      <c r="AA80" s="5">
        <f t="shared" si="291"/>
        <v>2.9816044980028105E-3</v>
      </c>
      <c r="AB80" s="5">
        <f t="shared" si="292"/>
        <v>2.3726768305015042E-3</v>
      </c>
      <c r="AC80" s="5">
        <f t="shared" si="293"/>
        <v>5.5226443498005352E-5</v>
      </c>
      <c r="AD80" s="5">
        <f t="shared" si="294"/>
        <v>3.5019329104513823E-2</v>
      </c>
      <c r="AE80" s="5">
        <f t="shared" si="295"/>
        <v>1.5446157031656828E-2</v>
      </c>
      <c r="AF80" s="5">
        <f t="shared" si="296"/>
        <v>3.4064582781491576E-3</v>
      </c>
      <c r="AG80" s="5">
        <f t="shared" si="297"/>
        <v>5.0083473738219244E-4</v>
      </c>
      <c r="AH80" s="5">
        <f t="shared" si="298"/>
        <v>2.0657802335749605E-4</v>
      </c>
      <c r="AI80" s="5">
        <f t="shared" si="299"/>
        <v>3.2877793821376735E-4</v>
      </c>
      <c r="AJ80" s="5">
        <f t="shared" si="300"/>
        <v>2.6163221745284792E-4</v>
      </c>
      <c r="AK80" s="5">
        <f t="shared" si="301"/>
        <v>1.3879969680282711E-4</v>
      </c>
      <c r="AL80" s="5">
        <f t="shared" si="302"/>
        <v>1.550737330491264E-6</v>
      </c>
      <c r="AM80" s="5">
        <f t="shared" si="303"/>
        <v>1.1146958067932009E-2</v>
      </c>
      <c r="AN80" s="5">
        <f t="shared" si="304"/>
        <v>4.9166465819123571E-3</v>
      </c>
      <c r="AO80" s="5">
        <f t="shared" si="305"/>
        <v>1.0843053981235229E-3</v>
      </c>
      <c r="AP80" s="5">
        <f t="shared" si="306"/>
        <v>1.5942006769751178E-4</v>
      </c>
      <c r="AQ80" s="5">
        <f t="shared" si="307"/>
        <v>1.7579058927029338E-5</v>
      </c>
      <c r="AR80" s="5">
        <f t="shared" si="308"/>
        <v>1.822328793647776E-5</v>
      </c>
      <c r="AS80" s="5">
        <f t="shared" si="309"/>
        <v>2.9003157924802399E-5</v>
      </c>
      <c r="AT80" s="5">
        <f t="shared" si="310"/>
        <v>2.30798956956396E-5</v>
      </c>
      <c r="AU80" s="5">
        <f t="shared" si="311"/>
        <v>1.2244220363927431E-5</v>
      </c>
      <c r="AV80" s="5">
        <f t="shared" si="312"/>
        <v>4.8718027465589665E-6</v>
      </c>
      <c r="AW80" s="5">
        <f t="shared" si="313"/>
        <v>3.023896449304449E-8</v>
      </c>
      <c r="AX80" s="5">
        <f t="shared" si="314"/>
        <v>2.9568116938458256E-3</v>
      </c>
      <c r="AY80" s="5">
        <f t="shared" si="315"/>
        <v>1.3041762621972966E-3</v>
      </c>
      <c r="AZ80" s="5">
        <f t="shared" si="316"/>
        <v>2.8761989247050079E-4</v>
      </c>
      <c r="BA80" s="5">
        <f t="shared" si="317"/>
        <v>4.2287332340270108E-5</v>
      </c>
      <c r="BB80" s="5">
        <f t="shared" si="318"/>
        <v>4.6629732242177691E-6</v>
      </c>
      <c r="BC80" s="5">
        <f t="shared" si="319"/>
        <v>4.1134435466038177E-7</v>
      </c>
      <c r="BD80" s="5">
        <f t="shared" si="320"/>
        <v>1.339640013566354E-6</v>
      </c>
      <c r="BE80" s="5">
        <f t="shared" si="321"/>
        <v>2.1320955368364304E-6</v>
      </c>
      <c r="BF80" s="5">
        <f t="shared" si="322"/>
        <v>1.6966615404746066E-6</v>
      </c>
      <c r="BG80" s="5">
        <f t="shared" si="323"/>
        <v>9.0010362518650711E-7</v>
      </c>
      <c r="BH80" s="5">
        <f t="shared" si="324"/>
        <v>3.58138548885504E-7</v>
      </c>
      <c r="BI80" s="5">
        <f t="shared" si="325"/>
        <v>1.1399862558823724E-7</v>
      </c>
      <c r="BJ80" s="8">
        <f t="shared" si="326"/>
        <v>0.65924608740319235</v>
      </c>
      <c r="BK80" s="8">
        <f t="shared" si="327"/>
        <v>0.24170477335711207</v>
      </c>
      <c r="BL80" s="8">
        <f t="shared" si="328"/>
        <v>9.7183004900128087E-2</v>
      </c>
      <c r="BM80" s="8">
        <f t="shared" si="329"/>
        <v>0.33085488544537056</v>
      </c>
      <c r="BN80" s="8">
        <f t="shared" si="330"/>
        <v>0.66784823837149432</v>
      </c>
    </row>
    <row r="81" spans="1:66" x14ac:dyDescent="0.25">
      <c r="A81" s="10" t="s">
        <v>318</v>
      </c>
      <c r="B81" t="s">
        <v>743</v>
      </c>
      <c r="C81" t="s">
        <v>385</v>
      </c>
      <c r="D81" t="s">
        <v>786</v>
      </c>
      <c r="E81" s="1">
        <f>VLOOKUP(A81,home!$A$2:$E$670,3,FALSE)</f>
        <v>1.4548000000000001</v>
      </c>
      <c r="F81" t="e">
        <f>VLOOKUP(B81,home!$B$2:$E$670,3,FALSE)</f>
        <v>#N/A</v>
      </c>
      <c r="G81">
        <f>VLOOKUP(C81,away!$B$2:$E$670,4,FALSE)</f>
        <v>0.59570000000000001</v>
      </c>
      <c r="H81">
        <f>VLOOKUP(A81,away!$A$2:$E$670,3,FALSE)</f>
        <v>1.0669</v>
      </c>
      <c r="I81">
        <f>VLOOKUP(C81,away!$B$2:$E$670,3,FALSE)</f>
        <v>1.8121</v>
      </c>
      <c r="J81" t="e">
        <f>VLOOKUP(B81,home!$B$2:$E$670,4,FALSE)</f>
        <v>#N/A</v>
      </c>
      <c r="K81" s="3" t="e">
        <f t="shared" si="276"/>
        <v>#N/A</v>
      </c>
      <c r="L81" s="3" t="e">
        <f t="shared" si="277"/>
        <v>#N/A</v>
      </c>
      <c r="M81" s="5" t="e">
        <f t="shared" si="331"/>
        <v>#N/A</v>
      </c>
      <c r="N81" s="5" t="e">
        <f t="shared" si="278"/>
        <v>#N/A</v>
      </c>
      <c r="O81" s="5" t="e">
        <f t="shared" si="279"/>
        <v>#N/A</v>
      </c>
      <c r="P81" s="5" t="e">
        <f t="shared" si="280"/>
        <v>#N/A</v>
      </c>
      <c r="Q81" s="5" t="e">
        <f t="shared" si="281"/>
        <v>#N/A</v>
      </c>
      <c r="R81" s="5" t="e">
        <f t="shared" si="282"/>
        <v>#N/A</v>
      </c>
      <c r="S81" s="5" t="e">
        <f t="shared" si="283"/>
        <v>#N/A</v>
      </c>
      <c r="T81" s="5" t="e">
        <f t="shared" si="284"/>
        <v>#N/A</v>
      </c>
      <c r="U81" s="5" t="e">
        <f t="shared" si="285"/>
        <v>#N/A</v>
      </c>
      <c r="V81" s="5" t="e">
        <f t="shared" si="286"/>
        <v>#N/A</v>
      </c>
      <c r="W81" s="5" t="e">
        <f t="shared" si="287"/>
        <v>#N/A</v>
      </c>
      <c r="X81" s="5" t="e">
        <f t="shared" si="288"/>
        <v>#N/A</v>
      </c>
      <c r="Y81" s="5" t="e">
        <f t="shared" si="289"/>
        <v>#N/A</v>
      </c>
      <c r="Z81" s="5" t="e">
        <f t="shared" si="290"/>
        <v>#N/A</v>
      </c>
      <c r="AA81" s="5" t="e">
        <f t="shared" si="291"/>
        <v>#N/A</v>
      </c>
      <c r="AB81" s="5" t="e">
        <f t="shared" si="292"/>
        <v>#N/A</v>
      </c>
      <c r="AC81" s="5" t="e">
        <f t="shared" si="293"/>
        <v>#N/A</v>
      </c>
      <c r="AD81" s="5" t="e">
        <f t="shared" si="294"/>
        <v>#N/A</v>
      </c>
      <c r="AE81" s="5" t="e">
        <f t="shared" si="295"/>
        <v>#N/A</v>
      </c>
      <c r="AF81" s="5" t="e">
        <f t="shared" si="296"/>
        <v>#N/A</v>
      </c>
      <c r="AG81" s="5" t="e">
        <f t="shared" si="297"/>
        <v>#N/A</v>
      </c>
      <c r="AH81" s="5" t="e">
        <f t="shared" si="298"/>
        <v>#N/A</v>
      </c>
      <c r="AI81" s="5" t="e">
        <f t="shared" si="299"/>
        <v>#N/A</v>
      </c>
      <c r="AJ81" s="5" t="e">
        <f t="shared" si="300"/>
        <v>#N/A</v>
      </c>
      <c r="AK81" s="5" t="e">
        <f t="shared" si="301"/>
        <v>#N/A</v>
      </c>
      <c r="AL81" s="5" t="e">
        <f t="shared" si="302"/>
        <v>#N/A</v>
      </c>
      <c r="AM81" s="5" t="e">
        <f t="shared" si="303"/>
        <v>#N/A</v>
      </c>
      <c r="AN81" s="5" t="e">
        <f t="shared" si="304"/>
        <v>#N/A</v>
      </c>
      <c r="AO81" s="5" t="e">
        <f t="shared" si="305"/>
        <v>#N/A</v>
      </c>
      <c r="AP81" s="5" t="e">
        <f t="shared" si="306"/>
        <v>#N/A</v>
      </c>
      <c r="AQ81" s="5" t="e">
        <f t="shared" si="307"/>
        <v>#N/A</v>
      </c>
      <c r="AR81" s="5" t="e">
        <f t="shared" si="308"/>
        <v>#N/A</v>
      </c>
      <c r="AS81" s="5" t="e">
        <f t="shared" si="309"/>
        <v>#N/A</v>
      </c>
      <c r="AT81" s="5" t="e">
        <f t="shared" si="310"/>
        <v>#N/A</v>
      </c>
      <c r="AU81" s="5" t="e">
        <f t="shared" si="311"/>
        <v>#N/A</v>
      </c>
      <c r="AV81" s="5" t="e">
        <f t="shared" si="312"/>
        <v>#N/A</v>
      </c>
      <c r="AW81" s="5" t="e">
        <f t="shared" si="313"/>
        <v>#N/A</v>
      </c>
      <c r="AX81" s="5" t="e">
        <f t="shared" si="314"/>
        <v>#N/A</v>
      </c>
      <c r="AY81" s="5" t="e">
        <f t="shared" si="315"/>
        <v>#N/A</v>
      </c>
      <c r="AZ81" s="5" t="e">
        <f t="shared" si="316"/>
        <v>#N/A</v>
      </c>
      <c r="BA81" s="5" t="e">
        <f t="shared" si="317"/>
        <v>#N/A</v>
      </c>
      <c r="BB81" s="5" t="e">
        <f t="shared" si="318"/>
        <v>#N/A</v>
      </c>
      <c r="BC81" s="5" t="e">
        <f t="shared" si="319"/>
        <v>#N/A</v>
      </c>
      <c r="BD81" s="5" t="e">
        <f t="shared" si="320"/>
        <v>#N/A</v>
      </c>
      <c r="BE81" s="5" t="e">
        <f t="shared" si="321"/>
        <v>#N/A</v>
      </c>
      <c r="BF81" s="5" t="e">
        <f t="shared" si="322"/>
        <v>#N/A</v>
      </c>
      <c r="BG81" s="5" t="e">
        <f t="shared" si="323"/>
        <v>#N/A</v>
      </c>
      <c r="BH81" s="5" t="e">
        <f t="shared" si="324"/>
        <v>#N/A</v>
      </c>
      <c r="BI81" s="5" t="e">
        <f t="shared" si="325"/>
        <v>#N/A</v>
      </c>
      <c r="BJ81" s="8" t="e">
        <f t="shared" si="326"/>
        <v>#N/A</v>
      </c>
      <c r="BK81" s="8" t="e">
        <f t="shared" si="327"/>
        <v>#N/A</v>
      </c>
      <c r="BL81" s="8" t="e">
        <f t="shared" si="328"/>
        <v>#N/A</v>
      </c>
      <c r="BM81" s="8" t="e">
        <f t="shared" si="329"/>
        <v>#N/A</v>
      </c>
      <c r="BN81" s="8" t="e">
        <f t="shared" si="330"/>
        <v>#N/A</v>
      </c>
    </row>
    <row r="82" spans="1:66" x14ac:dyDescent="0.25">
      <c r="A82" s="10" t="s">
        <v>19</v>
      </c>
      <c r="B82" t="s">
        <v>145</v>
      </c>
      <c r="C82" t="s">
        <v>231</v>
      </c>
      <c r="D82" s="11">
        <v>44389</v>
      </c>
      <c r="E82" s="1">
        <f>VLOOKUP(A82,home!$A$2:$E$670,3,FALSE)</f>
        <v>1.51</v>
      </c>
      <c r="F82">
        <f>VLOOKUP(B82,home!$B$2:$E$670,3,FALSE)</f>
        <v>1.7219</v>
      </c>
      <c r="G82">
        <f>VLOOKUP(C82,away!$B$2:$E$670,4,FALSE)</f>
        <v>0.80720000000000003</v>
      </c>
      <c r="H82">
        <f>VLOOKUP(A82,away!$A$2:$E$670,3,FALSE)</f>
        <v>1.1733</v>
      </c>
      <c r="I82">
        <f>VLOOKUP(C82,away!$B$2:$E$670,3,FALSE)</f>
        <v>1.5177</v>
      </c>
      <c r="J82">
        <f>VLOOKUP(B82,home!$B$2:$E$670,4,FALSE)</f>
        <v>0.4546</v>
      </c>
      <c r="K82" s="3">
        <f t="shared" ref="K82:K97" si="332">E82*F82*G82</f>
        <v>2.0987756968000002</v>
      </c>
      <c r="L82" s="3">
        <f t="shared" ref="L82:L97" si="333">H82*I82*J82</f>
        <v>0.80951413458600008</v>
      </c>
      <c r="M82" s="5">
        <f t="shared" si="331"/>
        <v>5.4568972260016703E-2</v>
      </c>
      <c r="N82" s="5">
        <f t="shared" ref="N82:N97" si="334">_xlfn.POISSON.DIST(1,K82,FALSE) * _xlfn.POISSON.DIST(0,L82,FALSE)</f>
        <v>0.11452803277867643</v>
      </c>
      <c r="O82" s="5">
        <f t="shared" ref="O82:O97" si="335">_xlfn.POISSON.DIST(0,K82,FALSE) * _xlfn.POISSON.DIST(1,L82,FALSE)</f>
        <v>4.4174354354314868E-2</v>
      </c>
      <c r="P82" s="5">
        <f t="shared" ref="P82:P97" si="336">_xlfn.POISSON.DIST(1,K82,FALSE) * _xlfn.POISSON.DIST(1,L82,FALSE)</f>
        <v>9.2712061340667298E-2</v>
      </c>
      <c r="Q82" s="5">
        <f t="shared" ref="Q82:Q97" si="337">_xlfn.POISSON.DIST(2,K82,FALSE) * _xlfn.POISSON.DIST(0,L82,FALSE)</f>
        <v>0.12018432589909998</v>
      </c>
      <c r="R82" s="5">
        <f t="shared" ref="R82:R97" si="338">_xlfn.POISSON.DIST(0,K82,FALSE) * _xlfn.POISSON.DIST(2,L82,FALSE)</f>
        <v>1.7879882118014251E-2</v>
      </c>
      <c r="S82" s="5">
        <f t="shared" ref="S82:S97" si="339">_xlfn.POISSON.DIST(2,K82,FALSE) * _xlfn.POISSON.DIST(2,L82,FALSE)</f>
        <v>3.9379183636988238E-2</v>
      </c>
      <c r="T82" s="5">
        <f t="shared" ref="T82:T97" si="340">_xlfn.POISSON.DIST(2,K82,FALSE) * _xlfn.POISSON.DIST(1,L82,FALSE)</f>
        <v>9.7290910571011718E-2</v>
      </c>
      <c r="U82" s="5">
        <f t="shared" ref="U82:U97" si="341">_xlfn.POISSON.DIST(1,K82,FALSE) * _xlfn.POISSON.DIST(2,L82,FALSE)</f>
        <v>3.752586205093722E-2</v>
      </c>
      <c r="V82" s="5">
        <f t="shared" ref="V82:V97" si="342">_xlfn.POISSON.DIST(3,K82,FALSE) * _xlfn.POISSON.DIST(3,L82,FALSE)</f>
        <v>7.4338648618882926E-3</v>
      </c>
      <c r="W82" s="5">
        <f t="shared" ref="W82:W97" si="343">_xlfn.POISSON.DIST(3,K82,FALSE) * _xlfn.POISSON.DIST(0,L82,FALSE)</f>
        <v>8.4079980777773969E-2</v>
      </c>
      <c r="X82" s="5">
        <f t="shared" ref="X82:X97" si="344">_xlfn.POISSON.DIST(3,K82,FALSE) * _xlfn.POISSON.DIST(1,L82,FALSE)</f>
        <v>6.8063932875327207E-2</v>
      </c>
      <c r="Y82" s="5">
        <f t="shared" ref="Y82:Y97" si="345">_xlfn.POISSON.DIST(3,K82,FALSE) * _xlfn.POISSON.DIST(2,L82,FALSE)</f>
        <v>2.7549357859045054E-2</v>
      </c>
      <c r="Z82" s="5">
        <f t="shared" ref="Z82:Z97" si="346">_xlfn.POISSON.DIST(0,K82,FALSE) * _xlfn.POISSON.DIST(3,L82,FALSE)</f>
        <v>4.8246724330880016E-3</v>
      </c>
      <c r="AA82" s="5">
        <f t="shared" ref="AA82:AA97" si="347">_xlfn.POISSON.DIST(1,K82,FALSE) * _xlfn.POISSON.DIST(3,L82,FALSE)</f>
        <v>1.0125905247586022E-2</v>
      </c>
      <c r="AB82" s="5">
        <f t="shared" ref="AB82:AB97" si="348">_xlfn.POISSON.DIST(2,K82,FALSE) * _xlfn.POISSON.DIST(3,L82,FALSE)</f>
        <v>1.0626001920866568E-2</v>
      </c>
      <c r="AC82" s="5">
        <f t="shared" ref="AC82:AC97" si="349">_xlfn.POISSON.DIST(4,K82,FALSE) * _xlfn.POISSON.DIST(4,L82,FALSE)</f>
        <v>7.8937822462277001E-4</v>
      </c>
      <c r="AD82" s="5">
        <f t="shared" ref="AD82:AD97" si="350">_xlfn.POISSON.DIST(4,K82,FALSE) * _xlfn.POISSON.DIST(0,L82,FALSE)</f>
        <v>4.41162550609508E-2</v>
      </c>
      <c r="AE82" s="5">
        <f t="shared" ref="AE82:AE97" si="351">_xlfn.POISSON.DIST(4,K82,FALSE) * _xlfn.POISSON.DIST(1,L82,FALSE)</f>
        <v>3.5712732036840833E-2</v>
      </c>
      <c r="AF82" s="5">
        <f t="shared" ref="AF82:AF97" si="352">_xlfn.POISSON.DIST(4,K82,FALSE) * _xlfn.POISSON.DIST(2,L82,FALSE)</f>
        <v>1.4454980684252463E-2</v>
      </c>
      <c r="AG82" s="5">
        <f t="shared" ref="AG82:AG97" si="353">_xlfn.POISSON.DIST(4,K82,FALSE) * _xlfn.POISSON.DIST(3,L82,FALSE)</f>
        <v>3.9005037263566602E-3</v>
      </c>
      <c r="AH82" s="5">
        <f t="shared" ref="AH82:AH97" si="354">_xlfn.POISSON.DIST(0,K82,FALSE) * _xlfn.POISSON.DIST(4,L82,FALSE)</f>
        <v>9.7641013233304126E-4</v>
      </c>
      <c r="AI82" s="5">
        <f t="shared" ref="AI82:AI97" si="355">_xlfn.POISSON.DIST(1,K82,FALSE) * _xlfn.POISSON.DIST(4,L82,FALSE)</f>
        <v>2.0492658558498591E-3</v>
      </c>
      <c r="AJ82" s="5">
        <f t="shared" ref="AJ82:AJ97" si="356">_xlfn.POISSON.DIST(2,K82,FALSE) * _xlfn.POISSON.DIST(4,L82,FALSE)</f>
        <v>2.1504746872698689E-3</v>
      </c>
      <c r="AK82" s="5">
        <f t="shared" ref="AK82:AK97" si="357">_xlfn.POISSON.DIST(3,K82,FALSE) * _xlfn.POISSON.DIST(4,L82,FALSE)</f>
        <v>1.504454670075194E-3</v>
      </c>
      <c r="AL82" s="5">
        <f t="shared" ref="AL82:AL97" si="358">_xlfn.POISSON.DIST(5,K82,FALSE) * _xlfn.POISSON.DIST(5,L82,FALSE)</f>
        <v>5.3645783932666624E-5</v>
      </c>
      <c r="AM82" s="5">
        <f t="shared" ref="AM82:AM97" si="359">_xlfn.POISSON.DIST(5,K82,FALSE) * _xlfn.POISSON.DIST(0,L82,FALSE)</f>
        <v>1.8518024791150722E-2</v>
      </c>
      <c r="AN82" s="5">
        <f t="shared" ref="AN82:AN97" si="360">_xlfn.POISSON.DIST(5,K82,FALSE) * _xlfn.POISSON.DIST(1,L82,FALSE)</f>
        <v>1.4990602813050473E-2</v>
      </c>
      <c r="AO82" s="5">
        <f t="shared" ref="AO82:AO97" si="361">_xlfn.POISSON.DIST(5,K82,FALSE) * _xlfn.POISSON.DIST(2,L82,FALSE)</f>
        <v>6.0675524315645058E-3</v>
      </c>
      <c r="AP82" s="5">
        <f t="shared" ref="AP82:AP97" si="362">_xlfn.POISSON.DIST(5,K82,FALSE) * _xlfn.POISSON.DIST(3,L82,FALSE)</f>
        <v>1.6372564852310404E-3</v>
      </c>
      <c r="AQ82" s="5">
        <f t="shared" ref="AQ82:AQ97" si="363">_xlfn.POISSON.DIST(5,K82,FALSE) * _xlfn.POISSON.DIST(4,L82,FALSE)</f>
        <v>3.3134556668428048E-4</v>
      </c>
      <c r="AR82" s="5">
        <f t="shared" ref="AR82:AR97" si="364">_xlfn.POISSON.DIST(0,K82,FALSE) * _xlfn.POISSON.DIST(5,L82,FALSE)</f>
        <v>1.5808356065531677E-4</v>
      </c>
      <c r="AS82" s="5">
        <f t="shared" ref="AS82:AS97" si="365">_xlfn.POISSON.DIST(1,K82,FALSE) * _xlfn.POISSON.DIST(5,L82,FALSE)</f>
        <v>3.3178193516698748E-4</v>
      </c>
      <c r="AT82" s="5">
        <f t="shared" ref="AT82:AT97" si="366">_xlfn.POISSON.DIST(2,K82,FALSE) * _xlfn.POISSON.DIST(5,L82,FALSE)</f>
        <v>3.4816793108287343E-4</v>
      </c>
      <c r="AU82" s="5">
        <f t="shared" ref="AU82:AU97" si="367">_xlfn.POISSON.DIST(3,K82,FALSE) * _xlfn.POISSON.DIST(5,L82,FALSE)</f>
        <v>2.4357546405395742E-4</v>
      </c>
      <c r="AV82" s="5">
        <f t="shared" ref="AV82:AV97" si="368">_xlfn.POISSON.DIST(4,K82,FALSE) * _xlfn.POISSON.DIST(5,L82,FALSE)</f>
        <v>1.2780256607330698E-4</v>
      </c>
      <c r="AW82" s="5">
        <f t="shared" ref="AW82:AW97" si="369">_xlfn.POISSON.DIST(6,K82,FALSE) * _xlfn.POISSON.DIST(6,L82,FALSE)</f>
        <v>2.5317659695649402E-6</v>
      </c>
      <c r="AX82" s="5">
        <f t="shared" ref="AX82:AX97" si="370">_xlfn.POISSON.DIST(6,K82,FALSE) * _xlfn.POISSON.DIST(0,L82,FALSE)</f>
        <v>6.4775300640678339E-3</v>
      </c>
      <c r="AY82" s="5">
        <f t="shared" ref="AY82:AY97" si="371">_xlfn.POISSON.DIST(6,K82,FALSE) * _xlfn.POISSON.DIST(1,L82,FALSE)</f>
        <v>5.2436521440686699E-3</v>
      </c>
      <c r="AZ82" s="5">
        <f t="shared" ref="AZ82:AZ97" si="372">_xlfn.POISSON.DIST(6,K82,FALSE) * _xlfn.POISSON.DIST(2,L82,FALSE)</f>
        <v>2.1224052637378865E-3</v>
      </c>
      <c r="BA82" s="5">
        <f t="shared" ref="BA82:BA97" si="373">_xlfn.POISSON.DIST(6,K82,FALSE) * _xlfn.POISSON.DIST(3,L82,FALSE)</f>
        <v>5.7270568677184888E-4</v>
      </c>
      <c r="BB82" s="5">
        <f t="shared" ref="BB82:BB97" si="374">_xlfn.POISSON.DIST(6,K82,FALSE) * _xlfn.POISSON.DIST(4,L82,FALSE)</f>
        <v>1.1590333709989851E-4</v>
      </c>
      <c r="BC82" s="5">
        <f t="shared" ref="BC82:BC97" si="375">_xlfn.POISSON.DIST(6,K82,FALSE) * _xlfn.POISSON.DIST(5,L82,FALSE)</f>
        <v>1.8765077925610759E-5</v>
      </c>
      <c r="BD82" s="5">
        <f t="shared" ref="BD82:BD97" si="376">_xlfn.POISSON.DIST(0,K82,FALSE) * _xlfn.POISSON.DIST(6,L82,FALSE)</f>
        <v>2.1328479466027024E-5</v>
      </c>
      <c r="BE82" s="5">
        <f t="shared" ref="BE82:BE97" si="377">_xlfn.POISSON.DIST(1,K82,FALSE) * _xlfn.POISSON.DIST(6,L82,FALSE)</f>
        <v>4.476369435299536E-5</v>
      </c>
      <c r="BF82" s="5">
        <f t="shared" ref="BF82:BF97" si="378">_xlfn.POISSON.DIST(2,K82,FALSE) * _xlfn.POISSON.DIST(6,L82,FALSE)</f>
        <v>4.6974476903525047E-5</v>
      </c>
      <c r="BG82" s="5">
        <f t="shared" ref="BG82:BG97" si="379">_xlfn.POISSON.DIST(3,K82,FALSE) * _xlfn.POISSON.DIST(6,L82,FALSE)</f>
        <v>3.2862963498337102E-5</v>
      </c>
      <c r="BH82" s="5">
        <f t="shared" ref="BH82:BH97" si="380">_xlfn.POISSON.DIST(4,K82,FALSE) * _xlfn.POISSON.DIST(6,L82,FALSE)</f>
        <v>1.7242997278783862E-5</v>
      </c>
      <c r="BI82" s="5">
        <f t="shared" ref="BI82:BI97" si="381">_xlfn.POISSON.DIST(5,K82,FALSE) * _xlfn.POISSON.DIST(6,L82,FALSE)</f>
        <v>7.2378367257400253E-6</v>
      </c>
      <c r="BJ82" s="8">
        <f t="shared" ref="BJ82:BJ97" si="382">SUM(N82,Q82,T82,W82,X82,Y82,AD82,AE82,AF82,AG82,AM82,AN82,AO82,AP82,AQ82,AX82,AY82,AZ82,BA82,BB82,BC82)</f>
        <v>0.66597675593068761</v>
      </c>
      <c r="BK82" s="8">
        <f t="shared" ref="BK82:BK97" si="383">SUM(M82,P82,S82,V82,AC82,AL82,AY82)</f>
        <v>0.20018075825218462</v>
      </c>
      <c r="BL82" s="8">
        <f t="shared" ref="BL82:BL97" si="384">SUM(O82,R82,U82,AA82,AB82,AH82,AI82,AJ82,AK82,AR82,AS82,AT82,AU82,AV82,BD82,BE82,BF82,BG82,BH82,BI82)</f>
        <v>0.12839243294250474</v>
      </c>
      <c r="BM82" s="8">
        <f t="shared" ref="BM82:BM97" si="385">SUM(S82:BI82)</f>
        <v>0.55008587042957624</v>
      </c>
      <c r="BN82" s="8">
        <f t="shared" ref="BN82:BN97" si="386">SUM(M82:R82)</f>
        <v>0.44404762875078951</v>
      </c>
    </row>
    <row r="83" spans="1:66" x14ac:dyDescent="0.25">
      <c r="A83" s="10" t="s">
        <v>13</v>
      </c>
      <c r="B83" t="s">
        <v>52</v>
      </c>
      <c r="C83" t="s">
        <v>248</v>
      </c>
      <c r="D83" s="11">
        <v>44389</v>
      </c>
      <c r="E83" s="1">
        <f>VLOOKUP(A83,home!$A$2:$E$670,3,FALSE)</f>
        <v>1.756</v>
      </c>
      <c r="F83">
        <f>VLOOKUP(B83,home!$B$2:$E$670,3,FALSE)</f>
        <v>1.4237</v>
      </c>
      <c r="G83">
        <f>VLOOKUP(C83,away!$B$2:$E$670,4,FALSE)</f>
        <v>0.33479999999999999</v>
      </c>
      <c r="H83">
        <f>VLOOKUP(A83,away!$A$2:$E$670,3,FALSE)</f>
        <v>1.3160000000000001</v>
      </c>
      <c r="I83">
        <f>VLOOKUP(C83,away!$B$2:$E$670,3,FALSE)</f>
        <v>1.4589000000000001</v>
      </c>
      <c r="J83">
        <f>VLOOKUP(B83,home!$B$2:$E$670,4,FALSE)</f>
        <v>0.81420000000000003</v>
      </c>
      <c r="K83" s="3">
        <f t="shared" si="332"/>
        <v>0.83700575855999992</v>
      </c>
      <c r="L83" s="3">
        <f t="shared" si="333"/>
        <v>1.5631926760800003</v>
      </c>
      <c r="M83" s="5">
        <f t="shared" si="331"/>
        <v>9.0699953490960786E-2</v>
      </c>
      <c r="N83" s="5">
        <f t="shared" si="334"/>
        <v>7.5916383373058338E-2</v>
      </c>
      <c r="O83" s="5">
        <f t="shared" si="335"/>
        <v>0.14178150301786657</v>
      </c>
      <c r="P83" s="5">
        <f t="shared" si="336"/>
        <v>0.11867193448324632</v>
      </c>
      <c r="Q83" s="5">
        <f t="shared" si="337"/>
        <v>3.1771225026149236E-2</v>
      </c>
      <c r="R83" s="5">
        <f t="shared" si="338"/>
        <v>0.11081590356057175</v>
      </c>
      <c r="S83" s="5">
        <f t="shared" si="339"/>
        <v>3.8817627495805258E-2</v>
      </c>
      <c r="T83" s="5">
        <f t="shared" si="340"/>
        <v>4.9664546270966108E-2</v>
      </c>
      <c r="U83" s="5">
        <f t="shared" si="341"/>
        <v>9.2753549420228149E-2</v>
      </c>
      <c r="V83" s="5">
        <f t="shared" si="342"/>
        <v>5.6432259085218628E-3</v>
      </c>
      <c r="W83" s="5">
        <f t="shared" si="343"/>
        <v>8.8642327677974971E-3</v>
      </c>
      <c r="X83" s="5">
        <f t="shared" si="344"/>
        <v>1.3856503741689398E-2</v>
      </c>
      <c r="Y83" s="5">
        <f t="shared" si="345"/>
        <v>1.0830192582541994E-2</v>
      </c>
      <c r="Z83" s="5">
        <f t="shared" si="346"/>
        <v>5.774220294635779E-2</v>
      </c>
      <c r="AA83" s="5">
        <f t="shared" si="347"/>
        <v>4.8330556378041657E-2</v>
      </c>
      <c r="AB83" s="5">
        <f t="shared" si="348"/>
        <v>2.0226477001414802E-2</v>
      </c>
      <c r="AC83" s="5">
        <f t="shared" si="349"/>
        <v>4.6147524717102435E-4</v>
      </c>
      <c r="AD83" s="5">
        <f t="shared" si="350"/>
        <v>1.8548534679656875E-3</v>
      </c>
      <c r="AE83" s="5">
        <f t="shared" si="351"/>
        <v>2.8994933563255523E-3</v>
      </c>
      <c r="AF83" s="5">
        <f t="shared" si="352"/>
        <v>2.2662333894753611E-3</v>
      </c>
      <c r="AG83" s="5">
        <f t="shared" si="353"/>
        <v>1.1808531455719464E-3</v>
      </c>
      <c r="AH83" s="5">
        <f t="shared" si="354"/>
        <v>2.2565547186617883E-2</v>
      </c>
      <c r="AI83" s="5">
        <f t="shared" si="355"/>
        <v>1.8887492940256573E-2</v>
      </c>
      <c r="AJ83" s="5">
        <f t="shared" si="356"/>
        <v>7.9044701778780493E-3</v>
      </c>
      <c r="AK83" s="5">
        <f t="shared" si="357"/>
        <v>2.205362352416571E-3</v>
      </c>
      <c r="AL83" s="5">
        <f t="shared" si="358"/>
        <v>2.4151792008747875E-5</v>
      </c>
      <c r="AM83" s="5">
        <f t="shared" si="359"/>
        <v>3.1050460679445352E-4</v>
      </c>
      <c r="AN83" s="5">
        <f t="shared" si="360"/>
        <v>4.8537852723019008E-4</v>
      </c>
      <c r="AO83" s="5">
        <f t="shared" si="361"/>
        <v>3.7937007944636509E-4</v>
      </c>
      <c r="AP83" s="5">
        <f t="shared" si="362"/>
        <v>1.9767617657148189E-4</v>
      </c>
      <c r="AQ83" s="5">
        <f t="shared" si="363"/>
        <v>7.7251487863009386E-5</v>
      </c>
      <c r="AR83" s="5">
        <f t="shared" si="364"/>
        <v>7.0548596187717501E-3</v>
      </c>
      <c r="AS83" s="5">
        <f t="shared" si="365"/>
        <v>5.9049581267443607E-3</v>
      </c>
      <c r="AT83" s="5">
        <f t="shared" si="366"/>
        <v>2.4712419780703503E-3</v>
      </c>
      <c r="AU83" s="5">
        <f t="shared" si="367"/>
        <v>6.8948125548002931E-4</v>
      </c>
      <c r="AV83" s="5">
        <f t="shared" si="368"/>
        <v>1.4427494531399072E-4</v>
      </c>
      <c r="AW83" s="5">
        <f t="shared" si="369"/>
        <v>8.7778431600260447E-7</v>
      </c>
      <c r="AX83" s="5">
        <f t="shared" si="370"/>
        <v>4.3315690657727659E-5</v>
      </c>
      <c r="AY83" s="5">
        <f t="shared" si="371"/>
        <v>6.7710770395506775E-5</v>
      </c>
      <c r="AZ83" s="5">
        <f t="shared" si="372"/>
        <v>5.292249018699535E-5</v>
      </c>
      <c r="BA83" s="5">
        <f t="shared" si="373"/>
        <v>2.7576016353408934E-5</v>
      </c>
      <c r="BB83" s="5">
        <f t="shared" si="374"/>
        <v>1.0776656699777793E-5</v>
      </c>
      <c r="BC83" s="5">
        <f t="shared" si="375"/>
        <v>3.369198165144225E-6</v>
      </c>
      <c r="BD83" s="5">
        <f t="shared" si="376"/>
        <v>1.8380174811394234E-3</v>
      </c>
      <c r="BE83" s="5">
        <f t="shared" si="377"/>
        <v>1.5384312160476434E-3</v>
      </c>
      <c r="BF83" s="5">
        <f t="shared" si="378"/>
        <v>6.4383789349017049E-4</v>
      </c>
      <c r="BG83" s="5">
        <f t="shared" si="379"/>
        <v>1.7963200814347083E-4</v>
      </c>
      <c r="BH83" s="5">
        <f t="shared" si="380"/>
        <v>3.7588256309445469E-5</v>
      </c>
      <c r="BI83" s="5">
        <f t="shared" si="381"/>
        <v>6.2923173970470249E-6</v>
      </c>
      <c r="BJ83" s="8">
        <f t="shared" si="382"/>
        <v>0.20076036882190518</v>
      </c>
      <c r="BK83" s="8">
        <f t="shared" si="383"/>
        <v>0.25438607918810957</v>
      </c>
      <c r="BL83" s="8">
        <f t="shared" si="384"/>
        <v>0.48597947713219974</v>
      </c>
      <c r="BM83" s="8">
        <f t="shared" si="385"/>
        <v>0.42914439215063976</v>
      </c>
      <c r="BN83" s="8">
        <f t="shared" si="386"/>
        <v>0.56965690295185301</v>
      </c>
    </row>
    <row r="84" spans="1:66" x14ac:dyDescent="0.25">
      <c r="A84" s="10" t="s">
        <v>22</v>
      </c>
      <c r="B84" t="s">
        <v>308</v>
      </c>
      <c r="C84" t="s">
        <v>246</v>
      </c>
      <c r="D84" s="11">
        <v>44389</v>
      </c>
      <c r="E84" s="1">
        <f>VLOOKUP(A84,home!$A$2:$E$670,3,FALSE)</f>
        <v>1.5048999999999999</v>
      </c>
      <c r="F84">
        <f>VLOOKUP(B84,home!$B$2:$E$670,3,FALSE)</f>
        <v>0.95520000000000005</v>
      </c>
      <c r="G84">
        <f>VLOOKUP(C84,away!$B$2:$E$670,4,FALSE)</f>
        <v>0.58040000000000003</v>
      </c>
      <c r="H84">
        <f>VLOOKUP(A84,away!$A$2:$E$670,3,FALSE)</f>
        <v>1.3310999999999999</v>
      </c>
      <c r="I84">
        <f>VLOOKUP(C84,away!$B$2:$E$670,3,FALSE)</f>
        <v>1.9712000000000001</v>
      </c>
      <c r="J84">
        <f>VLOOKUP(B84,home!$B$2:$E$670,4,FALSE)</f>
        <v>0.56340000000000001</v>
      </c>
      <c r="K84" s="3">
        <f t="shared" si="332"/>
        <v>0.83431367059200012</v>
      </c>
      <c r="L84" s="3">
        <f t="shared" si="333"/>
        <v>1.4782851578880001</v>
      </c>
      <c r="M84" s="5">
        <f t="shared" si="331"/>
        <v>9.9003623502697508E-2</v>
      </c>
      <c r="N84" s="5">
        <f t="shared" si="334"/>
        <v>8.2600076526443952E-2</v>
      </c>
      <c r="O84" s="5">
        <f t="shared" si="335"/>
        <v>0.14635558720116928</v>
      </c>
      <c r="P84" s="5">
        <f t="shared" si="336"/>
        <v>0.12210646716945509</v>
      </c>
      <c r="Q84" s="5">
        <f t="shared" si="337"/>
        <v>3.4457186518978777E-2</v>
      </c>
      <c r="R84" s="5">
        <f t="shared" si="338"/>
        <v>0.10817764616673578</v>
      </c>
      <c r="S84" s="5">
        <f t="shared" si="339"/>
        <v>3.7650110160359358E-2</v>
      </c>
      <c r="T84" s="5">
        <f t="shared" si="340"/>
        <v>5.0937547413584805E-2</v>
      </c>
      <c r="U84" s="5">
        <f t="shared" si="341"/>
        <v>9.0254089049371919E-2</v>
      </c>
      <c r="V84" s="5">
        <f t="shared" si="342"/>
        <v>5.1595439726473211E-3</v>
      </c>
      <c r="W84" s="5">
        <f t="shared" si="343"/>
        <v>9.5827005876407915E-3</v>
      </c>
      <c r="X84" s="5">
        <f t="shared" si="344"/>
        <v>1.4165964051193998E-2</v>
      </c>
      <c r="Y84" s="5">
        <f t="shared" si="345"/>
        <v>1.047066720202753E-2</v>
      </c>
      <c r="Z84" s="5">
        <f t="shared" si="346"/>
        <v>5.3305802914515046E-2</v>
      </c>
      <c r="AA84" s="5">
        <f t="shared" si="347"/>
        <v>4.447376009346278E-2</v>
      </c>
      <c r="AB84" s="5">
        <f t="shared" si="348"/>
        <v>1.8552533014302472E-2</v>
      </c>
      <c r="AC84" s="5">
        <f t="shared" si="349"/>
        <v>3.9772135630991226E-4</v>
      </c>
      <c r="AD84" s="5">
        <f t="shared" si="350"/>
        <v>1.998744525364676E-3</v>
      </c>
      <c r="AE84" s="5">
        <f t="shared" si="351"/>
        <v>2.9547143662564958E-3</v>
      </c>
      <c r="AF84" s="5">
        <f t="shared" si="352"/>
        <v>2.1839551967177133E-3</v>
      </c>
      <c r="AG84" s="5">
        <f t="shared" si="353"/>
        <v>1.076169517600054E-3</v>
      </c>
      <c r="AH84" s="5">
        <f t="shared" si="354"/>
        <v>1.9700294319457627E-2</v>
      </c>
      <c r="AI84" s="5">
        <f t="shared" si="355"/>
        <v>1.643622486540942E-2</v>
      </c>
      <c r="AJ84" s="5">
        <f t="shared" si="356"/>
        <v>6.8564835490676178E-3</v>
      </c>
      <c r="AK84" s="5">
        <f t="shared" si="357"/>
        <v>1.9068193190587565E-3</v>
      </c>
      <c r="AL84" s="5">
        <f t="shared" si="358"/>
        <v>1.9621241331848532E-5</v>
      </c>
      <c r="AM84" s="5">
        <f t="shared" si="359"/>
        <v>3.3351597630653371E-4</v>
      </c>
      <c r="AN84" s="5">
        <f t="shared" si="360"/>
        <v>4.9303171769247457E-4</v>
      </c>
      <c r="AO84" s="5">
        <f t="shared" si="361"/>
        <v>3.6442073531640592E-4</v>
      </c>
      <c r="AP84" s="5">
        <f t="shared" si="362"/>
        <v>1.7957258808162468E-4</v>
      </c>
      <c r="AQ84" s="5">
        <f t="shared" si="363"/>
        <v>6.6364872931150355E-5</v>
      </c>
      <c r="AR84" s="5">
        <f t="shared" si="364"/>
        <v>5.8245305396958987E-3</v>
      </c>
      <c r="AS84" s="5">
        <f t="shared" si="365"/>
        <v>4.8594854540488881E-3</v>
      </c>
      <c r="AT84" s="5">
        <f t="shared" si="366"/>
        <v>2.0271675731779798E-3</v>
      </c>
      <c r="AU84" s="5">
        <f t="shared" si="367"/>
        <v>5.637645396277326E-4</v>
      </c>
      <c r="AV84" s="5">
        <f t="shared" si="368"/>
        <v>1.1758911560160564E-4</v>
      </c>
      <c r="AW84" s="5">
        <f t="shared" si="369"/>
        <v>6.722201941668318E-7</v>
      </c>
      <c r="AX84" s="5">
        <f t="shared" si="370"/>
        <v>4.6376156398896422E-5</v>
      </c>
      <c r="AY84" s="5">
        <f t="shared" si="371"/>
        <v>6.8557183684381183E-5</v>
      </c>
      <c r="AZ84" s="5">
        <f t="shared" si="372"/>
        <v>5.0673533553611036E-5</v>
      </c>
      <c r="BA84" s="5">
        <f t="shared" si="373"/>
        <v>2.4969977516680909E-5</v>
      </c>
      <c r="BB84" s="5">
        <f t="shared" si="374"/>
        <v>9.228186788926615E-6</v>
      </c>
      <c r="BC84" s="5">
        <f t="shared" si="375"/>
        <v>2.7283783128576675E-6</v>
      </c>
      <c r="BD84" s="5">
        <f t="shared" si="376"/>
        <v>1.4350528414163043E-3</v>
      </c>
      <c r="BE84" s="5">
        <f t="shared" si="377"/>
        <v>1.1972842036155162E-3</v>
      </c>
      <c r="BF84" s="5">
        <f t="shared" si="378"/>
        <v>4.9945528933014046E-4</v>
      </c>
      <c r="BG84" s="5">
        <f t="shared" si="379"/>
        <v>1.3890079191253966E-4</v>
      </c>
      <c r="BH84" s="5">
        <f t="shared" si="380"/>
        <v>2.8971707387171637E-5</v>
      </c>
      <c r="BI84" s="5">
        <f t="shared" si="381"/>
        <v>4.8342983067017084E-6</v>
      </c>
      <c r="BJ84" s="8">
        <f t="shared" si="382"/>
        <v>0.21206716521239236</v>
      </c>
      <c r="BK84" s="8">
        <f t="shared" si="383"/>
        <v>0.26440564458648541</v>
      </c>
      <c r="BL84" s="8">
        <f t="shared" si="384"/>
        <v>0.46941047393215629</v>
      </c>
      <c r="BM84" s="8">
        <f t="shared" si="385"/>
        <v>0.40642061459657841</v>
      </c>
      <c r="BN84" s="8">
        <f t="shared" si="386"/>
        <v>0.59270058708548035</v>
      </c>
    </row>
    <row r="85" spans="1:66" x14ac:dyDescent="0.25">
      <c r="A85" s="10" t="s">
        <v>28</v>
      </c>
      <c r="B85" t="s">
        <v>30</v>
      </c>
      <c r="C85" t="s">
        <v>330</v>
      </c>
      <c r="D85" s="11">
        <v>44389</v>
      </c>
      <c r="E85" s="1">
        <f>VLOOKUP(A85,home!$A$2:$E$670,3,FALSE)</f>
        <v>1.381</v>
      </c>
      <c r="F85">
        <f>VLOOKUP(B85,home!$B$2:$E$670,3,FALSE)</f>
        <v>1.9137</v>
      </c>
      <c r="G85">
        <f>VLOOKUP(C85,away!$B$2:$E$670,4,FALSE)</f>
        <v>1.054</v>
      </c>
      <c r="H85">
        <f>VLOOKUP(A85,away!$A$2:$E$670,3,FALSE)</f>
        <v>1.2659</v>
      </c>
      <c r="I85">
        <f>VLOOKUP(C85,away!$B$2:$E$670,3,FALSE)</f>
        <v>1.7496</v>
      </c>
      <c r="J85">
        <f>VLOOKUP(B85,home!$B$2:$E$670,4,FALSE)</f>
        <v>0.50780000000000003</v>
      </c>
      <c r="K85" s="3">
        <f t="shared" si="332"/>
        <v>2.7855319638</v>
      </c>
      <c r="L85" s="3">
        <f t="shared" si="333"/>
        <v>1.1246849053920003</v>
      </c>
      <c r="M85" s="5">
        <f t="shared" si="331"/>
        <v>2.0036155365652314E-2</v>
      </c>
      <c r="N85" s="5">
        <f t="shared" si="334"/>
        <v>5.5811351202687404E-2</v>
      </c>
      <c r="O85" s="5">
        <f t="shared" si="335"/>
        <v>2.2534361501838091E-2</v>
      </c>
      <c r="P85" s="5">
        <f t="shared" si="336"/>
        <v>6.2770184247194175E-2</v>
      </c>
      <c r="Q85" s="5">
        <f t="shared" si="337"/>
        <v>7.7732151358976667E-2</v>
      </c>
      <c r="R85" s="5">
        <f t="shared" si="338"/>
        <v>1.2672028116881954E-2</v>
      </c>
      <c r="S85" s="5">
        <f t="shared" si="339"/>
        <v>4.9162326286174056E-2</v>
      </c>
      <c r="T85" s="5">
        <f t="shared" si="340"/>
        <v>8.7424177297087319E-2</v>
      </c>
      <c r="U85" s="5">
        <f t="shared" si="341"/>
        <v>3.5298339365747007E-2</v>
      </c>
      <c r="V85" s="5">
        <f t="shared" si="342"/>
        <v>1.7113109457970638E-2</v>
      </c>
      <c r="W85" s="5">
        <f t="shared" si="343"/>
        <v>7.2175130741789703E-2</v>
      </c>
      <c r="X85" s="5">
        <f t="shared" si="344"/>
        <v>8.1174280089985007E-2</v>
      </c>
      <c r="Y85" s="5">
        <f t="shared" si="345"/>
        <v>4.564774376163426E-2</v>
      </c>
      <c r="Z85" s="5">
        <f t="shared" si="346"/>
        <v>4.7506795812533838E-3</v>
      </c>
      <c r="AA85" s="5">
        <f t="shared" si="347"/>
        <v>1.3233169823353302E-2</v>
      </c>
      <c r="AB85" s="5">
        <f t="shared" si="348"/>
        <v>1.843070876267211E-2</v>
      </c>
      <c r="AC85" s="5">
        <f t="shared" si="349"/>
        <v>3.3507957680615321E-3</v>
      </c>
      <c r="AD85" s="5">
        <f t="shared" si="350"/>
        <v>5.0261533418174818E-2</v>
      </c>
      <c r="AE85" s="5">
        <f t="shared" si="351"/>
        <v>5.6528387957276806E-2</v>
      </c>
      <c r="AF85" s="5">
        <f t="shared" si="352"/>
        <v>3.1788312330846079E-2</v>
      </c>
      <c r="AG85" s="5">
        <f t="shared" si="353"/>
        <v>1.1917278348796329E-2</v>
      </c>
      <c r="AH85" s="5">
        <f t="shared" si="354"/>
        <v>1.3357544038474171E-3</v>
      </c>
      <c r="AI85" s="5">
        <f t="shared" si="355"/>
        <v>3.7207865877035939E-3</v>
      </c>
      <c r="AJ85" s="5">
        <f t="shared" si="356"/>
        <v>5.1821849852633469E-3</v>
      </c>
      <c r="AK85" s="5">
        <f t="shared" si="357"/>
        <v>4.8117139729251619E-3</v>
      </c>
      <c r="AL85" s="5">
        <f t="shared" si="358"/>
        <v>4.1990105166883791E-4</v>
      </c>
      <c r="AM85" s="5">
        <f t="shared" si="359"/>
        <v>2.8001021577185575E-2</v>
      </c>
      <c r="AN85" s="5">
        <f t="shared" si="360"/>
        <v>3.1492326303416314E-2</v>
      </c>
      <c r="AO85" s="5">
        <f t="shared" si="361"/>
        <v>1.7709472014565891E-2</v>
      </c>
      <c r="AP85" s="5">
        <f t="shared" si="362"/>
        <v>6.6391919524147738E-3</v>
      </c>
      <c r="AQ85" s="5">
        <f t="shared" si="363"/>
        <v>1.8667497432202343E-3</v>
      </c>
      <c r="AR85" s="5">
        <f t="shared" si="364"/>
        <v>3.0046056306361592E-4</v>
      </c>
      <c r="AS85" s="5">
        <f t="shared" si="365"/>
        <v>8.3694250227504786E-4</v>
      </c>
      <c r="AT85" s="5">
        <f t="shared" si="366"/>
        <v>1.1656650459749499E-3</v>
      </c>
      <c r="AU85" s="5">
        <f t="shared" si="367"/>
        <v>1.0823324148825401E-3</v>
      </c>
      <c r="AV85" s="5">
        <f t="shared" si="368"/>
        <v>7.5371788427803967E-4</v>
      </c>
      <c r="AW85" s="5">
        <f t="shared" si="369"/>
        <v>3.6541256290930821E-5</v>
      </c>
      <c r="AX85" s="5">
        <f t="shared" si="370"/>
        <v>1.2999623437050646E-2</v>
      </c>
      <c r="AY85" s="5">
        <f t="shared" si="371"/>
        <v>1.4620480255430933E-2</v>
      </c>
      <c r="AZ85" s="5">
        <f t="shared" si="372"/>
        <v>8.2217167264324754E-3</v>
      </c>
      <c r="BA85" s="5">
        <f t="shared" si="373"/>
        <v>3.0822802328758455E-3</v>
      </c>
      <c r="BB85" s="5">
        <f t="shared" si="374"/>
        <v>8.6664851302590044E-4</v>
      </c>
      <c r="BC85" s="5">
        <f t="shared" si="375"/>
        <v>1.9494130017613047E-4</v>
      </c>
      <c r="BD85" s="5">
        <f t="shared" si="376"/>
        <v>5.6320576657205022E-5</v>
      </c>
      <c r="BE85" s="5">
        <f t="shared" si="377"/>
        <v>1.5688276649829277E-4</v>
      </c>
      <c r="BF85" s="5">
        <f t="shared" si="378"/>
        <v>2.1850098032518314E-4</v>
      </c>
      <c r="BG85" s="5">
        <f t="shared" si="379"/>
        <v>2.0288048827247753E-4</v>
      </c>
      <c r="BH85" s="5">
        <f t="shared" si="380"/>
        <v>1.4128252122858433E-4</v>
      </c>
      <c r="BI85" s="5">
        <f t="shared" si="381"/>
        <v>7.8709395761694759E-5</v>
      </c>
      <c r="BJ85" s="8">
        <f t="shared" si="382"/>
        <v>0.69615479856304907</v>
      </c>
      <c r="BK85" s="8">
        <f t="shared" si="383"/>
        <v>0.16747295243215249</v>
      </c>
      <c r="BL85" s="8">
        <f t="shared" si="384"/>
        <v>0.12221274265944963</v>
      </c>
      <c r="BM85" s="8">
        <f t="shared" si="385"/>
        <v>0.72445100244353378</v>
      </c>
      <c r="BN85" s="8">
        <f t="shared" si="386"/>
        <v>0.25155623179323061</v>
      </c>
    </row>
    <row r="86" spans="1:66" x14ac:dyDescent="0.25">
      <c r="A86" s="10" t="s">
        <v>13</v>
      </c>
      <c r="B86" t="s">
        <v>43</v>
      </c>
      <c r="C86" t="s">
        <v>302</v>
      </c>
      <c r="D86" s="11">
        <v>44389</v>
      </c>
      <c r="E86" s="1">
        <f>VLOOKUP(A86,home!$A$2:$E$670,3,FALSE)</f>
        <v>1.756</v>
      </c>
      <c r="F86">
        <f>VLOOKUP(B86,home!$B$2:$E$670,3,FALSE)</f>
        <v>1.6677999999999999</v>
      </c>
      <c r="G86">
        <f>VLOOKUP(C86,away!$B$2:$E$670,4,FALSE)</f>
        <v>0.9113</v>
      </c>
      <c r="H86">
        <f>VLOOKUP(A86,away!$A$2:$E$670,3,FALSE)</f>
        <v>1.3160000000000001</v>
      </c>
      <c r="I86">
        <f>VLOOKUP(C86,away!$B$2:$E$670,3,FALSE)</f>
        <v>1.034</v>
      </c>
      <c r="J86">
        <f>VLOOKUP(B86,home!$B$2:$E$670,4,FALSE)</f>
        <v>1.1940999999999999</v>
      </c>
      <c r="K86" s="3">
        <f t="shared" si="332"/>
        <v>2.6688849418399996</v>
      </c>
      <c r="L86" s="3">
        <f t="shared" si="333"/>
        <v>1.6248644104000001</v>
      </c>
      <c r="M86" s="5">
        <f t="shared" si="331"/>
        <v>1.3653636914192208E-2</v>
      </c>
      <c r="N86" s="5">
        <f t="shared" si="334"/>
        <v>3.643998596163834E-2</v>
      </c>
      <c r="O86" s="5">
        <f t="shared" si="335"/>
        <v>2.2185308694394598E-2</v>
      </c>
      <c r="P86" s="5">
        <f t="shared" si="336"/>
        <v>5.9210036304541754E-2</v>
      </c>
      <c r="Q86" s="5">
        <f t="shared" si="337"/>
        <v>4.8627064906938786E-2</v>
      </c>
      <c r="R86" s="5">
        <f t="shared" si="338"/>
        <v>1.8024059265629739E-2</v>
      </c>
      <c r="S86" s="5">
        <f t="shared" si="339"/>
        <v>6.4192207929980871E-2</v>
      </c>
      <c r="T86" s="5">
        <f t="shared" si="340"/>
        <v>7.9012387149495614E-2</v>
      </c>
      <c r="U86" s="5">
        <f t="shared" si="341"/>
        <v>4.8104140364870922E-2</v>
      </c>
      <c r="V86" s="5">
        <f t="shared" si="342"/>
        <v>3.0930488711457566E-2</v>
      </c>
      <c r="W86" s="5">
        <f t="shared" si="343"/>
        <v>4.3260013765335066E-2</v>
      </c>
      <c r="X86" s="5">
        <f t="shared" si="344"/>
        <v>7.0291656760707047E-2</v>
      </c>
      <c r="Y86" s="5">
        <f t="shared" si="345"/>
        <v>5.7107205709262712E-2</v>
      </c>
      <c r="Z86" s="5">
        <f t="shared" si="346"/>
        <v>9.7622174772207092E-3</v>
      </c>
      <c r="AA86" s="5">
        <f t="shared" si="347"/>
        <v>2.6054235223921616E-2</v>
      </c>
      <c r="AB86" s="5">
        <f t="shared" si="348"/>
        <v>3.4767878030140864E-2</v>
      </c>
      <c r="AC86" s="5">
        <f t="shared" si="349"/>
        <v>8.3832762427706511E-3</v>
      </c>
      <c r="AD86" s="5">
        <f t="shared" si="350"/>
        <v>2.8863999830523467E-2</v>
      </c>
      <c r="AE86" s="5">
        <f t="shared" si="351"/>
        <v>4.6900086066409219E-2</v>
      </c>
      <c r="AF86" s="5">
        <f t="shared" si="352"/>
        <v>3.8103140347002636E-2</v>
      </c>
      <c r="AG86" s="5">
        <f t="shared" si="353"/>
        <v>2.0637478891440301E-2</v>
      </c>
      <c r="AH86" s="5">
        <f t="shared" si="354"/>
        <v>3.9655699363302021E-3</v>
      </c>
      <c r="AI86" s="5">
        <f t="shared" si="355"/>
        <v>1.0583649888885081E-2</v>
      </c>
      <c r="AJ86" s="5">
        <f t="shared" si="356"/>
        <v>1.4123271909075993E-2</v>
      </c>
      <c r="AK86" s="5">
        <f t="shared" si="357"/>
        <v>1.2564462575881593E-2</v>
      </c>
      <c r="AL86" s="5">
        <f t="shared" si="358"/>
        <v>1.4541886350280743E-3</v>
      </c>
      <c r="AM86" s="5">
        <f t="shared" si="359"/>
        <v>1.5406938901791277E-2</v>
      </c>
      <c r="AN86" s="5">
        <f t="shared" si="360"/>
        <v>2.5034186694727907E-2</v>
      </c>
      <c r="AO86" s="5">
        <f t="shared" si="361"/>
        <v>2.0338579501786292E-2</v>
      </c>
      <c r="AP86" s="5">
        <f t="shared" si="362"/>
        <v>1.1015811330181174E-2</v>
      </c>
      <c r="AQ86" s="5">
        <f t="shared" si="363"/>
        <v>4.4747999455231197E-3</v>
      </c>
      <c r="AR86" s="5">
        <f t="shared" si="364"/>
        <v>1.2887026912990272E-3</v>
      </c>
      <c r="AS86" s="5">
        <f t="shared" si="365"/>
        <v>3.4393992073166548E-3</v>
      </c>
      <c r="AT86" s="5">
        <f t="shared" si="366"/>
        <v>4.5896803766919264E-3</v>
      </c>
      <c r="AU86" s="5">
        <f t="shared" si="367"/>
        <v>4.0831096150705393E-3</v>
      </c>
      <c r="AV86" s="5">
        <f t="shared" si="368"/>
        <v>2.7243374418859704E-3</v>
      </c>
      <c r="AW86" s="5">
        <f t="shared" si="369"/>
        <v>1.7517221564152839E-4</v>
      </c>
      <c r="AX86" s="5">
        <f t="shared" si="370"/>
        <v>6.8532245391399373E-3</v>
      </c>
      <c r="AY86" s="5">
        <f t="shared" si="371"/>
        <v>1.1135560650128426E-2</v>
      </c>
      <c r="AZ86" s="5">
        <f t="shared" si="372"/>
        <v>9.0468880951221839E-3</v>
      </c>
      <c r="BA86" s="5">
        <f t="shared" si="373"/>
        <v>4.8999888302118299E-3</v>
      </c>
      <c r="BB86" s="5">
        <f t="shared" si="374"/>
        <v>1.9904543653921835E-3</v>
      </c>
      <c r="BC86" s="5">
        <f t="shared" si="375"/>
        <v>6.4684369177021492E-4</v>
      </c>
      <c r="BD86" s="5">
        <f t="shared" si="376"/>
        <v>3.4899452311308143E-4</v>
      </c>
      <c r="BE86" s="5">
        <f t="shared" si="377"/>
        <v>9.3142622752113459E-4</v>
      </c>
      <c r="BF86" s="5">
        <f t="shared" si="378"/>
        <v>1.242934716532997E-3</v>
      </c>
      <c r="BG86" s="5">
        <f t="shared" si="379"/>
        <v>1.1057499162150282E-3</v>
      </c>
      <c r="BH86" s="5">
        <f t="shared" si="380"/>
        <v>7.377798252067825E-4</v>
      </c>
      <c r="BI86" s="5">
        <f t="shared" si="381"/>
        <v>3.9380989317754577E-4</v>
      </c>
      <c r="BJ86" s="8">
        <f t="shared" si="382"/>
        <v>0.58008629593452776</v>
      </c>
      <c r="BK86" s="8">
        <f t="shared" si="383"/>
        <v>0.18895939538809958</v>
      </c>
      <c r="BL86" s="8">
        <f t="shared" si="384"/>
        <v>0.21125850032316129</v>
      </c>
      <c r="BM86" s="8">
        <f t="shared" si="385"/>
        <v>0.78096592864118708</v>
      </c>
      <c r="BN86" s="8">
        <f t="shared" si="386"/>
        <v>0.19814009204733543</v>
      </c>
    </row>
    <row r="87" spans="1:66" x14ac:dyDescent="0.25">
      <c r="A87" s="10" t="s">
        <v>185</v>
      </c>
      <c r="B87" t="s">
        <v>290</v>
      </c>
      <c r="C87" t="s">
        <v>745</v>
      </c>
      <c r="D87" s="11">
        <v>44389</v>
      </c>
      <c r="E87" s="1">
        <f>VLOOKUP(A87,home!$A$2:$E$670,3,FALSE)</f>
        <v>1.556</v>
      </c>
      <c r="F87">
        <f>VLOOKUP(B87,home!$B$2:$E$670,3,FALSE)</f>
        <v>2.3871000000000002</v>
      </c>
      <c r="G87">
        <f>VLOOKUP(C87,away!$B$2:$E$670,4,FALSE)</f>
        <v>0.62070000000000003</v>
      </c>
      <c r="H87">
        <f>VLOOKUP(A87,away!$A$2:$E$670,3,FALSE)</f>
        <v>1.304</v>
      </c>
      <c r="I87">
        <f>VLOOKUP(C87,away!$B$2:$E$670,3,FALSE)</f>
        <v>1.6928000000000001</v>
      </c>
      <c r="J87">
        <f>VLOOKUP(B87,home!$B$2:$E$670,4,FALSE)</f>
        <v>0.38340000000000002</v>
      </c>
      <c r="K87" s="3">
        <f t="shared" si="332"/>
        <v>2.3054831413200003</v>
      </c>
      <c r="L87" s="3">
        <f t="shared" si="333"/>
        <v>0.84632145408000004</v>
      </c>
      <c r="M87" s="5">
        <f t="shared" si="331"/>
        <v>4.2774865849421306E-2</v>
      </c>
      <c r="N87" s="5">
        <f t="shared" si="334"/>
        <v>9.8616732088065442E-2</v>
      </c>
      <c r="O87" s="5">
        <f t="shared" si="335"/>
        <v>3.6201286663759172E-2</v>
      </c>
      <c r="P87" s="5">
        <f t="shared" si="336"/>
        <v>8.346145609738935E-2</v>
      </c>
      <c r="Q87" s="5">
        <f t="shared" si="337"/>
        <v>0.11367960664055302</v>
      </c>
      <c r="R87" s="5">
        <f t="shared" si="338"/>
        <v>1.5318962784419788E-2</v>
      </c>
      <c r="S87" s="5">
        <f t="shared" si="339"/>
        <v>4.0712077732855637E-2</v>
      </c>
      <c r="T87" s="5">
        <f t="shared" si="340"/>
        <v>9.6209489991275252E-2</v>
      </c>
      <c r="U87" s="5">
        <f t="shared" si="341"/>
        <v>3.5317610441988313E-2</v>
      </c>
      <c r="V87" s="5">
        <f t="shared" si="342"/>
        <v>8.8262872778703764E-3</v>
      </c>
      <c r="W87" s="5">
        <f t="shared" si="343"/>
        <v>8.7362138873894712E-2</v>
      </c>
      <c r="X87" s="5">
        <f t="shared" si="344"/>
        <v>7.3936452403293454E-2</v>
      </c>
      <c r="Y87" s="5">
        <f t="shared" si="345"/>
        <v>3.1287002953736015E-2</v>
      </c>
      <c r="Z87" s="5">
        <f t="shared" si="346"/>
        <v>4.3215889529025211E-3</v>
      </c>
      <c r="AA87" s="5">
        <f t="shared" si="347"/>
        <v>9.9633504746315174E-3</v>
      </c>
      <c r="AB87" s="5">
        <f t="shared" si="348"/>
        <v>1.1485168275162796E-2</v>
      </c>
      <c r="AC87" s="5">
        <f t="shared" si="349"/>
        <v>1.076354614907124E-3</v>
      </c>
      <c r="AD87" s="5">
        <f t="shared" si="350"/>
        <v>5.0352984590855215E-2</v>
      </c>
      <c r="AE87" s="5">
        <f t="shared" si="351"/>
        <v>4.2614811136200421E-2</v>
      </c>
      <c r="AF87" s="5">
        <f t="shared" si="352"/>
        <v>1.803291446306686E-2</v>
      </c>
      <c r="AG87" s="5">
        <f t="shared" si="353"/>
        <v>5.0872141298943371E-3</v>
      </c>
      <c r="AH87" s="5">
        <f t="shared" si="354"/>
        <v>9.1436336163913136E-4</v>
      </c>
      <c r="AI87" s="5">
        <f t="shared" si="355"/>
        <v>2.1080493152997003E-3</v>
      </c>
      <c r="AJ87" s="5">
        <f t="shared" si="356"/>
        <v>2.4300360787473147E-3</v>
      </c>
      <c r="AK87" s="5">
        <f t="shared" si="357"/>
        <v>1.8674690707837648E-3</v>
      </c>
      <c r="AL87" s="5">
        <f t="shared" si="358"/>
        <v>8.4006457206466041E-5</v>
      </c>
      <c r="AM87" s="5">
        <f t="shared" si="359"/>
        <v>2.3217591417872507E-2</v>
      </c>
      <c r="AN87" s="5">
        <f t="shared" si="360"/>
        <v>1.9649545729009191E-2</v>
      </c>
      <c r="AO87" s="5">
        <f t="shared" si="361"/>
        <v>8.3149160566932546E-3</v>
      </c>
      <c r="AP87" s="5">
        <f t="shared" si="362"/>
        <v>2.3456972825512592E-3</v>
      </c>
      <c r="AQ87" s="5">
        <f t="shared" si="363"/>
        <v>4.9630348375007138E-4</v>
      </c>
      <c r="AR87" s="5">
        <f t="shared" si="364"/>
        <v>1.5476906595598137E-4</v>
      </c>
      <c r="AS87" s="5">
        <f t="shared" si="365"/>
        <v>3.5681747235935828E-4</v>
      </c>
      <c r="AT87" s="5">
        <f t="shared" si="366"/>
        <v>4.113183335264579E-4</v>
      </c>
      <c r="AU87" s="5">
        <f t="shared" si="367"/>
        <v>3.1609582788702853E-4</v>
      </c>
      <c r="AV87" s="5">
        <f t="shared" si="368"/>
        <v>1.8218840055878318E-4</v>
      </c>
      <c r="AW87" s="5">
        <f t="shared" si="369"/>
        <v>4.5531029475192569E-6</v>
      </c>
      <c r="AX87" s="5">
        <f t="shared" si="370"/>
        <v>8.9212942659934909E-3</v>
      </c>
      <c r="AY87" s="5">
        <f t="shared" si="371"/>
        <v>7.5502827354711772E-3</v>
      </c>
      <c r="AZ87" s="5">
        <f t="shared" si="372"/>
        <v>3.1949831316995434E-3</v>
      </c>
      <c r="BA87" s="5">
        <f t="shared" si="373"/>
        <v>9.0132758992701018E-4</v>
      </c>
      <c r="BB87" s="5">
        <f t="shared" si="374"/>
        <v>1.9070321912736224E-4</v>
      </c>
      <c r="BC87" s="5">
        <f t="shared" si="375"/>
        <v>3.2279245141921228E-5</v>
      </c>
      <c r="BD87" s="5">
        <f t="shared" si="376"/>
        <v>2.1830730157744924E-5</v>
      </c>
      <c r="BE87" s="5">
        <f t="shared" si="377"/>
        <v>5.0330380341387035E-5</v>
      </c>
      <c r="BF87" s="5">
        <f t="shared" si="378"/>
        <v>5.8017921686645696E-5</v>
      </c>
      <c r="BG87" s="5">
        <f t="shared" si="379"/>
        <v>4.4586446780995226E-5</v>
      </c>
      <c r="BH87" s="5">
        <f t="shared" si="380"/>
        <v>2.569832534623647E-5</v>
      </c>
      <c r="BI87" s="5">
        <f t="shared" si="381"/>
        <v>1.1849411169180937E-5</v>
      </c>
      <c r="BJ87" s="8">
        <f t="shared" si="382"/>
        <v>0.69199427142807168</v>
      </c>
      <c r="BK87" s="8">
        <f t="shared" si="383"/>
        <v>0.18448533076512144</v>
      </c>
      <c r="BL87" s="8">
        <f t="shared" si="384"/>
        <v>0.11723979878220128</v>
      </c>
      <c r="BM87" s="8">
        <f t="shared" si="385"/>
        <v>0.6004423501721653</v>
      </c>
      <c r="BN87" s="8">
        <f t="shared" si="386"/>
        <v>0.3900529101236081</v>
      </c>
    </row>
    <row r="88" spans="1:66" x14ac:dyDescent="0.25">
      <c r="A88" s="10" t="s">
        <v>318</v>
      </c>
      <c r="B88" t="s">
        <v>385</v>
      </c>
      <c r="C88" t="s">
        <v>280</v>
      </c>
      <c r="D88" s="11">
        <v>44389</v>
      </c>
      <c r="E88" s="1">
        <f>VLOOKUP(A88,home!$A$2:$E$670,3,FALSE)</f>
        <v>1.4548000000000001</v>
      </c>
      <c r="F88">
        <f>VLOOKUP(B88,home!$B$2:$E$670,3,FALSE)</f>
        <v>1.4663999999999999</v>
      </c>
      <c r="G88">
        <f>VLOOKUP(C88,away!$B$2:$E$670,4,FALSE)</f>
        <v>0.48730000000000001</v>
      </c>
      <c r="H88">
        <f>VLOOKUP(A88,away!$A$2:$E$670,3,FALSE)</f>
        <v>1.0669</v>
      </c>
      <c r="I88">
        <f>VLOOKUP(C88,away!$B$2:$E$670,3,FALSE)</f>
        <v>1.3523000000000001</v>
      </c>
      <c r="J88">
        <f>VLOOKUP(B88,home!$B$2:$E$670,4,FALSE)</f>
        <v>0.81230000000000002</v>
      </c>
      <c r="K88" s="3">
        <f t="shared" si="332"/>
        <v>1.0395662122560001</v>
      </c>
      <c r="L88" s="3">
        <f t="shared" si="333"/>
        <v>1.1719611531010001</v>
      </c>
      <c r="M88" s="5">
        <f t="shared" si="331"/>
        <v>0.10953322343750843</v>
      </c>
      <c r="N88" s="5">
        <f t="shared" si="334"/>
        <v>0.11386703820512076</v>
      </c>
      <c r="O88" s="5">
        <f t="shared" si="335"/>
        <v>0.12836868284269187</v>
      </c>
      <c r="P88" s="5">
        <f t="shared" si="336"/>
        <v>0.13344774539506896</v>
      </c>
      <c r="Q88" s="5">
        <f t="shared" si="337"/>
        <v>5.9186162803853318E-2</v>
      </c>
      <c r="R88" s="5">
        <f t="shared" si="338"/>
        <v>7.5221554783188899E-2</v>
      </c>
      <c r="S88" s="5">
        <f t="shared" si="339"/>
        <v>4.0645888507944941E-2</v>
      </c>
      <c r="T88" s="5">
        <f t="shared" si="340"/>
        <v>6.936388360722745E-2</v>
      </c>
      <c r="U88" s="5">
        <f t="shared" si="341"/>
        <v>7.819778678596688E-2</v>
      </c>
      <c r="V88" s="5">
        <f t="shared" si="342"/>
        <v>5.5022394228270016E-3</v>
      </c>
      <c r="W88" s="5">
        <f t="shared" si="343"/>
        <v>2.0509311694656258E-2</v>
      </c>
      <c r="X88" s="5">
        <f t="shared" si="344"/>
        <v>2.4036116582977173E-2</v>
      </c>
      <c r="Y88" s="5">
        <f t="shared" si="345"/>
        <v>1.4084697453328006E-2</v>
      </c>
      <c r="Z88" s="5">
        <f t="shared" si="346"/>
        <v>2.9385580027252028E-2</v>
      </c>
      <c r="AA88" s="5">
        <f t="shared" si="347"/>
        <v>3.0548256123875957E-2</v>
      </c>
      <c r="AB88" s="5">
        <f t="shared" si="348"/>
        <v>1.5878467454861944E-2</v>
      </c>
      <c r="AC88" s="5">
        <f t="shared" si="349"/>
        <v>4.1897187820999596E-4</v>
      </c>
      <c r="AD88" s="5">
        <f t="shared" si="350"/>
        <v>5.3301968685978713E-3</v>
      </c>
      <c r="AE88" s="5">
        <f t="shared" si="351"/>
        <v>6.2467836683773011E-3</v>
      </c>
      <c r="AF88" s="5">
        <f t="shared" si="352"/>
        <v>3.66049389558198E-3</v>
      </c>
      <c r="AG88" s="5">
        <f t="shared" si="353"/>
        <v>1.429985548928476E-3</v>
      </c>
      <c r="AH88" s="5">
        <f t="shared" si="354"/>
        <v>8.6096895633200037E-3</v>
      </c>
      <c r="AI88" s="5">
        <f t="shared" si="355"/>
        <v>8.9503423680405911E-3</v>
      </c>
      <c r="AJ88" s="5">
        <f t="shared" si="356"/>
        <v>4.6522367569691771E-3</v>
      </c>
      <c r="AK88" s="5">
        <f t="shared" si="357"/>
        <v>1.6121027146535289E-3</v>
      </c>
      <c r="AL88" s="5">
        <f t="shared" si="358"/>
        <v>2.0417860728059377E-5</v>
      </c>
      <c r="AM88" s="5">
        <f t="shared" si="359"/>
        <v>1.1082185138534169E-3</v>
      </c>
      <c r="AN88" s="5">
        <f t="shared" si="360"/>
        <v>1.2987890473835271E-3</v>
      </c>
      <c r="AO88" s="5">
        <f t="shared" si="361"/>
        <v>7.6106515480327426E-4</v>
      </c>
      <c r="AP88" s="5">
        <f t="shared" si="362"/>
        <v>2.9731293213607871E-4</v>
      </c>
      <c r="AQ88" s="5">
        <f t="shared" si="363"/>
        <v>8.7109801694509574E-5</v>
      </c>
      <c r="AR88" s="5">
        <f t="shared" si="364"/>
        <v>2.0180443416940312E-3</v>
      </c>
      <c r="AS88" s="5">
        <f t="shared" si="365"/>
        <v>2.097890712459517E-3</v>
      </c>
      <c r="AT88" s="5">
        <f t="shared" si="366"/>
        <v>1.0904481508392906E-3</v>
      </c>
      <c r="AU88" s="5">
        <f t="shared" si="367"/>
        <v>3.778643512765204E-4</v>
      </c>
      <c r="AV88" s="5">
        <f t="shared" si="368"/>
        <v>9.8203753100775706E-5</v>
      </c>
      <c r="AW88" s="5">
        <f t="shared" si="369"/>
        <v>6.9099214183594445E-7</v>
      </c>
      <c r="AX88" s="5">
        <f t="shared" si="370"/>
        <v>1.9201108713309497E-4</v>
      </c>
      <c r="AY88" s="5">
        <f t="shared" si="371"/>
        <v>2.2502953508467857E-4</v>
      </c>
      <c r="AZ88" s="5">
        <f t="shared" si="372"/>
        <v>1.3186293670981099E-4</v>
      </c>
      <c r="BA88" s="5">
        <f t="shared" si="373"/>
        <v>5.1512746452571409E-5</v>
      </c>
      <c r="BB88" s="5">
        <f t="shared" si="374"/>
        <v>1.5092734432988765E-5</v>
      </c>
      <c r="BC88" s="5">
        <f t="shared" si="375"/>
        <v>3.5376196899065357E-6</v>
      </c>
      <c r="BD88" s="5">
        <f t="shared" si="376"/>
        <v>3.9417826228344764E-4</v>
      </c>
      <c r="BE88" s="5">
        <f t="shared" si="377"/>
        <v>4.0977440307565576E-4</v>
      </c>
      <c r="BF88" s="5">
        <f t="shared" si="378"/>
        <v>2.1299381204241142E-4</v>
      </c>
      <c r="BG88" s="5">
        <f t="shared" si="379"/>
        <v>7.3807056806298712E-5</v>
      </c>
      <c r="BH88" s="5">
        <f t="shared" si="380"/>
        <v>1.9181830620471839E-5</v>
      </c>
      <c r="BI88" s="5">
        <f t="shared" si="381"/>
        <v>3.9881566004520161E-6</v>
      </c>
      <c r="BJ88" s="8">
        <f t="shared" si="382"/>
        <v>0.32188621243802246</v>
      </c>
      <c r="BK88" s="8">
        <f t="shared" si="383"/>
        <v>0.28979351603737208</v>
      </c>
      <c r="BL88" s="8">
        <f t="shared" si="384"/>
        <v>0.35883549422436778</v>
      </c>
      <c r="BM88" s="8">
        <f t="shared" si="385"/>
        <v>0.38005205671663927</v>
      </c>
      <c r="BN88" s="8">
        <f t="shared" si="386"/>
        <v>0.6196244074674323</v>
      </c>
    </row>
    <row r="89" spans="1:66" x14ac:dyDescent="0.25">
      <c r="B89" t="s">
        <v>744</v>
      </c>
      <c r="C89" t="s">
        <v>743</v>
      </c>
      <c r="D89" s="11">
        <v>44389</v>
      </c>
      <c r="E89" s="1" t="e">
        <f>VLOOKUP(A89,home!$A$2:$E$670,3,FALSE)</f>
        <v>#N/A</v>
      </c>
      <c r="F89" t="e">
        <f>VLOOKUP(B89,home!$B$2:$E$670,3,FALSE)</f>
        <v>#N/A</v>
      </c>
      <c r="G89" t="e">
        <f>VLOOKUP(C89,away!$B$2:$E$670,4,FALSE)</f>
        <v>#N/A</v>
      </c>
      <c r="H89" t="e">
        <f>VLOOKUP(A89,away!$A$2:$E$670,3,FALSE)</f>
        <v>#N/A</v>
      </c>
      <c r="I89" t="e">
        <f>VLOOKUP(C89,away!$B$2:$E$670,3,FALSE)</f>
        <v>#N/A</v>
      </c>
      <c r="J89" t="e">
        <f>VLOOKUP(B89,home!$B$2:$E$670,4,FALSE)</f>
        <v>#N/A</v>
      </c>
      <c r="K89" s="3" t="e">
        <f t="shared" si="332"/>
        <v>#N/A</v>
      </c>
      <c r="L89" s="3" t="e">
        <f t="shared" si="333"/>
        <v>#N/A</v>
      </c>
      <c r="M89" s="5" t="e">
        <f t="shared" si="331"/>
        <v>#N/A</v>
      </c>
      <c r="N89" s="5" t="e">
        <f t="shared" si="334"/>
        <v>#N/A</v>
      </c>
      <c r="O89" s="5" t="e">
        <f t="shared" si="335"/>
        <v>#N/A</v>
      </c>
      <c r="P89" s="5" t="e">
        <f t="shared" si="336"/>
        <v>#N/A</v>
      </c>
      <c r="Q89" s="5" t="e">
        <f t="shared" si="337"/>
        <v>#N/A</v>
      </c>
      <c r="R89" s="5" t="e">
        <f t="shared" si="338"/>
        <v>#N/A</v>
      </c>
      <c r="S89" s="5" t="e">
        <f t="shared" si="339"/>
        <v>#N/A</v>
      </c>
      <c r="T89" s="5" t="e">
        <f t="shared" si="340"/>
        <v>#N/A</v>
      </c>
      <c r="U89" s="5" t="e">
        <f t="shared" si="341"/>
        <v>#N/A</v>
      </c>
      <c r="V89" s="5" t="e">
        <f t="shared" si="342"/>
        <v>#N/A</v>
      </c>
      <c r="W89" s="5" t="e">
        <f t="shared" si="343"/>
        <v>#N/A</v>
      </c>
      <c r="X89" s="5" t="e">
        <f t="shared" si="344"/>
        <v>#N/A</v>
      </c>
      <c r="Y89" s="5" t="e">
        <f t="shared" si="345"/>
        <v>#N/A</v>
      </c>
      <c r="Z89" s="5" t="e">
        <f t="shared" si="346"/>
        <v>#N/A</v>
      </c>
      <c r="AA89" s="5" t="e">
        <f t="shared" si="347"/>
        <v>#N/A</v>
      </c>
      <c r="AB89" s="5" t="e">
        <f t="shared" si="348"/>
        <v>#N/A</v>
      </c>
      <c r="AC89" s="5" t="e">
        <f t="shared" si="349"/>
        <v>#N/A</v>
      </c>
      <c r="AD89" s="5" t="e">
        <f t="shared" si="350"/>
        <v>#N/A</v>
      </c>
      <c r="AE89" s="5" t="e">
        <f t="shared" si="351"/>
        <v>#N/A</v>
      </c>
      <c r="AF89" s="5" t="e">
        <f t="shared" si="352"/>
        <v>#N/A</v>
      </c>
      <c r="AG89" s="5" t="e">
        <f t="shared" si="353"/>
        <v>#N/A</v>
      </c>
      <c r="AH89" s="5" t="e">
        <f t="shared" si="354"/>
        <v>#N/A</v>
      </c>
      <c r="AI89" s="5" t="e">
        <f t="shared" si="355"/>
        <v>#N/A</v>
      </c>
      <c r="AJ89" s="5" t="e">
        <f t="shared" si="356"/>
        <v>#N/A</v>
      </c>
      <c r="AK89" s="5" t="e">
        <f t="shared" si="357"/>
        <v>#N/A</v>
      </c>
      <c r="AL89" s="5" t="e">
        <f t="shared" si="358"/>
        <v>#N/A</v>
      </c>
      <c r="AM89" s="5" t="e">
        <f t="shared" si="359"/>
        <v>#N/A</v>
      </c>
      <c r="AN89" s="5" t="e">
        <f t="shared" si="360"/>
        <v>#N/A</v>
      </c>
      <c r="AO89" s="5" t="e">
        <f t="shared" si="361"/>
        <v>#N/A</v>
      </c>
      <c r="AP89" s="5" t="e">
        <f t="shared" si="362"/>
        <v>#N/A</v>
      </c>
      <c r="AQ89" s="5" t="e">
        <f t="shared" si="363"/>
        <v>#N/A</v>
      </c>
      <c r="AR89" s="5" t="e">
        <f t="shared" si="364"/>
        <v>#N/A</v>
      </c>
      <c r="AS89" s="5" t="e">
        <f t="shared" si="365"/>
        <v>#N/A</v>
      </c>
      <c r="AT89" s="5" t="e">
        <f t="shared" si="366"/>
        <v>#N/A</v>
      </c>
      <c r="AU89" s="5" t="e">
        <f t="shared" si="367"/>
        <v>#N/A</v>
      </c>
      <c r="AV89" s="5" t="e">
        <f t="shared" si="368"/>
        <v>#N/A</v>
      </c>
      <c r="AW89" s="5" t="e">
        <f t="shared" si="369"/>
        <v>#N/A</v>
      </c>
      <c r="AX89" s="5" t="e">
        <f t="shared" si="370"/>
        <v>#N/A</v>
      </c>
      <c r="AY89" s="5" t="e">
        <f t="shared" si="371"/>
        <v>#N/A</v>
      </c>
      <c r="AZ89" s="5" t="e">
        <f t="shared" si="372"/>
        <v>#N/A</v>
      </c>
      <c r="BA89" s="5" t="e">
        <f t="shared" si="373"/>
        <v>#N/A</v>
      </c>
      <c r="BB89" s="5" t="e">
        <f t="shared" si="374"/>
        <v>#N/A</v>
      </c>
      <c r="BC89" s="5" t="e">
        <f t="shared" si="375"/>
        <v>#N/A</v>
      </c>
      <c r="BD89" s="5" t="e">
        <f t="shared" si="376"/>
        <v>#N/A</v>
      </c>
      <c r="BE89" s="5" t="e">
        <f t="shared" si="377"/>
        <v>#N/A</v>
      </c>
      <c r="BF89" s="5" t="e">
        <f t="shared" si="378"/>
        <v>#N/A</v>
      </c>
      <c r="BG89" s="5" t="e">
        <f t="shared" si="379"/>
        <v>#N/A</v>
      </c>
      <c r="BH89" s="5" t="e">
        <f t="shared" si="380"/>
        <v>#N/A</v>
      </c>
      <c r="BI89" s="5" t="e">
        <f t="shared" si="381"/>
        <v>#N/A</v>
      </c>
      <c r="BJ89" s="8" t="e">
        <f t="shared" si="382"/>
        <v>#N/A</v>
      </c>
      <c r="BK89" s="8" t="e">
        <f t="shared" si="383"/>
        <v>#N/A</v>
      </c>
      <c r="BL89" s="8" t="e">
        <f t="shared" si="384"/>
        <v>#N/A</v>
      </c>
      <c r="BM89" s="8" t="e">
        <f t="shared" si="385"/>
        <v>#N/A</v>
      </c>
      <c r="BN89" s="8" t="e">
        <f t="shared" si="386"/>
        <v>#N/A</v>
      </c>
    </row>
    <row r="90" spans="1:66" x14ac:dyDescent="0.25">
      <c r="A90" t="s">
        <v>22</v>
      </c>
      <c r="B90" t="s">
        <v>281</v>
      </c>
      <c r="C90" t="s">
        <v>696</v>
      </c>
      <c r="D90" s="11">
        <v>44420</v>
      </c>
      <c r="E90" s="1">
        <f>VLOOKUP(A90,home!$A$2:$E$670,3,FALSE)</f>
        <v>1.5048999999999999</v>
      </c>
      <c r="F90">
        <f>VLOOKUP(B90,home!$B$2:$E$670,3,FALSE)</f>
        <v>0.8306</v>
      </c>
      <c r="G90">
        <f>VLOOKUP(C90,away!$B$2:$E$670,4,FALSE)</f>
        <v>0.61709999999999998</v>
      </c>
      <c r="H90">
        <f>VLOOKUP(A90,away!$A$2:$E$670,3,FALSE)</f>
        <v>1.3310999999999999</v>
      </c>
      <c r="I90">
        <f>VLOOKUP(C90,away!$B$2:$E$670,3,FALSE)</f>
        <v>1.5726</v>
      </c>
      <c r="J90">
        <f>VLOOKUP(B90,home!$B$2:$E$670,4,FALSE)</f>
        <v>0.46949999999999997</v>
      </c>
      <c r="K90" s="3">
        <f t="shared" si="332"/>
        <v>0.77135644997399999</v>
      </c>
      <c r="L90" s="3">
        <f t="shared" si="333"/>
        <v>0.9827986502699998</v>
      </c>
      <c r="M90" s="5">
        <f t="shared" si="331"/>
        <v>0.17305339331132552</v>
      </c>
      <c r="N90" s="5">
        <f t="shared" si="334"/>
        <v>0.1334858511205784</v>
      </c>
      <c r="O90" s="5">
        <f t="shared" si="335"/>
        <v>0.17007664137101414</v>
      </c>
      <c r="P90" s="5">
        <f t="shared" si="336"/>
        <v>0.13118971431144658</v>
      </c>
      <c r="Q90" s="5">
        <f t="shared" si="337"/>
        <v>5.1482586121063607E-2</v>
      </c>
      <c r="R90" s="5">
        <f t="shared" si="338"/>
        <v>8.3575546790943728E-2</v>
      </c>
      <c r="S90" s="5">
        <f t="shared" si="339"/>
        <v>2.4863339591031017E-2</v>
      </c>
      <c r="T90" s="5">
        <f t="shared" si="340"/>
        <v>5.0597016152190338E-2</v>
      </c>
      <c r="U90" s="5">
        <f t="shared" si="341"/>
        <v>6.4466537077298269E-2</v>
      </c>
      <c r="V90" s="5">
        <f t="shared" si="342"/>
        <v>2.0942890356695286E-3</v>
      </c>
      <c r="W90" s="5">
        <f t="shared" si="343"/>
        <v>1.3237141621941454E-2</v>
      </c>
      <c r="X90" s="5">
        <f t="shared" si="344"/>
        <v>1.3009444919476898E-2</v>
      </c>
      <c r="Y90" s="5">
        <f t="shared" si="345"/>
        <v>6.3928324538118989E-3</v>
      </c>
      <c r="Z90" s="5">
        <f t="shared" si="346"/>
        <v>2.7379311527238909E-2</v>
      </c>
      <c r="AA90" s="5">
        <f t="shared" si="347"/>
        <v>2.1119208542383219E-2</v>
      </c>
      <c r="AB90" s="5">
        <f t="shared" si="348"/>
        <v>8.1452188637566453E-3</v>
      </c>
      <c r="AC90" s="5">
        <f t="shared" si="349"/>
        <v>9.9228471852615851E-5</v>
      </c>
      <c r="AD90" s="5">
        <f t="shared" si="350"/>
        <v>2.5526386423259583E-3</v>
      </c>
      <c r="AE90" s="5">
        <f t="shared" si="351"/>
        <v>2.508729812304997E-3</v>
      </c>
      <c r="AF90" s="5">
        <f t="shared" si="352"/>
        <v>1.2327881367127302E-3</v>
      </c>
      <c r="AG90" s="5">
        <f t="shared" si="353"/>
        <v>4.038608389433798E-4</v>
      </c>
      <c r="AH90" s="5">
        <f t="shared" si="354"/>
        <v>6.727087603573061E-3</v>
      </c>
      <c r="AI90" s="5">
        <f t="shared" si="355"/>
        <v>5.1889824125562183E-3</v>
      </c>
      <c r="AJ90" s="5">
        <f t="shared" si="356"/>
        <v>2.0012775263634429E-3</v>
      </c>
      <c r="AK90" s="5">
        <f t="shared" si="357"/>
        <v>5.1456610938281806E-4</v>
      </c>
      <c r="AL90" s="5">
        <f t="shared" si="358"/>
        <v>3.0089568600338217E-6</v>
      </c>
      <c r="AM90" s="5">
        <f t="shared" si="359"/>
        <v>3.9379885624220057E-4</v>
      </c>
      <c r="AN90" s="5">
        <f t="shared" si="360"/>
        <v>3.8702498439270442E-4</v>
      </c>
      <c r="AO90" s="5">
        <f t="shared" si="361"/>
        <v>1.9018381614095879E-4</v>
      </c>
      <c r="AP90" s="5">
        <f t="shared" si="362"/>
        <v>6.2304132602177372E-5</v>
      </c>
      <c r="AQ90" s="5">
        <f t="shared" si="363"/>
        <v>1.5308104356915751E-5</v>
      </c>
      <c r="AR90" s="5">
        <f t="shared" si="364"/>
        <v>1.3222745234079305E-3</v>
      </c>
      <c r="AS90" s="5">
        <f t="shared" si="365"/>
        <v>1.0199449822670039E-3</v>
      </c>
      <c r="AT90" s="5">
        <f t="shared" si="366"/>
        <v>3.933705703451352E-4</v>
      </c>
      <c r="AU90" s="5">
        <f t="shared" si="367"/>
        <v>1.0114297555522375E-4</v>
      </c>
      <c r="AV90" s="5">
        <f t="shared" si="368"/>
        <v>1.9504321641021107E-5</v>
      </c>
      <c r="AW90" s="5">
        <f t="shared" si="369"/>
        <v>6.3362620070602176E-8</v>
      </c>
      <c r="AX90" s="5">
        <f t="shared" si="370"/>
        <v>5.062654795913423E-5</v>
      </c>
      <c r="AY90" s="5">
        <f t="shared" si="371"/>
        <v>4.9755703002066534E-5</v>
      </c>
      <c r="AZ90" s="5">
        <f t="shared" si="372"/>
        <v>2.4449918876832976E-5</v>
      </c>
      <c r="BA90" s="5">
        <f t="shared" si="373"/>
        <v>8.0097824237874817E-6</v>
      </c>
      <c r="BB90" s="5">
        <f t="shared" si="374"/>
        <v>1.9680008387636759E-6</v>
      </c>
      <c r="BC90" s="5">
        <f t="shared" si="375"/>
        <v>3.868297136134337E-7</v>
      </c>
      <c r="BD90" s="5">
        <f t="shared" si="376"/>
        <v>2.165882694819535E-4</v>
      </c>
      <c r="BE90" s="5">
        <f t="shared" si="377"/>
        <v>1.6706675865361167E-4</v>
      </c>
      <c r="BF90" s="5">
        <f t="shared" si="378"/>
        <v>6.4434010931856454E-5</v>
      </c>
      <c r="BG90" s="5">
        <f t="shared" si="379"/>
        <v>1.6567196643327573E-5</v>
      </c>
      <c r="BH90" s="5">
        <f t="shared" si="380"/>
        <v>3.1948034972045811E-6</v>
      </c>
      <c r="BI90" s="5">
        <f t="shared" si="381"/>
        <v>4.9286645679364928E-7</v>
      </c>
      <c r="BJ90" s="8">
        <f t="shared" si="382"/>
        <v>0.27608670649589873</v>
      </c>
      <c r="BK90" s="8">
        <f t="shared" si="383"/>
        <v>0.33135272938118737</v>
      </c>
      <c r="BL90" s="8">
        <f t="shared" si="384"/>
        <v>0.36513964757615258</v>
      </c>
      <c r="BM90" s="8">
        <f t="shared" si="385"/>
        <v>0.25704496961372358</v>
      </c>
      <c r="BN90" s="8">
        <f t="shared" si="386"/>
        <v>0.74286373302637199</v>
      </c>
    </row>
    <row r="91" spans="1:66" x14ac:dyDescent="0.25">
      <c r="A91" t="s">
        <v>61</v>
      </c>
      <c r="B91" t="s">
        <v>685</v>
      </c>
      <c r="C91" t="s">
        <v>69</v>
      </c>
      <c r="D91" s="11">
        <v>44420</v>
      </c>
      <c r="E91" s="1">
        <f>VLOOKUP(A91,home!$A$2:$E$670,3,FALSE)</f>
        <v>1.4933000000000001</v>
      </c>
      <c r="F91">
        <f>VLOOKUP(B91,home!$B$2:$E$670,3,FALSE)</f>
        <v>2.0179999999999998</v>
      </c>
      <c r="G91">
        <f>VLOOKUP(C91,away!$B$2:$E$670,4,FALSE)</f>
        <v>0.40179999999999999</v>
      </c>
      <c r="H91">
        <f>VLOOKUP(A91,away!$A$2:$E$670,3,FALSE)</f>
        <v>1.2851999999999999</v>
      </c>
      <c r="I91">
        <f>VLOOKUP(C91,away!$B$2:$E$670,3,FALSE)</f>
        <v>1.5043</v>
      </c>
      <c r="J91">
        <f>VLOOKUP(B91,home!$B$2:$E$670,4,FALSE)</f>
        <v>1.0864</v>
      </c>
      <c r="K91" s="3">
        <f t="shared" si="332"/>
        <v>1.21081602292</v>
      </c>
      <c r="L91" s="3">
        <f t="shared" si="333"/>
        <v>2.100365757504</v>
      </c>
      <c r="M91" s="5">
        <f t="shared" si="331"/>
        <v>3.6473045143731828E-2</v>
      </c>
      <c r="N91" s="5">
        <f t="shared" si="334"/>
        <v>4.4162147464714988E-2</v>
      </c>
      <c r="O91" s="5">
        <f t="shared" si="335"/>
        <v>7.6606735091791875E-2</v>
      </c>
      <c r="P91" s="5">
        <f t="shared" si="336"/>
        <v>9.2756662312729443E-2</v>
      </c>
      <c r="Q91" s="5">
        <f t="shared" si="337"/>
        <v>2.6736117878416382E-2</v>
      </c>
      <c r="R91" s="5">
        <f t="shared" si="338"/>
        <v>8.0451081590489887E-2</v>
      </c>
      <c r="S91" s="5">
        <f t="shared" si="339"/>
        <v>5.8973677475325607E-2</v>
      </c>
      <c r="T91" s="5">
        <f t="shared" si="340"/>
        <v>5.6155626480416256E-2</v>
      </c>
      <c r="U91" s="5">
        <f t="shared" si="341"/>
        <v>9.7411458651009392E-2</v>
      </c>
      <c r="V91" s="5">
        <f t="shared" si="342"/>
        <v>1.6664365775272603E-2</v>
      </c>
      <c r="W91" s="5">
        <f t="shared" si="343"/>
        <v>1.0790839972621476E-2</v>
      </c>
      <c r="X91" s="5">
        <f t="shared" si="344"/>
        <v>2.2664710773199547E-2</v>
      </c>
      <c r="Y91" s="5">
        <f t="shared" si="345"/>
        <v>2.3802091205880178E-2</v>
      </c>
      <c r="Z91" s="5">
        <f t="shared" si="346"/>
        <v>5.6325565642275123E-2</v>
      </c>
      <c r="AA91" s="5">
        <f t="shared" si="347"/>
        <v>6.8199897379698962E-2</v>
      </c>
      <c r="AB91" s="5">
        <f t="shared" si="348"/>
        <v>4.1288764254419616E-2</v>
      </c>
      <c r="AC91" s="5">
        <f t="shared" si="349"/>
        <v>2.6487556474606793E-3</v>
      </c>
      <c r="AD91" s="5">
        <f t="shared" si="350"/>
        <v>3.2664304849039255E-3</v>
      </c>
      <c r="AE91" s="5">
        <f t="shared" si="351"/>
        <v>6.8606987397593902E-3</v>
      </c>
      <c r="AF91" s="5">
        <f t="shared" si="352"/>
        <v>7.2049883527707378E-3</v>
      </c>
      <c r="AG91" s="5">
        <f t="shared" si="353"/>
        <v>5.0443702731249353E-3</v>
      </c>
      <c r="AH91" s="5">
        <f t="shared" si="354"/>
        <v>2.9576072336769624E-2</v>
      </c>
      <c r="AI91" s="5">
        <f t="shared" si="355"/>
        <v>3.5811182280401629E-2</v>
      </c>
      <c r="AJ91" s="5">
        <f t="shared" si="356"/>
        <v>2.1680376652409537E-2</v>
      </c>
      <c r="AK91" s="5">
        <f t="shared" si="357"/>
        <v>8.7503158112260462E-3</v>
      </c>
      <c r="AL91" s="5">
        <f t="shared" si="358"/>
        <v>2.6944800706630212E-4</v>
      </c>
      <c r="AM91" s="5">
        <f t="shared" si="359"/>
        <v>7.9100927377520364E-4</v>
      </c>
      <c r="AN91" s="5">
        <f t="shared" si="360"/>
        <v>1.6614087925055443E-3</v>
      </c>
      <c r="AO91" s="5">
        <f t="shared" si="361"/>
        <v>1.7447830684973575E-3</v>
      </c>
      <c r="AP91" s="5">
        <f t="shared" si="362"/>
        <v>1.2215608704482018E-3</v>
      </c>
      <c r="AQ91" s="5">
        <f t="shared" si="363"/>
        <v>6.4143115574904585E-4</v>
      </c>
      <c r="AR91" s="5">
        <f t="shared" si="364"/>
        <v>1.2424113915522441E-2</v>
      </c>
      <c r="AS91" s="5">
        <f t="shared" si="365"/>
        <v>1.5043316199497912E-2</v>
      </c>
      <c r="AT91" s="5">
        <f t="shared" si="366"/>
        <v>9.1073441461020366E-3</v>
      </c>
      <c r="AU91" s="5">
        <f t="shared" si="367"/>
        <v>3.6757727394490032E-3</v>
      </c>
      <c r="AV91" s="5">
        <f t="shared" si="368"/>
        <v>1.1126711323843491E-3</v>
      </c>
      <c r="AW91" s="5">
        <f t="shared" si="369"/>
        <v>1.9034679281488647E-5</v>
      </c>
      <c r="AX91" s="5">
        <f t="shared" si="370"/>
        <v>1.5962778382755489E-4</v>
      </c>
      <c r="AY91" s="5">
        <f t="shared" si="371"/>
        <v>3.3527673109764701E-4</v>
      </c>
      <c r="AZ91" s="5">
        <f t="shared" si="372"/>
        <v>3.521018826426873E-4</v>
      </c>
      <c r="BA91" s="5">
        <f t="shared" si="373"/>
        <v>2.4651424581846409E-4</v>
      </c>
      <c r="BB91" s="5">
        <f t="shared" si="374"/>
        <v>1.2944252016350644E-4</v>
      </c>
      <c r="BC91" s="5">
        <f t="shared" si="375"/>
        <v>5.4375327383289979E-5</v>
      </c>
      <c r="BD91" s="5">
        <f t="shared" si="376"/>
        <v>4.3491972392487145E-3</v>
      </c>
      <c r="BE91" s="5">
        <f t="shared" si="377"/>
        <v>5.2660777041217723E-3</v>
      </c>
      <c r="BF91" s="5">
        <f t="shared" si="378"/>
        <v>3.1881256310462044E-3</v>
      </c>
      <c r="BG91" s="5">
        <f t="shared" si="379"/>
        <v>1.2867445323842266E-3</v>
      </c>
      <c r="BH91" s="5">
        <f t="shared" si="380"/>
        <v>3.8950272430388121E-4</v>
      </c>
      <c r="BI91" s="5">
        <f t="shared" si="381"/>
        <v>9.4323227911626147E-5</v>
      </c>
      <c r="BJ91" s="8">
        <f t="shared" si="382"/>
        <v>0.21402555327771625</v>
      </c>
      <c r="BK91" s="8">
        <f t="shared" si="383"/>
        <v>0.20812123109268413</v>
      </c>
      <c r="BL91" s="8">
        <f t="shared" si="384"/>
        <v>0.51571307324018867</v>
      </c>
      <c r="BM91" s="8">
        <f t="shared" si="385"/>
        <v>0.63668339171917376</v>
      </c>
      <c r="BN91" s="8">
        <f t="shared" si="386"/>
        <v>0.35718578948187441</v>
      </c>
    </row>
    <row r="92" spans="1:66" x14ac:dyDescent="0.25">
      <c r="A92" t="s">
        <v>28</v>
      </c>
      <c r="B92" t="s">
        <v>31</v>
      </c>
      <c r="C92" t="s">
        <v>673</v>
      </c>
      <c r="D92" s="11">
        <v>44420</v>
      </c>
      <c r="E92" s="1">
        <f>VLOOKUP(A92,home!$A$2:$E$670,3,FALSE)</f>
        <v>1.381</v>
      </c>
      <c r="F92">
        <f>VLOOKUP(B92,home!$B$2:$E$670,3,FALSE)</f>
        <v>1.7068000000000001</v>
      </c>
      <c r="G92">
        <f>VLOOKUP(C92,away!$B$2:$E$670,4,FALSE)</f>
        <v>0.97299999999999998</v>
      </c>
      <c r="H92">
        <f>VLOOKUP(A92,away!$A$2:$E$670,3,FALSE)</f>
        <v>1.2659</v>
      </c>
      <c r="I92">
        <f>VLOOKUP(C92,away!$B$2:$E$670,3,FALSE)</f>
        <v>1.5556000000000001</v>
      </c>
      <c r="J92">
        <f>VLOOKUP(B92,home!$B$2:$E$670,4,FALSE)</f>
        <v>0.79</v>
      </c>
      <c r="K92" s="3">
        <f t="shared" si="332"/>
        <v>2.2934493483999998</v>
      </c>
      <c r="L92" s="3">
        <f t="shared" si="333"/>
        <v>1.5556948916000002</v>
      </c>
      <c r="M92" s="5">
        <f t="shared" si="331"/>
        <v>2.1297954579698183E-2</v>
      </c>
      <c r="N92" s="5">
        <f t="shared" si="334"/>
        <v>4.8845780053061588E-2</v>
      </c>
      <c r="O92" s="5">
        <f t="shared" si="335"/>
        <v>3.313311914116529E-2</v>
      </c>
      <c r="P92" s="5">
        <f t="shared" si="336"/>
        <v>7.5989130504765093E-2</v>
      </c>
      <c r="Q92" s="5">
        <f t="shared" si="337"/>
        <v>5.6012661217391922E-2</v>
      </c>
      <c r="R92" s="5">
        <f t="shared" si="338"/>
        <v>2.5772512095342519E-2</v>
      </c>
      <c r="S92" s="5">
        <f t="shared" si="339"/>
        <v>6.7780545935318334E-2</v>
      </c>
      <c r="T92" s="5">
        <f t="shared" si="340"/>
        <v>8.7138610920818052E-2</v>
      </c>
      <c r="U92" s="5">
        <f t="shared" si="341"/>
        <v>5.9107951071694413E-2</v>
      </c>
      <c r="V92" s="5">
        <f t="shared" si="342"/>
        <v>2.6870523757936696E-2</v>
      </c>
      <c r="W92" s="5">
        <f t="shared" si="343"/>
        <v>4.2820733790392473E-2</v>
      </c>
      <c r="X92" s="5">
        <f t="shared" si="344"/>
        <v>6.6615996812277076E-2</v>
      </c>
      <c r="Y92" s="5">
        <f t="shared" si="345"/>
        <v>5.1817082969850686E-2</v>
      </c>
      <c r="Z92" s="5">
        <f t="shared" si="346"/>
        <v>1.3364721803474528E-2</v>
      </c>
      <c r="AA92" s="5">
        <f t="shared" si="347"/>
        <v>3.0651312511725926E-2</v>
      </c>
      <c r="AB92" s="5">
        <f t="shared" si="348"/>
        <v>3.51486163538113E-2</v>
      </c>
      <c r="AC92" s="5">
        <f t="shared" si="349"/>
        <v>5.9919713443973462E-3</v>
      </c>
      <c r="AD92" s="5">
        <f t="shared" si="350"/>
        <v>2.4551796002396375E-2</v>
      </c>
      <c r="AE92" s="5">
        <f t="shared" si="351"/>
        <v>3.8195103620533341E-2</v>
      </c>
      <c r="AF92" s="5">
        <f t="shared" si="352"/>
        <v>2.9709963793298204E-2</v>
      </c>
      <c r="AG92" s="5">
        <f t="shared" si="353"/>
        <v>1.5406546300951663E-2</v>
      </c>
      <c r="AH92" s="5">
        <f t="shared" si="354"/>
        <v>5.197857359330117E-3</v>
      </c>
      <c r="AI92" s="5">
        <f t="shared" si="355"/>
        <v>1.19210225738318E-2</v>
      </c>
      <c r="AJ92" s="5">
        <f t="shared" si="356"/>
        <v>1.3670130727108119E-2</v>
      </c>
      <c r="AK92" s="5">
        <f t="shared" si="357"/>
        <v>1.0450584136209641E-2</v>
      </c>
      <c r="AL92" s="5">
        <f t="shared" si="358"/>
        <v>8.5515196450695853E-4</v>
      </c>
      <c r="AM92" s="5">
        <f t="shared" si="359"/>
        <v>1.1261660108749122E-2</v>
      </c>
      <c r="AN92" s="5">
        <f t="shared" si="360"/>
        <v>1.7519707102116512E-2</v>
      </c>
      <c r="AO92" s="5">
        <f t="shared" si="361"/>
        <v>1.3627659420545453E-2</v>
      </c>
      <c r="AP92" s="5">
        <f t="shared" si="362"/>
        <v>7.0668267150023941E-3</v>
      </c>
      <c r="AQ92" s="5">
        <f t="shared" si="363"/>
        <v>2.748456555087909E-3</v>
      </c>
      <c r="AR92" s="5">
        <f t="shared" si="364"/>
        <v>1.617256028235065E-3</v>
      </c>
      <c r="AS92" s="5">
        <f t="shared" si="365"/>
        <v>3.7090947841516815E-3</v>
      </c>
      <c r="AT92" s="5">
        <f t="shared" si="366"/>
        <v>4.2533105079332568E-3</v>
      </c>
      <c r="AU92" s="5">
        <f t="shared" si="367"/>
        <v>3.2515840709874664E-3</v>
      </c>
      <c r="AV92" s="5">
        <f t="shared" si="368"/>
        <v>1.8643358422185063E-3</v>
      </c>
      <c r="AW92" s="5">
        <f t="shared" si="369"/>
        <v>8.4752862572316624E-5</v>
      </c>
      <c r="AX92" s="5">
        <f t="shared" si="370"/>
        <v>4.3046745063854948E-3</v>
      </c>
      <c r="AY92" s="5">
        <f t="shared" si="371"/>
        <v>6.6967601395846663E-3</v>
      </c>
      <c r="AZ92" s="5">
        <f t="shared" si="372"/>
        <v>5.209057769711185E-3</v>
      </c>
      <c r="BA92" s="5">
        <f t="shared" si="373"/>
        <v>2.7012348541296609E-3</v>
      </c>
      <c r="BB92" s="5">
        <f t="shared" si="374"/>
        <v>1.0505743158953464E-3</v>
      </c>
      <c r="BC92" s="5">
        <f t="shared" si="375"/>
        <v>3.268746192969109E-4</v>
      </c>
      <c r="BD92" s="5">
        <f t="shared" si="376"/>
        <v>4.1932615692243319E-4</v>
      </c>
      <c r="BE92" s="5">
        <f t="shared" si="377"/>
        <v>9.6170330136083045E-4</v>
      </c>
      <c r="BF92" s="5">
        <f t="shared" si="378"/>
        <v>1.102808904930063E-3</v>
      </c>
      <c r="BG92" s="5">
        <f t="shared" si="379"/>
        <v>8.4307878814052326E-4</v>
      </c>
      <c r="BH92" s="5">
        <f t="shared" si="380"/>
        <v>4.8338962432768626E-4</v>
      </c>
      <c r="BI92" s="5">
        <f t="shared" si="381"/>
        <v>2.2172592378753029E-4</v>
      </c>
      <c r="BJ92" s="8">
        <f t="shared" si="382"/>
        <v>0.53362776158747616</v>
      </c>
      <c r="BK92" s="8">
        <f t="shared" si="383"/>
        <v>0.20548203822620728</v>
      </c>
      <c r="BL92" s="8">
        <f t="shared" si="384"/>
        <v>0.24378071990321418</v>
      </c>
      <c r="BM92" s="8">
        <f t="shared" si="385"/>
        <v>0.72859207665193471</v>
      </c>
      <c r="BN92" s="8">
        <f t="shared" si="386"/>
        <v>0.26105115759142461</v>
      </c>
    </row>
    <row r="93" spans="1:66" x14ac:dyDescent="0.25">
      <c r="A93" t="s">
        <v>13</v>
      </c>
      <c r="B93" t="s">
        <v>234</v>
      </c>
      <c r="C93" t="s">
        <v>331</v>
      </c>
      <c r="D93" s="11">
        <v>44420</v>
      </c>
      <c r="E93" s="1">
        <f>VLOOKUP(A93,home!$A$2:$E$670,3,FALSE)</f>
        <v>1.756</v>
      </c>
      <c r="F93">
        <f>VLOOKUP(B93,home!$B$2:$E$670,3,FALSE)</f>
        <v>1.7083999999999999</v>
      </c>
      <c r="G93">
        <f>VLOOKUP(C93,away!$B$2:$E$670,4,FALSE)</f>
        <v>0.73319999999999996</v>
      </c>
      <c r="H93">
        <f>VLOOKUP(A93,away!$A$2:$E$670,3,FALSE)</f>
        <v>1.3160000000000001</v>
      </c>
      <c r="I93">
        <f>VLOOKUP(C93,away!$B$2:$E$670,3,FALSE)</f>
        <v>1.5622</v>
      </c>
      <c r="J93">
        <f>VLOOKUP(B93,home!$B$2:$E$670,4,FALSE)</f>
        <v>0.65129999999999999</v>
      </c>
      <c r="K93" s="3">
        <f t="shared" si="332"/>
        <v>2.1995636332799999</v>
      </c>
      <c r="L93" s="3">
        <f t="shared" si="333"/>
        <v>1.3389784917600003</v>
      </c>
      <c r="M93" s="5">
        <f t="shared" si="331"/>
        <v>2.9055655732699196E-2</v>
      </c>
      <c r="N93" s="5">
        <f t="shared" si="334"/>
        <v>6.3909763690748703E-2</v>
      </c>
      <c r="O93" s="5">
        <f t="shared" si="335"/>
        <v>3.890489809006737E-2</v>
      </c>
      <c r="P93" s="5">
        <f t="shared" si="336"/>
        <v>8.5573798995376718E-2</v>
      </c>
      <c r="Q93" s="5">
        <f t="shared" si="337"/>
        <v>7.0286796012844724E-2</v>
      </c>
      <c r="R93" s="5">
        <f t="shared" si="338"/>
        <v>2.604641088335747E-2</v>
      </c>
      <c r="S93" s="5">
        <f t="shared" si="339"/>
        <v>6.3007312086403769E-2</v>
      </c>
      <c r="T93" s="5">
        <f t="shared" si="340"/>
        <v>9.4112508115921631E-2</v>
      </c>
      <c r="U93" s="5">
        <f t="shared" si="341"/>
        <v>5.7290738156501486E-2</v>
      </c>
      <c r="V93" s="5">
        <f t="shared" si="342"/>
        <v>2.0618571587512114E-2</v>
      </c>
      <c r="W93" s="5">
        <f t="shared" si="343"/>
        <v>5.1533426803207653E-2</v>
      </c>
      <c r="X93" s="5">
        <f t="shared" si="344"/>
        <v>6.9002150096183351E-2</v>
      </c>
      <c r="Y93" s="5">
        <f t="shared" si="345"/>
        <v>4.6196197431992381E-2</v>
      </c>
      <c r="Z93" s="5">
        <f t="shared" si="346"/>
        <v>1.1625194653453077E-2</v>
      </c>
      <c r="AA93" s="5">
        <f t="shared" si="347"/>
        <v>2.5570355389536479E-2</v>
      </c>
      <c r="AB93" s="5">
        <f t="shared" si="348"/>
        <v>2.8121811902434846E-2</v>
      </c>
      <c r="AC93" s="5">
        <f t="shared" si="349"/>
        <v>3.7953228384204982E-3</v>
      </c>
      <c r="AD93" s="5">
        <f t="shared" si="350"/>
        <v>2.8337762873658089E-2</v>
      </c>
      <c r="AE93" s="5">
        <f t="shared" si="351"/>
        <v>3.7943654992423234E-2</v>
      </c>
      <c r="AF93" s="5">
        <f t="shared" si="352"/>
        <v>2.540286896680834E-2</v>
      </c>
      <c r="AG93" s="5">
        <f t="shared" si="353"/>
        <v>1.1337965058517979E-2</v>
      </c>
      <c r="AH93" s="5">
        <f t="shared" si="354"/>
        <v>3.8914714008742566E-3</v>
      </c>
      <c r="AI93" s="5">
        <f t="shared" si="355"/>
        <v>8.5595389733121915E-3</v>
      </c>
      <c r="AJ93" s="5">
        <f t="shared" si="356"/>
        <v>9.4136253216701628E-3</v>
      </c>
      <c r="AK93" s="5">
        <f t="shared" si="357"/>
        <v>6.9019559716231435E-3</v>
      </c>
      <c r="AL93" s="5">
        <f t="shared" si="358"/>
        <v>4.4711459508663034E-4</v>
      </c>
      <c r="AM93" s="5">
        <f t="shared" si="359"/>
        <v>1.2466142533082097E-2</v>
      </c>
      <c r="AN93" s="5">
        <f t="shared" si="360"/>
        <v>1.6691896727011456E-2</v>
      </c>
      <c r="AO93" s="5">
        <f t="shared" si="361"/>
        <v>1.1175045352073743E-2</v>
      </c>
      <c r="AP93" s="5">
        <f t="shared" si="362"/>
        <v>4.9877151236230998E-3</v>
      </c>
      <c r="AQ93" s="5">
        <f t="shared" si="363"/>
        <v>1.6696108183893508E-3</v>
      </c>
      <c r="AR93" s="5">
        <f t="shared" si="364"/>
        <v>1.0421193014139569E-3</v>
      </c>
      <c r="AS93" s="5">
        <f t="shared" si="365"/>
        <v>2.2922077169292986E-3</v>
      </c>
      <c r="AT93" s="5">
        <f t="shared" si="366"/>
        <v>2.5209283670407311E-3</v>
      </c>
      <c r="AU93" s="5">
        <f t="shared" si="367"/>
        <v>1.8483141194155759E-3</v>
      </c>
      <c r="AV93" s="5">
        <f t="shared" si="368"/>
        <v>1.0163711299861118E-3</v>
      </c>
      <c r="AW93" s="5">
        <f t="shared" si="369"/>
        <v>3.6578549303821539E-5</v>
      </c>
      <c r="AX93" s="5">
        <f t="shared" si="370"/>
        <v>4.5700122938420653E-3</v>
      </c>
      <c r="AY93" s="5">
        <f t="shared" si="371"/>
        <v>6.1191481685333076E-3</v>
      </c>
      <c r="AZ93" s="5">
        <f t="shared" si="372"/>
        <v>4.0967038927793489E-3</v>
      </c>
      <c r="BA93" s="5">
        <f t="shared" si="373"/>
        <v>1.8284661331803376E-3</v>
      </c>
      <c r="BB93" s="5">
        <f t="shared" si="374"/>
        <v>6.1206920631001228E-4</v>
      </c>
      <c r="BC93" s="5">
        <f t="shared" si="375"/>
        <v>1.6390950054354406E-4</v>
      </c>
      <c r="BD93" s="5">
        <f t="shared" si="376"/>
        <v>2.3256255507354053E-4</v>
      </c>
      <c r="BE93" s="5">
        <f t="shared" si="377"/>
        <v>5.1153613860243686E-4</v>
      </c>
      <c r="BF93" s="5">
        <f t="shared" si="378"/>
        <v>5.6257814378919886E-4</v>
      </c>
      <c r="BG93" s="5">
        <f t="shared" si="379"/>
        <v>4.1247547531896288E-4</v>
      </c>
      <c r="BH93" s="5">
        <f t="shared" si="380"/>
        <v>2.2681651378286821E-4</v>
      </c>
      <c r="BI93" s="5">
        <f t="shared" si="381"/>
        <v>9.9779471028829772E-5</v>
      </c>
      <c r="BJ93" s="8">
        <f t="shared" si="382"/>
        <v>0.5624438137916743</v>
      </c>
      <c r="BK93" s="8">
        <f t="shared" si="383"/>
        <v>0.20861692400403223</v>
      </c>
      <c r="BL93" s="8">
        <f t="shared" si="384"/>
        <v>0.21546649502175896</v>
      </c>
      <c r="BM93" s="8">
        <f t="shared" si="385"/>
        <v>0.67829253444659476</v>
      </c>
      <c r="BN93" s="8">
        <f t="shared" si="386"/>
        <v>0.31377732340509418</v>
      </c>
    </row>
    <row r="94" spans="1:66" x14ac:dyDescent="0.25">
      <c r="A94" t="s">
        <v>61</v>
      </c>
      <c r="B94" t="s">
        <v>247</v>
      </c>
      <c r="C94" t="s">
        <v>740</v>
      </c>
      <c r="D94" s="11">
        <v>44420</v>
      </c>
      <c r="E94" s="1">
        <f>VLOOKUP(A94,home!$A$2:$E$670,3,FALSE)</f>
        <v>1.4933000000000001</v>
      </c>
      <c r="F94">
        <f>VLOOKUP(B94,home!$B$2:$E$670,3,FALSE)</f>
        <v>1.0463</v>
      </c>
      <c r="G94">
        <f>VLOOKUP(C94,away!$B$2:$E$675,4,FALSE)</f>
        <v>0.87160000000000004</v>
      </c>
      <c r="H94">
        <f>VLOOKUP(A94,away!$A$2:$E$670,3,FALSE)</f>
        <v>1.2851999999999999</v>
      </c>
      <c r="I94">
        <f>VLOOKUP(C94,away!$B$2:$E$675,3,FALSE)</f>
        <v>1.5656000000000001</v>
      </c>
      <c r="J94">
        <f>VLOOKUP(B94,home!$B$2:$E$670,4,FALSE)</f>
        <v>0.92400000000000004</v>
      </c>
      <c r="K94" s="3">
        <f t="shared" si="332"/>
        <v>1.361822520964</v>
      </c>
      <c r="L94" s="3">
        <f t="shared" si="333"/>
        <v>1.8591888268799999</v>
      </c>
      <c r="M94" s="5">
        <f t="shared" si="331"/>
        <v>3.9914670225243858E-2</v>
      </c>
      <c r="N94" s="5">
        <f t="shared" si="334"/>
        <v>5.4356696829588304E-2</v>
      </c>
      <c r="O94" s="5">
        <f t="shared" si="335"/>
        <v>7.4208908911373175E-2</v>
      </c>
      <c r="P94" s="5">
        <f t="shared" si="336"/>
        <v>0.10105936341167408</v>
      </c>
      <c r="Q94" s="5">
        <f t="shared" si="337"/>
        <v>3.7012086953872911E-2</v>
      </c>
      <c r="R94" s="5">
        <f t="shared" si="338"/>
        <v>6.898418715149035E-2</v>
      </c>
      <c r="S94" s="5">
        <f t="shared" si="339"/>
        <v>6.3967677019122982E-2</v>
      </c>
      <c r="T94" s="5">
        <f t="shared" si="340"/>
        <v>6.8812458524151521E-2</v>
      </c>
      <c r="U94" s="5">
        <f t="shared" si="341"/>
        <v>9.3944219653294983E-2</v>
      </c>
      <c r="V94" s="5">
        <f t="shared" si="342"/>
        <v>1.7995423965941761E-2</v>
      </c>
      <c r="W94" s="5">
        <f t="shared" si="343"/>
        <v>1.6801297853887322E-2</v>
      </c>
      <c r="X94" s="5">
        <f t="shared" si="344"/>
        <v>3.1236785247030229E-2</v>
      </c>
      <c r="Y94" s="5">
        <f t="shared" si="345"/>
        <v>2.9037541059464319E-2</v>
      </c>
      <c r="Z94" s="5">
        <f t="shared" si="346"/>
        <v>4.2751543327816562E-2</v>
      </c>
      <c r="AA94" s="5">
        <f t="shared" si="347"/>
        <v>5.822001450978883E-2</v>
      </c>
      <c r="AB94" s="5">
        <f t="shared" si="348"/>
        <v>3.9642663465140643E-2</v>
      </c>
      <c r="AC94" s="5">
        <f t="shared" si="349"/>
        <v>2.8476467425050441E-3</v>
      </c>
      <c r="AD94" s="5">
        <f t="shared" si="350"/>
        <v>5.7200964497119734E-3</v>
      </c>
      <c r="AE94" s="5">
        <f t="shared" si="351"/>
        <v>1.0634739407980456E-2</v>
      </c>
      <c r="AF94" s="5">
        <f t="shared" si="352"/>
        <v>9.8859943420488462E-3</v>
      </c>
      <c r="AG94" s="5">
        <f t="shared" si="353"/>
        <v>6.1266434077787025E-3</v>
      </c>
      <c r="AH94" s="5">
        <f t="shared" si="354"/>
        <v>1.9870797921738199E-2</v>
      </c>
      <c r="AI94" s="5">
        <f t="shared" si="355"/>
        <v>2.7060500119347731E-2</v>
      </c>
      <c r="AJ94" s="5">
        <f t="shared" si="356"/>
        <v>1.8425799245538377E-2</v>
      </c>
      <c r="AK94" s="5">
        <f t="shared" si="357"/>
        <v>8.3642227931118793E-3</v>
      </c>
      <c r="AL94" s="5">
        <f t="shared" si="358"/>
        <v>2.8839658741500093E-4</v>
      </c>
      <c r="AM94" s="5">
        <f t="shared" si="359"/>
        <v>1.5579512334607962E-3</v>
      </c>
      <c r="AN94" s="5">
        <f t="shared" si="360"/>
        <v>2.8965255260742263E-3</v>
      </c>
      <c r="AO94" s="5">
        <f t="shared" si="361"/>
        <v>2.6925939474249584E-3</v>
      </c>
      <c r="AP94" s="5">
        <f t="shared" si="362"/>
        <v>1.6686801941257318E-3</v>
      </c>
      <c r="AQ94" s="5">
        <f t="shared" si="363"/>
        <v>7.7559789313862788E-4</v>
      </c>
      <c r="AR94" s="5">
        <f t="shared" si="364"/>
        <v>7.388713095457195E-3</v>
      </c>
      <c r="AS94" s="5">
        <f t="shared" si="365"/>
        <v>1.0062115894335239E-2</v>
      </c>
      <c r="AT94" s="5">
        <f t="shared" si="366"/>
        <v>6.8514080167277752E-3</v>
      </c>
      <c r="AU94" s="5">
        <f t="shared" si="367"/>
        <v>3.1101339124977251E-3</v>
      </c>
      <c r="AV94" s="5">
        <f t="shared" si="368"/>
        <v>1.058862601313321E-3</v>
      </c>
      <c r="AW94" s="5">
        <f t="shared" si="369"/>
        <v>2.0282973771707569E-5</v>
      </c>
      <c r="AX94" s="5">
        <f t="shared" si="370"/>
        <v>3.5360884604842581E-4</v>
      </c>
      <c r="AY94" s="5">
        <f t="shared" si="371"/>
        <v>6.574256156591633E-4</v>
      </c>
      <c r="AZ94" s="5">
        <f t="shared" si="372"/>
        <v>6.111391795691109E-4</v>
      </c>
      <c r="BA94" s="5">
        <f t="shared" si="373"/>
        <v>3.7874104477450017E-4</v>
      </c>
      <c r="BB94" s="5">
        <f t="shared" si="374"/>
        <v>1.7603777968140221E-4</v>
      </c>
      <c r="BC94" s="5">
        <f t="shared" si="375"/>
        <v>6.5457494618485201E-5</v>
      </c>
      <c r="BD94" s="5">
        <f t="shared" si="376"/>
        <v>2.2895021386826592E-3</v>
      </c>
      <c r="BE94" s="5">
        <f t="shared" si="377"/>
        <v>3.1178955742532893E-3</v>
      </c>
      <c r="BF94" s="5">
        <f t="shared" si="378"/>
        <v>2.1230102055160567E-3</v>
      </c>
      <c r="BG94" s="5">
        <f t="shared" si="379"/>
        <v>9.6372103670272513E-4</v>
      </c>
      <c r="BH94" s="5">
        <f t="shared" si="380"/>
        <v>3.2810425292713639E-4</v>
      </c>
      <c r="BI94" s="5">
        <f t="shared" si="381"/>
        <v>8.9363952172048501E-5</v>
      </c>
      <c r="BJ94" s="8">
        <f t="shared" si="382"/>
        <v>0.28145809883008999</v>
      </c>
      <c r="BK94" s="8">
        <f t="shared" si="383"/>
        <v>0.22673060356756186</v>
      </c>
      <c r="BL94" s="8">
        <f t="shared" si="384"/>
        <v>0.44610414445140928</v>
      </c>
      <c r="BM94" s="8">
        <f t="shared" si="385"/>
        <v>0.62087133405174744</v>
      </c>
      <c r="BN94" s="8">
        <f t="shared" si="386"/>
        <v>0.37553591348324272</v>
      </c>
    </row>
    <row r="95" spans="1:66" x14ac:dyDescent="0.25">
      <c r="A95" t="s">
        <v>318</v>
      </c>
      <c r="B95" t="s">
        <v>278</v>
      </c>
      <c r="C95" t="s">
        <v>400</v>
      </c>
      <c r="D95" s="11">
        <v>44420</v>
      </c>
      <c r="E95" s="1">
        <f>VLOOKUP(A95,home!$A$2:$E$670,3,FALSE)</f>
        <v>1.4548000000000001</v>
      </c>
      <c r="F95">
        <f>VLOOKUP(B95,home!$B$2:$E$670,3,FALSE)</f>
        <v>1.1074999999999999</v>
      </c>
      <c r="G95">
        <f>VLOOKUP(C95,away!$B$2:$E$670,4,FALSE)</f>
        <v>0.68740000000000001</v>
      </c>
      <c r="H95">
        <f>VLOOKUP(A95,away!$A$2:$E$670,3,FALSE)</f>
        <v>1.0669</v>
      </c>
      <c r="I95">
        <f>VLOOKUP(C95,away!$B$2:$E$670,3,FALSE)</f>
        <v>0.81230000000000002</v>
      </c>
      <c r="J95">
        <f>VLOOKUP(B95,home!$B$2:$E$670,4,FALSE)</f>
        <v>1.0518000000000001</v>
      </c>
      <c r="K95" s="3">
        <f t="shared" si="332"/>
        <v>1.1075326934</v>
      </c>
      <c r="L95" s="3">
        <f t="shared" si="333"/>
        <v>0.91153497066599998</v>
      </c>
      <c r="M95" s="5">
        <f t="shared" si="331"/>
        <v>0.13277920221038064</v>
      </c>
      <c r="N95" s="5">
        <f t="shared" si="334"/>
        <v>0.14705730745156612</v>
      </c>
      <c r="O95" s="5">
        <f t="shared" si="335"/>
        <v>0.12103288619189417</v>
      </c>
      <c r="P95" s="5">
        <f t="shared" si="336"/>
        <v>0.13404787843408422</v>
      </c>
      <c r="Q95" s="5">
        <f t="shared" si="337"/>
        <v>8.1435387902992484E-2</v>
      </c>
      <c r="R95" s="5">
        <f t="shared" si="338"/>
        <v>5.5162854182274783E-2</v>
      </c>
      <c r="S95" s="5">
        <f t="shared" si="339"/>
        <v>3.3832169145376581E-2</v>
      </c>
      <c r="T95" s="5">
        <f t="shared" si="340"/>
        <v>7.4231203923328562E-2</v>
      </c>
      <c r="U95" s="5">
        <f t="shared" si="341"/>
        <v>6.1094664468126253E-2</v>
      </c>
      <c r="V95" s="5">
        <f t="shared" si="342"/>
        <v>3.7950475687493217E-3</v>
      </c>
      <c r="W95" s="5">
        <f t="shared" si="343"/>
        <v>3.0064118167425012E-2</v>
      </c>
      <c r="X95" s="5">
        <f t="shared" si="344"/>
        <v>2.7404495071842908E-2</v>
      </c>
      <c r="Y95" s="5">
        <f t="shared" si="345"/>
        <v>1.2490077805714435E-2</v>
      </c>
      <c r="Z95" s="5">
        <f t="shared" si="346"/>
        <v>1.6760956889630894E-2</v>
      </c>
      <c r="AA95" s="5">
        <f t="shared" si="347"/>
        <v>1.8563307727934193E-2</v>
      </c>
      <c r="AB95" s="5">
        <f t="shared" si="348"/>
        <v>1.0279735103165998E-2</v>
      </c>
      <c r="AC95" s="5">
        <f t="shared" si="349"/>
        <v>2.3945677611714899E-4</v>
      </c>
      <c r="AD95" s="5">
        <f t="shared" si="350"/>
        <v>8.3242484421660306E-3</v>
      </c>
      <c r="AE95" s="5">
        <f t="shared" si="351"/>
        <v>7.5878435595463072E-3</v>
      </c>
      <c r="AF95" s="5">
        <f t="shared" si="352"/>
        <v>3.4582923782346202E-3</v>
      </c>
      <c r="AG95" s="5">
        <f t="shared" si="353"/>
        <v>1.0507848138495153E-3</v>
      </c>
      <c r="AH95" s="5">
        <f t="shared" si="354"/>
        <v>3.8195495866809462E-3</v>
      </c>
      <c r="AI95" s="5">
        <f t="shared" si="355"/>
        <v>4.230276041311605E-3</v>
      </c>
      <c r="AJ95" s="5">
        <f t="shared" si="356"/>
        <v>2.3425845089296666E-3</v>
      </c>
      <c r="AK95" s="5">
        <f t="shared" si="357"/>
        <v>8.648296435639967E-4</v>
      </c>
      <c r="AL95" s="5">
        <f t="shared" si="358"/>
        <v>9.6697893286964868E-6</v>
      </c>
      <c r="AM95" s="5">
        <f t="shared" si="359"/>
        <v>1.8438754595365777E-3</v>
      </c>
      <c r="AN95" s="5">
        <f t="shared" si="360"/>
        <v>1.6807569629204312E-3</v>
      </c>
      <c r="AO95" s="5">
        <f t="shared" si="361"/>
        <v>7.6603437444617531E-4</v>
      </c>
      <c r="AP95" s="5">
        <f t="shared" si="362"/>
        <v>2.3275570701331401E-4</v>
      </c>
      <c r="AQ95" s="5">
        <f t="shared" si="363"/>
        <v>5.304124164118131E-5</v>
      </c>
      <c r="AR95" s="5">
        <f t="shared" si="364"/>
        <v>6.9633060409050992E-4</v>
      </c>
      <c r="AS95" s="5">
        <f t="shared" si="365"/>
        <v>7.7120890944521153E-4</v>
      </c>
      <c r="AT95" s="5">
        <f t="shared" si="366"/>
        <v>4.2706954032596607E-4</v>
      </c>
      <c r="AU95" s="5">
        <f t="shared" si="367"/>
        <v>1.5766449275543903E-4</v>
      </c>
      <c r="AV95" s="5">
        <f t="shared" si="368"/>
        <v>4.3654645078744083E-5</v>
      </c>
      <c r="AW95" s="5">
        <f t="shared" si="369"/>
        <v>2.7117172360793441E-7</v>
      </c>
      <c r="AX95" s="5">
        <f t="shared" si="370"/>
        <v>3.403587256657853E-4</v>
      </c>
      <c r="AY95" s="5">
        <f t="shared" si="371"/>
        <v>3.1024888101567865E-4</v>
      </c>
      <c r="AZ95" s="5">
        <f t="shared" si="372"/>
        <v>1.41401352327893E-4</v>
      </c>
      <c r="BA95" s="5">
        <f t="shared" si="373"/>
        <v>4.2964092515446229E-5</v>
      </c>
      <c r="BB95" s="5">
        <f t="shared" si="374"/>
        <v>9.790818202689645E-6</v>
      </c>
      <c r="BC95" s="5">
        <f t="shared" si="375"/>
        <v>1.7849346366369693E-6</v>
      </c>
      <c r="BD95" s="5">
        <f t="shared" si="376"/>
        <v>1.0578828279558014E-4</v>
      </c>
      <c r="BE95" s="5">
        <f t="shared" si="377"/>
        <v>1.1716398177474974E-4</v>
      </c>
      <c r="BF95" s="5">
        <f t="shared" si="378"/>
        <v>6.4881470152228568E-5</v>
      </c>
      <c r="BG95" s="5">
        <f t="shared" si="379"/>
        <v>2.3952783129816472E-5</v>
      </c>
      <c r="BH95" s="5">
        <f t="shared" si="380"/>
        <v>6.632122603547935E-6</v>
      </c>
      <c r="BI95" s="5">
        <f t="shared" si="381"/>
        <v>1.4690585220132916E-6</v>
      </c>
      <c r="BJ95" s="8">
        <f t="shared" si="382"/>
        <v>0.39852677206658771</v>
      </c>
      <c r="BK95" s="8">
        <f t="shared" si="383"/>
        <v>0.30501367280505226</v>
      </c>
      <c r="BL95" s="8">
        <f t="shared" si="384"/>
        <v>0.27980650334455537</v>
      </c>
      <c r="BM95" s="8">
        <f t="shared" si="385"/>
        <v>0.32828241102334182</v>
      </c>
      <c r="BN95" s="8">
        <f t="shared" si="386"/>
        <v>0.6715155163731924</v>
      </c>
    </row>
    <row r="96" spans="1:66" x14ac:dyDescent="0.25">
      <c r="A96" t="s">
        <v>318</v>
      </c>
      <c r="B96" t="s">
        <v>498</v>
      </c>
      <c r="C96" t="s">
        <v>386</v>
      </c>
      <c r="D96" s="11">
        <v>44420</v>
      </c>
      <c r="E96" s="1">
        <f>VLOOKUP(A96,home!$A$2:$E$670,3,FALSE)</f>
        <v>1.4548000000000001</v>
      </c>
      <c r="F96">
        <f>VLOOKUP(B96,home!$B$2:$E$670,3,FALSE)</f>
        <v>1.7613000000000001</v>
      </c>
      <c r="G96">
        <f>VLOOKUP(C96,away!$B$2:$E$670,4,FALSE)</f>
        <v>0.38669999999999999</v>
      </c>
      <c r="H96">
        <f>VLOOKUP(A96,away!$A$2:$E$670,3,FALSE)</f>
        <v>1.0669</v>
      </c>
      <c r="I96">
        <f>VLOOKUP(C96,away!$B$2:$E$670,3,FALSE)</f>
        <v>0.70299999999999996</v>
      </c>
      <c r="J96">
        <f>VLOOKUP(B96,home!$B$2:$E$670,4,FALSE)</f>
        <v>0.33050000000000002</v>
      </c>
      <c r="K96" s="3">
        <f t="shared" si="332"/>
        <v>0.99085658410800015</v>
      </c>
      <c r="L96" s="3">
        <f t="shared" si="333"/>
        <v>0.24788514635</v>
      </c>
      <c r="M96" s="5">
        <f t="shared" si="331"/>
        <v>0.28974857046519031</v>
      </c>
      <c r="N96" s="5">
        <f t="shared" si="334"/>
        <v>0.28709927878131469</v>
      </c>
      <c r="O96" s="5">
        <f t="shared" si="335"/>
        <v>7.1824366794466993E-2</v>
      </c>
      <c r="P96" s="5">
        <f t="shared" si="336"/>
        <v>7.1167646737685636E-2</v>
      </c>
      <c r="Q96" s="5">
        <f t="shared" si="337"/>
        <v>0.14223710533656192</v>
      </c>
      <c r="R96" s="5">
        <f t="shared" si="338"/>
        <v>8.9020968371712646E-3</v>
      </c>
      <c r="S96" s="5">
        <f t="shared" si="339"/>
        <v>4.3700249616835402E-3</v>
      </c>
      <c r="T96" s="5">
        <f t="shared" si="340"/>
        <v>3.5258465672754015E-2</v>
      </c>
      <c r="U96" s="5">
        <f t="shared" si="341"/>
        <v>8.820701263478151E-3</v>
      </c>
      <c r="V96" s="5">
        <f t="shared" si="342"/>
        <v>1.1926217126365263E-4</v>
      </c>
      <c r="W96" s="5">
        <f t="shared" si="343"/>
        <v>4.6978857442398533E-2</v>
      </c>
      <c r="X96" s="5">
        <f t="shared" si="344"/>
        <v>1.1645360952464746E-2</v>
      </c>
      <c r="Y96" s="5">
        <f t="shared" si="345"/>
        <v>1.4433560020001494E-3</v>
      </c>
      <c r="Z96" s="5">
        <f t="shared" si="346"/>
        <v>7.3556585910135698E-4</v>
      </c>
      <c r="AA96" s="5">
        <f t="shared" si="347"/>
        <v>7.2884027453563719E-4</v>
      </c>
      <c r="AB96" s="5">
        <f t="shared" si="348"/>
        <v>3.6108809239335915E-4</v>
      </c>
      <c r="AC96" s="5">
        <f t="shared" si="349"/>
        <v>1.8308131900431312E-6</v>
      </c>
      <c r="AD96" s="5">
        <f t="shared" si="350"/>
        <v>1.1637327552667925E-2</v>
      </c>
      <c r="AE96" s="5">
        <f t="shared" si="351"/>
        <v>2.8847206435159761E-3</v>
      </c>
      <c r="AF96" s="5">
        <f t="shared" si="352"/>
        <v>3.5753969944841188E-4</v>
      </c>
      <c r="AG96" s="5">
        <f t="shared" si="353"/>
        <v>2.9542926907901534E-5</v>
      </c>
      <c r="AH96" s="5">
        <f t="shared" si="354"/>
        <v>4.5583962658350841E-5</v>
      </c>
      <c r="AI96" s="5">
        <f t="shared" si="355"/>
        <v>4.5167169529760154E-5</v>
      </c>
      <c r="AJ96" s="5">
        <f t="shared" si="356"/>
        <v>2.2377093657042539E-5</v>
      </c>
      <c r="AK96" s="5">
        <f t="shared" si="357"/>
        <v>7.3908301944273252E-6</v>
      </c>
      <c r="AL96" s="5">
        <f t="shared" si="358"/>
        <v>1.798727305435845E-8</v>
      </c>
      <c r="AM96" s="5">
        <f t="shared" si="359"/>
        <v>2.3061845253964913E-3</v>
      </c>
      <c r="AN96" s="5">
        <f t="shared" si="360"/>
        <v>5.7166888858801448E-4</v>
      </c>
      <c r="AO96" s="5">
        <f t="shared" si="361"/>
        <v>7.0854113055690904E-5</v>
      </c>
      <c r="AP96" s="5">
        <f t="shared" si="362"/>
        <v>5.8545607281031285E-6</v>
      </c>
      <c r="AQ96" s="5">
        <f t="shared" si="363"/>
        <v>3.6281466072520163E-7</v>
      </c>
      <c r="AR96" s="5">
        <f t="shared" si="364"/>
        <v>2.2599174509556477E-6</v>
      </c>
      <c r="AS96" s="5">
        <f t="shared" si="365"/>
        <v>2.2392540858199725E-6</v>
      </c>
      <c r="AT96" s="5">
        <f t="shared" si="366"/>
        <v>1.10938982721273E-6</v>
      </c>
      <c r="AU96" s="5">
        <f t="shared" si="367"/>
        <v>3.6641540487872349E-7</v>
      </c>
      <c r="AV96" s="5">
        <f t="shared" si="368"/>
        <v>9.076627911067044E-8</v>
      </c>
      <c r="AW96" s="5">
        <f t="shared" si="369"/>
        <v>1.2272248204439004E-10</v>
      </c>
      <c r="AX96" s="5">
        <f t="shared" si="370"/>
        <v>3.8084968685951599E-4</v>
      </c>
      <c r="AY96" s="5">
        <f t="shared" si="371"/>
        <v>9.4406980364522788E-5</v>
      </c>
      <c r="AZ96" s="5">
        <f t="shared" si="372"/>
        <v>1.1701044072060653E-5</v>
      </c>
      <c r="BA96" s="5">
        <f t="shared" si="373"/>
        <v>9.6683834075018506E-7</v>
      </c>
      <c r="BB96" s="5">
        <f t="shared" si="374"/>
        <v>5.99162158984127E-8</v>
      </c>
      <c r="BC96" s="5">
        <f t="shared" si="375"/>
        <v>2.970467989343247E-9</v>
      </c>
      <c r="BD96" s="5">
        <f t="shared" si="376"/>
        <v>9.3366661344843186E-8</v>
      </c>
      <c r="BE96" s="5">
        <f t="shared" si="377"/>
        <v>9.251297112971979E-8</v>
      </c>
      <c r="BF96" s="5">
        <f t="shared" si="378"/>
        <v>4.5833543279638083E-8</v>
      </c>
      <c r="BG96" s="5">
        <f t="shared" si="379"/>
        <v>1.5138156043876131E-8</v>
      </c>
      <c r="BH96" s="5">
        <f t="shared" si="380"/>
        <v>3.7499353968322438E-9</v>
      </c>
      <c r="BI96" s="5">
        <f t="shared" si="381"/>
        <v>7.4312963558617526E-10</v>
      </c>
      <c r="BJ96" s="8">
        <f t="shared" si="382"/>
        <v>0.54301446734878411</v>
      </c>
      <c r="BK96" s="8">
        <f t="shared" si="383"/>
        <v>0.36550176011665075</v>
      </c>
      <c r="BL96" s="8">
        <f t="shared" si="384"/>
        <v>9.0763929405529797E-2</v>
      </c>
      <c r="BM96" s="8">
        <f t="shared" si="385"/>
        <v>0.12894225092003303</v>
      </c>
      <c r="BN96" s="8">
        <f t="shared" si="386"/>
        <v>0.87097906495239086</v>
      </c>
    </row>
    <row r="97" spans="1:66" s="15" customFormat="1" x14ac:dyDescent="0.25">
      <c r="A97" s="15" t="s">
        <v>13</v>
      </c>
      <c r="B97" s="15" t="s">
        <v>51</v>
      </c>
      <c r="C97" s="15" t="s">
        <v>258</v>
      </c>
      <c r="D97" s="22">
        <v>44420</v>
      </c>
      <c r="E97" s="24">
        <f>VLOOKUP(A97,home!$A$2:$E$670,3,FALSE)</f>
        <v>1.756</v>
      </c>
      <c r="F97" s="15">
        <f>VLOOKUP(B97,home!$B$2:$E$670,3,FALSE)</f>
        <v>0.56950000000000001</v>
      </c>
      <c r="G97" s="15">
        <f>VLOOKUP(C97,away!$B$2:$E$670,4,FALSE)</f>
        <v>0.83889999999999998</v>
      </c>
      <c r="H97" s="15">
        <f>VLOOKUP(A97,away!$A$2:$E$670,3,FALSE)</f>
        <v>1.3160000000000001</v>
      </c>
      <c r="I97" s="15">
        <f>VLOOKUP(C97,away!$B$2:$E$670,3,FALSE)</f>
        <v>1.0795999999999999</v>
      </c>
      <c r="J97" s="15">
        <f>VLOOKUP(B97,home!$B$2:$E$670,4,FALSE)</f>
        <v>1.0313000000000001</v>
      </c>
      <c r="K97" s="19">
        <f t="shared" si="332"/>
        <v>0.83893523380000001</v>
      </c>
      <c r="L97" s="19">
        <f t="shared" si="333"/>
        <v>1.4652231876799999</v>
      </c>
      <c r="M97" s="20">
        <f t="shared" si="331"/>
        <v>9.9842790854647034E-2</v>
      </c>
      <c r="N97" s="20">
        <f t="shared" si="334"/>
        <v>8.3761635088887801E-2</v>
      </c>
      <c r="O97" s="20">
        <f t="shared" si="335"/>
        <v>0.14629197228291346</v>
      </c>
      <c r="P97" s="20">
        <f t="shared" si="336"/>
        <v>0.12272948997022912</v>
      </c>
      <c r="Q97" s="20">
        <f t="shared" si="337"/>
        <v>3.5135293458383184E-2</v>
      </c>
      <c r="R97" s="20">
        <f t="shared" si="338"/>
        <v>0.10717519498018235</v>
      </c>
      <c r="S97" s="20">
        <f t="shared" si="339"/>
        <v>3.7715611661639344E-2</v>
      </c>
      <c r="T97" s="20">
        <f t="shared" si="340"/>
        <v>5.1481046681164461E-2</v>
      </c>
      <c r="U97" s="20">
        <f t="shared" si="341"/>
        <v>8.9913047258259868E-2</v>
      </c>
      <c r="V97" s="20">
        <f t="shared" si="342"/>
        <v>5.1512290733661016E-3</v>
      </c>
      <c r="W97" s="20">
        <f t="shared" si="343"/>
        <v>9.8254118773801035E-3</v>
      </c>
      <c r="X97" s="20">
        <f t="shared" si="344"/>
        <v>1.4396421311243806E-2</v>
      </c>
      <c r="Y97" s="20">
        <f t="shared" si="345"/>
        <v>1.054698516242247E-2</v>
      </c>
      <c r="Z97" s="20">
        <f t="shared" si="346"/>
        <v>5.2345193609696077E-2</v>
      </c>
      <c r="AA97" s="20">
        <f t="shared" si="347"/>
        <v>4.3914227239256642E-2</v>
      </c>
      <c r="AB97" s="20">
        <f t="shared" si="348"/>
        <v>1.8420596248056049E-2</v>
      </c>
      <c r="AC97" s="20">
        <f t="shared" si="349"/>
        <v>3.9575198136639739E-4</v>
      </c>
      <c r="AD97" s="20">
        <f t="shared" si="350"/>
        <v>2.0607210526327933E-3</v>
      </c>
      <c r="AE97" s="20">
        <f t="shared" si="351"/>
        <v>3.0194162696579058E-3</v>
      </c>
      <c r="AF97" s="20">
        <f t="shared" si="352"/>
        <v>2.2120593657805059E-3</v>
      </c>
      <c r="AG97" s="20">
        <f t="shared" si="353"/>
        <v>1.0803868917554369E-3</v>
      </c>
      <c r="AH97" s="20">
        <f t="shared" si="354"/>
        <v>1.9174347860131429E-2</v>
      </c>
      <c r="AI97" s="20">
        <f t="shared" si="355"/>
        <v>1.6086036005001889E-2</v>
      </c>
      <c r="AJ97" s="20">
        <f t="shared" si="356"/>
        <v>6.7475711883857393E-3</v>
      </c>
      <c r="AK97" s="20">
        <f t="shared" si="357"/>
        <v>1.8869250708368447E-3</v>
      </c>
      <c r="AL97" s="20">
        <f t="shared" si="358"/>
        <v>1.9458766491619909E-5</v>
      </c>
      <c r="AM97" s="20">
        <f t="shared" si="359"/>
        <v>3.4576229961741497E-4</v>
      </c>
      <c r="AN97" s="20">
        <f t="shared" si="360"/>
        <v>5.0661893882499595E-4</v>
      </c>
      <c r="AO97" s="20">
        <f t="shared" si="361"/>
        <v>3.7115490824210983E-4</v>
      </c>
      <c r="AP97" s="20">
        <f t="shared" si="362"/>
        <v>1.812749259258606E-4</v>
      </c>
      <c r="AQ97" s="20">
        <f t="shared" si="363"/>
        <v>6.6402056202886385E-5</v>
      </c>
      <c r="AR97" s="20">
        <f t="shared" si="364"/>
        <v>5.6189398186613825E-3</v>
      </c>
      <c r="AS97" s="20">
        <f t="shared" si="365"/>
        <v>4.713926590476817E-3</v>
      </c>
      <c r="AT97" s="20">
        <f t="shared" si="366"/>
        <v>1.9773395531488525E-3</v>
      </c>
      <c r="AU97" s="20">
        <f t="shared" si="367"/>
        <v>5.5295327344097333E-4</v>
      </c>
      <c r="AV97" s="20">
        <f t="shared" si="368"/>
        <v>1.1597299593366957E-4</v>
      </c>
      <c r="AW97" s="20">
        <f t="shared" si="369"/>
        <v>6.6442355875554784E-7</v>
      </c>
      <c r="AX97" s="20">
        <f t="shared" si="370"/>
        <v>4.8345362611460273E-5</v>
      </c>
      <c r="AY97" s="20">
        <f t="shared" si="371"/>
        <v>7.0836746315109306E-5</v>
      </c>
      <c r="AZ97" s="20">
        <f t="shared" si="372"/>
        <v>5.1895821620351978E-5</v>
      </c>
      <c r="BA97" s="20">
        <f t="shared" si="373"/>
        <v>2.534632039394825E-5</v>
      </c>
      <c r="BB97" s="20">
        <f t="shared" si="374"/>
        <v>9.28450409089487E-6</v>
      </c>
      <c r="BC97" s="20">
        <f t="shared" si="375"/>
        <v>2.720774136017792E-6</v>
      </c>
      <c r="BD97" s="20">
        <f t="shared" si="376"/>
        <v>1.3721668187468522E-3</v>
      </c>
      <c r="BE97" s="20">
        <f t="shared" si="377"/>
        <v>1.1511590908979926E-3</v>
      </c>
      <c r="BF97" s="20">
        <f t="shared" si="378"/>
        <v>4.828739605317514E-4</v>
      </c>
      <c r="BG97" s="20">
        <f t="shared" si="379"/>
        <v>1.3503332632487894E-4</v>
      </c>
      <c r="BH97" s="20">
        <f t="shared" si="380"/>
        <v>2.8321053797788499E-5</v>
      </c>
      <c r="BI97" s="20">
        <f t="shared" si="381"/>
        <v>4.7519059778620163E-6</v>
      </c>
      <c r="BJ97" s="21">
        <f t="shared" si="382"/>
        <v>0.21519901981728956</v>
      </c>
      <c r="BK97" s="21">
        <f t="shared" si="383"/>
        <v>0.26592516905405472</v>
      </c>
      <c r="BL97" s="21">
        <f t="shared" si="384"/>
        <v>0.46576335652096312</v>
      </c>
      <c r="BM97" s="21">
        <f t="shared" si="385"/>
        <v>0.40422619004400406</v>
      </c>
      <c r="BN97" s="21">
        <f t="shared" si="386"/>
        <v>0.5949363766352429</v>
      </c>
    </row>
    <row r="98" spans="1:66" x14ac:dyDescent="0.25">
      <c r="A98" t="s">
        <v>318</v>
      </c>
      <c r="B98" t="s">
        <v>145</v>
      </c>
      <c r="C98" t="s">
        <v>385</v>
      </c>
      <c r="D98" s="11" t="s">
        <v>791</v>
      </c>
      <c r="E98" s="1">
        <f>VLOOKUP(A98,home!$A$2:$E$670,3,FALSE)</f>
        <v>1.4548000000000001</v>
      </c>
      <c r="F98">
        <f>VLOOKUP(B98,home!$B$2:$E$670,3,FALSE)</f>
        <v>1.7219</v>
      </c>
      <c r="G98">
        <f>VLOOKUP(C98,away!$B$2:$E$670,4,FALSE)</f>
        <v>0.59570000000000001</v>
      </c>
      <c r="H98">
        <f>VLOOKUP(A98,away!$A$2:$E$670,3,FALSE)</f>
        <v>1.0669</v>
      </c>
      <c r="I98">
        <f>VLOOKUP(C98,away!$B$2:$E$670,3,FALSE)</f>
        <v>1.8121</v>
      </c>
      <c r="J98">
        <f>VLOOKUP(B98,home!$B$2:$E$670,4,FALSE)</f>
        <v>0.4546</v>
      </c>
      <c r="K98" s="3">
        <f t="shared" ref="K98:K99" si="387">E98*F98*G98</f>
        <v>1.4922404854840001</v>
      </c>
      <c r="L98" s="3">
        <f t="shared" ref="L98:L99" si="388">H98*I98*J98</f>
        <v>0.87889158615399998</v>
      </c>
      <c r="M98" s="5">
        <f t="shared" si="331"/>
        <v>9.3374959278345521E-2</v>
      </c>
      <c r="N98" s="5">
        <f t="shared" ref="N98:N99" si="389">_xlfn.POISSON.DIST(1,K98,FALSE) * _xlfn.POISSON.DIST(0,L98,FALSE)</f>
        <v>0.13933789456556708</v>
      </c>
      <c r="O98" s="5">
        <f t="shared" ref="O98:O99" si="390">_xlfn.POISSON.DIST(0,K98,FALSE) * _xlfn.POISSON.DIST(1,L98,FALSE)</f>
        <v>8.2066466067210256E-2</v>
      </c>
      <c r="P98" s="5">
        <f t="shared" ref="P98:P99" si="391">_xlfn.POISSON.DIST(1,K98,FALSE) * _xlfn.POISSON.DIST(1,L98,FALSE)</f>
        <v>0.12246290316609006</v>
      </c>
      <c r="Q98" s="5">
        <f t="shared" ref="Q98:Q99" si="392">_xlfn.POISSON.DIST(2,K98,FALSE) * _xlfn.POISSON.DIST(0,L98,FALSE)</f>
        <v>0.10396282371642013</v>
      </c>
      <c r="R98" s="5">
        <f t="shared" ref="R98:R99" si="393">_xlfn.POISSON.DIST(0,K98,FALSE) * _xlfn.POISSON.DIST(2,L98,FALSE)</f>
        <v>3.6063763265931914E-2</v>
      </c>
      <c r="S98" s="5">
        <f t="shared" ref="S98:S99" si="394">_xlfn.POISSON.DIST(2,K98,FALSE) * _xlfn.POISSON.DIST(2,L98,FALSE)</f>
        <v>4.0153063433102681E-2</v>
      </c>
      <c r="T98" s="5">
        <f t="shared" ref="T98:T99" si="395">_xlfn.POISSON.DIST(2,K98,FALSE) * _xlfn.POISSON.DIST(1,L98,FALSE)</f>
        <v>9.1372051037173177E-2</v>
      </c>
      <c r="U98" s="5">
        <f t="shared" ref="U98:U99" si="396">_xlfn.POISSON.DIST(1,K98,FALSE) * _xlfn.POISSON.DIST(2,L98,FALSE)</f>
        <v>5.3815807604334291E-2</v>
      </c>
      <c r="V98" s="5">
        <f t="shared" ref="V98:V99" si="397">_xlfn.POISSON.DIST(3,K98,FALSE) * _xlfn.POISSON.DIST(3,L98,FALSE)</f>
        <v>5.8512721862160177E-3</v>
      </c>
      <c r="W98" s="5">
        <f t="shared" ref="W98:W99" si="398">_xlfn.POISSON.DIST(3,K98,FALSE) * _xlfn.POISSON.DIST(0,L98,FALSE)</f>
        <v>5.1712511511626119E-2</v>
      </c>
      <c r="X98" s="5">
        <f t="shared" ref="X98:X99" si="399">_xlfn.POISSON.DIST(3,K98,FALSE) * _xlfn.POISSON.DIST(1,L98,FALSE)</f>
        <v>4.5449691266460063E-2</v>
      </c>
      <c r="Y98" s="5">
        <f t="shared" ref="Y98:Y99" si="400">_xlfn.POISSON.DIST(3,K98,FALSE) * _xlfn.POISSON.DIST(2,L98,FALSE)</f>
        <v>1.9972675623694338E-2</v>
      </c>
      <c r="Z98" s="5">
        <f t="shared" ref="Z98:Z99" si="401">_xlfn.POISSON.DIST(0,K98,FALSE) * _xlfn.POISSON.DIST(3,L98,FALSE)</f>
        <v>1.0565379366492421E-2</v>
      </c>
      <c r="AA98" s="5">
        <f t="shared" ref="AA98:AA99" si="402">_xlfn.POISSON.DIST(1,K98,FALSE) * _xlfn.POISSON.DIST(3,L98,FALSE)</f>
        <v>1.5766086835177291E-2</v>
      </c>
      <c r="AB98" s="5">
        <f t="shared" ref="AB98:AB99" si="403">_xlfn.POISSON.DIST(2,K98,FALSE) * _xlfn.POISSON.DIST(3,L98,FALSE)</f>
        <v>1.1763396536553932E-2</v>
      </c>
      <c r="AC98" s="5">
        <f t="shared" ref="AC98:AC99" si="404">_xlfn.POISSON.DIST(4,K98,FALSE) * _xlfn.POISSON.DIST(4,L98,FALSE)</f>
        <v>4.7962790605011909E-4</v>
      </c>
      <c r="AD98" s="5">
        <f t="shared" ref="AD98:AD99" si="405">_xlfn.POISSON.DIST(4,K98,FALSE) * _xlfn.POISSON.DIST(0,L98,FALSE)</f>
        <v>1.9291875820926476E-2</v>
      </c>
      <c r="AE98" s="5">
        <f t="shared" ref="AE98:AE99" si="406">_xlfn.POISSON.DIST(4,K98,FALSE) * _xlfn.POISSON.DIST(1,L98,FALSE)</f>
        <v>1.6955467340140071E-2</v>
      </c>
      <c r="AF98" s="5">
        <f t="shared" ref="AF98:AF99" si="407">_xlfn.POISSON.DIST(4,K98,FALSE) * _xlfn.POISSON.DIST(2,L98,FALSE)</f>
        <v>7.4510087922790239E-3</v>
      </c>
      <c r="AG98" s="5">
        <f t="shared" ref="AG98:AG99" si="408">_xlfn.POISSON.DIST(4,K98,FALSE) * _xlfn.POISSON.DIST(3,L98,FALSE)</f>
        <v>2.182876311964504E-3</v>
      </c>
      <c r="AH98" s="5">
        <f t="shared" ref="AH98:AH99" si="409">_xlfn.POISSON.DIST(0,K98,FALSE) * _xlfn.POISSON.DIST(4,L98,FALSE)</f>
        <v>2.3214557574338167E-3</v>
      </c>
      <c r="AI98" s="5">
        <f t="shared" ref="AI98:AI99" si="410">_xlfn.POISSON.DIST(1,K98,FALSE) * _xlfn.POISSON.DIST(4,L98,FALSE)</f>
        <v>3.4641702665026658E-3</v>
      </c>
      <c r="AJ98" s="5">
        <f t="shared" ref="AJ98:AJ99" si="411">_xlfn.POISSON.DIST(2,K98,FALSE) * _xlfn.POISSON.DIST(4,L98,FALSE)</f>
        <v>2.5846875601425881E-3</v>
      </c>
      <c r="AK98" s="5">
        <f t="shared" ref="AK98:AK99" si="412">_xlfn.POISSON.DIST(3,K98,FALSE) * _xlfn.POISSON.DIST(4,L98,FALSE)</f>
        <v>1.2856584731905445E-3</v>
      </c>
      <c r="AL98" s="5">
        <f t="shared" ref="AL98:AL99" si="413">_xlfn.POISSON.DIST(5,K98,FALSE) * _xlfn.POISSON.DIST(5,L98,FALSE)</f>
        <v>2.5161617747764548E-5</v>
      </c>
      <c r="AM98" s="5">
        <f t="shared" ref="AM98:AM99" si="414">_xlfn.POISSON.DIST(5,K98,FALSE) * _xlfn.POISSON.DIST(0,L98,FALSE)</f>
        <v>5.7576236281832709E-3</v>
      </c>
      <c r="AN98" s="5">
        <f t="shared" ref="AN98:AN99" si="415">_xlfn.POISSON.DIST(5,K98,FALSE) * _xlfn.POISSON.DIST(1,L98,FALSE)</f>
        <v>5.0603269630517438E-3</v>
      </c>
      <c r="AO98" s="5">
        <f t="shared" ref="AO98:AO99" si="416">_xlfn.POISSON.DIST(5,K98,FALSE) * _xlfn.POISSON.DIST(2,L98,FALSE)</f>
        <v>2.2237393955072001E-3</v>
      </c>
      <c r="AP98" s="5">
        <f t="shared" ref="AP98:AP99" si="417">_xlfn.POISSON.DIST(5,K98,FALSE) * _xlfn.POISSON.DIST(3,L98,FALSE)</f>
        <v>6.5147528150348685E-4</v>
      </c>
      <c r="AQ98" s="5">
        <f t="shared" ref="AQ98:AQ99" si="418">_xlfn.POISSON.DIST(5,K98,FALSE) * _xlfn.POISSON.DIST(4,L98,FALSE)</f>
        <v>1.4314403587518078E-4</v>
      </c>
      <c r="AR98" s="5">
        <f t="shared" ref="AR98:AR99" si="419">_xlfn.POISSON.DIST(0,K98,FALSE) * _xlfn.POISSON.DIST(5,L98,FALSE)</f>
        <v>4.0806158656746857E-4</v>
      </c>
      <c r="AS98" s="5">
        <f t="shared" ref="AS98:AS99" si="420">_xlfn.POISSON.DIST(1,K98,FALSE) * _xlfn.POISSON.DIST(5,L98,FALSE)</f>
        <v>6.0892602004681076E-4</v>
      </c>
      <c r="AT98" s="5">
        <f t="shared" ref="AT98:AT99" si="421">_xlfn.POISSON.DIST(2,K98,FALSE) * _xlfn.POISSON.DIST(5,L98,FALSE)</f>
        <v>4.5433202988924646E-4</v>
      </c>
      <c r="AU98" s="5">
        <f t="shared" ref="AU98:AU99" si="422">_xlfn.POISSON.DIST(3,K98,FALSE) * _xlfn.POISSON.DIST(5,L98,FALSE)</f>
        <v>2.2599088295095356E-4</v>
      </c>
      <c r="AV98" s="5">
        <f t="shared" ref="AV98:AV99" si="423">_xlfn.POISSON.DIST(4,K98,FALSE) * _xlfn.POISSON.DIST(5,L98,FALSE)</f>
        <v>8.4308186222422187E-5</v>
      </c>
      <c r="AW98" s="5">
        <f t="shared" ref="AW98:AW99" si="424">_xlfn.POISSON.DIST(6,K98,FALSE) * _xlfn.POISSON.DIST(6,L98,FALSE)</f>
        <v>9.1666401950241778E-7</v>
      </c>
      <c r="AX98" s="5">
        <f t="shared" ref="AX98:AX99" si="425">_xlfn.POISSON.DIST(6,K98,FALSE) * _xlfn.POISSON.DIST(0,L98,FALSE)</f>
        <v>1.4319598463590588E-3</v>
      </c>
      <c r="AY98" s="5">
        <f t="shared" ref="AY98:AY99" si="426">_xlfn.POISSON.DIST(6,K98,FALSE) * _xlfn.POISSON.DIST(1,L98,FALSE)</f>
        <v>1.2585374606753513E-3</v>
      </c>
      <c r="AZ98" s="5">
        <f t="shared" ref="AZ98:AZ99" si="427">_xlfn.POISSON.DIST(6,K98,FALSE) * _xlfn.POISSON.DIST(2,L98,FALSE)</f>
        <v>5.5305899252359341E-4</v>
      </c>
      <c r="BA98" s="5">
        <f t="shared" ref="BA98:BA99" si="428">_xlfn.POISSON.DIST(6,K98,FALSE) * _xlfn.POISSON.DIST(3,L98,FALSE)</f>
        <v>1.6202629839193143E-4</v>
      </c>
      <c r="BB98" s="5">
        <f t="shared" ref="BB98:BB99" si="429">_xlfn.POISSON.DIST(6,K98,FALSE) * _xlfn.POISSON.DIST(4,L98,FALSE)</f>
        <v>3.5600887598086472E-5</v>
      </c>
      <c r="BC98" s="5">
        <f t="shared" ref="BC98:BC99" si="430">_xlfn.POISSON.DIST(6,K98,FALSE) * _xlfn.POISSON.DIST(5,L98,FALSE)</f>
        <v>6.2578641139144987E-6</v>
      </c>
      <c r="BD98" s="5">
        <f t="shared" ref="BD98:BD99" si="431">_xlfn.POISSON.DIST(0,K98,FALSE) * _xlfn.POISSON.DIST(6,L98,FALSE)</f>
        <v>5.9773649177800009E-5</v>
      </c>
      <c r="BE98" s="5">
        <f t="shared" ref="BE98:BE99" si="432">_xlfn.POISSON.DIST(1,K98,FALSE) * _xlfn.POISSON.DIST(6,L98,FALSE)</f>
        <v>8.9196659268230602E-5</v>
      </c>
      <c r="BF98" s="5">
        <f t="shared" ref="BF98:BF99" si="433">_xlfn.POISSON.DIST(2,K98,FALSE) * _xlfn.POISSON.DIST(6,L98,FALSE)</f>
        <v>6.6551433064987686E-5</v>
      </c>
      <c r="BG98" s="5">
        <f t="shared" ref="BG98:BG99" si="434">_xlfn.POISSON.DIST(3,K98,FALSE) * _xlfn.POISSON.DIST(6,L98,FALSE)</f>
        <v>3.3103580928851069E-5</v>
      </c>
      <c r="BH98" s="5">
        <f t="shared" ref="BH98:BH99" si="435">_xlfn.POISSON.DIST(4,K98,FALSE) * _xlfn.POISSON.DIST(6,L98,FALSE)</f>
        <v>1.2349625919131902E-5</v>
      </c>
      <c r="BI98" s="5">
        <f t="shared" ref="BI98:BI99" si="436">_xlfn.POISSON.DIST(5,K98,FALSE) * _xlfn.POISSON.DIST(6,L98,FALSE)</f>
        <v>3.6857223554222345E-6</v>
      </c>
      <c r="BJ98" s="8">
        <f t="shared" ref="BJ98:BJ99" si="437">SUM(N98,Q98,T98,W98,X98,Y98,AD98,AE98,AF98,AG98,AM98,AN98,AO98,AP98,AQ98,AX98,AY98,AZ98,BA98,BB98,BC98)</f>
        <v>0.51497262664003363</v>
      </c>
      <c r="BK98" s="8">
        <f t="shared" ref="BK98:BK99" si="438">SUM(M98,P98,S98,V98,AC98,AL98,AY98)</f>
        <v>0.26360552504822743</v>
      </c>
      <c r="BL98" s="8">
        <f t="shared" ref="BL98:BL99" si="439">SUM(O98,R98,U98,AA98,AB98,AH98,AI98,AJ98,AK98,AR98,AS98,AT98,AU98,AV98,BD98,BE98,BF98,BG98,BH98,BI98)</f>
        <v>0.21117777174286867</v>
      </c>
      <c r="BM98" s="8">
        <f t="shared" ref="BM98:BM99" si="440">SUM(S98:BI98)</f>
        <v>0.42179487194140142</v>
      </c>
      <c r="BN98" s="8">
        <f t="shared" ref="BN98:BN99" si="441">SUM(M98:R98)</f>
        <v>0.57726881005956487</v>
      </c>
    </row>
    <row r="99" spans="1:66" x14ac:dyDescent="0.25">
      <c r="A99" t="s">
        <v>61</v>
      </c>
      <c r="B99" t="s">
        <v>745</v>
      </c>
      <c r="C99" t="s">
        <v>248</v>
      </c>
      <c r="D99" s="11" t="s">
        <v>791</v>
      </c>
      <c r="E99" s="1">
        <f>VLOOKUP(A99,home!$A$2:$E$670,3,FALSE)</f>
        <v>1.4933000000000001</v>
      </c>
      <c r="F99">
        <f>VLOOKUP(B99,home!$B$2:$E$670,3,FALSE)</f>
        <v>1.3448</v>
      </c>
      <c r="G99">
        <f>VLOOKUP(C99,away!$B$2:$E$670,4,FALSE)</f>
        <v>0.33479999999999999</v>
      </c>
      <c r="H99">
        <f>VLOOKUP(A99,away!$A$2:$E$670,3,FALSE)</f>
        <v>1.2851999999999999</v>
      </c>
      <c r="I99">
        <f>VLOOKUP(C99,away!$B$2:$E$670,3,FALSE)</f>
        <v>1.4589000000000001</v>
      </c>
      <c r="J99">
        <f>VLOOKUP(B99,home!$B$2:$E$670,4,FALSE)</f>
        <v>0.28210000000000002</v>
      </c>
      <c r="K99" s="3">
        <f t="shared" si="387"/>
        <v>0.67234195843199995</v>
      </c>
      <c r="L99" s="3">
        <f t="shared" si="388"/>
        <v>0.52893137278799995</v>
      </c>
      <c r="M99" s="5">
        <f t="shared" si="331"/>
        <v>0.30081093598927638</v>
      </c>
      <c r="N99" s="5">
        <f t="shared" si="389"/>
        <v>0.2022478138207931</v>
      </c>
      <c r="O99" s="5">
        <f t="shared" si="390"/>
        <v>0.15910834132245114</v>
      </c>
      <c r="P99" s="5">
        <f t="shared" si="391"/>
        <v>0.1069752138076039</v>
      </c>
      <c r="Q99" s="5">
        <f t="shared" si="392"/>
        <v>6.798984561643126E-2</v>
      </c>
      <c r="R99" s="5">
        <f t="shared" si="393"/>
        <v>4.2078696698852863E-2</v>
      </c>
      <c r="S99" s="5">
        <f t="shared" si="394"/>
        <v>9.5107050642521535E-3</v>
      </c>
      <c r="T99" s="5">
        <f t="shared" si="395"/>
        <v>3.5961962377543157E-2</v>
      </c>
      <c r="U99" s="5">
        <f t="shared" si="396"/>
        <v>2.8291273346772866E-2</v>
      </c>
      <c r="V99" s="5">
        <f t="shared" si="397"/>
        <v>3.7580257083092263E-4</v>
      </c>
      <c r="W99" s="5">
        <f t="shared" si="398"/>
        <v>1.5237475318413574E-2</v>
      </c>
      <c r="X99" s="5">
        <f t="shared" si="399"/>
        <v>8.0595787379917575E-3</v>
      </c>
      <c r="Y99" s="5">
        <f t="shared" si="400"/>
        <v>2.1314820229894776E-3</v>
      </c>
      <c r="Z99" s="5">
        <f t="shared" si="401"/>
        <v>7.4189142700180431E-3</v>
      </c>
      <c r="AA99" s="5">
        <f t="shared" si="402"/>
        <v>4.9880473497430425E-3</v>
      </c>
      <c r="AB99" s="5">
        <f t="shared" si="403"/>
        <v>1.6768367619388919E-3</v>
      </c>
      <c r="AC99" s="5">
        <f t="shared" si="404"/>
        <v>8.3527465997608971E-6</v>
      </c>
      <c r="AD99" s="5">
        <f t="shared" si="405"/>
        <v>2.5611984992853607E-3</v>
      </c>
      <c r="AE99" s="5">
        <f t="shared" si="406"/>
        <v>1.3546982382095709E-3</v>
      </c>
      <c r="AF99" s="5">
        <f t="shared" si="407"/>
        <v>3.5827119942483663E-4</v>
      </c>
      <c r="AG99" s="5">
        <f t="shared" si="408"/>
        <v>6.3166959114060713E-5</v>
      </c>
      <c r="AH99" s="5">
        <f t="shared" si="409"/>
        <v>9.8102412735928115E-4</v>
      </c>
      <c r="AI99" s="5">
        <f t="shared" si="410"/>
        <v>6.5958368305778291E-4</v>
      </c>
      <c r="AJ99" s="5">
        <f t="shared" si="411"/>
        <v>2.2173289260843062E-4</v>
      </c>
      <c r="AK99" s="5">
        <f t="shared" si="412"/>
        <v>4.9693442421714857E-5</v>
      </c>
      <c r="AL99" s="5">
        <f t="shared" si="413"/>
        <v>1.1881707032380136E-7</v>
      </c>
      <c r="AM99" s="5">
        <f t="shared" si="414"/>
        <v>3.444002429885238E-4</v>
      </c>
      <c r="AN99" s="5">
        <f t="shared" si="415"/>
        <v>1.8216409331244061E-4</v>
      </c>
      <c r="AO99" s="5">
        <f t="shared" si="416"/>
        <v>4.8176151974215263E-5</v>
      </c>
      <c r="AP99" s="5">
        <f t="shared" si="417"/>
        <v>8.4939593997883311E-6</v>
      </c>
      <c r="AQ99" s="5">
        <f t="shared" si="418"/>
        <v>1.1231804014338942E-6</v>
      </c>
      <c r="AR99" s="5">
        <f t="shared" si="419"/>
        <v>1.0377888768445889E-4</v>
      </c>
      <c r="AS99" s="5">
        <f t="shared" si="420"/>
        <v>6.9774900589663662E-5</v>
      </c>
      <c r="AT99" s="5">
        <f t="shared" si="421"/>
        <v>2.3456296655926282E-5</v>
      </c>
      <c r="AU99" s="5">
        <f t="shared" si="422"/>
        <v>5.2568841437358169E-6</v>
      </c>
      <c r="AV99" s="5">
        <f t="shared" si="423"/>
        <v>8.836059451123664E-7</v>
      </c>
      <c r="AW99" s="5">
        <f t="shared" si="424"/>
        <v>1.173723719341151E-9</v>
      </c>
      <c r="AX99" s="5">
        <f t="shared" si="425"/>
        <v>3.8592455642560119E-5</v>
      </c>
      <c r="AY99" s="5">
        <f t="shared" si="426"/>
        <v>2.0412760542279315E-5</v>
      </c>
      <c r="AZ99" s="5">
        <f t="shared" si="427"/>
        <v>5.3984747280102574E-6</v>
      </c>
      <c r="BA99" s="5">
        <f t="shared" si="428"/>
        <v>9.5180754961593017E-7</v>
      </c>
      <c r="BB99" s="5">
        <f t="shared" si="429"/>
        <v>1.2586021846208404E-7</v>
      </c>
      <c r="BC99" s="5">
        <f t="shared" si="430"/>
        <v>1.3314283626109543E-8</v>
      </c>
      <c r="BD99" s="5">
        <f t="shared" si="431"/>
        <v>9.1486515882254136E-6</v>
      </c>
      <c r="BE99" s="5">
        <f t="shared" si="432"/>
        <v>6.1510223258395016E-6</v>
      </c>
      <c r="BF99" s="5">
        <f t="shared" si="433"/>
        <v>2.0677951984569426E-6</v>
      </c>
      <c r="BG99" s="5">
        <f t="shared" si="434"/>
        <v>4.6342182445560891E-7</v>
      </c>
      <c r="BH99" s="5">
        <f t="shared" si="435"/>
        <v>7.7894484258653638E-8</v>
      </c>
      <c r="BI99" s="5">
        <f t="shared" si="436"/>
        <v>1.0474346019502758E-8</v>
      </c>
      <c r="BJ99" s="8">
        <f t="shared" si="437"/>
        <v>0.33661534509123708</v>
      </c>
      <c r="BK99" s="8">
        <f t="shared" si="438"/>
        <v>0.41770154175617574</v>
      </c>
      <c r="BL99" s="8">
        <f t="shared" si="439"/>
        <v>0.23827629945999215</v>
      </c>
      <c r="BM99" s="8">
        <f t="shared" si="440"/>
        <v>0.12078084173519582</v>
      </c>
      <c r="BN99" s="8">
        <f t="shared" si="441"/>
        <v>0.87921084725540866</v>
      </c>
    </row>
    <row r="100" spans="1:66" s="15" customFormat="1" x14ac:dyDescent="0.25">
      <c r="A100" t="s">
        <v>13</v>
      </c>
      <c r="B100" t="s">
        <v>498</v>
      </c>
      <c r="C100" t="s">
        <v>234</v>
      </c>
      <c r="D100" s="11" t="s">
        <v>792</v>
      </c>
      <c r="E100" s="1">
        <f>VLOOKUP(A100,home!$A$2:$E$670,3,FALSE)</f>
        <v>1.756</v>
      </c>
      <c r="F100">
        <f>VLOOKUP(B100,home!$B$2:$E$670,3,FALSE)</f>
        <v>1.7613000000000001</v>
      </c>
      <c r="G100">
        <f>VLOOKUP(C100,away!$B$2:$E$670,4,FALSE)</f>
        <v>0.6915</v>
      </c>
      <c r="H100">
        <f>VLOOKUP(A100,away!$A$2:$E$670,3,FALSE)</f>
        <v>1.3160000000000001</v>
      </c>
      <c r="I100">
        <f>VLOOKUP(C100,away!$B$2:$E$670,3,FALSE)</f>
        <v>2.3338999999999999</v>
      </c>
      <c r="J100">
        <f>VLOOKUP(B100,home!$B$2:$E$670,4,FALSE)</f>
        <v>0.33050000000000002</v>
      </c>
      <c r="K100" s="3">
        <f t="shared" ref="K100:K101" si="442">E100*F100*G100</f>
        <v>2.1387007962000002</v>
      </c>
      <c r="L100" s="3">
        <f t="shared" ref="L100:L101" si="443">H100*I100*J100</f>
        <v>1.0151017981999999</v>
      </c>
      <c r="M100" s="5">
        <f t="shared" si="331"/>
        <v>4.2689487032027608E-2</v>
      </c>
      <c r="N100" s="5">
        <f t="shared" ref="N100:N101" si="444">_xlfn.POISSON.DIST(1,K100,FALSE) * _xlfn.POISSON.DIST(0,L100,FALSE)</f>
        <v>9.1300039904767039E-2</v>
      </c>
      <c r="O100" s="5">
        <f t="shared" ref="O100:O101" si="445">_xlfn.POISSON.DIST(0,K100,FALSE) * _xlfn.POISSON.DIST(1,L100,FALSE)</f>
        <v>4.3334175050446802E-2</v>
      </c>
      <c r="P100" s="5">
        <f t="shared" ref="P100:P101" si="446">_xlfn.POISSON.DIST(1,K100,FALSE) * _xlfn.POISSON.DIST(1,L100,FALSE)</f>
        <v>9.2678834683060762E-2</v>
      </c>
      <c r="Q100" s="5">
        <f t="shared" ref="Q100:Q101" si="447">_xlfn.POISSON.DIST(2,K100,FALSE) * _xlfn.POISSON.DIST(0,L100,FALSE)</f>
        <v>9.763173401870856E-2</v>
      </c>
      <c r="R100" s="5">
        <f t="shared" ref="R100:R101" si="448">_xlfn.POISSON.DIST(0,K100,FALSE) * _xlfn.POISSON.DIST(2,L100,FALSE)</f>
        <v>2.1994299508611058E-2</v>
      </c>
      <c r="S100" s="5">
        <f t="shared" ref="S100:S101" si="449">_xlfn.POISSON.DIST(2,K100,FALSE) * _xlfn.POISSON.DIST(2,L100,FALSE)</f>
        <v>5.0301414911392422E-2</v>
      </c>
      <c r="T100" s="5">
        <f t="shared" ref="T100:T101" si="450">_xlfn.POISSON.DIST(2,K100,FALSE) * _xlfn.POISSON.DIST(1,L100,FALSE)</f>
        <v>9.9106148763775159E-2</v>
      </c>
      <c r="U100" s="5">
        <f t="shared" ref="U100:U101" si="451">_xlfn.POISSON.DIST(1,K100,FALSE) * _xlfn.POISSON.DIST(2,L100,FALSE)</f>
        <v>4.7039225870927744E-2</v>
      </c>
      <c r="V100" s="5">
        <f t="shared" ref="V100:V101" si="452">_xlfn.POISSON.DIST(3,K100,FALSE) * _xlfn.POISSON.DIST(3,L100,FALSE)</f>
        <v>1.2133813631131328E-2</v>
      </c>
      <c r="W100" s="5">
        <f t="shared" ref="W100:W101" si="453">_xlfn.POISSON.DIST(3,K100,FALSE) * _xlfn.POISSON.DIST(0,L100,FALSE)</f>
        <v>6.9601689093399546E-2</v>
      </c>
      <c r="X100" s="5">
        <f t="shared" ref="X100:X101" si="454">_xlfn.POISSON.DIST(3,K100,FALSE) * _xlfn.POISSON.DIST(1,L100,FALSE)</f>
        <v>7.0652799756467197E-2</v>
      </c>
      <c r="Y100" s="5">
        <f t="shared" ref="Y100:Y101" si="455">_xlfn.POISSON.DIST(3,K100,FALSE) * _xlfn.POISSON.DIST(2,L100,FALSE)</f>
        <v>3.5859892040327176E-2</v>
      </c>
      <c r="Z100" s="5">
        <f t="shared" ref="Z100:Z101" si="456">_xlfn.POISSON.DIST(0,K100,FALSE) * _xlfn.POISSON.DIST(3,L100,FALSE)</f>
        <v>7.4421509937801535E-3</v>
      </c>
      <c r="AA100" s="5">
        <f t="shared" ref="AA100:AA101" si="457">_xlfn.POISSON.DIST(1,K100,FALSE) * _xlfn.POISSON.DIST(3,L100,FALSE)</f>
        <v>1.5916534255838239E-2</v>
      </c>
      <c r="AB100" s="5">
        <f t="shared" ref="AB100:AB101" si="458">_xlfn.POISSON.DIST(2,K100,FALSE) * _xlfn.POISSON.DIST(3,L100,FALSE)</f>
        <v>1.7020352242852914E-2</v>
      </c>
      <c r="AC100" s="5">
        <f t="shared" ref="AC100:AC101" si="459">_xlfn.POISSON.DIST(4,K100,FALSE) * _xlfn.POISSON.DIST(4,L100,FALSE)</f>
        <v>1.6464060969375821E-3</v>
      </c>
      <c r="AD100" s="5">
        <f t="shared" ref="AD100:AD101" si="460">_xlfn.POISSON.DIST(4,K100,FALSE) * _xlfn.POISSON.DIST(0,L100,FALSE)</f>
        <v>3.721429697022962E-2</v>
      </c>
      <c r="AE100" s="5">
        <f t="shared" ref="AE100:AE101" si="461">_xlfn.POISSON.DIST(4,K100,FALSE) * _xlfn.POISSON.DIST(1,L100,FALSE)</f>
        <v>3.7776299773228897E-2</v>
      </c>
      <c r="AF100" s="5">
        <f t="shared" ref="AF100:AF101" si="462">_xlfn.POISSON.DIST(4,K100,FALSE) * _xlfn.POISSON.DIST(2,L100,FALSE)</f>
        <v>1.9173394914573448E-2</v>
      </c>
      <c r="AG100" s="5">
        <f t="shared" ref="AG100:AG101" si="463">_xlfn.POISSON.DIST(4,K100,FALSE) * _xlfn.POISSON.DIST(3,L100,FALSE)</f>
        <v>6.4876492184607476E-3</v>
      </c>
      <c r="AH100" s="5">
        <f t="shared" ref="AH100:AH101" si="464">_xlfn.POISSON.DIST(0,K100,FALSE) * _xlfn.POISSON.DIST(4,L100,FALSE)</f>
        <v>1.8886352140655375E-3</v>
      </c>
      <c r="AI100" s="5">
        <f t="shared" ref="AI100:AI101" si="465">_xlfn.POISSON.DIST(1,K100,FALSE) * _xlfn.POISSON.DIST(4,L100,FALSE)</f>
        <v>4.0392256360533224E-3</v>
      </c>
      <c r="AJ100" s="5">
        <f t="shared" ref="AJ100:AJ101" si="466">_xlfn.POISSON.DIST(2,K100,FALSE) * _xlfn.POISSON.DIST(4,L100,FALSE)</f>
        <v>4.319347541929348E-3</v>
      </c>
      <c r="AK100" s="5">
        <f t="shared" ref="AK100:AK101" si="467">_xlfn.POISSON.DIST(3,K100,FALSE) * _xlfn.POISSON.DIST(4,L100,FALSE)</f>
        <v>3.0792640089962703E-3</v>
      </c>
      <c r="AL100" s="5">
        <f t="shared" ref="AL100:AL101" si="468">_xlfn.POISSON.DIST(5,K100,FALSE) * _xlfn.POISSON.DIST(5,L100,FALSE)</f>
        <v>1.4297384118463051E-4</v>
      </c>
      <c r="AM100" s="5">
        <f t="shared" ref="AM100:AM101" si="469">_xlfn.POISSON.DIST(5,K100,FALSE) * _xlfn.POISSON.DIST(0,L100,FALSE)</f>
        <v>1.5918049312050663E-2</v>
      </c>
      <c r="AN100" s="5">
        <f t="shared" ref="AN100:AN101" si="470">_xlfn.POISSON.DIST(5,K100,FALSE) * _xlfn.POISSON.DIST(1,L100,FALSE)</f>
        <v>1.6158440480498901E-2</v>
      </c>
      <c r="AO100" s="5">
        <f t="shared" ref="AO100:AO101" si="471">_xlfn.POISSON.DIST(5,K100,FALSE) * _xlfn.POISSON.DIST(2,L100,FALSE)</f>
        <v>8.2012309939310506E-3</v>
      </c>
      <c r="AP100" s="5">
        <f t="shared" ref="AP100:AP101" si="472">_xlfn.POISSON.DIST(5,K100,FALSE) * _xlfn.POISSON.DIST(3,L100,FALSE)</f>
        <v>2.7750281097976611E-3</v>
      </c>
      <c r="AQ100" s="5">
        <f t="shared" ref="AQ100:AQ101" si="473">_xlfn.POISSON.DIST(5,K100,FALSE) * _xlfn.POISSON.DIST(4,L100,FALSE)</f>
        <v>7.042340060777881E-4</v>
      </c>
      <c r="AR100" s="5">
        <f t="shared" ref="AR100:AR101" si="474">_xlfn.POISSON.DIST(0,K100,FALSE) * _xlfn.POISSON.DIST(5,L100,FALSE)</f>
        <v>3.8343140038835387E-4</v>
      </c>
      <c r="AS100" s="5">
        <f t="shared" ref="AS100:AS101" si="475">_xlfn.POISSON.DIST(1,K100,FALSE) * _xlfn.POISSON.DIST(5,L100,FALSE)</f>
        <v>8.2004504129865356E-4</v>
      </c>
      <c r="AT100" s="5">
        <f t="shared" ref="AT100:AT101" si="476">_xlfn.POISSON.DIST(2,K100,FALSE) * _xlfn.POISSON.DIST(5,L100,FALSE)</f>
        <v>8.7691549137264649E-4</v>
      </c>
      <c r="AU100" s="5">
        <f t="shared" ref="AU100:AU101" si="477">_xlfn.POISSON.DIST(3,K100,FALSE) * _xlfn.POISSON.DIST(5,L100,FALSE)</f>
        <v>6.251532865329311E-4</v>
      </c>
      <c r="AV100" s="5">
        <f t="shared" ref="AV100:AV101" si="478">_xlfn.POISSON.DIST(4,K100,FALSE) * _xlfn.POISSON.DIST(5,L100,FALSE)</f>
        <v>3.3425395791375668E-4</v>
      </c>
      <c r="AW100" s="5">
        <f t="shared" ref="AW100:AW101" si="479">_xlfn.POISSON.DIST(6,K100,FALSE) * _xlfn.POISSON.DIST(6,L100,FALSE)</f>
        <v>8.6221130465077997E-6</v>
      </c>
      <c r="AX100" s="5">
        <f t="shared" ref="AX100:AX101" si="480">_xlfn.POISSON.DIST(6,K100,FALSE) * _xlfn.POISSON.DIST(0,L100,FALSE)</f>
        <v>5.6739907896056025E-3</v>
      </c>
      <c r="AY100" s="5">
        <f t="shared" ref="AY100:AY101" si="481">_xlfn.POISSON.DIST(6,K100,FALSE) * _xlfn.POISSON.DIST(1,L100,FALSE)</f>
        <v>5.7596782534988849E-3</v>
      </c>
      <c r="AZ100" s="5">
        <f t="shared" ref="AZ100:AZ101" si="482">_xlfn.POISSON.DIST(6,K100,FALSE) * _xlfn.POISSON.DIST(2,L100,FALSE)</f>
        <v>2.923329876090076E-3</v>
      </c>
      <c r="BA100" s="5">
        <f t="shared" ref="BA100:BA101" si="483">_xlfn.POISSON.DIST(6,K100,FALSE) * _xlfn.POISSON.DIST(3,L100,FALSE)</f>
        <v>9.891591379836064E-4</v>
      </c>
      <c r="BB100" s="5">
        <f t="shared" ref="BB100:BB101" si="484">_xlfn.POISSON.DIST(6,K100,FALSE) * _xlfn.POISSON.DIST(4,L100,FALSE)</f>
        <v>2.5102430491828016E-4</v>
      </c>
      <c r="BC100" s="5">
        <f t="shared" ref="BC100:BC101" si="485">_xlfn.POISSON.DIST(6,K100,FALSE) * _xlfn.POISSON.DIST(5,L100,FALSE)</f>
        <v>5.0963044662890268E-5</v>
      </c>
      <c r="BD100" s="5">
        <f t="shared" ref="BD100:BD101" si="486">_xlfn.POISSON.DIST(0,K100,FALSE) * _xlfn.POISSON.DIST(6,L100,FALSE)</f>
        <v>6.4870317336760325E-5</v>
      </c>
      <c r="BE100" s="5">
        <f t="shared" ref="BE100:BE101" si="487">_xlfn.POISSON.DIST(1,K100,FALSE) * _xlfn.POISSON.DIST(6,L100,FALSE)</f>
        <v>1.38738199337876E-4</v>
      </c>
      <c r="BF100" s="5">
        <f t="shared" ref="BF100:BF101" si="488">_xlfn.POISSON.DIST(2,K100,FALSE) * _xlfn.POISSON.DIST(6,L100,FALSE)</f>
        <v>1.4835974869363493E-4</v>
      </c>
      <c r="BG100" s="5">
        <f t="shared" ref="BG100:BG101" si="489">_xlfn.POISSON.DIST(3,K100,FALSE) * _xlfn.POISSON.DIST(6,L100,FALSE)</f>
        <v>1.0576570421836964E-4</v>
      </c>
      <c r="BH100" s="5">
        <f t="shared" ref="BH100:BH101" si="490">_xlfn.POISSON.DIST(4,K100,FALSE) * _xlfn.POISSON.DIST(6,L100,FALSE)</f>
        <v>5.6550298955620227E-5</v>
      </c>
      <c r="BI100" s="5">
        <f t="shared" ref="BI100:BI101" si="491">_xlfn.POISSON.DIST(5,K100,FALSE) * _xlfn.POISSON.DIST(6,L100,FALSE)</f>
        <v>2.4188833880346595E-5</v>
      </c>
      <c r="BJ100" s="8">
        <f t="shared" ref="BJ100:BJ101" si="492">SUM(N100,Q100,T100,W100,X100,Y100,AD100,AE100,AF100,AG100,AM100,AN100,AO100,AP100,AQ100,AX100,AY100,AZ100,BA100,BB100,BC100)</f>
        <v>0.62420907276305293</v>
      </c>
      <c r="BK100" s="8">
        <f t="shared" ref="BK100:BK101" si="493">SUM(M100,P100,S100,V100,AC100,AL100,AY100)</f>
        <v>0.20535260844923323</v>
      </c>
      <c r="BL100" s="8">
        <f t="shared" ref="BL100:BL101" si="494">SUM(O100,R100,U100,AA100,AB100,AH100,AI100,AJ100,AK100,AR100,AS100,AT100,AU100,AV100,BD100,BE100,BF100,BG100,BH100,BI100)</f>
        <v>0.16220933160965015</v>
      </c>
      <c r="BM100" s="8">
        <f t="shared" ref="BM100:BM101" si="495">SUM(S100:BI100)</f>
        <v>0.60383353747764201</v>
      </c>
      <c r="BN100" s="8">
        <f t="shared" ref="BN100:BN101" si="496">SUM(M100:R100)</f>
        <v>0.38962857019762182</v>
      </c>
    </row>
    <row r="101" spans="1:66" x14ac:dyDescent="0.25">
      <c r="A101" t="s">
        <v>22</v>
      </c>
      <c r="B101" t="s">
        <v>280</v>
      </c>
      <c r="C101" t="s">
        <v>246</v>
      </c>
      <c r="D101" s="11" t="s">
        <v>792</v>
      </c>
      <c r="E101" s="1">
        <f>VLOOKUP(A101,home!$A$2:$E$670,3,FALSE)</f>
        <v>1.5048999999999999</v>
      </c>
      <c r="F101">
        <f>VLOOKUP(B101,home!$B$2:$E$670,3,FALSE)</f>
        <v>1.5948</v>
      </c>
      <c r="G101">
        <f>VLOOKUP(C101,away!$B$2:$E$670,4,FALSE)</f>
        <v>0.58040000000000003</v>
      </c>
      <c r="H101">
        <f>VLOOKUP(A101,away!$A$2:$E$670,3,FALSE)</f>
        <v>1.3310999999999999</v>
      </c>
      <c r="I101">
        <f>VLOOKUP(C101,away!$B$2:$E$670,3,FALSE)</f>
        <v>1.9712000000000001</v>
      </c>
      <c r="J101">
        <f>VLOOKUP(B101,home!$B$2:$E$670,4,FALSE)</f>
        <v>0.65110000000000001</v>
      </c>
      <c r="K101" s="3">
        <f t="shared" si="442"/>
        <v>1.3929684274080001</v>
      </c>
      <c r="L101" s="3">
        <f t="shared" si="443"/>
        <v>1.708398058752</v>
      </c>
      <c r="M101" s="5">
        <f t="shared" si="331"/>
        <v>4.4987685322653452E-2</v>
      </c>
      <c r="N101" s="5">
        <f t="shared" si="444"/>
        <v>6.2666425276622542E-2</v>
      </c>
      <c r="O101" s="5">
        <f t="shared" si="445"/>
        <v>7.6856874272966988E-2</v>
      </c>
      <c r="P101" s="5">
        <f t="shared" si="446"/>
        <v>0.1070591992915092</v>
      </c>
      <c r="Q101" s="5">
        <f t="shared" si="447"/>
        <v>4.3646175934428939E-2</v>
      </c>
      <c r="R101" s="5">
        <f t="shared" si="448"/>
        <v>6.5651067404841695E-2</v>
      </c>
      <c r="S101" s="5">
        <f t="shared" si="449"/>
        <v>6.3693386705359081E-2</v>
      </c>
      <c r="T101" s="5">
        <f t="shared" si="450"/>
        <v>7.4565042238326648E-2</v>
      </c>
      <c r="U101" s="5">
        <f t="shared" si="451"/>
        <v>9.1449864120578941E-2</v>
      </c>
      <c r="V101" s="5">
        <f t="shared" si="452"/>
        <v>1.6841554483025819E-2</v>
      </c>
      <c r="W101" s="5">
        <f t="shared" si="453"/>
        <v>2.0265915017918121E-2</v>
      </c>
      <c r="X101" s="5">
        <f t="shared" si="454"/>
        <v>3.4622249875444315E-2</v>
      </c>
      <c r="Y101" s="5">
        <f t="shared" si="455"/>
        <v>2.9574292238417881E-2</v>
      </c>
      <c r="Z101" s="5">
        <f t="shared" si="456"/>
        <v>3.7386052036476089E-2</v>
      </c>
      <c r="AA101" s="5">
        <f t="shared" si="457"/>
        <v>5.2077590112243749E-2</v>
      </c>
      <c r="AB101" s="5">
        <f t="shared" si="458"/>
        <v>3.6271219400925307E-2</v>
      </c>
      <c r="AC101" s="5">
        <f t="shared" si="459"/>
        <v>2.5049123510767087E-3</v>
      </c>
      <c r="AD101" s="5">
        <f t="shared" si="460"/>
        <v>7.0574449431233949E-3</v>
      </c>
      <c r="AE101" s="5">
        <f t="shared" si="461"/>
        <v>1.2056925240581126E-2</v>
      </c>
      <c r="AF101" s="5">
        <f t="shared" si="462"/>
        <v>1.0299013837763394E-2</v>
      </c>
      <c r="AG101" s="5">
        <f t="shared" si="463"/>
        <v>5.8649384158316574E-3</v>
      </c>
      <c r="AH101" s="5">
        <f t="shared" si="464"/>
        <v>1.5967564680879252E-2</v>
      </c>
      <c r="AI101" s="5">
        <f t="shared" si="465"/>
        <v>2.2242313463059896E-2</v>
      </c>
      <c r="AJ101" s="5">
        <f t="shared" si="466"/>
        <v>1.5491420203277172E-2</v>
      </c>
      <c r="AK101" s="5">
        <f t="shared" si="467"/>
        <v>7.1930197462918392E-3</v>
      </c>
      <c r="AL101" s="5">
        <f t="shared" si="468"/>
        <v>2.3844206135819655E-4</v>
      </c>
      <c r="AM101" s="5">
        <f t="shared" si="469"/>
        <v>1.9661595967882277E-3</v>
      </c>
      <c r="AN101" s="5">
        <f t="shared" si="470"/>
        <v>3.3589832383496229E-3</v>
      </c>
      <c r="AO101" s="5">
        <f t="shared" si="471"/>
        <v>2.8692402218885018E-3</v>
      </c>
      <c r="AP101" s="5">
        <f t="shared" si="472"/>
        <v>1.6339348083891584E-3</v>
      </c>
      <c r="AQ101" s="5">
        <f t="shared" si="473"/>
        <v>6.9785276369484001E-4</v>
      </c>
      <c r="AR101" s="5">
        <f t="shared" si="474"/>
        <v>5.4557913007622231E-3</v>
      </c>
      <c r="AS101" s="5">
        <f t="shared" si="475"/>
        <v>7.599745028489E-3</v>
      </c>
      <c r="AT101" s="5">
        <f t="shared" si="476"/>
        <v>5.2931024405180466E-3</v>
      </c>
      <c r="AU101" s="5">
        <f t="shared" si="477"/>
        <v>2.4577081942259564E-3</v>
      </c>
      <c r="AV101" s="5">
        <f t="shared" si="478"/>
        <v>8.5587747958467146E-4</v>
      </c>
      <c r="AW101" s="5">
        <f t="shared" si="479"/>
        <v>1.5761977715149382E-5</v>
      </c>
      <c r="AX101" s="5">
        <f t="shared" si="480"/>
        <v>4.5646637359520717E-4</v>
      </c>
      <c r="AY101" s="5">
        <f t="shared" si="481"/>
        <v>7.798262665356171E-4</v>
      </c>
      <c r="AZ101" s="5">
        <f t="shared" si="482"/>
        <v>6.6612683995663415E-4</v>
      </c>
      <c r="BA101" s="5">
        <f t="shared" si="483"/>
        <v>3.793366000881727E-4</v>
      </c>
      <c r="BB101" s="5">
        <f t="shared" si="484"/>
        <v>1.6201447780105454E-4</v>
      </c>
      <c r="BC101" s="5">
        <f t="shared" si="485"/>
        <v>5.535704387300811E-5</v>
      </c>
      <c r="BD101" s="5">
        <f t="shared" si="486"/>
        <v>1.5534438778630375E-3</v>
      </c>
      <c r="BE101" s="5">
        <f t="shared" si="487"/>
        <v>2.1638982756134605E-3</v>
      </c>
      <c r="BF101" s="5">
        <f t="shared" si="488"/>
        <v>1.5071209890260831E-3</v>
      </c>
      <c r="BG101" s="5">
        <f t="shared" si="489"/>
        <v>6.9979065133241741E-4</v>
      </c>
      <c r="BH101" s="5">
        <f t="shared" si="490"/>
        <v>2.4369657077533442E-4</v>
      </c>
      <c r="BI101" s="5">
        <f t="shared" si="491"/>
        <v>6.7892325791527999E-5</v>
      </c>
      <c r="BJ101" s="8">
        <f t="shared" si="492"/>
        <v>0.31364372124941797</v>
      </c>
      <c r="BK101" s="8">
        <f t="shared" si="493"/>
        <v>0.23610500648151808</v>
      </c>
      <c r="BL101" s="8">
        <f t="shared" si="494"/>
        <v>0.41109900053904647</v>
      </c>
      <c r="BM101" s="8">
        <f t="shared" si="495"/>
        <v>0.59660228851461561</v>
      </c>
      <c r="BN101" s="8">
        <f t="shared" si="496"/>
        <v>0.40086742750302284</v>
      </c>
    </row>
    <row r="102" spans="1:66" x14ac:dyDescent="0.25">
      <c r="A102" t="s">
        <v>61</v>
      </c>
      <c r="B102" t="s">
        <v>69</v>
      </c>
      <c r="C102" t="s">
        <v>258</v>
      </c>
      <c r="D102" s="11"/>
      <c r="E102" s="1">
        <f>VLOOKUP(A102,home!$A$2:$E$670,3,FALSE)</f>
        <v>1.4933000000000001</v>
      </c>
      <c r="F102">
        <f>VLOOKUP(B102,home!$B$2:$E$670,3,FALSE)</f>
        <v>1.3871</v>
      </c>
      <c r="G102">
        <f>VLOOKUP(C102,away!$B$2:$E$670,4,FALSE)</f>
        <v>0.83889999999999998</v>
      </c>
      <c r="H102">
        <f>VLOOKUP(A102,away!$A$2:$E$670,3,FALSE)</f>
        <v>1.2851999999999999</v>
      </c>
      <c r="I102">
        <f>VLOOKUP(C102,away!$B$2:$E$670,3,FALSE)</f>
        <v>1.0795999999999999</v>
      </c>
      <c r="J102">
        <f>VLOOKUP(B102,home!$B$2:$E$670,4,FALSE)</f>
        <v>0.77810000000000001</v>
      </c>
      <c r="K102" s="3">
        <f t="shared" ref="K102" si="497">E102*F102*G102</f>
        <v>1.7376609091270001</v>
      </c>
      <c r="L102" s="3">
        <f t="shared" ref="L102" si="498">H102*I102*J102</f>
        <v>1.0796152439519999</v>
      </c>
      <c r="M102" s="5">
        <f t="shared" si="331"/>
        <v>5.9768521491800002E-2</v>
      </c>
      <c r="N102" s="5">
        <f t="shared" ref="N102" si="499">_xlfn.POISSON.DIST(1,K102,FALSE) * _xlfn.POISSON.DIST(0,L102,FALSE)</f>
        <v>0.10385742339261785</v>
      </c>
      <c r="O102" s="5">
        <f t="shared" ref="O102" si="500">_xlfn.POISSON.DIST(0,K102,FALSE) * _xlfn.POISSON.DIST(1,L102,FALSE)</f>
        <v>6.4527006911020007E-2</v>
      </c>
      <c r="P102" s="5">
        <f t="shared" ref="P102" si="501">_xlfn.POISSON.DIST(1,K102,FALSE) * _xlfn.POISSON.DIST(1,L102,FALSE)</f>
        <v>0.11212605749224726</v>
      </c>
      <c r="Q102" s="5">
        <f t="shared" ref="Q102" si="502">_xlfn.POISSON.DIST(2,K102,FALSE) * _xlfn.POISSON.DIST(0,L102,FALSE)</f>
        <v>9.0234492376002062E-2</v>
      </c>
      <c r="R102" s="5">
        <f t="shared" ref="R102" si="503">_xlfn.POISSON.DIST(0,K102,FALSE) * _xlfn.POISSON.DIST(2,L102,FALSE)</f>
        <v>3.4832170153866616E-2</v>
      </c>
      <c r="S102" s="5">
        <f t="shared" ref="S102" si="504">_xlfn.POISSON.DIST(2,K102,FALSE) * _xlfn.POISSON.DIST(2,L102,FALSE)</f>
        <v>5.2587266904701661E-2</v>
      </c>
      <c r="T102" s="5">
        <f t="shared" ref="T102" si="505">_xlfn.POISSON.DIST(2,K102,FALSE) * _xlfn.POISSON.DIST(1,L102,FALSE)</f>
        <v>9.7418533499402341E-2</v>
      </c>
      <c r="U102" s="5">
        <f t="shared" ref="U102" si="506">_xlfn.POISSON.DIST(1,K102,FALSE) * _xlfn.POISSON.DIST(2,L102,FALSE)</f>
        <v>6.0526500456434235E-2</v>
      </c>
      <c r="V102" s="5">
        <f t="shared" ref="V102" si="507">_xlfn.POISSON.DIST(3,K102,FALSE) * _xlfn.POISSON.DIST(3,L102,FALSE)</f>
        <v>1.0961554055443518E-2</v>
      </c>
      <c r="W102" s="5">
        <f t="shared" ref="W102" si="508">_xlfn.POISSON.DIST(3,K102,FALSE) * _xlfn.POISSON.DIST(0,L102,FALSE)</f>
        <v>5.2265650018899039E-2</v>
      </c>
      <c r="X102" s="5">
        <f t="shared" ref="X102" si="509">_xlfn.POISSON.DIST(3,K102,FALSE) * _xlfn.POISSON.DIST(1,L102,FALSE)</f>
        <v>5.6426792495463535E-2</v>
      </c>
      <c r="Y102" s="5">
        <f t="shared" ref="Y102" si="510">_xlfn.POISSON.DIST(3,K102,FALSE) * _xlfn.POISSON.DIST(2,L102,FALSE)</f>
        <v>3.0459612672709364E-2</v>
      </c>
      <c r="Z102" s="5">
        <f t="shared" ref="Z102" si="511">_xlfn.POISSON.DIST(0,K102,FALSE) * _xlfn.POISSON.DIST(3,L102,FALSE)</f>
        <v>1.2535113959348096E-2</v>
      </c>
      <c r="AA102" s="5">
        <f t="shared" ref="AA102" si="512">_xlfn.POISSON.DIST(1,K102,FALSE) * _xlfn.POISSON.DIST(3,L102,FALSE)</f>
        <v>2.1781777518611364E-2</v>
      </c>
      <c r="AB102" s="5">
        <f t="shared" ref="AB102" si="513">_xlfn.POISSON.DIST(2,K102,FALSE) * _xlfn.POISSON.DIST(3,L102,FALSE)</f>
        <v>1.8924671662696142E-2</v>
      </c>
      <c r="AC102" s="5">
        <f t="shared" ref="AC102" si="514">_xlfn.POISSON.DIST(4,K102,FALSE) * _xlfn.POISSON.DIST(4,L102,FALSE)</f>
        <v>1.2852457798308383E-3</v>
      </c>
      <c r="AD102" s="5">
        <f t="shared" ref="AD102" si="515">_xlfn.POISSON.DIST(4,K102,FALSE) * _xlfn.POISSON.DIST(0,L102,FALSE)</f>
        <v>2.2704994231988424E-2</v>
      </c>
      <c r="AE102" s="5">
        <f t="shared" ref="AE102" si="516">_xlfn.POISSON.DIST(4,K102,FALSE) * _xlfn.POISSON.DIST(1,L102,FALSE)</f>
        <v>2.4512657886696935E-2</v>
      </c>
      <c r="AF102" s="5">
        <f t="shared" ref="AF102" si="517">_xlfn.POISSON.DIST(4,K102,FALSE) * _xlfn.POISSON.DIST(2,L102,FALSE)</f>
        <v>1.3232119562129111E-2</v>
      </c>
      <c r="AG102" s="5">
        <f t="shared" ref="AG102" si="518">_xlfn.POISSON.DIST(4,K102,FALSE) * _xlfn.POISSON.DIST(3,L102,FALSE)</f>
        <v>4.7618659963566843E-3</v>
      </c>
      <c r="AH102" s="5">
        <f t="shared" ref="AH102" si="519">_xlfn.POISSON.DIST(0,K102,FALSE) * _xlfn.POISSON.DIST(4,L102,FALSE)</f>
        <v>3.3832750287969278E-3</v>
      </c>
      <c r="AI102" s="5">
        <f t="shared" ref="AI102" si="520">_xlfn.POISSON.DIST(1,K102,FALSE) * _xlfn.POISSON.DIST(4,L102,FALSE)</f>
        <v>5.8789847623659476E-3</v>
      </c>
      <c r="AJ102" s="5">
        <f t="shared" ref="AJ102" si="521">_xlfn.POISSON.DIST(2,K102,FALSE) * _xlfn.POISSON.DIST(4,L102,FALSE)</f>
        <v>5.1078410034582971E-3</v>
      </c>
      <c r="AK102" s="5">
        <f t="shared" ref="AK102" si="522">_xlfn.POISSON.DIST(3,K102,FALSE) * _xlfn.POISSON.DIST(4,L102,FALSE)</f>
        <v>2.9585652139151714E-3</v>
      </c>
      <c r="AL102" s="5">
        <f t="shared" ref="AL102" si="523">_xlfn.POISSON.DIST(5,K102,FALSE) * _xlfn.POISSON.DIST(5,L102,FALSE)</f>
        <v>9.6445110974178688E-5</v>
      </c>
      <c r="AM102" s="5">
        <f t="shared" ref="AM102" si="524">_xlfn.POISSON.DIST(5,K102,FALSE) * _xlfn.POISSON.DIST(0,L102,FALSE)</f>
        <v>7.8907161837760628E-3</v>
      </c>
      <c r="AN102" s="5">
        <f t="shared" ref="AN102" si="525">_xlfn.POISSON.DIST(5,K102,FALSE) * _xlfn.POISSON.DIST(1,L102,FALSE)</f>
        <v>8.518937477703388E-3</v>
      </c>
      <c r="AO102" s="5">
        <f t="shared" ref="AO102" si="526">_xlfn.POISSON.DIST(5,K102,FALSE) * _xlfn.POISSON.DIST(2,L102,FALSE)</f>
        <v>4.5985873816012882E-3</v>
      </c>
      <c r="AP102" s="5">
        <f t="shared" ref="AP102" si="527">_xlfn.POISSON.DIST(5,K102,FALSE) * _xlfn.POISSON.DIST(3,L102,FALSE)</f>
        <v>1.6549016792740214E-3</v>
      </c>
      <c r="AQ102" s="5">
        <f t="shared" ref="AQ102" si="528">_xlfn.POISSON.DIST(5,K102,FALSE) * _xlfn.POISSON.DIST(4,L102,FALSE)</f>
        <v>4.4666427004649915E-4</v>
      </c>
      <c r="AR102" s="5">
        <f t="shared" ref="AR102" si="529">_xlfn.POISSON.DIST(0,K102,FALSE) * _xlfn.POISSON.DIST(5,L102,FALSE)</f>
        <v>7.3052705911426136E-4</v>
      </c>
      <c r="AS102" s="5">
        <f t="shared" ref="AS102" si="530">_xlfn.POISSON.DIST(1,K102,FALSE) * _xlfn.POISSON.DIST(5,L102,FALSE)</f>
        <v>1.2694083136823612E-3</v>
      </c>
      <c r="AT102" s="5">
        <f t="shared" ref="AT102" si="531">_xlfn.POISSON.DIST(2,K102,FALSE) * _xlfn.POISSON.DIST(5,L102,FALSE)</f>
        <v>1.1029006022033321E-3</v>
      </c>
      <c r="AU102" s="5">
        <f t="shared" ref="AU102" si="532">_xlfn.POISSON.DIST(3,K102,FALSE) * _xlfn.POISSON.DIST(5,L102,FALSE)</f>
        <v>6.38822421033786E-4</v>
      </c>
      <c r="AV102" s="5">
        <f t="shared" ref="AV102" si="533">_xlfn.POISSON.DIST(4,K102,FALSE) * _xlfn.POISSON.DIST(5,L102,FALSE)</f>
        <v>2.7751418722606996E-4</v>
      </c>
      <c r="AW102" s="5">
        <f t="shared" ref="AW102" si="534">_xlfn.POISSON.DIST(6,K102,FALSE) * _xlfn.POISSON.DIST(6,L102,FALSE)</f>
        <v>5.0258758419720571E-6</v>
      </c>
      <c r="AX102" s="5">
        <f t="shared" ref="AX102" si="535">_xlfn.POISSON.DIST(6,K102,FALSE) * _xlfn.POISSON.DIST(0,L102,FALSE)</f>
        <v>2.2852315095939061E-3</v>
      </c>
      <c r="AY102" s="5">
        <f t="shared" ref="AY102" si="536">_xlfn.POISSON.DIST(6,K102,FALSE) * _xlfn.POISSON.DIST(1,L102,FALSE)</f>
        <v>2.4671707737170217E-3</v>
      </c>
      <c r="AZ102" s="5">
        <f t="shared" ref="AZ102" si="537">_xlfn.POISSON.DIST(6,K102,FALSE) * _xlfn.POISSON.DIST(2,L102,FALSE)</f>
        <v>1.3317975883688732E-3</v>
      </c>
      <c r="BA102" s="5">
        <f t="shared" ref="BA102" si="538">_xlfn.POISSON.DIST(6,K102,FALSE) * _xlfn.POISSON.DIST(3,L102,FALSE)</f>
        <v>4.7927632608718216E-4</v>
      </c>
      <c r="BB102" s="5">
        <f t="shared" ref="BB102" si="539">_xlfn.POISSON.DIST(6,K102,FALSE) * _xlfn.POISSON.DIST(4,L102,FALSE)</f>
        <v>1.2935850692725784E-4</v>
      </c>
      <c r="BC102" s="5">
        <f t="shared" ref="BC102" si="540">_xlfn.POISSON.DIST(6,K102,FALSE) * _xlfn.POISSON.DIST(5,L102,FALSE)</f>
        <v>2.79314832027076E-5</v>
      </c>
      <c r="BD102" s="5">
        <f t="shared" ref="BD102" si="541">_xlfn.POISSON.DIST(0,K102,FALSE) * _xlfn.POISSON.DIST(6,L102,FALSE)</f>
        <v>1.3144802485652999E-4</v>
      </c>
      <c r="BE102" s="5">
        <f t="shared" ref="BE102" si="542">_xlfn.POISSON.DIST(1,K102,FALSE) * _xlfn.POISSON.DIST(6,L102,FALSE)</f>
        <v>2.2841209437514645E-4</v>
      </c>
      <c r="BF102" s="5">
        <f t="shared" ref="BF102" si="543">_xlfn.POISSON.DIST(2,K102,FALSE) * _xlfn.POISSON.DIST(6,L102,FALSE)</f>
        <v>1.9845138378375962E-4</v>
      </c>
      <c r="BG102" s="5">
        <f t="shared" ref="BG102" si="544">_xlfn.POISSON.DIST(3,K102,FALSE) * _xlfn.POISSON.DIST(6,L102,FALSE)</f>
        <v>1.1494707065439964E-4</v>
      </c>
      <c r="BH102" s="5">
        <f t="shared" ref="BH102" si="545">_xlfn.POISSON.DIST(4,K102,FALSE) * _xlfn.POISSON.DIST(6,L102,FALSE)</f>
        <v>4.9934757823702391E-5</v>
      </c>
      <c r="BI102" s="5">
        <f t="shared" ref="BI102" si="546">_xlfn.POISSON.DIST(5,K102,FALSE) * _xlfn.POISSON.DIST(6,L102,FALSE)</f>
        <v>1.7353935335394265E-5</v>
      </c>
      <c r="BJ102" s="8">
        <f t="shared" ref="BJ102" si="547">SUM(N102,Q102,T102,W102,X102,Y102,AD102,AE102,AF102,AG102,AM102,AN102,AO102,AP102,AQ102,AX102,AY102,AZ102,BA102,BB102,BC102)</f>
        <v>0.52570471531256346</v>
      </c>
      <c r="BK102" s="8">
        <f t="shared" ref="BK102" si="548">SUM(M102,P102,S102,V102,AC102,AL102,AY102)</f>
        <v>0.23929226160871447</v>
      </c>
      <c r="BL102" s="8">
        <f t="shared" ref="BL102" si="549">SUM(O102,R102,U102,AA102,AB102,AH102,AI102,AJ102,AK102,AR102,AS102,AT102,AU102,AV102,BD102,BE102,BF102,BG102,BH102,BI102)</f>
        <v>0.22268051256125343</v>
      </c>
      <c r="BM102" s="8">
        <f t="shared" ref="BM102" si="550">SUM(S102:BI102)</f>
        <v>0.53240478672645064</v>
      </c>
      <c r="BN102" s="8">
        <f t="shared" ref="BN102" si="551">SUM(M102:R102)</f>
        <v>0.46534567181755382</v>
      </c>
    </row>
    <row r="103" spans="1:66" x14ac:dyDescent="0.25">
      <c r="A103" t="s">
        <v>318</v>
      </c>
      <c r="B103" t="s">
        <v>400</v>
      </c>
      <c r="C103" t="s">
        <v>281</v>
      </c>
      <c r="D103" s="11"/>
      <c r="E103" s="1">
        <f>VLOOKUP(A103,home!$A$2:$E$670,3,FALSE)</f>
        <v>1.4548000000000001</v>
      </c>
      <c r="F103">
        <f>VLOOKUP(B103,home!$B$2:$E$670,3,FALSE)</f>
        <v>1.6039000000000001</v>
      </c>
      <c r="G103">
        <f>VLOOKUP(C103,away!$B$2:$E$670,4,FALSE)</f>
        <v>0.75309999999999999</v>
      </c>
      <c r="H103">
        <f>VLOOKUP(A103,away!$A$2:$E$670,3,FALSE)</f>
        <v>1.0669</v>
      </c>
      <c r="I103">
        <f>VLOOKUP(C103,away!$B$2:$E$670,3,FALSE)</f>
        <v>1.3523000000000001</v>
      </c>
      <c r="J103">
        <f>VLOOKUP(B103,home!$B$2:$E$670,4,FALSE)</f>
        <v>0.87480000000000002</v>
      </c>
      <c r="K103" s="3">
        <f t="shared" ref="K103:K105" si="552">E103*F103*G103</f>
        <v>1.7572486865320003</v>
      </c>
      <c r="L103" s="3">
        <f t="shared" ref="L103:L105" si="553">H103*I103*J103</f>
        <v>1.262134207476</v>
      </c>
      <c r="M103" s="5">
        <f t="shared" si="331"/>
        <v>4.8831343180428005E-2</v>
      </c>
      <c r="N103" s="5">
        <f t="shared" ref="N103:N105" si="554">_xlfn.POISSON.DIST(1,K103,FALSE) * _xlfn.POISSON.DIST(0,L103,FALSE)</f>
        <v>8.5808813665400455E-2</v>
      </c>
      <c r="O103" s="5">
        <f t="shared" ref="O103:O105" si="555">_xlfn.POISSON.DIST(0,K103,FALSE) * _xlfn.POISSON.DIST(1,L103,FALSE)</f>
        <v>6.1631708625018079E-2</v>
      </c>
      <c r="P103" s="5">
        <f t="shared" ref="P103:P105" si="556">_xlfn.POISSON.DIST(1,K103,FALSE) * _xlfn.POISSON.DIST(1,L103,FALSE)</f>
        <v>0.10830223903003597</v>
      </c>
      <c r="Q103" s="5">
        <f t="shared" ref="Q103:Q105" si="557">_xlfn.POISSON.DIST(2,K103,FALSE) * _xlfn.POISSON.DIST(0,L103,FALSE)</f>
        <v>7.5393712553197073E-2</v>
      </c>
      <c r="R103" s="5">
        <f t="shared" ref="R103:R105" si="558">_xlfn.POISSON.DIST(0,K103,FALSE) * _xlfn.POISSON.DIST(2,L103,FALSE)</f>
        <v>3.8893743860414484E-2</v>
      </c>
      <c r="S103" s="5">
        <f t="shared" ref="S103:S105" si="559">_xlfn.POISSON.DIST(2,K103,FALSE) * _xlfn.POISSON.DIST(2,L103,FALSE)</f>
        <v>6.0050442067402926E-2</v>
      </c>
      <c r="T103" s="5">
        <f t="shared" ref="T103:T105" si="560">_xlfn.POISSON.DIST(2,K103,FALSE) * _xlfn.POISSON.DIST(1,L103,FALSE)</f>
        <v>9.5156983642002757E-2</v>
      </c>
      <c r="U103" s="5">
        <f t="shared" ref="U103:U105" si="561">_xlfn.POISSON.DIST(1,K103,FALSE) * _xlfn.POISSON.DIST(2,L103,FALSE)</f>
        <v>6.8345980313025398E-2</v>
      </c>
      <c r="V103" s="5">
        <f t="shared" ref="V103:V105" si="562">_xlfn.POISSON.DIST(3,K103,FALSE) * _xlfn.POISSON.DIST(3,L103,FALSE)</f>
        <v>1.4798321704094654E-2</v>
      </c>
      <c r="W103" s="5">
        <f t="shared" ref="W103:W105" si="563">_xlfn.POISSON.DIST(3,K103,FALSE) * _xlfn.POISSON.DIST(0,L103,FALSE)</f>
        <v>4.4161834118958916E-2</v>
      </c>
      <c r="X103" s="5">
        <f t="shared" ref="X103:X105" si="564">_xlfn.POISSON.DIST(3,K103,FALSE) * _xlfn.POISSON.DIST(1,L103,FALSE)</f>
        <v>5.5738161506418797E-2</v>
      </c>
      <c r="Y103" s="5">
        <f t="shared" ref="Y103:Y105" si="565">_xlfn.POISSON.DIST(3,K103,FALSE) * _xlfn.POISSON.DIST(2,L103,FALSE)</f>
        <v>3.5174520149536592E-2</v>
      </c>
      <c r="Z103" s="5">
        <f t="shared" ref="Z103:Z105" si="566">_xlfn.POISSON.DIST(0,K103,FALSE) * _xlfn.POISSON.DIST(3,L103,FALSE)</f>
        <v>1.6363041527679589E-2</v>
      </c>
      <c r="AA103" s="5">
        <f t="shared" ref="AA103:AA105" si="567">_xlfn.POISSON.DIST(1,K103,FALSE) * _xlfn.POISSON.DIST(3,L103,FALSE)</f>
        <v>2.8753933232183532E-2</v>
      </c>
      <c r="AB103" s="5">
        <f t="shared" ref="AB103:AB105" si="568">_xlfn.POISSON.DIST(2,K103,FALSE) * _xlfn.POISSON.DIST(3,L103,FALSE)</f>
        <v>2.5263905702441681E-2</v>
      </c>
      <c r="AC103" s="5">
        <f t="shared" ref="AC103:AC105" si="569">_xlfn.POISSON.DIST(4,K103,FALSE) * _xlfn.POISSON.DIST(4,L103,FALSE)</f>
        <v>2.0513097608722448E-3</v>
      </c>
      <c r="AD103" s="5">
        <f t="shared" ref="AD103:AD105" si="570">_xlfn.POISSON.DIST(4,K103,FALSE) * _xlfn.POISSON.DIST(0,L103,FALSE)</f>
        <v>1.9400831250096152E-2</v>
      </c>
      <c r="AE103" s="5">
        <f t="shared" ref="AE103:AE105" si="571">_xlfn.POISSON.DIST(4,K103,FALSE) * _xlfn.POISSON.DIST(1,L103,FALSE)</f>
        <v>2.4486452774215725E-2</v>
      </c>
      <c r="AF103" s="5">
        <f t="shared" ref="AF103:AF105" si="572">_xlfn.POISSON.DIST(4,K103,FALSE) * _xlfn.POISSON.DIST(2,L103,FALSE)</f>
        <v>1.5452594833041636E-2</v>
      </c>
      <c r="AG103" s="5">
        <f t="shared" ref="AG103:AG105" si="573">_xlfn.POISSON.DIST(4,K103,FALSE) * _xlfn.POISSON.DIST(3,L103,FALSE)</f>
        <v>6.501082844349579E-3</v>
      </c>
      <c r="AH103" s="5">
        <f t="shared" ref="AH103:AH105" si="574">_xlfn.POISSON.DIST(0,K103,FALSE) * _xlfn.POISSON.DIST(4,L103,FALSE)</f>
        <v>5.1630886126086918E-3</v>
      </c>
      <c r="AI103" s="5">
        <f t="shared" ref="AI103:AI105" si="575">_xlfn.POISSON.DIST(1,K103,FALSE) * _xlfn.POISSON.DIST(4,L103,FALSE)</f>
        <v>9.07283068295495E-3</v>
      </c>
      <c r="AJ103" s="5">
        <f t="shared" ref="AJ103:AJ105" si="576">_xlfn.POISSON.DIST(2,K103,FALSE) * _xlfn.POISSON.DIST(4,L103,FALSE)</f>
        <v>7.9716099003749111E-3</v>
      </c>
      <c r="AK103" s="5">
        <f t="shared" ref="AK103:AK105" si="577">_xlfn.POISSON.DIST(3,K103,FALSE) * _xlfn.POISSON.DIST(4,L103,FALSE)</f>
        <v>4.6693670089931012E-3</v>
      </c>
      <c r="AL103" s="5">
        <f t="shared" ref="AL103:AL105" si="578">_xlfn.POISSON.DIST(5,K103,FALSE) * _xlfn.POISSON.DIST(5,L103,FALSE)</f>
        <v>1.8198265751221483E-4</v>
      </c>
      <c r="AM103" s="5">
        <f t="shared" ref="AM103:AM105" si="579">_xlfn.POISSON.DIST(5,K103,FALSE) * _xlfn.POISSON.DIST(0,L103,FALSE)</f>
        <v>6.8184170463720878E-3</v>
      </c>
      <c r="AN103" s="5">
        <f t="shared" ref="AN103:AN105" si="580">_xlfn.POISSON.DIST(5,K103,FALSE) * _xlfn.POISSON.DIST(1,L103,FALSE)</f>
        <v>8.6057573950636852E-3</v>
      </c>
      <c r="AO103" s="5">
        <f t="shared" ref="AO103:AO105" si="581">_xlfn.POISSON.DIST(5,K103,FALSE) * _xlfn.POISSON.DIST(2,L103,FALSE)</f>
        <v>5.4308103947747158E-3</v>
      </c>
      <c r="AP103" s="5">
        <f t="shared" ref="AP103:AP105" si="582">_xlfn.POISSON.DIST(5,K103,FALSE) * _xlfn.POISSON.DIST(3,L103,FALSE)</f>
        <v>2.2848038578538029E-3</v>
      </c>
      <c r="AQ103" s="5">
        <f t="shared" ref="AQ103:AQ105" si="583">_xlfn.POISSON.DIST(5,K103,FALSE) * _xlfn.POISSON.DIST(4,L103,FALSE)</f>
        <v>7.2093227659260459E-4</v>
      </c>
      <c r="AR103" s="5">
        <f t="shared" ref="AR103:AR105" si="584">_xlfn.POISSON.DIST(0,K103,FALSE) * _xlfn.POISSON.DIST(5,L103,FALSE)</f>
        <v>1.3033021508406446E-3</v>
      </c>
      <c r="AS103" s="5">
        <f t="shared" ref="AS103:AS105" si="585">_xlfn.POISSON.DIST(1,K103,FALSE) * _xlfn.POISSON.DIST(5,L103,FALSE)</f>
        <v>2.2902259927190536E-3</v>
      </c>
      <c r="AT103" s="5">
        <f t="shared" ref="AT103:AT105" si="586">_xlfn.POISSON.DIST(2,K103,FALSE) * _xlfn.POISSON.DIST(5,L103,FALSE)</f>
        <v>2.0122483087835021E-3</v>
      </c>
      <c r="AU103" s="5">
        <f t="shared" ref="AU103:AU105" si="587">_xlfn.POISSON.DIST(3,K103,FALSE) * _xlfn.POISSON.DIST(5,L103,FALSE)</f>
        <v>1.1786735658620162E-3</v>
      </c>
      <c r="AV103" s="5">
        <f t="shared" ref="AV103:AV105" si="588">_xlfn.POISSON.DIST(4,K103,FALSE) * _xlfn.POISSON.DIST(5,L103,FALSE)</f>
        <v>5.1780564386525406E-4</v>
      </c>
      <c r="AW103" s="5">
        <f t="shared" ref="AW103:AW105" si="589">_xlfn.POISSON.DIST(6,K103,FALSE) * _xlfn.POISSON.DIST(6,L103,FALSE)</f>
        <v>1.1211565717572342E-5</v>
      </c>
      <c r="AX103" s="5">
        <f t="shared" ref="AX103:AX105" si="590">_xlfn.POISSON.DIST(6,K103,FALSE) * _xlfn.POISSON.DIST(0,L103,FALSE)</f>
        <v>1.9969423998274618E-3</v>
      </c>
      <c r="AY103" s="5">
        <f t="shared" ref="AY103:AY105" si="591">_xlfn.POISSON.DIST(6,K103,FALSE) * _xlfn.POISSON.DIST(1,L103,FALSE)</f>
        <v>2.5204093131814551E-3</v>
      </c>
      <c r="AZ103" s="5">
        <f t="shared" ref="AZ103:AZ105" si="592">_xlfn.POISSON.DIST(6,K103,FALSE) * _xlfn.POISSON.DIST(2,L103,FALSE)</f>
        <v>1.5905474055037028E-3</v>
      </c>
      <c r="BA103" s="5">
        <f t="shared" ref="BA103:BA105" si="593">_xlfn.POISSON.DIST(6,K103,FALSE) * _xlfn.POISSON.DIST(3,L103,FALSE)</f>
        <v>6.6916142969947461E-4</v>
      </c>
      <c r="BB103" s="5">
        <f t="shared" ref="BB103:BB105" si="594">_xlfn.POISSON.DIST(6,K103,FALSE) * _xlfn.POISSON.DIST(4,L103,FALSE)</f>
        <v>2.1114288268681347E-4</v>
      </c>
      <c r="BC103" s="5">
        <f t="shared" ref="BC103:BC105" si="595">_xlfn.POISSON.DIST(6,K103,FALSE) * _xlfn.POISSON.DIST(5,L103,FALSE)</f>
        <v>5.3298130980823806E-5</v>
      </c>
      <c r="BD103" s="5">
        <f t="shared" ref="BD103:BD105" si="596">_xlfn.POISSON.DIST(0,K103,FALSE) * _xlfn.POISSON.DIST(6,L103,FALSE)</f>
        <v>2.741570378755037E-4</v>
      </c>
      <c r="BE103" s="5">
        <f t="shared" ref="BE103:BE105" si="597">_xlfn.POISSON.DIST(1,K103,FALSE) * _xlfn.POISSON.DIST(6,L103,FALSE)</f>
        <v>4.8176209471023266E-4</v>
      </c>
      <c r="BF103" s="5">
        <f t="shared" ref="BF103:BF105" si="598">_xlfn.POISSON.DIST(2,K103,FALSE) * _xlfn.POISSON.DIST(6,L103,FALSE)</f>
        <v>4.2328790407523086E-4</v>
      </c>
      <c r="BG103" s="5">
        <f t="shared" ref="BG103:BG105" si="599">_xlfn.POISSON.DIST(3,K103,FALSE) * _xlfn.POISSON.DIST(6,L103,FALSE)</f>
        <v>2.4794070448702762E-4</v>
      </c>
      <c r="BH103" s="5">
        <f t="shared" ref="BH103:BH105" si="600">_xlfn.POISSON.DIST(4,K103,FALSE) * _xlfn.POISSON.DIST(6,L103,FALSE)</f>
        <v>1.08923369324412E-4</v>
      </c>
      <c r="BI103" s="5">
        <f t="shared" ref="BI103:BI105" si="601">_xlfn.POISSON.DIST(5,K103,FALSE) * _xlfn.POISSON.DIST(6,L103,FALSE)</f>
        <v>3.8281089535592578E-5</v>
      </c>
      <c r="BJ103" s="8">
        <f t="shared" ref="BJ103:BJ105" si="602">SUM(N103,Q103,T103,W103,X103,Y103,AD103,AE103,AF103,AG103,AM103,AN103,AO103,AP103,AQ103,AX103,AY103,AZ103,BA103,BB103,BC103)</f>
        <v>0.48817720986975432</v>
      </c>
      <c r="BK103" s="8">
        <f t="shared" ref="BK103:BK105" si="603">SUM(M103,P103,S103,V103,AC103,AL103,AY103)</f>
        <v>0.23673604771352746</v>
      </c>
      <c r="BL103" s="8">
        <f t="shared" ref="BL103:BL105" si="604">SUM(O103,R103,U103,AA103,AB103,AH103,AI103,AJ103,AK103,AR103,AS103,AT103,AU103,AV103,BD103,BE103,BF103,BG103,BH103,BI103)</f>
        <v>0.25864277580009326</v>
      </c>
      <c r="BM103" s="8">
        <f t="shared" ref="BM103:BM105" si="605">SUM(S103:BI103)</f>
        <v>0.57854831624909708</v>
      </c>
      <c r="BN103" s="8">
        <f t="shared" ref="BN103:BN105" si="606">SUM(M103:R103)</f>
        <v>0.41886156091449406</v>
      </c>
    </row>
    <row r="104" spans="1:66" s="10" customFormat="1" x14ac:dyDescent="0.25">
      <c r="A104" t="s">
        <v>318</v>
      </c>
      <c r="B104" t="s">
        <v>330</v>
      </c>
      <c r="C104" t="s">
        <v>247</v>
      </c>
      <c r="D104" s="11"/>
      <c r="E104" s="1">
        <f>VLOOKUP(A104,home!$A$2:$E$670,3,FALSE)</f>
        <v>1.4548000000000001</v>
      </c>
      <c r="F104">
        <f>VLOOKUP(B104,home!$B$2:$E$670,3,FALSE)</f>
        <v>1.3289</v>
      </c>
      <c r="G104">
        <f>VLOOKUP(C104,away!$B$2:$E$670,4,FALSE)</f>
        <v>1.0523</v>
      </c>
      <c r="H104">
        <f>VLOOKUP(A104,away!$A$2:$E$670,3,FALSE)</f>
        <v>1.0669</v>
      </c>
      <c r="I104">
        <f>VLOOKUP(C104,away!$B$2:$E$670,3,FALSE)</f>
        <v>1.3339000000000001</v>
      </c>
      <c r="J104">
        <f>VLOOKUP(B104,home!$B$2:$E$670,4,FALSE)</f>
        <v>0.87480000000000002</v>
      </c>
      <c r="K104" s="3">
        <f t="shared" si="552"/>
        <v>2.0343944585560001</v>
      </c>
      <c r="L104" s="3">
        <f t="shared" si="553"/>
        <v>1.2449610436680001</v>
      </c>
      <c r="M104" s="5">
        <f t="shared" si="331"/>
        <v>3.7652515951645787E-2</v>
      </c>
      <c r="N104" s="5">
        <f t="shared" si="554"/>
        <v>7.6600069802719592E-2</v>
      </c>
      <c r="O104" s="5">
        <f t="shared" si="555"/>
        <v>4.6875915555886959E-2</v>
      </c>
      <c r="P104" s="5">
        <f t="shared" si="556"/>
        <v>9.5364102846635435E-2</v>
      </c>
      <c r="Q104" s="5">
        <f t="shared" si="557"/>
        <v>7.7917378765827772E-2</v>
      </c>
      <c r="R104" s="5">
        <f t="shared" si="558"/>
        <v>2.9179344376675038E-2</v>
      </c>
      <c r="S104" s="5">
        <f t="shared" si="559"/>
        <v>6.0383163527656318E-2</v>
      </c>
      <c r="T104" s="5">
        <f t="shared" si="560"/>
        <v>9.7004101188179814E-2</v>
      </c>
      <c r="U104" s="5">
        <f t="shared" si="561"/>
        <v>5.9362296504204881E-2</v>
      </c>
      <c r="V104" s="5">
        <f t="shared" si="562"/>
        <v>1.6992773911403934E-2</v>
      </c>
      <c r="W104" s="5">
        <f t="shared" si="563"/>
        <v>5.2838227862136343E-2</v>
      </c>
      <c r="X104" s="5">
        <f t="shared" si="564"/>
        <v>6.5781535304812858E-2</v>
      </c>
      <c r="Y104" s="5">
        <f t="shared" si="565"/>
        <v>4.0947724423581612E-2</v>
      </c>
      <c r="Z104" s="5">
        <f t="shared" si="566"/>
        <v>1.2109049009577778E-2</v>
      </c>
      <c r="AA104" s="5">
        <f t="shared" si="567"/>
        <v>2.4634582203468054E-2</v>
      </c>
      <c r="AB104" s="5">
        <f t="shared" si="568"/>
        <v>2.5058228761788835E-2</v>
      </c>
      <c r="AC104" s="5">
        <f t="shared" si="569"/>
        <v>2.6898943503168432E-3</v>
      </c>
      <c r="AD104" s="5">
        <f t="shared" si="570"/>
        <v>2.6873449490662359E-2</v>
      </c>
      <c r="AE104" s="5">
        <f t="shared" si="571"/>
        <v>3.3456397724854293E-2</v>
      </c>
      <c r="AF104" s="5">
        <f t="shared" si="572"/>
        <v>2.0825955914453156E-2</v>
      </c>
      <c r="AG104" s="5">
        <f t="shared" si="573"/>
        <v>8.642501270213784E-3</v>
      </c>
      <c r="AH104" s="5">
        <f t="shared" si="574"/>
        <v>3.7688235731977299E-3</v>
      </c>
      <c r="AI104" s="5">
        <f t="shared" si="575"/>
        <v>7.6672737925886853E-3</v>
      </c>
      <c r="AJ104" s="5">
        <f t="shared" si="576"/>
        <v>7.7991296579370348E-3</v>
      </c>
      <c r="AK104" s="5">
        <f t="shared" si="577"/>
        <v>5.2888353858889531E-3</v>
      </c>
      <c r="AL104" s="5">
        <f t="shared" si="578"/>
        <v>2.7251231954818293E-4</v>
      </c>
      <c r="AM104" s="5">
        <f t="shared" si="579"/>
        <v>1.093423934521761E-2</v>
      </c>
      <c r="AN104" s="5">
        <f t="shared" si="580"/>
        <v>1.3612702026937824E-2</v>
      </c>
      <c r="AO104" s="5">
        <f t="shared" si="581"/>
        <v>8.4736418612990083E-3</v>
      </c>
      <c r="AP104" s="5">
        <f t="shared" si="582"/>
        <v>3.5164513384372217E-3</v>
      </c>
      <c r="AQ104" s="5">
        <f t="shared" si="583"/>
        <v>1.0944612320771352E-3</v>
      </c>
      <c r="AR104" s="5">
        <f t="shared" si="584"/>
        <v>9.3840770581776083E-4</v>
      </c>
      <c r="AS104" s="5">
        <f t="shared" si="585"/>
        <v>1.9090914365819018E-3</v>
      </c>
      <c r="AT104" s="5">
        <f t="shared" si="586"/>
        <v>1.9419225197294676E-3</v>
      </c>
      <c r="AU104" s="5">
        <f t="shared" si="587"/>
        <v>1.3168788043609115E-3</v>
      </c>
      <c r="AV104" s="5">
        <f t="shared" si="588"/>
        <v>6.6976273554542249E-4</v>
      </c>
      <c r="AW104" s="5">
        <f t="shared" si="589"/>
        <v>1.9172315442008904E-5</v>
      </c>
      <c r="AX104" s="5">
        <f t="shared" si="590"/>
        <v>3.70742598873928E-3</v>
      </c>
      <c r="AY104" s="5">
        <f t="shared" si="591"/>
        <v>4.6156009282627211E-3</v>
      </c>
      <c r="AZ104" s="5">
        <f t="shared" si="592"/>
        <v>2.8731216744024742E-3</v>
      </c>
      <c r="BA104" s="5">
        <f t="shared" si="593"/>
        <v>1.1923081861164183E-3</v>
      </c>
      <c r="BB104" s="5">
        <f t="shared" si="594"/>
        <v>3.7109431094034919E-4</v>
      </c>
      <c r="BC104" s="5">
        <f t="shared" si="595"/>
        <v>9.2399592129510836E-5</v>
      </c>
      <c r="BD104" s="5">
        <f t="shared" si="596"/>
        <v>1.9471350613682901E-4</v>
      </c>
      <c r="BE104" s="5">
        <f t="shared" si="597"/>
        <v>3.9612407789077464E-4</v>
      </c>
      <c r="BF104" s="5">
        <f t="shared" si="598"/>
        <v>4.0293631448079867E-4</v>
      </c>
      <c r="BG104" s="5">
        <f t="shared" si="599"/>
        <v>2.7324380177690496E-4</v>
      </c>
      <c r="BH104" s="5">
        <f t="shared" si="600"/>
        <v>1.3897141904242741E-4</v>
      </c>
      <c r="BI104" s="5">
        <f t="shared" si="601"/>
        <v>5.6544536959515608E-5</v>
      </c>
      <c r="BJ104" s="8">
        <f t="shared" si="602"/>
        <v>0.55137078823200114</v>
      </c>
      <c r="BK104" s="8">
        <f t="shared" si="603"/>
        <v>0.21797056383546926</v>
      </c>
      <c r="BL104" s="8">
        <f t="shared" si="604"/>
        <v>0.21787302666995895</v>
      </c>
      <c r="BM104" s="8">
        <f t="shared" si="605"/>
        <v>0.63113767183479608</v>
      </c>
      <c r="BN104" s="8">
        <f t="shared" si="606"/>
        <v>0.36358932729939059</v>
      </c>
    </row>
    <row r="105" spans="1:66" x14ac:dyDescent="0.25">
      <c r="A105" t="s">
        <v>28</v>
      </c>
      <c r="B105" t="s">
        <v>31</v>
      </c>
      <c r="C105" t="s">
        <v>290</v>
      </c>
      <c r="D105" s="11"/>
      <c r="E105" s="1">
        <f>VLOOKUP(A105,home!$A$2:$E$670,3,FALSE)</f>
        <v>1.381</v>
      </c>
      <c r="F105">
        <f>VLOOKUP(B105,home!$B$2:$E$670,3,FALSE)</f>
        <v>1.7068000000000001</v>
      </c>
      <c r="G105">
        <f>VLOOKUP(C105,away!$B$2:$E$670,4,FALSE)</f>
        <v>0.32129999999999997</v>
      </c>
      <c r="H105">
        <f>VLOOKUP(A105,away!$A$2:$E$670,3,FALSE)</f>
        <v>1.2659</v>
      </c>
      <c r="I105">
        <f>VLOOKUP(C105,away!$B$2:$E$670,3,FALSE)</f>
        <v>1.6980999999999999</v>
      </c>
      <c r="J105">
        <f>VLOOKUP(B105,home!$B$2:$E$670,4,FALSE)</f>
        <v>0.79</v>
      </c>
      <c r="K105" s="3">
        <f t="shared" si="552"/>
        <v>0.75733327403999995</v>
      </c>
      <c r="L105" s="3">
        <f t="shared" si="553"/>
        <v>1.6982035841000001</v>
      </c>
      <c r="M105" s="5">
        <f t="shared" si="331"/>
        <v>8.5817111457155648E-2</v>
      </c>
      <c r="N105" s="5">
        <f t="shared" si="554"/>
        <v>6.4992153988503276E-2</v>
      </c>
      <c r="O105" s="5">
        <f t="shared" si="555"/>
        <v>0.14573492625365086</v>
      </c>
      <c r="P105" s="5">
        <f t="shared" si="556"/>
        <v>0.11036990884165536</v>
      </c>
      <c r="Q105" s="5">
        <f t="shared" si="557"/>
        <v>2.4610360383512515E-2</v>
      </c>
      <c r="R105" s="5">
        <f t="shared" si="558"/>
        <v>0.12374378704624957</v>
      </c>
      <c r="S105" s="5">
        <f t="shared" si="559"/>
        <v>3.5486852711760643E-2</v>
      </c>
      <c r="T105" s="5">
        <f t="shared" si="560"/>
        <v>4.1793402209273592E-2</v>
      </c>
      <c r="U105" s="5">
        <f t="shared" si="561"/>
        <v>9.3715287385844726E-2</v>
      </c>
      <c r="V105" s="5">
        <f t="shared" si="562"/>
        <v>5.0710952271637759E-3</v>
      </c>
      <c r="W105" s="5">
        <f t="shared" si="563"/>
        <v>6.2127482681832808E-3</v>
      </c>
      <c r="X105" s="5">
        <f t="shared" si="564"/>
        <v>1.0550511376139913E-2</v>
      </c>
      <c r="Y105" s="5">
        <f t="shared" si="565"/>
        <v>8.9584581165243135E-3</v>
      </c>
      <c r="Z105" s="5">
        <f t="shared" si="566"/>
        <v>7.0047380890682728E-2</v>
      </c>
      <c r="AA105" s="5">
        <f t="shared" si="567"/>
        <v>5.3049212307867681E-2</v>
      </c>
      <c r="AB105" s="5">
        <f t="shared" si="568"/>
        <v>2.0087966821180244E-2</v>
      </c>
      <c r="AC105" s="5">
        <f t="shared" si="569"/>
        <v>4.0762290035015994E-4</v>
      </c>
      <c r="AD105" s="5">
        <f t="shared" si="570"/>
        <v>1.1762802466823955E-3</v>
      </c>
      <c r="AE105" s="5">
        <f t="shared" si="571"/>
        <v>1.9975633308220758E-3</v>
      </c>
      <c r="AF105" s="5">
        <f t="shared" si="572"/>
        <v>1.696134603934392E-3</v>
      </c>
      <c r="AG105" s="5">
        <f t="shared" si="573"/>
        <v>9.6012728783913953E-4</v>
      </c>
      <c r="AH105" s="5">
        <f t="shared" si="574"/>
        <v>2.9738678321343828E-2</v>
      </c>
      <c r="AI105" s="5">
        <f t="shared" si="575"/>
        <v>2.252209061872569E-2</v>
      </c>
      <c r="AJ105" s="5">
        <f t="shared" si="576"/>
        <v>8.5283643132525472E-3</v>
      </c>
      <c r="AK105" s="5">
        <f t="shared" si="577"/>
        <v>2.1529380225204825E-3</v>
      </c>
      <c r="AL105" s="5">
        <f t="shared" si="578"/>
        <v>2.0969851624931147E-5</v>
      </c>
      <c r="AM105" s="5">
        <f t="shared" si="579"/>
        <v>1.7816723408171155E-4</v>
      </c>
      <c r="AN105" s="5">
        <f t="shared" si="580"/>
        <v>3.0256423548674616E-4</v>
      </c>
      <c r="AO105" s="5">
        <f t="shared" si="581"/>
        <v>2.569078345620344E-4</v>
      </c>
      <c r="AP105" s="5">
        <f t="shared" si="582"/>
        <v>1.4542726847887225E-4</v>
      </c>
      <c r="AQ105" s="5">
        <f t="shared" si="583"/>
        <v>6.1741277139173471E-5</v>
      </c>
      <c r="AR105" s="5">
        <f t="shared" si="584"/>
        <v>1.0100466022340606E-2</v>
      </c>
      <c r="AS105" s="5">
        <f t="shared" si="585"/>
        <v>7.6494190020289865E-3</v>
      </c>
      <c r="AT105" s="5">
        <f t="shared" si="586"/>
        <v>2.8965797686552005E-3</v>
      </c>
      <c r="AU105" s="5">
        <f t="shared" si="587"/>
        <v>7.3122541323788961E-4</v>
      </c>
      <c r="AV105" s="5">
        <f t="shared" si="588"/>
        <v>1.3844533406717568E-4</v>
      </c>
      <c r="AW105" s="5">
        <f t="shared" si="589"/>
        <v>7.4915149106952813E-7</v>
      </c>
      <c r="AX105" s="5">
        <f t="shared" si="590"/>
        <v>2.248866245229227E-5</v>
      </c>
      <c r="AY105" s="5">
        <f t="shared" si="591"/>
        <v>3.8190327178097818E-5</v>
      </c>
      <c r="AZ105" s="5">
        <f t="shared" si="592"/>
        <v>3.2427475245898685E-5</v>
      </c>
      <c r="BA105" s="5">
        <f t="shared" si="593"/>
        <v>1.8356151561966392E-5</v>
      </c>
      <c r="BB105" s="5">
        <f t="shared" si="594"/>
        <v>7.7931205932035391E-6</v>
      </c>
      <c r="BC105" s="5">
        <f t="shared" si="595"/>
        <v>2.6468610645403522E-6</v>
      </c>
      <c r="BD105" s="5">
        <f t="shared" si="596"/>
        <v>2.8587746000365154E-3</v>
      </c>
      <c r="BE105" s="5">
        <f t="shared" si="597"/>
        <v>2.1650451275880456E-3</v>
      </c>
      <c r="BF105" s="5">
        <f t="shared" si="598"/>
        <v>8.1983035746030204E-4</v>
      </c>
      <c r="BG105" s="5">
        <f t="shared" si="599"/>
        <v>2.0696160292426469E-4</v>
      </c>
      <c r="BH105" s="5">
        <f t="shared" si="600"/>
        <v>3.9184727085799936E-5</v>
      </c>
      <c r="BI105" s="5">
        <f t="shared" si="601"/>
        <v>5.9351795312505489E-6</v>
      </c>
      <c r="BJ105" s="8">
        <f t="shared" si="602"/>
        <v>0.16401445025925945</v>
      </c>
      <c r="BK105" s="8">
        <f t="shared" si="603"/>
        <v>0.23721175131688862</v>
      </c>
      <c r="BL105" s="8">
        <f t="shared" si="604"/>
        <v>0.52688511822559148</v>
      </c>
      <c r="BM105" s="8">
        <f t="shared" si="605"/>
        <v>0.44285301154600815</v>
      </c>
      <c r="BN105" s="8">
        <f t="shared" si="606"/>
        <v>0.55526824797072727</v>
      </c>
    </row>
    <row r="106" spans="1:66" x14ac:dyDescent="0.25">
      <c r="A106" t="s">
        <v>13</v>
      </c>
      <c r="B106" t="s">
        <v>234</v>
      </c>
      <c r="C106" t="s">
        <v>498</v>
      </c>
      <c r="D106" s="11"/>
      <c r="E106" s="1">
        <f>VLOOKUP(A106,home!$A$2:$E$670,3,FALSE)</f>
        <v>1.756</v>
      </c>
      <c r="F106">
        <f>VLOOKUP(B106,home!$B$2:$E$670,3,FALSE)</f>
        <v>1.7083999999999999</v>
      </c>
      <c r="G106">
        <f>VLOOKUP(C106,away!$B$2:$E$670,4,FALSE)</f>
        <v>0.4521</v>
      </c>
      <c r="H106">
        <f>VLOOKUP(A106,away!$A$2:$E$670,3,FALSE)</f>
        <v>1.3160000000000001</v>
      </c>
      <c r="I106">
        <f>VLOOKUP(C106,away!$B$2:$E$670,3,FALSE)</f>
        <v>1.2257</v>
      </c>
      <c r="J106">
        <f>VLOOKUP(B106,home!$B$2:$E$670,4,FALSE)</f>
        <v>0.65129999999999999</v>
      </c>
      <c r="K106" s="3">
        <f t="shared" ref="K106" si="607">E106*F106*G106</f>
        <v>1.3562775758399999</v>
      </c>
      <c r="L106" s="3">
        <f t="shared" ref="L106" si="608">H106*I106*J106</f>
        <v>1.0505607075600001</v>
      </c>
      <c r="M106" s="5">
        <f t="shared" si="331"/>
        <v>9.0099714470655248E-2</v>
      </c>
      <c r="N106" s="5">
        <f t="shared" ref="N106" si="609">_xlfn.POISSON.DIST(1,K106,FALSE) * _xlfn.POISSON.DIST(0,L106,FALSE)</f>
        <v>0.12220022232613645</v>
      </c>
      <c r="O106" s="5">
        <f t="shared" ref="O106" si="610">_xlfn.POISSON.DIST(0,K106,FALSE) * _xlfn.POISSON.DIST(1,L106,FALSE)</f>
        <v>9.4655219785245548E-2</v>
      </c>
      <c r="P106" s="5">
        <f t="shared" ref="P106" si="611">_xlfn.POISSON.DIST(1,K106,FALSE) * _xlfn.POISSON.DIST(1,L106,FALSE)</f>
        <v>0.12837875203093521</v>
      </c>
      <c r="Q106" s="5">
        <f t="shared" ref="Q106" si="612">_xlfn.POISSON.DIST(2,K106,FALSE) * _xlfn.POISSON.DIST(0,L106,FALSE)</f>
        <v>8.2868710651800709E-2</v>
      </c>
      <c r="R106" s="5">
        <f t="shared" ref="R106" si="613">_xlfn.POISSON.DIST(0,K106,FALSE) * _xlfn.POISSON.DIST(2,L106,FALSE)</f>
        <v>4.972052733591744E-2</v>
      </c>
      <c r="S106" s="5">
        <f t="shared" ref="S106" si="614">_xlfn.POISSON.DIST(2,K106,FALSE) * _xlfn.POISSON.DIST(2,L106,FALSE)</f>
        <v>4.5730178141652499E-2</v>
      </c>
      <c r="T106" s="5">
        <f t="shared" ref="T106" si="615">_xlfn.POISSON.DIST(2,K106,FALSE) * _xlfn.POISSON.DIST(1,L106,FALSE)</f>
        <v>8.7058611296940661E-2</v>
      </c>
      <c r="U106" s="5">
        <f t="shared" ref="U106" si="616">_xlfn.POISSON.DIST(1,K106,FALSE) * _xlfn.POISSON.DIST(2,L106,FALSE)</f>
        <v>6.7434836284644542E-2</v>
      </c>
      <c r="V106" s="5">
        <f t="shared" ref="V106" si="617">_xlfn.POISSON.DIST(3,K106,FALSE) * _xlfn.POISSON.DIST(3,L106,FALSE)</f>
        <v>7.2398591746305543E-3</v>
      </c>
      <c r="W106" s="5">
        <f t="shared" ref="W106" si="618">_xlfn.POISSON.DIST(3,K106,FALSE) * _xlfn.POISSON.DIST(0,L106,FALSE)</f>
        <v>3.7464324665270207E-2</v>
      </c>
      <c r="X106" s="5">
        <f t="shared" ref="X106" si="619">_xlfn.POISSON.DIST(3,K106,FALSE) * _xlfn.POISSON.DIST(1,L106,FALSE)</f>
        <v>3.9358547428603827E-2</v>
      </c>
      <c r="Y106" s="5">
        <f t="shared" ref="Y106" si="620">_xlfn.POISSON.DIST(3,K106,FALSE) * _xlfn.POISSON.DIST(2,L106,FALSE)</f>
        <v>2.0674271717563929E-2</v>
      </c>
      <c r="Z106" s="5">
        <f t="shared" ref="Z106" si="621">_xlfn.POISSON.DIST(0,K106,FALSE) * _xlfn.POISSON.DIST(3,L106,FALSE)</f>
        <v>1.7411477459425919E-2</v>
      </c>
      <c r="AA106" s="5">
        <f t="shared" ref="AA106" si="622">_xlfn.POISSON.DIST(1,K106,FALSE) * _xlfn.POISSON.DIST(3,L106,FALSE)</f>
        <v>2.3614796440462982E-2</v>
      </c>
      <c r="AB106" s="5">
        <f t="shared" ref="AB106" si="623">_xlfn.POISSON.DIST(2,K106,FALSE) * _xlfn.POISSON.DIST(3,L106,FALSE)</f>
        <v>1.60141094351131E-2</v>
      </c>
      <c r="AC106" s="5">
        <f t="shared" ref="AC106" si="624">_xlfn.POISSON.DIST(4,K106,FALSE) * _xlfn.POISSON.DIST(4,L106,FALSE)</f>
        <v>6.447329572430966E-4</v>
      </c>
      <c r="AD106" s="5">
        <f t="shared" ref="AD106" si="625">_xlfn.POISSON.DIST(4,K106,FALSE) * _xlfn.POISSON.DIST(0,L106,FALSE)</f>
        <v>1.2703005859373845E-2</v>
      </c>
      <c r="AE106" s="5">
        <f t="shared" ref="AE106" si="626">_xlfn.POISSON.DIST(4,K106,FALSE) * _xlfn.POISSON.DIST(1,L106,FALSE)</f>
        <v>1.3345278823762612E-2</v>
      </c>
      <c r="AF106" s="5">
        <f t="shared" ref="AF106" si="627">_xlfn.POISSON.DIST(4,K106,FALSE) * _xlfn.POISSON.DIST(2,L106,FALSE)</f>
        <v>7.0100127818387668E-3</v>
      </c>
      <c r="AG106" s="5">
        <f t="shared" ref="AG106" si="628">_xlfn.POISSON.DIST(4,K106,FALSE) * _xlfn.POISSON.DIST(3,L106,FALSE)</f>
        <v>2.454814662697727E-3</v>
      </c>
      <c r="AH106" s="5">
        <f t="shared" ref="AH106" si="629">_xlfn.POISSON.DIST(0,K106,FALSE) * _xlfn.POISSON.DIST(4,L106,FALSE)</f>
        <v>4.5729535198598707E-3</v>
      </c>
      <c r="AI106" s="5">
        <f t="shared" ref="AI106" si="630">_xlfn.POISSON.DIST(1,K106,FALSE) * _xlfn.POISSON.DIST(4,L106,FALSE)</f>
        <v>6.2021943143445403E-3</v>
      </c>
      <c r="AJ106" s="5">
        <f t="shared" ref="AJ106" si="631">_xlfn.POISSON.DIST(2,K106,FALSE) * _xlfn.POISSON.DIST(4,L106,FALSE)</f>
        <v>4.2059485347739223E-3</v>
      </c>
      <c r="AK106" s="5">
        <f t="shared" ref="AK106" si="632">_xlfn.POISSON.DIST(3,K106,FALSE) * _xlfn.POISSON.DIST(4,L106,FALSE)</f>
        <v>1.9014778942836581E-3</v>
      </c>
      <c r="AL106" s="5">
        <f t="shared" ref="AL106" si="633">_xlfn.POISSON.DIST(5,K106,FALSE) * _xlfn.POISSON.DIST(5,L106,FALSE)</f>
        <v>3.6745959931333926E-5</v>
      </c>
      <c r="AM106" s="5">
        <f t="shared" ref="AM106" si="634">_xlfn.POISSON.DIST(5,K106,FALSE) * _xlfn.POISSON.DIST(0,L106,FALSE)</f>
        <v>3.4457603985665755E-3</v>
      </c>
      <c r="AN106" s="5">
        <f t="shared" ref="AN106" si="635">_xlfn.POISSON.DIST(5,K106,FALSE) * _xlfn.POISSON.DIST(1,L106,FALSE)</f>
        <v>3.6199804824003294E-3</v>
      </c>
      <c r="AO106" s="5">
        <f t="shared" ref="AO106" si="636">_xlfn.POISSON.DIST(5,K106,FALSE) * _xlfn.POISSON.DIST(2,L106,FALSE)</f>
        <v>1.9015046284719401E-3</v>
      </c>
      <c r="AP106" s="5">
        <f t="shared" ref="AP106" si="637">_xlfn.POISSON.DIST(5,K106,FALSE) * _xlfn.POISSON.DIST(3,L106,FALSE)</f>
        <v>6.6588201597203231E-4</v>
      </c>
      <c r="AQ106" s="5">
        <f t="shared" ref="AQ106" si="638">_xlfn.POISSON.DIST(5,K106,FALSE) * _xlfn.POISSON.DIST(4,L106,FALSE)</f>
        <v>1.7488737046276434E-4</v>
      </c>
      <c r="AR106" s="5">
        <f t="shared" ref="AR106" si="639">_xlfn.POISSON.DIST(0,K106,FALSE) * _xlfn.POISSON.DIST(5,L106,FALSE)</f>
        <v>9.6083305709259608E-4</v>
      </c>
      <c r="AS106" s="5">
        <f t="shared" ref="AS106" si="640">_xlfn.POISSON.DIST(1,K106,FALSE) * _xlfn.POISSON.DIST(5,L106,FALSE)</f>
        <v>1.3031563294604823E-3</v>
      </c>
      <c r="AT106" s="5">
        <f t="shared" ref="AT106" si="641">_xlfn.POISSON.DIST(2,K106,FALSE) * _xlfn.POISSON.DIST(5,L106,FALSE)</f>
        <v>8.8372085373060775E-4</v>
      </c>
      <c r="AU106" s="5">
        <f t="shared" ref="AU106" si="642">_xlfn.POISSON.DIST(3,K106,FALSE) * _xlfn.POISSON.DIST(5,L106,FALSE)</f>
        <v>3.9952359240566791E-4</v>
      </c>
      <c r="AV106" s="5">
        <f t="shared" ref="AV106" si="643">_xlfn.POISSON.DIST(4,K106,FALSE) * _xlfn.POISSON.DIST(5,L106,FALSE)</f>
        <v>1.3546622234971182E-4</v>
      </c>
      <c r="AW106" s="5">
        <f t="shared" ref="AW106" si="644">_xlfn.POISSON.DIST(6,K106,FALSE) * _xlfn.POISSON.DIST(6,L106,FALSE)</f>
        <v>1.4543764421571353E-6</v>
      </c>
      <c r="AX106" s="5">
        <f t="shared" ref="AX106" si="645">_xlfn.POISSON.DIST(6,K106,FALSE) * _xlfn.POISSON.DIST(0,L106,FALSE)</f>
        <v>7.7890126004889011E-4</v>
      </c>
      <c r="AY106" s="5">
        <f t="shared" ref="AY106" si="646">_xlfn.POISSON.DIST(6,K106,FALSE) * _xlfn.POISSON.DIST(1,L106,FALSE)</f>
        <v>8.1828305887633756E-4</v>
      </c>
      <c r="AZ106" s="5">
        <f t="shared" ref="AZ106" si="647">_xlfn.POISSON.DIST(6,K106,FALSE) * _xlfn.POISSON.DIST(2,L106,FALSE)</f>
        <v>4.2982801465874318E-4</v>
      </c>
      <c r="BA106" s="5">
        <f t="shared" ref="BA106" si="648">_xlfn.POISSON.DIST(6,K106,FALSE) * _xlfn.POISSON.DIST(3,L106,FALSE)</f>
        <v>1.5052014106966646E-4</v>
      </c>
      <c r="BB106" s="5">
        <f t="shared" ref="BB106" si="649">_xlfn.POISSON.DIST(6,K106,FALSE) * _xlfn.POISSON.DIST(4,L106,FALSE)</f>
        <v>3.9532636476044951E-5</v>
      </c>
      <c r="BC106" s="5">
        <f t="shared" ref="BC106" si="650">_xlfn.POISSON.DIST(6,K106,FALSE) * _xlfn.POISSON.DIST(5,L106,FALSE)</f>
        <v>8.3062869095972118E-6</v>
      </c>
      <c r="BD106" s="5">
        <f t="shared" ref="BD106" si="651">_xlfn.POISSON.DIST(0,K106,FALSE) * _xlfn.POISSON.DIST(6,L106,FALSE)</f>
        <v>1.6823557605103923E-4</v>
      </c>
      <c r="BE106" s="5">
        <f t="shared" ref="BE106" si="652">_xlfn.POISSON.DIST(1,K106,FALSE) * _xlfn.POISSON.DIST(6,L106,FALSE)</f>
        <v>2.2817413925654939E-4</v>
      </c>
      <c r="BF106" s="5">
        <f t="shared" ref="BF106" si="653">_xlfn.POISSON.DIST(2,K106,FALSE) * _xlfn.POISSON.DIST(6,L106,FALSE)</f>
        <v>1.5473373423012572E-4</v>
      </c>
      <c r="BG106" s="5">
        <f t="shared" ref="BG106" si="654">_xlfn.POISSON.DIST(3,K106,FALSE) * _xlfn.POISSON.DIST(6,L106,FALSE)</f>
        <v>6.9953964654101904E-5</v>
      </c>
      <c r="BH106" s="5">
        <f t="shared" ref="BH106" si="655">_xlfn.POISSON.DIST(4,K106,FALSE) * _xlfn.POISSON.DIST(6,L106,FALSE)</f>
        <v>2.3719248400365582E-5</v>
      </c>
      <c r="BI106" s="5">
        <f t="shared" ref="BI106" si="656">_xlfn.POISSON.DIST(5,K106,FALSE) * _xlfn.POISSON.DIST(6,L106,FALSE)</f>
        <v>6.4339769442389276E-6</v>
      </c>
      <c r="BJ106" s="8">
        <f t="shared" ref="BJ106" si="657">SUM(N106,Q106,T106,W106,X106,Y106,AD106,AE106,AF106,AG106,AM106,AN106,AO106,AP106,AQ106,AX106,AY106,AZ106,BA106,BB106,BC106)</f>
        <v>0.4371711865079016</v>
      </c>
      <c r="BK106" s="8">
        <f t="shared" ref="BK106" si="658">SUM(M106,P106,S106,V106,AC106,AL106,AY106)</f>
        <v>0.27294826579392428</v>
      </c>
      <c r="BL106" s="8">
        <f t="shared" ref="BL106" si="659">SUM(O106,R106,U106,AA106,AB106,AH106,AI106,AJ106,AK106,AR106,AS106,AT106,AU106,AV106,BD106,BE106,BF106,BG106,BH106,BI106)</f>
        <v>0.2726560142392212</v>
      </c>
      <c r="BM106" s="8">
        <f t="shared" ref="BM106" si="660">SUM(S106:BI106)</f>
        <v>0.43144696871734822</v>
      </c>
      <c r="BN106" s="8">
        <f t="shared" ref="BN106" si="661">SUM(M106:R106)</f>
        <v>0.56792314660069065</v>
      </c>
    </row>
    <row r="107" spans="1:66" x14ac:dyDescent="0.25">
      <c r="A107" t="s">
        <v>61</v>
      </c>
      <c r="B107" t="s">
        <v>246</v>
      </c>
      <c r="C107" t="s">
        <v>280</v>
      </c>
      <c r="D107" s="11"/>
      <c r="E107" s="1">
        <f>VLOOKUP(A107,home!$A$2:$E$670,3,FALSE)</f>
        <v>1.4933000000000001</v>
      </c>
      <c r="F107">
        <f>VLOOKUP(B107,home!$B$2:$E$670,3,FALSE)</f>
        <v>1.7411000000000001</v>
      </c>
      <c r="G107">
        <f>VLOOKUP(C107,away!$B$2:$E$670,4,FALSE)</f>
        <v>0.48730000000000001</v>
      </c>
      <c r="H107">
        <f>VLOOKUP(A107,away!$A$2:$E$670,3,FALSE)</f>
        <v>1.2851999999999999</v>
      </c>
      <c r="I107">
        <f>VLOOKUP(C107,away!$B$2:$E$670,3,FALSE)</f>
        <v>1.3523000000000001</v>
      </c>
      <c r="J107">
        <f>VLOOKUP(B107,home!$B$2:$E$670,4,FALSE)</f>
        <v>0.36309999999999998</v>
      </c>
      <c r="K107" s="3">
        <f t="shared" ref="K107" si="662">E107*F107*G107</f>
        <v>1.2669725101990001</v>
      </c>
      <c r="L107" s="3">
        <f t="shared" ref="L107" si="663">H107*I107*J107</f>
        <v>0.63105907107600001</v>
      </c>
      <c r="M107" s="5">
        <f t="shared" si="331"/>
        <v>0.14986332284829615</v>
      </c>
      <c r="N107" s="5">
        <f t="shared" ref="N107" si="664">_xlfn.POISSON.DIST(1,K107,FALSE) * _xlfn.POISSON.DIST(0,L107,FALSE)</f>
        <v>0.18987271033586892</v>
      </c>
      <c r="O107" s="5">
        <f t="shared" ref="O107" si="665">_xlfn.POISSON.DIST(0,K107,FALSE) * _xlfn.POISSON.DIST(1,L107,FALSE)</f>
        <v>9.4572609305008451E-2</v>
      </c>
      <c r="P107" s="5">
        <f t="shared" ref="P107" si="666">_xlfn.POISSON.DIST(1,K107,FALSE) * _xlfn.POISSON.DIST(1,L107,FALSE)</f>
        <v>0.11982089620723585</v>
      </c>
      <c r="Q107" s="5">
        <f t="shared" ref="Q107" si="667">_xlfn.POISSON.DIST(2,K107,FALSE) * _xlfn.POISSON.DIST(0,L107,FALSE)</f>
        <v>0.12028175221626178</v>
      </c>
      <c r="R107" s="5">
        <f t="shared" ref="R107" si="668">_xlfn.POISSON.DIST(0,K107,FALSE) * _xlfn.POISSON.DIST(2,L107,FALSE)</f>
        <v>2.984045148862605E-2</v>
      </c>
      <c r="S107" s="5">
        <f t="shared" ref="S107" si="669">_xlfn.POISSON.DIST(2,K107,FALSE) * _xlfn.POISSON.DIST(2,L107,FALSE)</f>
        <v>2.3950234945808866E-2</v>
      </c>
      <c r="T107" s="5">
        <f t="shared" ref="T107" si="670">_xlfn.POISSON.DIST(2,K107,FALSE) * _xlfn.POISSON.DIST(1,L107,FALSE)</f>
        <v>7.5904890820987767E-2</v>
      </c>
      <c r="U107" s="5">
        <f t="shared" ref="U107" si="671">_xlfn.POISSON.DIST(1,K107,FALSE) * _xlfn.POISSON.DIST(2,L107,FALSE)</f>
        <v>3.7807031728016027E-2</v>
      </c>
      <c r="V107" s="5">
        <f t="shared" ref="V107" si="672">_xlfn.POISSON.DIST(3,K107,FALSE) * _xlfn.POISSON.DIST(3,L107,FALSE)</f>
        <v>2.1276710012522993E-3</v>
      </c>
      <c r="W107" s="5">
        <f t="shared" ref="W107" si="673">_xlfn.POISSON.DIST(3,K107,FALSE) * _xlfn.POISSON.DIST(0,L107,FALSE)</f>
        <v>5.0797891178857101E-2</v>
      </c>
      <c r="X107" s="5">
        <f t="shared" ref="X107" si="674">_xlfn.POISSON.DIST(3,K107,FALSE) * _xlfn.POISSON.DIST(1,L107,FALSE)</f>
        <v>3.2056470019949296E-2</v>
      </c>
      <c r="Y107" s="5">
        <f t="shared" ref="Y107" si="675">_xlfn.POISSON.DIST(3,K107,FALSE) * _xlfn.POISSON.DIST(2,L107,FALSE)</f>
        <v>1.0114763096382422E-2</v>
      </c>
      <c r="Z107" s="5">
        <f t="shared" ref="Z107" si="676">_xlfn.POISSON.DIST(0,K107,FALSE) * _xlfn.POISSON.DIST(3,L107,FALSE)</f>
        <v>6.2770291989669331E-3</v>
      </c>
      <c r="AA107" s="5">
        <f t="shared" ref="AA107" si="677">_xlfn.POISSON.DIST(1,K107,FALSE) * _xlfn.POISSON.DIST(3,L107,FALSE)</f>
        <v>7.9528234408075531E-3</v>
      </c>
      <c r="AB107" s="5">
        <f t="shared" ref="AB107" si="678">_xlfn.POISSON.DIST(2,K107,FALSE) * _xlfn.POISSON.DIST(3,L107,FALSE)</f>
        <v>5.0380043389846993E-3</v>
      </c>
      <c r="AC107" s="5">
        <f t="shared" ref="AC107" si="679">_xlfn.POISSON.DIST(4,K107,FALSE) * _xlfn.POISSON.DIST(4,L107,FALSE)</f>
        <v>1.0632164751806373E-4</v>
      </c>
      <c r="AD107" s="5">
        <f t="shared" ref="AD107" si="680">_xlfn.POISSON.DIST(4,K107,FALSE) * _xlfn.POISSON.DIST(0,L107,FALSE)</f>
        <v>1.6089882924923055E-2</v>
      </c>
      <c r="AE107" s="5">
        <f t="shared" ref="AE107" si="681">_xlfn.POISSON.DIST(4,K107,FALSE) * _xlfn.POISSON.DIST(1,L107,FALSE)</f>
        <v>1.0153666572323536E-2</v>
      </c>
      <c r="AF107" s="5">
        <f t="shared" ref="AF107" si="682">_xlfn.POISSON.DIST(4,K107,FALSE) * _xlfn.POISSON.DIST(2,L107,FALSE)</f>
        <v>3.2037816975729614E-3</v>
      </c>
      <c r="AG107" s="5">
        <f t="shared" ref="AG107" si="683">_xlfn.POISSON.DIST(4,K107,FALSE) * _xlfn.POISSON.DIST(3,L107,FALSE)</f>
        <v>6.739251673335612E-4</v>
      </c>
      <c r="AH107" s="5">
        <f t="shared" ref="AH107" si="684">_xlfn.POISSON.DIST(0,K107,FALSE) * _xlfn.POISSON.DIST(4,L107,FALSE)</f>
        <v>9.9029405385425012E-4</v>
      </c>
      <c r="AI107" s="5">
        <f t="shared" ref="AI107" si="685">_xlfn.POISSON.DIST(1,K107,FALSE) * _xlfn.POISSON.DIST(4,L107,FALSE)</f>
        <v>1.2546753432468628E-3</v>
      </c>
      <c r="AJ107" s="5">
        <f t="shared" ref="AJ107" si="686">_xlfn.POISSON.DIST(2,K107,FALSE) * _xlfn.POISSON.DIST(4,L107,FALSE)</f>
        <v>7.9481958455913525E-4</v>
      </c>
      <c r="AK107" s="5">
        <f t="shared" ref="AK107" si="687">_xlfn.POISSON.DIST(3,K107,FALSE) * _xlfn.POISSON.DIST(4,L107,FALSE)</f>
        <v>3.3567152140140464E-4</v>
      </c>
      <c r="AL107" s="5">
        <f t="shared" ref="AL107" si="688">_xlfn.POISSON.DIST(5,K107,FALSE) * _xlfn.POISSON.DIST(5,L107,FALSE)</f>
        <v>3.4003129917892595E-6</v>
      </c>
      <c r="AM107" s="5">
        <f t="shared" ref="AM107" si="689">_xlfn.POISSON.DIST(5,K107,FALSE) * _xlfn.POISSON.DIST(0,L107,FALSE)</f>
        <v>4.0770878716395592E-3</v>
      </c>
      <c r="AN107" s="5">
        <f t="shared" ref="AN107" si="690">_xlfn.POISSON.DIST(5,K107,FALSE) * _xlfn.POISSON.DIST(1,L107,FALSE)</f>
        <v>2.5728832849720865E-3</v>
      </c>
      <c r="AO107" s="5">
        <f t="shared" ref="AO107" si="691">_xlfn.POISSON.DIST(5,K107,FALSE) * _xlfn.POISSON.DIST(2,L107,FALSE)</f>
        <v>8.1182066790072603E-4</v>
      </c>
      <c r="AP107" s="5">
        <f t="shared" ref="AP107" si="692">_xlfn.POISSON.DIST(5,K107,FALSE) * _xlfn.POISSON.DIST(3,L107,FALSE)</f>
        <v>1.707689321885767E-4</v>
      </c>
      <c r="AQ107" s="5">
        <f t="shared" ref="AQ107" si="693">_xlfn.POISSON.DIST(5,K107,FALSE) * _xlfn.POISSON.DIST(4,L107,FALSE)</f>
        <v>2.6941320928890906E-5</v>
      </c>
      <c r="AR107" s="5">
        <f t="shared" ref="AR107" si="694">_xlfn.POISSON.DIST(0,K107,FALSE) * _xlfn.POISSON.DIST(5,L107,FALSE)</f>
        <v>1.2498680914346992E-4</v>
      </c>
      <c r="AS107" s="5">
        <f t="shared" ref="AS107" si="695">_xlfn.POISSON.DIST(1,K107,FALSE) * _xlfn.POISSON.DIST(5,L107,FALSE)</f>
        <v>1.5835485132226538E-4</v>
      </c>
      <c r="AT107" s="5">
        <f t="shared" ref="AT107" si="696">_xlfn.POISSON.DIST(2,K107,FALSE) * _xlfn.POISSON.DIST(5,L107,FALSE)</f>
        <v>1.0031562174098005E-4</v>
      </c>
      <c r="AU107" s="5">
        <f t="shared" ref="AU107" si="697">_xlfn.POISSON.DIST(3,K107,FALSE) * _xlfn.POISSON.DIST(5,L107,FALSE)</f>
        <v>4.2365711696447623E-5</v>
      </c>
      <c r="AV107" s="5">
        <f t="shared" ref="AV107" si="698">_xlfn.POISSON.DIST(4,K107,FALSE) * _xlfn.POISSON.DIST(5,L107,FALSE)</f>
        <v>1.3419048023603843E-5</v>
      </c>
      <c r="AW107" s="5">
        <f t="shared" ref="AW107" si="699">_xlfn.POISSON.DIST(6,K107,FALSE) * _xlfn.POISSON.DIST(6,L107,FALSE)</f>
        <v>7.5518542554814027E-8</v>
      </c>
      <c r="AX107" s="5">
        <f t="shared" ref="AX107" si="700">_xlfn.POISSON.DIST(6,K107,FALSE) * _xlfn.POISSON.DIST(0,L107,FALSE)</f>
        <v>8.6092637583884413E-4</v>
      </c>
      <c r="AY107" s="5">
        <f t="shared" ref="AY107" si="701">_xlfn.POISSON.DIST(6,K107,FALSE) * _xlfn.POISSON.DIST(1,L107,FALSE)</f>
        <v>5.432953990016882E-4</v>
      </c>
      <c r="AZ107" s="5">
        <f t="shared" ref="AZ107" si="702">_xlfn.POISSON.DIST(6,K107,FALSE) * _xlfn.POISSON.DIST(2,L107,FALSE)</f>
        <v>1.7142574490693505E-4</v>
      </c>
      <c r="BA107" s="5">
        <f t="shared" ref="BA107" si="703">_xlfn.POISSON.DIST(6,K107,FALSE) * _xlfn.POISSON.DIST(3,L107,FALSE)</f>
        <v>3.6059923779827259E-5</v>
      </c>
      <c r="BB107" s="5">
        <f t="shared" ref="BB107" si="704">_xlfn.POISSON.DIST(6,K107,FALSE) * _xlfn.POISSON.DIST(4,L107,FALSE)</f>
        <v>5.688985500892287E-6</v>
      </c>
      <c r="BC107" s="5">
        <f t="shared" ref="BC107" si="705">_xlfn.POISSON.DIST(6,K107,FALSE) * _xlfn.POISSON.DIST(5,L107,FALSE)</f>
        <v>7.1801718111158411E-7</v>
      </c>
      <c r="BD107" s="5">
        <f t="shared" ref="BD107" si="706">_xlfn.POISSON.DIST(0,K107,FALSE) * _xlfn.POISSON.DIST(6,L107,FALSE)</f>
        <v>1.3145676612471899E-5</v>
      </c>
      <c r="BE107" s="5">
        <f t="shared" ref="BE107" si="707">_xlfn.POISSON.DIST(1,K107,FALSE) * _xlfn.POISSON.DIST(6,L107,FALSE)</f>
        <v>1.6655210895967809E-5</v>
      </c>
      <c r="BF107" s="5">
        <f t="shared" ref="BF107" si="708">_xlfn.POISSON.DIST(2,K107,FALSE) * _xlfn.POISSON.DIST(6,L107,FALSE)</f>
        <v>1.0550847178379039E-5</v>
      </c>
      <c r="BG107" s="5">
        <f t="shared" ref="BG107" si="709">_xlfn.POISSON.DIST(3,K107,FALSE) * _xlfn.POISSON.DIST(6,L107,FALSE)</f>
        <v>4.4558777781056424E-6</v>
      </c>
      <c r="BH107" s="5">
        <f t="shared" ref="BH107" si="710">_xlfn.POISSON.DIST(4,K107,FALSE) * _xlfn.POISSON.DIST(6,L107,FALSE)</f>
        <v>1.411368663416612E-6</v>
      </c>
      <c r="BI107" s="5">
        <f t="shared" ref="BI107" si="711">_xlfn.POISSON.DIST(5,K107,FALSE) * _xlfn.POISSON.DIST(6,L107,FALSE)</f>
        <v>3.5763305966103064E-7</v>
      </c>
      <c r="BJ107" s="8">
        <f t="shared" ref="BJ107" si="712">SUM(N107,Q107,T107,W107,X107,Y107,AD107,AE107,AF107,AG107,AM107,AN107,AO107,AP107,AQ107,AX107,AY107,AZ107,BA107,BB107,BC107)</f>
        <v>0.51842735055429956</v>
      </c>
      <c r="BK107" s="8">
        <f t="shared" ref="BK107" si="713">SUM(M107,P107,S107,V107,AC107,AL107,AY107)</f>
        <v>0.29641514236210464</v>
      </c>
      <c r="BL107" s="8">
        <f t="shared" ref="BL107" si="714">SUM(O107,R107,U107,AA107,AB107,AH107,AI107,AJ107,AK107,AR107,AS107,AT107,AU107,AV107,BD107,BE107,BF107,BG107,BH107,BI107)</f>
        <v>0.1790723994606192</v>
      </c>
      <c r="BM107" s="8">
        <f t="shared" ref="BM107" si="715">SUM(S107:BI107)</f>
        <v>0.29539695929423399</v>
      </c>
      <c r="BN107" s="8">
        <f t="shared" ref="BN107" si="716">SUM(M107:R107)</f>
        <v>0.70425174240129718</v>
      </c>
    </row>
    <row r="108" spans="1:66" x14ac:dyDescent="0.25">
      <c r="A108" t="s">
        <v>61</v>
      </c>
      <c r="B108" t="s">
        <v>248</v>
      </c>
      <c r="C108" t="s">
        <v>745</v>
      </c>
      <c r="D108" s="11"/>
      <c r="E108" s="1">
        <f>VLOOKUP(A108,home!$A$2:$E$670,3,FALSE)</f>
        <v>1.4933000000000001</v>
      </c>
      <c r="F108">
        <f>VLOOKUP(B108,home!$B$2:$E$670,3,FALSE)</f>
        <v>1.9133</v>
      </c>
      <c r="G108">
        <f>VLOOKUP(C108,away!$B$2:$E$670,4,FALSE)</f>
        <v>0.62070000000000003</v>
      </c>
      <c r="H108">
        <f>VLOOKUP(A108,away!$A$2:$E$670,3,FALSE)</f>
        <v>1.2851999999999999</v>
      </c>
      <c r="I108">
        <f>VLOOKUP(C108,away!$B$2:$E$670,3,FALSE)</f>
        <v>1.6928000000000001</v>
      </c>
      <c r="J108">
        <f>VLOOKUP(B108,home!$B$2:$E$670,4,FALSE)</f>
        <v>0.55579999999999996</v>
      </c>
      <c r="K108" s="3">
        <f t="shared" ref="K108:K109" si="717">E108*F108*G108</f>
        <v>1.7734211434230001</v>
      </c>
      <c r="L108" s="3">
        <f t="shared" ref="L108:L109" si="718">H108*I108*J108</f>
        <v>1.2091910100479997</v>
      </c>
      <c r="M108" s="5">
        <f t="shared" si="331"/>
        <v>5.0660328325363158E-2</v>
      </c>
      <c r="N108" s="5">
        <f t="shared" ref="N108:N109" si="719">_xlfn.POISSON.DIST(1,K108,FALSE) * _xlfn.POISSON.DIST(0,L108,FALSE)</f>
        <v>8.9842097384950109E-2</v>
      </c>
      <c r="O108" s="5">
        <f t="shared" ref="O108:O109" si="720">_xlfn.POISSON.DIST(0,K108,FALSE) * _xlfn.POISSON.DIST(1,L108,FALSE)</f>
        <v>6.1258013577109173E-2</v>
      </c>
      <c r="P108" s="5">
        <f t="shared" ref="P108:P109" si="721">_xlfn.POISSON.DIST(1,K108,FALSE) * _xlfn.POISSON.DIST(1,L108,FALSE)</f>
        <v>0.10863625648173859</v>
      </c>
      <c r="Q108" s="5">
        <f t="shared" ref="Q108:Q109" si="722">_xlfn.POISSON.DIST(2,K108,FALSE) * _xlfn.POISSON.DIST(0,L108,FALSE)</f>
        <v>7.9663937535969398E-2</v>
      </c>
      <c r="R108" s="5">
        <f t="shared" ref="R108:R109" si="723">_xlfn.POISSON.DIST(0,K108,FALSE) * _xlfn.POISSON.DIST(2,L108,FALSE)</f>
        <v>3.7036319655419363E-2</v>
      </c>
      <c r="S108" s="5">
        <f t="shared" ref="S108:S109" si="724">_xlfn.POISSON.DIST(2,K108,FALSE) * _xlfn.POISSON.DIST(2,L108,FALSE)</f>
        <v>5.8240030278571511E-2</v>
      </c>
      <c r="T108" s="5">
        <f t="shared" ref="T108:T109" si="725">_xlfn.POISSON.DIST(2,K108,FALSE) * _xlfn.POISSON.DIST(1,L108,FALSE)</f>
        <v>9.6328917093519609E-2</v>
      </c>
      <c r="U108" s="5">
        <f t="shared" ref="U108:U109" si="726">_xlfn.POISSON.DIST(1,K108,FALSE) * _xlfn.POISSON.DIST(2,L108,FALSE)</f>
        <v>6.5680992351493536E-2</v>
      </c>
      <c r="V108" s="5">
        <f t="shared" ref="V108:V109" si="727">_xlfn.POISSON.DIST(3,K108,FALSE) * _xlfn.POISSON.DIST(3,L108,FALSE)</f>
        <v>1.3876689613161172E-2</v>
      </c>
      <c r="W108" s="5">
        <f t="shared" ref="W108:W109" si="728">_xlfn.POISSON.DIST(3,K108,FALSE) * _xlfn.POISSON.DIST(0,L108,FALSE)</f>
        <v>4.7092570398205767E-2</v>
      </c>
      <c r="X108" s="5">
        <f t="shared" ref="X108:X109" si="729">_xlfn.POISSON.DIST(3,K108,FALSE) * _xlfn.POISSON.DIST(1,L108,FALSE)</f>
        <v>5.6943912765562966E-2</v>
      </c>
      <c r="Y108" s="5">
        <f t="shared" ref="Y108:Y109" si="730">_xlfn.POISSON.DIST(3,K108,FALSE) * _xlfn.POISSON.DIST(2,L108,FALSE)</f>
        <v>3.4428033696538143E-2</v>
      </c>
      <c r="Z108" s="5">
        <f t="shared" ref="Z108:Z109" si="731">_xlfn.POISSON.DIST(0,K108,FALSE) * _xlfn.POISSON.DIST(3,L108,FALSE)</f>
        <v>1.4927994924199038E-2</v>
      </c>
      <c r="AA108" s="5">
        <f t="shared" ref="AA108:AA109" si="732">_xlfn.POISSON.DIST(1,K108,FALSE) * _xlfn.POISSON.DIST(3,L108,FALSE)</f>
        <v>2.6473621827485798E-2</v>
      </c>
      <c r="AB108" s="5">
        <f t="shared" ref="AB108:AB109" si="733">_xlfn.POISSON.DIST(2,K108,FALSE) * _xlfn.POISSON.DIST(3,L108,FALSE)</f>
        <v>2.3474440345923983E-2</v>
      </c>
      <c r="AC108" s="5">
        <f t="shared" ref="AC108:AC109" si="734">_xlfn.POISSON.DIST(4,K108,FALSE) * _xlfn.POISSON.DIST(4,L108,FALSE)</f>
        <v>1.8598275783110625E-3</v>
      </c>
      <c r="AD108" s="5">
        <f t="shared" ref="AD108:AD109" si="735">_xlfn.POISSON.DIST(4,K108,FALSE) * _xlfn.POISSON.DIST(0,L108,FALSE)</f>
        <v>2.0878740010578548E-2</v>
      </c>
      <c r="AE108" s="5">
        <f t="shared" ref="AE108:AE109" si="736">_xlfn.POISSON.DIST(4,K108,FALSE) * _xlfn.POISSON.DIST(1,L108,FALSE)</f>
        <v>2.5246384721921061E-2</v>
      </c>
      <c r="AF108" s="5">
        <f t="shared" ref="AF108:AF109" si="737">_xlfn.POISSON.DIST(4,K108,FALSE) * _xlfn.POISSON.DIST(2,L108,FALSE)</f>
        <v>1.5263850720980061E-2</v>
      </c>
      <c r="AG108" s="5">
        <f t="shared" ref="AG108:AG109" si="738">_xlfn.POISSON.DIST(4,K108,FALSE) * _xlfn.POISSON.DIST(3,L108,FALSE)</f>
        <v>6.1523036901745881E-3</v>
      </c>
      <c r="AH108" s="5">
        <f t="shared" ref="AH108:AH109" si="739">_xlfn.POISSON.DIST(0,K108,FALSE) * _xlfn.POISSON.DIST(4,L108,FALSE)</f>
        <v>4.5126993150959149E-3</v>
      </c>
      <c r="AI108" s="5">
        <f t="shared" ref="AI108:AI109" si="740">_xlfn.POISSON.DIST(1,K108,FALSE) * _xlfn.POISSON.DIST(4,L108,FALSE)</f>
        <v>8.0029163793015855E-3</v>
      </c>
      <c r="AJ108" s="5">
        <f t="shared" ref="AJ108:AJ109" si="741">_xlfn.POISSON.DIST(2,K108,FALSE) * _xlfn.POISSON.DIST(4,L108,FALSE)</f>
        <v>7.096270558049839E-3</v>
      </c>
      <c r="AK108" s="5">
        <f t="shared" ref="AK108:AK109" si="742">_xlfn.POISSON.DIST(3,K108,FALSE) * _xlfn.POISSON.DIST(4,L108,FALSE)</f>
        <v>4.1948920823652383E-3</v>
      </c>
      <c r="AL108" s="5">
        <f t="shared" ref="AL108:AL109" si="743">_xlfn.POISSON.DIST(5,K108,FALSE) * _xlfn.POISSON.DIST(5,L108,FALSE)</f>
        <v>1.595289351554063E-4</v>
      </c>
      <c r="AM108" s="5">
        <f t="shared" ref="AM108:AM109" si="744">_xlfn.POISSON.DIST(5,K108,FALSE) * _xlfn.POISSON.DIST(0,L108,FALSE)</f>
        <v>7.4053597965583499E-3</v>
      </c>
      <c r="AN108" s="5">
        <f t="shared" ref="AN108:AN109" si="745">_xlfn.POISSON.DIST(5,K108,FALSE) * _xlfn.POISSON.DIST(1,L108,FALSE)</f>
        <v>8.9544944921692415E-3</v>
      </c>
      <c r="AO108" s="5">
        <f t="shared" ref="AO108:AO109" si="746">_xlfn.POISSON.DIST(5,K108,FALSE) * _xlfn.POISSON.DIST(2,L108,FALSE)</f>
        <v>5.413847119727689E-3</v>
      </c>
      <c r="AP108" s="5">
        <f t="shared" ref="AP108:AP109" si="747">_xlfn.POISSON.DIST(5,K108,FALSE) * _xlfn.POISSON.DIST(3,L108,FALSE)</f>
        <v>2.182125088982992E-3</v>
      </c>
      <c r="AQ108" s="5">
        <f t="shared" ref="AQ108:AQ109" si="748">_xlfn.POISSON.DIST(5,K108,FALSE) * _xlfn.POISSON.DIST(4,L108,FALSE)</f>
        <v>6.5965151009960679E-4</v>
      </c>
      <c r="AR108" s="5">
        <f t="shared" ref="AR108:AR109" si="749">_xlfn.POISSON.DIST(0,K108,FALSE) * _xlfn.POISSON.DIST(5,L108,FALSE)</f>
        <v>1.0913430885727486E-3</v>
      </c>
      <c r="AS108" s="5">
        <f t="shared" ref="AS108:AS109" si="750">_xlfn.POISSON.DIST(1,K108,FALSE) * _xlfn.POISSON.DIST(5,L108,FALSE)</f>
        <v>1.9354109080034721E-3</v>
      </c>
      <c r="AT108" s="5">
        <f t="shared" ref="AT108:AT109" si="751">_xlfn.POISSON.DIST(2,K108,FALSE) * _xlfn.POISSON.DIST(5,L108,FALSE)</f>
        <v>1.7161493127324328E-3</v>
      </c>
      <c r="AU108" s="5">
        <f t="shared" ref="AU108:AU109" si="752">_xlfn.POISSON.DIST(3,K108,FALSE) * _xlfn.POISSON.DIST(5,L108,FALSE)</f>
        <v>1.0144851588235154E-3</v>
      </c>
      <c r="AV108" s="5">
        <f t="shared" ref="AV108:AV109" si="753">_xlfn.POISSON.DIST(4,K108,FALSE) * _xlfn.POISSON.DIST(5,L108,FALSE)</f>
        <v>4.4977735758661565E-4</v>
      </c>
      <c r="AW108" s="5">
        <f t="shared" ref="AW108:AW109" si="754">_xlfn.POISSON.DIST(6,K108,FALSE) * _xlfn.POISSON.DIST(6,L108,FALSE)</f>
        <v>9.5026286339526252E-6</v>
      </c>
      <c r="AX108" s="5">
        <f t="shared" ref="AX108:AX109" si="755">_xlfn.POISSON.DIST(6,K108,FALSE) * _xlfn.POISSON.DIST(0,L108,FALSE)</f>
        <v>2.1888036063118701E-3</v>
      </c>
      <c r="AY108" s="5">
        <f t="shared" ref="AY108:AY109" si="756">_xlfn.POISSON.DIST(6,K108,FALSE) * _xlfn.POISSON.DIST(1,L108,FALSE)</f>
        <v>2.6466816435129548E-3</v>
      </c>
      <c r="AZ108" s="5">
        <f t="shared" ref="AZ108:AZ109" si="757">_xlfn.POISSON.DIST(6,K108,FALSE) * _xlfn.POISSON.DIST(2,L108,FALSE)</f>
        <v>1.6001718248974651E-3</v>
      </c>
      <c r="BA108" s="5">
        <f t="shared" ref="BA108:BA109" si="758">_xlfn.POISSON.DIST(6,K108,FALSE) * _xlfn.POISSON.DIST(3,L108,FALSE)</f>
        <v>6.4497112839937212E-4</v>
      </c>
      <c r="BB108" s="5">
        <f t="shared" ref="BB108:BB109" si="759">_xlfn.POISSON.DIST(6,K108,FALSE) * _xlfn.POISSON.DIST(4,L108,FALSE)</f>
        <v>1.9497332255025883E-4</v>
      </c>
      <c r="BC108" s="5">
        <f t="shared" ref="BC108:BC109" si="760">_xlfn.POISSON.DIST(6,K108,FALSE) * _xlfn.POISSON.DIST(5,L108,FALSE)</f>
        <v>4.7151997765392365E-5</v>
      </c>
      <c r="BD108" s="5">
        <f t="shared" ref="BD108:BD109" si="761">_xlfn.POISSON.DIST(0,K108,FALSE) * _xlfn.POISSON.DIST(6,L108,FALSE)</f>
        <v>2.1994037526336401E-4</v>
      </c>
      <c r="BE108" s="5">
        <f t="shared" ref="BE108:BE109" si="762">_xlfn.POISSON.DIST(1,K108,FALSE) * _xlfn.POISSON.DIST(6,L108,FALSE)</f>
        <v>3.9004691178443865E-4</v>
      </c>
      <c r="BF108" s="5">
        <f t="shared" ref="BF108:BF109" si="763">_xlfn.POISSON.DIST(2,K108,FALSE) * _xlfn.POISSON.DIST(6,L108,FALSE)</f>
        <v>3.4585872014268474E-4</v>
      </c>
      <c r="BG108" s="5">
        <f t="shared" ref="BG108:BG109" si="764">_xlfn.POISSON.DIST(3,K108,FALSE) * _xlfn.POISSON.DIST(6,L108,FALSE)</f>
        <v>2.0445105564608512E-4</v>
      </c>
      <c r="BH108" s="5">
        <f t="shared" ref="BH108:BH109" si="765">_xlfn.POISSON.DIST(4,K108,FALSE) * _xlfn.POISSON.DIST(6,L108,FALSE)</f>
        <v>9.0644456219479913E-5</v>
      </c>
      <c r="BI108" s="5">
        <f t="shared" ref="BI108:BI109" si="766">_xlfn.POISSON.DIST(5,K108,FALSE) * _xlfn.POISSON.DIST(6,L108,FALSE)</f>
        <v>3.2150159038741231E-5</v>
      </c>
      <c r="BJ108" s="8">
        <f t="shared" ref="BJ108:BJ109" si="767">SUM(N108,Q108,T108,W108,X108,Y108,AD108,AE108,AF108,AG108,AM108,AN108,AO108,AP108,AQ108,AX108,AY108,AZ108,BA108,BB108,BC108)</f>
        <v>0.50377897954937545</v>
      </c>
      <c r="BK108" s="8">
        <f t="shared" ref="BK108:BK109" si="768">SUM(M108,P108,S108,V108,AC108,AL108,AY108)</f>
        <v>0.23607934285581386</v>
      </c>
      <c r="BL108" s="8">
        <f t="shared" ref="BL108:BL109" si="769">SUM(O108,R108,U108,AA108,AB108,AH108,AI108,AJ108,AK108,AR108,AS108,AT108,AU108,AV108,BD108,BE108,BF108,BG108,BH108,BI108)</f>
        <v>0.245220423596058</v>
      </c>
      <c r="BM108" s="8">
        <f t="shared" ref="BM108:BM109" si="770">SUM(S108:BI108)</f>
        <v>0.57027260895001763</v>
      </c>
      <c r="BN108" s="8">
        <f t="shared" ref="BN108:BN109" si="771">SUM(M108:R108)</f>
        <v>0.42709695296054978</v>
      </c>
    </row>
    <row r="109" spans="1:66" x14ac:dyDescent="0.25">
      <c r="A109" t="s">
        <v>318</v>
      </c>
      <c r="B109" t="s">
        <v>385</v>
      </c>
      <c r="C109" t="s">
        <v>145</v>
      </c>
      <c r="D109" s="11"/>
      <c r="E109" s="1">
        <f>VLOOKUP(A109,home!$A$2:$E$670,3,FALSE)</f>
        <v>1.4548000000000001</v>
      </c>
      <c r="F109">
        <f>VLOOKUP(B109,home!$B$2:$E$670,3,FALSE)</f>
        <v>1.4663999999999999</v>
      </c>
      <c r="G109">
        <f>VLOOKUP(C109,away!$B$2:$E$670,4,FALSE)</f>
        <v>0.88300000000000001</v>
      </c>
      <c r="H109">
        <f>VLOOKUP(A109,away!$A$2:$E$670,3,FALSE)</f>
        <v>1.0669</v>
      </c>
      <c r="I109">
        <f>VLOOKUP(C109,away!$B$2:$E$670,3,FALSE)</f>
        <v>1.4205000000000001</v>
      </c>
      <c r="J109">
        <f>VLOOKUP(B109,home!$B$2:$E$670,4,FALSE)</f>
        <v>0.81230000000000002</v>
      </c>
      <c r="K109" s="3">
        <f t="shared" si="717"/>
        <v>1.8837204297600001</v>
      </c>
      <c r="L109" s="3">
        <f t="shared" si="718"/>
        <v>1.2310661968350001</v>
      </c>
      <c r="M109" s="5">
        <f t="shared" si="331"/>
        <v>4.4387977350976389E-2</v>
      </c>
      <c r="N109" s="5">
        <f t="shared" si="719"/>
        <v>8.3614539771758381E-2</v>
      </c>
      <c r="O109" s="5">
        <f t="shared" si="720"/>
        <v>5.4644538462664621E-2</v>
      </c>
      <c r="P109" s="5">
        <f t="shared" si="721"/>
        <v>0.10293503347692744</v>
      </c>
      <c r="Q109" s="5">
        <f t="shared" si="722"/>
        <v>7.8753208396520669E-2</v>
      </c>
      <c r="R109" s="5">
        <f t="shared" si="723"/>
        <v>3.3635522071518216E-2</v>
      </c>
      <c r="S109" s="5">
        <f t="shared" si="724"/>
        <v>5.9676187952406839E-2</v>
      </c>
      <c r="T109" s="5">
        <f t="shared" si="725"/>
        <v>9.6950412749258891E-2</v>
      </c>
      <c r="U109" s="5">
        <f t="shared" si="726"/>
        <v>6.3359920091762251E-2</v>
      </c>
      <c r="V109" s="5">
        <f t="shared" si="727"/>
        <v>1.5376461954214505E-2</v>
      </c>
      <c r="W109" s="5">
        <f t="shared" si="728"/>
        <v>4.9449675855224251E-2</v>
      </c>
      <c r="X109" s="5">
        <f t="shared" si="729"/>
        <v>6.0875824389814454E-2</v>
      </c>
      <c r="Y109" s="5">
        <f t="shared" si="730"/>
        <v>3.7471084805382117E-2</v>
      </c>
      <c r="Z109" s="5">
        <f t="shared" si="731"/>
        <v>1.3802518078381211E-2</v>
      </c>
      <c r="AA109" s="5">
        <f t="shared" si="732"/>
        <v>2.600008528637842E-2</v>
      </c>
      <c r="AB109" s="5">
        <f t="shared" si="733"/>
        <v>2.4488445914726712E-2</v>
      </c>
      <c r="AC109" s="5">
        <f t="shared" si="734"/>
        <v>2.228611102138556E-3</v>
      </c>
      <c r="AD109" s="5">
        <f t="shared" si="735"/>
        <v>2.3287341163373929E-2</v>
      </c>
      <c r="AE109" s="5">
        <f t="shared" si="736"/>
        <v>2.866825852039389E-2</v>
      </c>
      <c r="AF109" s="5">
        <f t="shared" si="737"/>
        <v>1.7646261993291949E-2</v>
      </c>
      <c r="AG109" s="5">
        <f t="shared" si="738"/>
        <v>7.2412388801453087E-3</v>
      </c>
      <c r="AH109" s="5">
        <f t="shared" si="739"/>
        <v>4.2479533593747744E-3</v>
      </c>
      <c r="AI109" s="5">
        <f t="shared" si="740"/>
        <v>8.0019565277218846E-3</v>
      </c>
      <c r="AJ109" s="5">
        <f t="shared" si="741"/>
        <v>7.5367244946605546E-3</v>
      </c>
      <c r="AK109" s="5">
        <f t="shared" si="742"/>
        <v>4.7323606346882331E-3</v>
      </c>
      <c r="AL109" s="5">
        <f t="shared" si="743"/>
        <v>2.0672458813952973E-4</v>
      </c>
      <c r="AM109" s="5">
        <f t="shared" si="744"/>
        <v>8.773368060847702E-3</v>
      </c>
      <c r="AN109" s="5">
        <f t="shared" si="745"/>
        <v>1.0800596852101439E-2</v>
      </c>
      <c r="AO109" s="5">
        <f t="shared" si="746"/>
        <v>6.6481248451322975E-3</v>
      </c>
      <c r="AP109" s="5">
        <f t="shared" si="747"/>
        <v>2.7280939230604302E-3</v>
      </c>
      <c r="AQ109" s="5">
        <f t="shared" si="748"/>
        <v>8.3961605261767016E-4</v>
      </c>
      <c r="AR109" s="5">
        <f t="shared" si="749"/>
        <v>1.0459023572915913E-3</v>
      </c>
      <c r="AS109" s="5">
        <f t="shared" si="750"/>
        <v>1.9701876379643133E-3</v>
      </c>
      <c r="AT109" s="5">
        <f t="shared" si="751"/>
        <v>1.855641352046988E-3</v>
      </c>
      <c r="AU109" s="5">
        <f t="shared" si="752"/>
        <v>1.1651698417194599E-3</v>
      </c>
      <c r="AV109" s="5">
        <f t="shared" si="753"/>
        <v>5.4871355874679302E-4</v>
      </c>
      <c r="AW109" s="5">
        <f t="shared" si="754"/>
        <v>1.3316420140070042E-5</v>
      </c>
      <c r="AX109" s="5">
        <f t="shared" si="755"/>
        <v>2.7544287756704456E-3</v>
      </c>
      <c r="AY109" s="5">
        <f t="shared" si="756"/>
        <v>3.3908841573175009E-3</v>
      </c>
      <c r="AZ109" s="5">
        <f t="shared" si="757"/>
        <v>2.0872014317284554E-3</v>
      </c>
      <c r="BA109" s="5">
        <f t="shared" si="758"/>
        <v>8.5649437619550559E-4</v>
      </c>
      <c r="BB109" s="5">
        <f t="shared" si="759"/>
        <v>2.6360031857839181E-4</v>
      </c>
      <c r="BC109" s="5">
        <f t="shared" si="760"/>
        <v>6.4901888335358921E-5</v>
      </c>
      <c r="BD109" s="5">
        <f t="shared" si="761"/>
        <v>2.1459583954195366E-4</v>
      </c>
      <c r="BE109" s="5">
        <f t="shared" si="762"/>
        <v>4.0423856708667695E-4</v>
      </c>
      <c r="BF109" s="5">
        <f t="shared" si="763"/>
        <v>3.8073622365904095E-4</v>
      </c>
      <c r="BG109" s="5">
        <f t="shared" si="764"/>
        <v>2.3906686761873602E-4</v>
      </c>
      <c r="BH109" s="5">
        <f t="shared" si="765"/>
        <v>1.1258378565303559E-4</v>
      </c>
      <c r="BI109" s="5">
        <f t="shared" si="766"/>
        <v>4.2415275418868816E-5</v>
      </c>
      <c r="BJ109" s="8">
        <f t="shared" si="767"/>
        <v>0.52316515720674905</v>
      </c>
      <c r="BK109" s="8">
        <f t="shared" si="768"/>
        <v>0.22820188058212076</v>
      </c>
      <c r="BL109" s="8">
        <f t="shared" si="769"/>
        <v>0.23462675815024317</v>
      </c>
      <c r="BM109" s="8">
        <f t="shared" si="770"/>
        <v>0.59844792674995095</v>
      </c>
      <c r="BN109" s="8">
        <f t="shared" si="771"/>
        <v>0.39797081953036573</v>
      </c>
    </row>
    <row r="110" spans="1:66" x14ac:dyDescent="0.25">
      <c r="A110" t="s">
        <v>318</v>
      </c>
      <c r="B110" t="s">
        <v>248</v>
      </c>
      <c r="C110" t="s">
        <v>330</v>
      </c>
      <c r="D110" s="11"/>
      <c r="E110" s="1">
        <f>VLOOKUP(A110,home!$A$2:$E$670,3,FALSE)</f>
        <v>1.4548000000000001</v>
      </c>
      <c r="F110">
        <f>VLOOKUP(B110,home!$B$2:$E$670,3,FALSE)</f>
        <v>1.9133</v>
      </c>
      <c r="G110">
        <f>VLOOKUP(C110,away!$B$2:$E$670,4,FALSE)</f>
        <v>1.054</v>
      </c>
      <c r="H110">
        <f>VLOOKUP(A110,away!$A$2:$E$670,3,FALSE)</f>
        <v>1.0669</v>
      </c>
      <c r="I110">
        <f>VLOOKUP(C110,away!$B$2:$E$670,3,FALSE)</f>
        <v>1.7496</v>
      </c>
      <c r="J110">
        <f>VLOOKUP(B110,home!$B$2:$E$670,4,FALSE)</f>
        <v>0.55579999999999996</v>
      </c>
      <c r="K110" s="3">
        <f t="shared" ref="K110" si="772">E110*F110*G110</f>
        <v>2.9337761573600005</v>
      </c>
      <c r="L110" s="3">
        <f t="shared" ref="L110" si="773">H110*I110*J110</f>
        <v>1.0374830917919999</v>
      </c>
      <c r="M110" s="5">
        <f t="shared" si="331"/>
        <v>1.8849681738082588E-2</v>
      </c>
      <c r="N110" s="5">
        <f t="shared" ref="N110" si="774">_xlfn.POISSON.DIST(1,K110,FALSE) * _xlfn.POISSON.DIST(0,L110,FALSE)</f>
        <v>5.5300746857010911E-2</v>
      </c>
      <c r="O110" s="5">
        <f t="shared" ref="O110" si="775">_xlfn.POISSON.DIST(0,K110,FALSE) * _xlfn.POISSON.DIST(1,L110,FALSE)</f>
        <v>1.955622608892112E-2</v>
      </c>
      <c r="P110" s="5">
        <f t="shared" ref="P110" si="776">_xlfn.POISSON.DIST(1,K110,FALSE) * _xlfn.POISSON.DIST(1,L110,FALSE)</f>
        <v>5.73735898276184E-2</v>
      </c>
      <c r="Q110" s="5">
        <f t="shared" ref="Q110" si="777">_xlfn.POISSON.DIST(2,K110,FALSE) * _xlfn.POISSON.DIST(0,L110,FALSE)</f>
        <v>8.1120006306649811E-2</v>
      </c>
      <c r="R110" s="5">
        <f t="shared" ref="R110" si="778">_xlfn.POISSON.DIST(0,K110,FALSE) * _xlfn.POISSON.DIST(2,L110,FALSE)</f>
        <v>1.0144626953258627E-2</v>
      </c>
      <c r="S110" s="5">
        <f t="shared" ref="S110" si="779">_xlfn.POISSON.DIST(2,K110,FALSE) * _xlfn.POISSON.DIST(2,L110,FALSE)</f>
        <v>4.3657617877141897E-2</v>
      </c>
      <c r="T110" s="5">
        <f t="shared" ref="T110" si="780">_xlfn.POISSON.DIST(2,K110,FALSE) * _xlfn.POISSON.DIST(1,L110,FALSE)</f>
        <v>8.416063494920957E-2</v>
      </c>
      <c r="U110" s="5">
        <f t="shared" ref="U110" si="781">_xlfn.POISSON.DIST(1,K110,FALSE) * _xlfn.POISSON.DIST(2,L110,FALSE)</f>
        <v>2.9762064680781786E-2</v>
      </c>
      <c r="V110" s="5">
        <f t="shared" ref="V110" si="782">_xlfn.POISSON.DIST(3,K110,FALSE) * _xlfn.POISSON.DIST(3,L110,FALSE)</f>
        <v>1.4764730635999881E-2</v>
      </c>
      <c r="W110" s="5">
        <f t="shared" ref="W110" si="783">_xlfn.POISSON.DIST(3,K110,FALSE) * _xlfn.POISSON.DIST(0,L110,FALSE)</f>
        <v>7.9329313462447357E-2</v>
      </c>
      <c r="X110" s="5">
        <f t="shared" ref="X110" si="784">_xlfn.POISSON.DIST(3,K110,FALSE) * _xlfn.POISSON.DIST(1,L110,FALSE)</f>
        <v>8.2302821400756607E-2</v>
      </c>
      <c r="Y110" s="5">
        <f t="shared" ref="Y110" si="785">_xlfn.POISSON.DIST(3,K110,FALSE) * _xlfn.POISSON.DIST(2,L110,FALSE)</f>
        <v>4.2693892805030866E-2</v>
      </c>
      <c r="Z110" s="5">
        <f t="shared" ref="Z110" si="786">_xlfn.POISSON.DIST(0,K110,FALSE) * _xlfn.POISSON.DIST(3,L110,FALSE)</f>
        <v>3.5082929788477391E-3</v>
      </c>
      <c r="AA110" s="5">
        <f t="shared" ref="AA110" si="787">_xlfn.POISSON.DIST(1,K110,FALSE) * _xlfn.POISSON.DIST(3,L110,FALSE)</f>
        <v>1.0292546294376989E-2</v>
      </c>
      <c r="AB110" s="5">
        <f t="shared" ref="AB110" si="788">_xlfn.POISSON.DIST(2,K110,FALSE) * _xlfn.POISSON.DIST(3,L110,FALSE)</f>
        <v>1.5098013458483621E-2</v>
      </c>
      <c r="AC110" s="5">
        <f t="shared" ref="AC110" si="789">_xlfn.POISSON.DIST(4,K110,FALSE) * _xlfn.POISSON.DIST(4,L110,FALSE)</f>
        <v>2.8087529911502928E-3</v>
      </c>
      <c r="AD110" s="5">
        <f t="shared" ref="AD110" si="790">_xlfn.POISSON.DIST(4,K110,FALSE) * _xlfn.POISSON.DIST(0,L110,FALSE)</f>
        <v>5.8183612103966435E-2</v>
      </c>
      <c r="AE110" s="5">
        <f t="shared" ref="AE110" si="791">_xlfn.POISSON.DIST(4,K110,FALSE) * _xlfn.POISSON.DIST(1,L110,FALSE)</f>
        <v>6.0364513777249523E-2</v>
      </c>
      <c r="AF110" s="5">
        <f t="shared" ref="AF110" si="792">_xlfn.POISSON.DIST(4,K110,FALSE) * _xlfn.POISSON.DIST(2,L110,FALSE)</f>
        <v>3.1313581194070808E-2</v>
      </c>
      <c r="AG110" s="5">
        <f t="shared" ref="AG110" si="793">_xlfn.POISSON.DIST(4,K110,FALSE) * _xlfn.POISSON.DIST(3,L110,FALSE)</f>
        <v>1.0829103677434801E-2</v>
      </c>
      <c r="AH110" s="5">
        <f t="shared" ref="AH110" si="794">_xlfn.POISSON.DIST(0,K110,FALSE) * _xlfn.POISSON.DIST(4,L110,FALSE)</f>
        <v>9.0994866165177921E-4</v>
      </c>
      <c r="AI110" s="5">
        <f t="shared" ref="AI110" si="795">_xlfn.POISSON.DIST(1,K110,FALSE) * _xlfn.POISSON.DIST(4,L110,FALSE)</f>
        <v>2.6695856879756321E-3</v>
      </c>
      <c r="AJ110" s="5">
        <f t="shared" ref="AJ110" si="796">_xlfn.POISSON.DIST(2,K110,FALSE) * _xlfn.POISSON.DIST(4,L110,FALSE)</f>
        <v>3.9159834207062021E-3</v>
      </c>
      <c r="AK110" s="5">
        <f t="shared" ref="AK110" si="797">_xlfn.POISSON.DIST(3,K110,FALSE) * _xlfn.POISSON.DIST(4,L110,FALSE)</f>
        <v>3.8295395974283042E-3</v>
      </c>
      <c r="AL110" s="5">
        <f t="shared" ref="AL110" si="798">_xlfn.POISSON.DIST(5,K110,FALSE) * _xlfn.POISSON.DIST(5,L110,FALSE)</f>
        <v>3.4196490801386998E-4</v>
      </c>
      <c r="AM110" s="5">
        <f t="shared" ref="AM110" si="799">_xlfn.POISSON.DIST(5,K110,FALSE) * _xlfn.POISSON.DIST(0,L110,FALSE)</f>
        <v>3.4139538787939919E-2</v>
      </c>
      <c r="AN110" s="5">
        <f t="shared" ref="AN110" si="800">_xlfn.POISSON.DIST(5,K110,FALSE) * _xlfn.POISSON.DIST(1,L110,FALSE)</f>
        <v>3.5419194254064812E-2</v>
      </c>
      <c r="AO110" s="5">
        <f t="shared" ref="AO110" si="801">_xlfn.POISSON.DIST(5,K110,FALSE) * _xlfn.POISSON.DIST(2,L110,FALSE)</f>
        <v>1.83734075817443E-2</v>
      </c>
      <c r="AP110" s="5">
        <f t="shared" ref="AP110" si="802">_xlfn.POISSON.DIST(5,K110,FALSE) * _xlfn.POISSON.DIST(3,L110,FALSE)</f>
        <v>6.3540332348875498E-3</v>
      </c>
      <c r="AQ110" s="5">
        <f t="shared" ref="AQ110" si="803">_xlfn.POISSON.DIST(5,K110,FALSE) * _xlfn.POISSON.DIST(4,L110,FALSE)</f>
        <v>1.6480505114700641E-3</v>
      </c>
      <c r="AR110" s="5">
        <f t="shared" ref="AR110" si="804">_xlfn.POISSON.DIST(0,K110,FALSE) * _xlfn.POISSON.DIST(5,L110,FALSE)</f>
        <v>1.8881127017249616E-4</v>
      </c>
      <c r="AS110" s="5">
        <f t="shared" ref="AS110" si="805">_xlfn.POISSON.DIST(1,K110,FALSE) * _xlfn.POISSON.DIST(5,L110,FALSE)</f>
        <v>5.5393000267292666E-4</v>
      </c>
      <c r="AT110" s="5">
        <f t="shared" ref="AT110" si="806">_xlfn.POISSON.DIST(2,K110,FALSE) * _xlfn.POISSON.DIST(5,L110,FALSE)</f>
        <v>8.12553317344097E-4</v>
      </c>
      <c r="AU110" s="5">
        <f t="shared" ref="AU110" si="807">_xlfn.POISSON.DIST(3,K110,FALSE) * _xlfn.POISSON.DIST(5,L110,FALSE)</f>
        <v>7.9461651633596188E-4</v>
      </c>
      <c r="AV110" s="5">
        <f t="shared" ref="AV110" si="808">_xlfn.POISSON.DIST(4,K110,FALSE) * _xlfn.POISSON.DIST(5,L110,FALSE)</f>
        <v>5.8280674746772699E-4</v>
      </c>
      <c r="AW110" s="5">
        <f t="shared" ref="AW110" si="809">_xlfn.POISSON.DIST(6,K110,FALSE) * _xlfn.POISSON.DIST(6,L110,FALSE)</f>
        <v>2.8912593032433934E-5</v>
      </c>
      <c r="AX110" s="5">
        <f t="shared" ref="AX110" si="810">_xlfn.POISSON.DIST(6,K110,FALSE) * _xlfn.POISSON.DIST(0,L110,FALSE)</f>
        <v>1.6692960819887505E-2</v>
      </c>
      <c r="AY110" s="5">
        <f t="shared" ref="AY110" si="811">_xlfn.POISSON.DIST(6,K110,FALSE) * _xlfn.POISSON.DIST(1,L110,FALSE)</f>
        <v>1.7318664602579605E-2</v>
      </c>
      <c r="AZ110" s="5">
        <f t="shared" ref="AZ110" si="812">_xlfn.POISSON.DIST(6,K110,FALSE) * _xlfn.POISSON.DIST(2,L110,FALSE)</f>
        <v>8.9839108487964787E-3</v>
      </c>
      <c r="BA110" s="5">
        <f t="shared" ref="BA110" si="813">_xlfn.POISSON.DIST(6,K110,FALSE) * _xlfn.POISSON.DIST(3,L110,FALSE)</f>
        <v>3.1068852012643535E-3</v>
      </c>
      <c r="BB110" s="5">
        <f t="shared" ref="BB110" si="814">_xlfn.POISSON.DIST(6,K110,FALSE) * _xlfn.POISSON.DIST(4,L110,FALSE)</f>
        <v>8.0583521611263774E-4</v>
      </c>
      <c r="BC110" s="5">
        <f t="shared" ref="BC110" si="815">_xlfn.POISSON.DIST(6,K110,FALSE) * _xlfn.POISSON.DIST(5,L110,FALSE)</f>
        <v>1.6720808229748284E-4</v>
      </c>
      <c r="BD110" s="5">
        <f t="shared" ref="BD110" si="816">_xlfn.POISSON.DIST(0,K110,FALSE) * _xlfn.POISSON.DIST(6,L110,FALSE)</f>
        <v>3.2648083390622644E-5</v>
      </c>
      <c r="BE110" s="5">
        <f t="shared" ref="BE110" si="817">_xlfn.POISSON.DIST(1,K110,FALSE) * _xlfn.POISSON.DIST(6,L110,FALSE)</f>
        <v>9.5782168634909746E-5</v>
      </c>
      <c r="BF110" s="5">
        <f t="shared" ref="BF110" si="818">_xlfn.POISSON.DIST(2,K110,FALSE) * _xlfn.POISSON.DIST(6,L110,FALSE)</f>
        <v>1.4050172132066657E-4</v>
      </c>
      <c r="BG110" s="5">
        <f t="shared" ref="BG110" si="819">_xlfn.POISSON.DIST(3,K110,FALSE) * _xlfn.POISSON.DIST(6,L110,FALSE)</f>
        <v>1.3740020002620361E-4</v>
      </c>
      <c r="BH110" s="5">
        <f t="shared" ref="BH110" si="820">_xlfn.POISSON.DIST(4,K110,FALSE) * _xlfn.POISSON.DIST(6,L110,FALSE)</f>
        <v>1.0077535771334275E-4</v>
      </c>
      <c r="BI110" s="5">
        <f t="shared" ref="BI110" si="821">_xlfn.POISSON.DIST(5,K110,FALSE) * _xlfn.POISSON.DIST(6,L110,FALSE)</f>
        <v>5.9130468341766083E-5</v>
      </c>
      <c r="BJ110" s="8">
        <f t="shared" ref="BJ110" si="822">SUM(N110,Q110,T110,W110,X110,Y110,AD110,AE110,AF110,AG110,AM110,AN110,AO110,AP110,AQ110,AX110,AY110,AZ110,BA110,BB110,BC110)</f>
        <v>0.7286079156748716</v>
      </c>
      <c r="BK110" s="8">
        <f t="shared" ref="BK110" si="823">SUM(M110,P110,S110,V110,AC110,AL110,AY110)</f>
        <v>0.15511500258058655</v>
      </c>
      <c r="BL110" s="8">
        <f t="shared" ref="BL110" si="824">SUM(O110,R110,U110,AA110,AB110,AH110,AI110,AJ110,AK110,AR110,AS110,AT110,AU110,AV110,BD110,BE110,BF110,BG110,BH110,BI110)</f>
        <v>9.9677490697004809E-2</v>
      </c>
      <c r="BM110" s="8">
        <f t="shared" ref="BM110" si="825">SUM(S110:BI110)</f>
        <v>0.72727407215022166</v>
      </c>
      <c r="BN110" s="8">
        <f t="shared" ref="BN110" si="826">SUM(M110:R110)</f>
        <v>0.24234487777154146</v>
      </c>
    </row>
    <row r="111" spans="1:66" x14ac:dyDescent="0.25">
      <c r="A111" t="s">
        <v>61</v>
      </c>
      <c r="B111" t="s">
        <v>31</v>
      </c>
      <c r="C111" t="s">
        <v>246</v>
      </c>
      <c r="D111" s="11"/>
      <c r="E111" s="1">
        <f>VLOOKUP(A111,home!$A$2:$E$670,3,FALSE)</f>
        <v>1.4933000000000001</v>
      </c>
      <c r="F111">
        <f>VLOOKUP(B111,home!$B$2:$E$670,3,FALSE)</f>
        <v>1.7068000000000001</v>
      </c>
      <c r="G111">
        <f>VLOOKUP(C111,away!$B$2:$E$670,4,FALSE)</f>
        <v>0.58040000000000003</v>
      </c>
      <c r="H111">
        <f>VLOOKUP(A111,away!$A$2:$E$670,3,FALSE)</f>
        <v>1.2851999999999999</v>
      </c>
      <c r="I111">
        <f>VLOOKUP(C111,away!$B$2:$E$670,3,FALSE)</f>
        <v>1.9712000000000001</v>
      </c>
      <c r="J111">
        <f>VLOOKUP(B111,home!$B$2:$E$670,4,FALSE)</f>
        <v>0.79</v>
      </c>
      <c r="K111" s="3">
        <f t="shared" ref="K111" si="827">E111*F111*G111</f>
        <v>1.4793028809760003</v>
      </c>
      <c r="L111" s="3">
        <f t="shared" ref="L111" si="828">H111*I111*J111</f>
        <v>2.0013751296</v>
      </c>
      <c r="M111" s="5">
        <f t="shared" si="331"/>
        <v>3.0786530361709485E-2</v>
      </c>
      <c r="N111" s="5">
        <f t="shared" ref="N111" si="829">_xlfn.POISSON.DIST(1,K111,FALSE) * _xlfn.POISSON.DIST(0,L111,FALSE)</f>
        <v>4.554260305933195E-2</v>
      </c>
      <c r="O111" s="5">
        <f t="shared" ref="O111" si="830">_xlfn.POISSON.DIST(0,K111,FALSE) * _xlfn.POISSON.DIST(1,L111,FALSE)</f>
        <v>6.1615396192600647E-2</v>
      </c>
      <c r="P111" s="5">
        <f t="shared" ref="P111" si="831">_xlfn.POISSON.DIST(1,K111,FALSE) * _xlfn.POISSON.DIST(1,L111,FALSE)</f>
        <v>9.1147833100191811E-2</v>
      </c>
      <c r="Q111" s="5">
        <f t="shared" ref="Q111" si="832">_xlfn.POISSON.DIST(2,K111,FALSE) * _xlfn.POISSON.DIST(0,L111,FALSE)</f>
        <v>3.3685651956408082E-2</v>
      </c>
      <c r="R111" s="5">
        <f t="shared" ref="R111" si="833">_xlfn.POISSON.DIST(0,K111,FALSE) * _xlfn.POISSON.DIST(2,L111,FALSE)</f>
        <v>6.1657760770160747E-2</v>
      </c>
      <c r="S111" s="5">
        <f t="shared" ref="S111" si="834">_xlfn.POISSON.DIST(2,K111,FALSE) * _xlfn.POISSON.DIST(2,L111,FALSE)</f>
        <v>6.7463980036488208E-2</v>
      </c>
      <c r="T111" s="5">
        <f t="shared" ref="T111" si="835">_xlfn.POISSON.DIST(2,K111,FALSE) * _xlfn.POISSON.DIST(1,L111,FALSE)</f>
        <v>6.7417626049916704E-2</v>
      </c>
      <c r="U111" s="5">
        <f t="shared" ref="U111" si="836">_xlfn.POISSON.DIST(1,K111,FALSE) * _xlfn.POISSON.DIST(2,L111,FALSE)</f>
        <v>9.1210503141827812E-2</v>
      </c>
      <c r="V111" s="5">
        <f t="shared" ref="V111" si="837">_xlfn.POISSON.DIST(3,K111,FALSE) * _xlfn.POISSON.DIST(3,L111,FALSE)</f>
        <v>2.2192950836305111E-2</v>
      </c>
      <c r="W111" s="5">
        <f t="shared" ref="W111" si="838">_xlfn.POISSON.DIST(3,K111,FALSE) * _xlfn.POISSON.DIST(0,L111,FALSE)</f>
        <v>1.6610427328889767E-2</v>
      </c>
      <c r="X111" s="5">
        <f t="shared" ref="X111" si="839">_xlfn.POISSON.DIST(3,K111,FALSE) * _xlfn.POISSON.DIST(1,L111,FALSE)</f>
        <v>3.3243696148068137E-2</v>
      </c>
      <c r="Y111" s="5">
        <f t="shared" ref="Y111" si="840">_xlfn.POISSON.DIST(3,K111,FALSE) * _xlfn.POISSON.DIST(2,L111,FALSE)</f>
        <v>3.3266553343361455E-2</v>
      </c>
      <c r="Z111" s="5">
        <f t="shared" ref="Z111" si="841">_xlfn.POISSON.DIST(0,K111,FALSE) * _xlfn.POISSON.DIST(3,L111,FALSE)</f>
        <v>4.1133436317408754E-2</v>
      </c>
      <c r="AA111" s="5">
        <f t="shared" ref="AA111" si="842">_xlfn.POISSON.DIST(1,K111,FALSE) * _xlfn.POISSON.DIST(3,L111,FALSE)</f>
        <v>6.0848810848785614E-2</v>
      </c>
      <c r="AB111" s="5">
        <f t="shared" ref="AB111" si="843">_xlfn.POISSON.DIST(2,K111,FALSE) * _xlfn.POISSON.DIST(3,L111,FALSE)</f>
        <v>4.5006910596286136E-2</v>
      </c>
      <c r="AC111" s="5">
        <f t="shared" ref="AC111" si="844">_xlfn.POISSON.DIST(4,K111,FALSE) * _xlfn.POISSON.DIST(4,L111,FALSE)</f>
        <v>4.106583615996303E-3</v>
      </c>
      <c r="AD111" s="5">
        <f t="shared" ref="AD111" si="845">_xlfn.POISSON.DIST(4,K111,FALSE) * _xlfn.POISSON.DIST(0,L111,FALSE)</f>
        <v>6.1429632504672845E-3</v>
      </c>
      <c r="AE111" s="5">
        <f t="shared" ref="AE111" si="846">_xlfn.POISSON.DIST(4,K111,FALSE) * _xlfn.POISSON.DIST(1,L111,FALSE)</f>
        <v>1.2294373871531997E-2</v>
      </c>
      <c r="AF111" s="5">
        <f t="shared" ref="AF111" si="847">_xlfn.POISSON.DIST(4,K111,FALSE) * _xlfn.POISSON.DIST(2,L111,FALSE)</f>
        <v>1.2302827050244105E-2</v>
      </c>
      <c r="AG111" s="5">
        <f t="shared" ref="AG111" si="848">_xlfn.POISSON.DIST(4,K111,FALSE) * _xlfn.POISSON.DIST(3,L111,FALSE)</f>
        <v>8.207524027376227E-3</v>
      </c>
      <c r="AH111" s="5">
        <f t="shared" ref="AH111" si="849">_xlfn.POISSON.DIST(0,K111,FALSE) * _xlfn.POISSON.DIST(4,L111,FALSE)</f>
        <v>2.0580859110161824E-2</v>
      </c>
      <c r="AI111" s="5">
        <f t="shared" ref="AI111" si="850">_xlfn.POISSON.DIST(1,K111,FALSE) * _xlfn.POISSON.DIST(4,L111,FALSE)</f>
        <v>3.0445324174623548E-2</v>
      </c>
      <c r="AJ111" s="5">
        <f t="shared" ref="AJ111" si="851">_xlfn.POISSON.DIST(2,K111,FALSE) * _xlfn.POISSON.DIST(4,L111,FALSE)</f>
        <v>2.2518927881884445E-2</v>
      </c>
      <c r="AK111" s="5">
        <f t="shared" ref="AK111" si="852">_xlfn.POISSON.DIST(3,K111,FALSE) * _xlfn.POISSON.DIST(4,L111,FALSE)</f>
        <v>1.1104104964054144E-2</v>
      </c>
      <c r="AL111" s="5">
        <f t="shared" ref="AL111" si="853">_xlfn.POISSON.DIST(5,K111,FALSE) * _xlfn.POISSON.DIST(5,L111,FALSE)</f>
        <v>4.8632462787473219E-4</v>
      </c>
      <c r="AM111" s="5">
        <f t="shared" ref="AM111" si="854">_xlfn.POISSON.DIST(5,K111,FALSE) * _xlfn.POISSON.DIST(0,L111,FALSE)</f>
        <v>1.8174606468291873E-3</v>
      </c>
      <c r="AN111" s="5">
        <f t="shared" ref="AN111" si="855">_xlfn.POISSON.DIST(5,K111,FALSE) * _xlfn.POISSON.DIST(1,L111,FALSE)</f>
        <v>3.6374205375906635E-3</v>
      </c>
      <c r="AO111" s="5">
        <f t="shared" ref="AO111" si="856">_xlfn.POISSON.DIST(5,K111,FALSE) * _xlfn.POISSON.DIST(2,L111,FALSE)</f>
        <v>3.6399214999151093E-3</v>
      </c>
      <c r="AP111" s="5">
        <f t="shared" ref="AP111" si="857">_xlfn.POISSON.DIST(5,K111,FALSE) * _xlfn.POISSON.DIST(3,L111,FALSE)</f>
        <v>2.4282827878754762E-3</v>
      </c>
      <c r="AQ111" s="5">
        <f t="shared" ref="AQ111" si="858">_xlfn.POISSON.DIST(5,K111,FALSE) * _xlfn.POISSON.DIST(4,L111,FALSE)</f>
        <v>1.2149761948224325E-3</v>
      </c>
      <c r="AR111" s="5">
        <f t="shared" ref="AR111" si="859">_xlfn.POISSON.DIST(0,K111,FALSE) * _xlfn.POISSON.DIST(5,L111,FALSE)</f>
        <v>8.2380039137758924E-3</v>
      </c>
      <c r="AS111" s="5">
        <f t="shared" ref="AS111" si="860">_xlfn.POISSON.DIST(1,K111,FALSE) * _xlfn.POISSON.DIST(5,L111,FALSE)</f>
        <v>1.2186502923140245E-2</v>
      </c>
      <c r="AT111" s="5">
        <f t="shared" ref="AT111" si="861">_xlfn.POISSON.DIST(2,K111,FALSE) * _xlfn.POISSON.DIST(5,L111,FALSE)</f>
        <v>9.0137644416119073E-3</v>
      </c>
      <c r="AU111" s="5">
        <f t="shared" ref="AU111" si="862">_xlfn.POISSON.DIST(3,K111,FALSE) * _xlfn.POISSON.DIST(5,L111,FALSE)</f>
        <v>4.4446959023051735E-3</v>
      </c>
      <c r="AV111" s="5">
        <f t="shared" ref="AV111" si="863">_xlfn.POISSON.DIST(4,K111,FALSE) * _xlfn.POISSON.DIST(5,L111,FALSE)</f>
        <v>1.6437628633355675E-3</v>
      </c>
      <c r="AW111" s="5">
        <f t="shared" ref="AW111" si="864">_xlfn.POISSON.DIST(6,K111,FALSE) * _xlfn.POISSON.DIST(6,L111,FALSE)</f>
        <v>3.9995337330642497E-5</v>
      </c>
      <c r="AX111" s="5">
        <f t="shared" ref="AX111" si="865">_xlfn.POISSON.DIST(6,K111,FALSE) * _xlfn.POISSON.DIST(0,L111,FALSE)</f>
        <v>4.4809579515248663E-4</v>
      </c>
      <c r="AY111" s="5">
        <f t="shared" ref="AY111" si="866">_xlfn.POISSON.DIST(6,K111,FALSE) * _xlfn.POISSON.DIST(1,L111,FALSE)</f>
        <v>8.9680778009652276E-4</v>
      </c>
      <c r="AZ111" s="5">
        <f t="shared" ref="AZ111" si="867">_xlfn.POISSON.DIST(6,K111,FALSE) * _xlfn.POISSON.DIST(2,L111,FALSE)</f>
        <v>8.9742439355848351E-4</v>
      </c>
      <c r="BA111" s="5">
        <f t="shared" ref="BA111" si="868">_xlfn.POISSON.DIST(6,K111,FALSE) * _xlfn.POISSON.DIST(3,L111,FALSE)</f>
        <v>5.9869428732143713E-4</v>
      </c>
      <c r="BB111" s="5">
        <f t="shared" ref="BB111" si="869">_xlfn.POISSON.DIST(6,K111,FALSE) * _xlfn.POISSON.DIST(4,L111,FALSE)</f>
        <v>2.9955296421968025E-4</v>
      </c>
      <c r="BC111" s="5">
        <f t="shared" ref="BC111" si="870">_xlfn.POISSON.DIST(6,K111,FALSE) * _xlfn.POISSON.DIST(5,L111,FALSE)</f>
        <v>1.1990357051744535E-4</v>
      </c>
      <c r="BD111" s="5">
        <f t="shared" ref="BD111" si="871">_xlfn.POISSON.DIST(0,K111,FALSE) * _xlfn.POISSON.DIST(6,L111,FALSE)</f>
        <v>2.7478893584297567E-3</v>
      </c>
      <c r="BE111" s="5">
        <f t="shared" ref="BE111" si="872">_xlfn.POISSON.DIST(1,K111,FALSE) * _xlfn.POISSON.DIST(6,L111,FALSE)</f>
        <v>4.0649606445284318E-3</v>
      </c>
      <c r="BF111" s="5">
        <f t="shared" ref="BF111" si="873">_xlfn.POISSON.DIST(2,K111,FALSE) * _xlfn.POISSON.DIST(6,L111,FALSE)</f>
        <v>3.0066539962524843E-3</v>
      </c>
      <c r="BG111" s="5">
        <f t="shared" ref="BG111" si="874">_xlfn.POISSON.DIST(3,K111,FALSE) * _xlfn.POISSON.DIST(6,L111,FALSE)</f>
        <v>1.4825839729181013E-3</v>
      </c>
      <c r="BH111" s="5">
        <f t="shared" ref="BH111" si="875">_xlfn.POISSON.DIST(4,K111,FALSE) * _xlfn.POISSON.DIST(6,L111,FALSE)</f>
        <v>5.4829768560664828E-4</v>
      </c>
      <c r="BI111" s="5">
        <f t="shared" ref="BI111" si="876">_xlfn.POISSON.DIST(5,K111,FALSE) * _xlfn.POISSON.DIST(6,L111,FALSE)</f>
        <v>1.6221966919007736E-4</v>
      </c>
      <c r="BJ111" s="8">
        <f t="shared" ref="BJ111" si="877">SUM(N111,Q111,T111,W111,X111,Y111,AD111,AE111,AF111,AG111,AM111,AN111,AO111,AP111,AQ111,AX111,AY111,AZ111,BA111,BB111,BC111)</f>
        <v>0.28471278654349463</v>
      </c>
      <c r="BK111" s="8">
        <f t="shared" ref="BK111" si="878">SUM(M111,P111,S111,V111,AC111,AL111,AY111)</f>
        <v>0.2170810103586622</v>
      </c>
      <c r="BL111" s="8">
        <f t="shared" ref="BL111" si="879">SUM(O111,R111,U111,AA111,AB111,AH111,AI111,AJ111,AK111,AR111,AS111,AT111,AU111,AV111,BD111,BE111,BF111,BG111,BH111,BI111)</f>
        <v>0.45252793305147909</v>
      </c>
      <c r="BM111" s="8">
        <f t="shared" ref="BM111" si="880">SUM(S111:BI111)</f>
        <v>0.67016257838787618</v>
      </c>
      <c r="BN111" s="8">
        <f t="shared" ref="BN111" si="881">SUM(M111:R111)</f>
        <v>0.3244357754404027</v>
      </c>
    </row>
    <row r="112" spans="1:66" x14ac:dyDescent="0.25">
      <c r="A112" t="s">
        <v>318</v>
      </c>
      <c r="B112" t="s">
        <v>400</v>
      </c>
      <c r="C112" t="s">
        <v>234</v>
      </c>
      <c r="D112" s="11"/>
      <c r="E112" s="1">
        <f>VLOOKUP(A112,home!$A$2:$E$670,3,FALSE)</f>
        <v>1.4548000000000001</v>
      </c>
      <c r="F112">
        <f>VLOOKUP(B112,home!$B$2:$E$670,3,FALSE)</f>
        <v>1.6039000000000001</v>
      </c>
      <c r="G112">
        <f>VLOOKUP(C112,away!$B$2:$E$670,4,FALSE)</f>
        <v>0.6915</v>
      </c>
      <c r="H112">
        <f>VLOOKUP(A112,away!$A$2:$E$670,3,FALSE)</f>
        <v>1.0669</v>
      </c>
      <c r="I112">
        <f>VLOOKUP(C112,away!$B$2:$E$670,3,FALSE)</f>
        <v>2.3338999999999999</v>
      </c>
      <c r="J112">
        <f>VLOOKUP(B112,home!$B$2:$E$670,4,FALSE)</f>
        <v>0.87480000000000002</v>
      </c>
      <c r="K112" s="3">
        <f t="shared" ref="K112:K113" si="882">E112*F112*G112</f>
        <v>1.6135140973800002</v>
      </c>
      <c r="L112" s="3">
        <f t="shared" ref="L112:L113" si="883">H112*I112*J112</f>
        <v>2.1782851636679998</v>
      </c>
      <c r="M112" s="5">
        <f t="shared" si="331"/>
        <v>2.2554983017755451E-2</v>
      </c>
      <c r="N112" s="5">
        <f t="shared" ref="N112:N113" si="884">_xlfn.POISSON.DIST(1,K112,FALSE) * _xlfn.POISSON.DIST(0,L112,FALSE)</f>
        <v>3.6392783065314918E-2</v>
      </c>
      <c r="O112" s="5">
        <f t="shared" ref="O112:O113" si="885">_xlfn.POISSON.DIST(0,K112,FALSE) * _xlfn.POISSON.DIST(1,L112,FALSE)</f>
        <v>4.9131184874360391E-2</v>
      </c>
      <c r="P112" s="5">
        <f t="shared" ref="P112:P113" si="886">_xlfn.POISSON.DIST(1,K112,FALSE) * _xlfn.POISSON.DIST(1,L112,FALSE)</f>
        <v>7.9273859415763523E-2</v>
      </c>
      <c r="Q112" s="5">
        <f t="shared" ref="Q112:Q113" si="887">_xlfn.POISSON.DIST(2,K112,FALSE) * _xlfn.POISSON.DIST(0,L112,FALSE)</f>
        <v>2.9360134259388881E-2</v>
      </c>
      <c r="R112" s="5">
        <f t="shared" ref="R112:R113" si="888">_xlfn.POISSON.DIST(0,K112,FALSE) * _xlfn.POISSON.DIST(2,L112,FALSE)</f>
        <v>5.351086554262445E-2</v>
      </c>
      <c r="S112" s="5">
        <f t="shared" ref="S112:S113" si="889">_xlfn.POISSON.DIST(2,K112,FALSE) * _xlfn.POISSON.DIST(2,L112,FALSE)</f>
        <v>6.9655835937929525E-2</v>
      </c>
      <c r="T112" s="5">
        <f t="shared" ref="T112:T113" si="890">_xlfn.POISSON.DIST(2,K112,FALSE) * _xlfn.POISSON.DIST(1,L112,FALSE)</f>
        <v>6.3954744860527366E-2</v>
      </c>
      <c r="U112" s="5">
        <f t="shared" ref="U112:U113" si="891">_xlfn.POISSON.DIST(1,K112,FALSE) * _xlfn.POISSON.DIST(2,L112,FALSE)</f>
        <v>8.6340535916030234E-2</v>
      </c>
      <c r="V112" s="5">
        <f t="shared" ref="V112:V113" si="892">_xlfn.POISSON.DIST(3,K112,FALSE) * _xlfn.POISSON.DIST(3,L112,FALSE)</f>
        <v>2.720210400850246E-2</v>
      </c>
      <c r="W112" s="5">
        <f t="shared" ref="W112:W113" si="893">_xlfn.POISSON.DIST(3,K112,FALSE) * _xlfn.POISSON.DIST(0,L112,FALSE)</f>
        <v>1.5790996842831161E-2</v>
      </c>
      <c r="X112" s="5">
        <f t="shared" ref="X112:X113" si="894">_xlfn.POISSON.DIST(3,K112,FALSE) * _xlfn.POISSON.DIST(1,L112,FALSE)</f>
        <v>3.4397294142267346E-2</v>
      </c>
      <c r="Y112" s="5">
        <f t="shared" ref="Y112:Y113" si="895">_xlfn.POISSON.DIST(3,K112,FALSE) * _xlfn.POISSON.DIST(2,L112,FALSE)</f>
        <v>3.7463557750212588E-2</v>
      </c>
      <c r="Z112" s="5">
        <f t="shared" ref="Z112:Z113" si="896">_xlfn.POISSON.DIST(0,K112,FALSE) * _xlfn.POISSON.DIST(3,L112,FALSE)</f>
        <v>3.8853974835510674E-2</v>
      </c>
      <c r="AA112" s="5">
        <f t="shared" ref="AA112:AA113" si="897">_xlfn.POISSON.DIST(1,K112,FALSE) * _xlfn.POISSON.DIST(3,L112,FALSE)</f>
        <v>6.2691436136344245E-2</v>
      </c>
      <c r="AB112" s="5">
        <f t="shared" ref="AB112:AB113" si="898">_xlfn.POISSON.DIST(2,K112,FALSE) * _xlfn.POISSON.DIST(3,L112,FALSE)</f>
        <v>5.0576757995494714E-2</v>
      </c>
      <c r="AC112" s="5">
        <f t="shared" ref="AC112:AC113" si="899">_xlfn.POISSON.DIST(4,K112,FALSE) * _xlfn.POISSON.DIST(4,L112,FALSE)</f>
        <v>5.9754416775814456E-3</v>
      </c>
      <c r="AD112" s="5">
        <f t="shared" ref="AD112:AD113" si="900">_xlfn.POISSON.DIST(4,K112,FALSE) * _xlfn.POISSON.DIST(0,L112,FALSE)</f>
        <v>6.3697490043977886E-3</v>
      </c>
      <c r="AE112" s="5">
        <f t="shared" ref="AE112:AE113" si="901">_xlfn.POISSON.DIST(4,K112,FALSE) * _xlfn.POISSON.DIST(1,L112,FALSE)</f>
        <v>1.3875129752568716E-2</v>
      </c>
      <c r="AF112" s="5">
        <f t="shared" ref="AF112:AF113" si="902">_xlfn.POISSON.DIST(4,K112,FALSE) * _xlfn.POISSON.DIST(2,L112,FALSE)</f>
        <v>1.5111994641994442E-2</v>
      </c>
      <c r="AG112" s="5">
        <f t="shared" ref="AG112:AG113" si="903">_xlfn.POISSON.DIST(4,K112,FALSE) * _xlfn.POISSON.DIST(3,L112,FALSE)</f>
        <v>1.0972744574028933E-2</v>
      </c>
      <c r="AH112" s="5">
        <f t="shared" ref="AH112:AH113" si="904">_xlfn.POISSON.DIST(0,K112,FALSE) * _xlfn.POISSON.DIST(4,L112,FALSE)</f>
        <v>2.1158759233430687E-2</v>
      </c>
      <c r="AI112" s="5">
        <f t="shared" ref="AI112:AI113" si="905">_xlfn.POISSON.DIST(1,K112,FALSE) * _xlfn.POISSON.DIST(4,L112,FALSE)</f>
        <v>3.4139956306209661E-2</v>
      </c>
      <c r="AJ112" s="5">
        <f t="shared" ref="AJ112:AJ113" si="906">_xlfn.POISSON.DIST(2,K112,FALSE) * _xlfn.POISSON.DIST(4,L112,FALSE)</f>
        <v>2.7542650392003265E-2</v>
      </c>
      <c r="AK112" s="5">
        <f t="shared" ref="AK112:AK113" si="907">_xlfn.POISSON.DIST(3,K112,FALSE) * _xlfn.POISSON.DIST(4,L112,FALSE)</f>
        <v>1.4813484895568689E-2</v>
      </c>
      <c r="AL112" s="5">
        <f t="shared" ref="AL112:AL113" si="908">_xlfn.POISSON.DIST(5,K112,FALSE) * _xlfn.POISSON.DIST(5,L112,FALSE)</f>
        <v>8.40073917365024E-4</v>
      </c>
      <c r="AM112" s="5">
        <f t="shared" ref="AM112:AM113" si="909">_xlfn.POISSON.DIST(5,K112,FALSE) * _xlfn.POISSON.DIST(0,L112,FALSE)</f>
        <v>2.0555359630736094E-3</v>
      </c>
      <c r="AN112" s="5">
        <f t="shared" ref="AN112:AN113" si="910">_xlfn.POISSON.DIST(5,K112,FALSE) * _xlfn.POISSON.DIST(1,L112,FALSE)</f>
        <v>4.4775434917492573E-3</v>
      </c>
      <c r="AO112" s="5">
        <f t="shared" ref="AO112:AO113" si="911">_xlfn.POISSON.DIST(5,K112,FALSE) * _xlfn.POISSON.DIST(2,L112,FALSE)</f>
        <v>4.8766832788778103E-3</v>
      </c>
      <c r="AP112" s="5">
        <f t="shared" ref="AP112:AP113" si="912">_xlfn.POISSON.DIST(5,K112,FALSE) * _xlfn.POISSON.DIST(3,L112,FALSE)</f>
        <v>3.5409356114291159E-3</v>
      </c>
      <c r="AQ112" s="5">
        <f t="shared" ref="AQ112:AQ113" si="913">_xlfn.POISSON.DIST(5,K112,FALSE) * _xlfn.POISSON.DIST(4,L112,FALSE)</f>
        <v>1.9282918769699309E-3</v>
      </c>
      <c r="AR112" s="5">
        <f t="shared" ref="AR112:AR113" si="914">_xlfn.POISSON.DIST(0,K112,FALSE) * _xlfn.POISSON.DIST(5,L112,FALSE)</f>
        <v>9.2179622639610714E-3</v>
      </c>
      <c r="AS112" s="5">
        <f t="shared" ref="AS112:AS113" si="915">_xlfn.POISSON.DIST(1,K112,FALSE) * _xlfn.POISSON.DIST(5,L112,FALSE)</f>
        <v>1.487331206201805E-2</v>
      </c>
      <c r="AT112" s="5">
        <f t="shared" ref="AT112:AT113" si="916">_xlfn.POISSON.DIST(2,K112,FALSE) * _xlfn.POISSON.DIST(5,L112,FALSE)</f>
        <v>1.1999149343399063E-2</v>
      </c>
      <c r="AU112" s="5">
        <f t="shared" ref="AU112:AU113" si="917">_xlfn.POISSON.DIST(3,K112,FALSE) * _xlfn.POISSON.DIST(5,L112,FALSE)</f>
        <v>6.4535988740474556E-3</v>
      </c>
      <c r="AV112" s="5">
        <f t="shared" ref="AV112:AV113" si="918">_xlfn.POISSON.DIST(4,K112,FALSE) * _xlfn.POISSON.DIST(5,L112,FALSE)</f>
        <v>2.6032431905278165E-3</v>
      </c>
      <c r="AW112" s="5">
        <f t="shared" ref="AW112:AW113" si="919">_xlfn.POISSON.DIST(6,K112,FALSE) * _xlfn.POISSON.DIST(6,L112,FALSE)</f>
        <v>8.2016739040203013E-5</v>
      </c>
      <c r="AX112" s="5">
        <f t="shared" ref="AX112:AX113" si="920">_xlfn.POISSON.DIST(6,K112,FALSE) * _xlfn.POISSON.DIST(0,L112,FALSE)</f>
        <v>5.5277270901514053E-4</v>
      </c>
      <c r="AY112" s="5">
        <f t="shared" ref="AY112:AY113" si="921">_xlfn.POISSON.DIST(6,K112,FALSE) * _xlfn.POISSON.DIST(1,L112,FALSE)</f>
        <v>1.204096590928249E-3</v>
      </c>
      <c r="AZ112" s="5">
        <f t="shared" ref="AZ112:AZ113" si="922">_xlfn.POISSON.DIST(6,K112,FALSE) * _xlfn.POISSON.DIST(2,L112,FALSE)</f>
        <v>1.3114328698211109E-3</v>
      </c>
      <c r="BA112" s="5">
        <f t="shared" ref="BA112:BA113" si="923">_xlfn.POISSON.DIST(6,K112,FALSE) * _xlfn.POISSON.DIST(3,L112,FALSE)</f>
        <v>9.5222492115929109E-4</v>
      </c>
      <c r="BB112" s="5">
        <f t="shared" ref="BB112:BB113" si="924">_xlfn.POISSON.DIST(6,K112,FALSE) * _xlfn.POISSON.DIST(4,L112,FALSE)</f>
        <v>5.1855435455905384E-4</v>
      </c>
      <c r="BC112" s="5">
        <f t="shared" ref="BC112:BC113" si="925">_xlfn.POISSON.DIST(6,K112,FALSE) * _xlfn.POISSON.DIST(5,L112,FALSE)</f>
        <v>2.2591185141828448E-4</v>
      </c>
      <c r="BD112" s="5">
        <f t="shared" ref="BD112:BD113" si="926">_xlfn.POISSON.DIST(0,K112,FALSE) * _xlfn.POISSON.DIST(6,L112,FALSE)</f>
        <v>3.3465584064729776E-3</v>
      </c>
      <c r="BE112" s="5">
        <f t="shared" ref="BE112:BE113" si="927">_xlfn.POISSON.DIST(1,K112,FALSE) * _xlfn.POISSON.DIST(6,L112,FALSE)</f>
        <v>5.3997191665496975E-3</v>
      </c>
      <c r="BF112" s="5">
        <f t="shared" ref="BF112:BF113" si="928">_xlfn.POISSON.DIST(2,K112,FALSE) * _xlfn.POISSON.DIST(6,L112,FALSE)</f>
        <v>4.3562614985604622E-3</v>
      </c>
      <c r="BG112" s="5">
        <f t="shared" ref="BG112:BG113" si="929">_xlfn.POISSON.DIST(3,K112,FALSE) * _xlfn.POISSON.DIST(6,L112,FALSE)</f>
        <v>2.3429631132670108E-3</v>
      </c>
      <c r="BH112" s="5">
        <f t="shared" ref="BH112:BH113" si="930">_xlfn.POISSON.DIST(4,K112,FALSE) * _xlfn.POISSON.DIST(6,L112,FALSE)</f>
        <v>9.4510100322441407E-4</v>
      </c>
      <c r="BI112" s="5">
        <f t="shared" ref="BI112:BI113" si="931">_xlfn.POISSON.DIST(5,K112,FALSE) * _xlfn.POISSON.DIST(6,L112,FALSE)</f>
        <v>3.0498675843011448E-4</v>
      </c>
      <c r="BJ112" s="8">
        <f t="shared" ref="BJ112:BJ113" si="932">SUM(N112,Q112,T112,W112,X112,Y112,AD112,AE112,AF112,AG112,AM112,AN112,AO112,AP112,AQ112,AX112,AY112,AZ112,BA112,BB112,BC112)</f>
        <v>0.28533311241253301</v>
      </c>
      <c r="BK112" s="8">
        <f t="shared" ref="BK112:BK113" si="933">SUM(M112,P112,S112,V112,AC112,AL112,AY112)</f>
        <v>0.20670639456582562</v>
      </c>
      <c r="BL112" s="8">
        <f t="shared" ref="BL112:BL113" si="934">SUM(O112,R112,U112,AA112,AB112,AH112,AI112,AJ112,AK112,AR112,AS112,AT112,AU112,AV112,BD112,BE112,BF112,BG112,BH112,BI112)</f>
        <v>0.46174848697252435</v>
      </c>
      <c r="BM112" s="8">
        <f t="shared" ref="BM112:BM113" si="935">SUM(S112:BI112)</f>
        <v>0.72129607875929858</v>
      </c>
      <c r="BN112" s="8">
        <f t="shared" ref="BN112:BN113" si="936">SUM(M112:R112)</f>
        <v>0.27022381017520763</v>
      </c>
    </row>
    <row r="113" spans="1:66" x14ac:dyDescent="0.25">
      <c r="A113" t="s">
        <v>61</v>
      </c>
      <c r="B113" t="s">
        <v>69</v>
      </c>
      <c r="C113" t="s">
        <v>385</v>
      </c>
      <c r="D113" s="11"/>
      <c r="E113" s="1">
        <f>VLOOKUP(A113,home!$A$2:$E$670,3,FALSE)</f>
        <v>1.4933000000000001</v>
      </c>
      <c r="F113">
        <f>VLOOKUP(B113,home!$B$2:$E$670,3,FALSE)</f>
        <v>1.3871</v>
      </c>
      <c r="G113">
        <f>VLOOKUP(C113,away!$B$2:$E$670,4,FALSE)</f>
        <v>0.59570000000000001</v>
      </c>
      <c r="H113">
        <f>VLOOKUP(A113,away!$A$2:$E$670,3,FALSE)</f>
        <v>1.2851999999999999</v>
      </c>
      <c r="I113">
        <f>VLOOKUP(C113,away!$B$2:$E$670,3,FALSE)</f>
        <v>1.8121</v>
      </c>
      <c r="J113">
        <f>VLOOKUP(B113,home!$B$2:$E$670,4,FALSE)</f>
        <v>0.77810000000000001</v>
      </c>
      <c r="K113" s="3">
        <f t="shared" si="882"/>
        <v>1.2339070253510001</v>
      </c>
      <c r="L113" s="3">
        <f t="shared" si="883"/>
        <v>1.8121255868519999</v>
      </c>
      <c r="M113" s="5">
        <f t="shared" si="331"/>
        <v>4.7547188821909281E-2</v>
      </c>
      <c r="N113" s="5">
        <f t="shared" si="884"/>
        <v>5.8668810323044399E-2</v>
      </c>
      <c r="O113" s="5">
        <f t="shared" si="885"/>
        <v>8.6161477447065205E-2</v>
      </c>
      <c r="P113" s="5">
        <f t="shared" si="886"/>
        <v>0.1063152523365555</v>
      </c>
      <c r="Q113" s="5">
        <f t="shared" si="887"/>
        <v>3.6195928613294896E-2</v>
      </c>
      <c r="R113" s="5">
        <f t="shared" si="888"/>
        <v>7.8067708941399208E-2</v>
      </c>
      <c r="S113" s="5">
        <f t="shared" si="889"/>
        <v>5.9430079671593521E-2</v>
      </c>
      <c r="T113" s="5">
        <f t="shared" si="890"/>
        <v>6.5591568380020115E-2</v>
      </c>
      <c r="U113" s="5">
        <f t="shared" si="891"/>
        <v>9.6328294515849566E-2</v>
      </c>
      <c r="V113" s="5">
        <f t="shared" si="892"/>
        <v>1.476503675896172E-2</v>
      </c>
      <c r="W113" s="5">
        <f t="shared" si="893"/>
        <v>1.4887470201682611E-2</v>
      </c>
      <c r="X113" s="5">
        <f t="shared" si="894"/>
        <v>2.6977965675965766E-2</v>
      </c>
      <c r="Y113" s="5">
        <f t="shared" si="895"/>
        <v>2.4443730941316293E-2</v>
      </c>
      <c r="Z113" s="5">
        <f t="shared" si="896"/>
        <v>4.7156164293208042E-2</v>
      </c>
      <c r="AA113" s="5">
        <f t="shared" si="897"/>
        <v>5.8186322409995377E-2</v>
      </c>
      <c r="AB113" s="5">
        <f t="shared" si="898"/>
        <v>3.5898256000515827E-2</v>
      </c>
      <c r="AC113" s="5">
        <f t="shared" si="899"/>
        <v>2.0634088046024104E-3</v>
      </c>
      <c r="AD113" s="5">
        <f t="shared" si="900"/>
        <v>4.5924385178899652E-3</v>
      </c>
      <c r="AE113" s="5">
        <f t="shared" si="901"/>
        <v>8.3220753443130832E-3</v>
      </c>
      <c r="AF113" s="5">
        <f t="shared" si="902"/>
        <v>7.540322833569953E-3</v>
      </c>
      <c r="AG113" s="5">
        <f t="shared" si="903"/>
        <v>4.5546706466121608E-3</v>
      </c>
      <c r="AH113" s="5">
        <f t="shared" si="904"/>
        <v>2.1363222973379743E-2</v>
      </c>
      <c r="AI113" s="5">
        <f t="shared" si="905"/>
        <v>2.6360230910993144E-2</v>
      </c>
      <c r="AJ113" s="5">
        <f t="shared" si="906"/>
        <v>1.6263037055474525E-2</v>
      </c>
      <c r="AK113" s="5">
        <f t="shared" si="907"/>
        <v>6.6890252254312166E-3</v>
      </c>
      <c r="AL113" s="5">
        <f t="shared" si="908"/>
        <v>1.8455082890931381E-4</v>
      </c>
      <c r="AM113" s="5">
        <f t="shared" si="909"/>
        <v>1.1333284301433912E-3</v>
      </c>
      <c r="AN113" s="5">
        <f t="shared" si="910"/>
        <v>2.0537334465696487E-3</v>
      </c>
      <c r="AO113" s="5">
        <f t="shared" si="911"/>
        <v>1.860811463551303E-3</v>
      </c>
      <c r="AP113" s="5">
        <f t="shared" si="912"/>
        <v>1.1240080218029443E-3</v>
      </c>
      <c r="AQ113" s="5">
        <f t="shared" si="913"/>
        <v>5.0921092403400411E-4</v>
      </c>
      <c r="AR113" s="5">
        <f t="shared" si="914"/>
        <v>7.7425685935371804E-3</v>
      </c>
      <c r="AS113" s="5">
        <f t="shared" si="915"/>
        <v>9.5536097818275378E-3</v>
      </c>
      <c r="AT113" s="5">
        <f t="shared" si="916"/>
        <v>5.89413311362952E-3</v>
      </c>
      <c r="AU113" s="5">
        <f t="shared" si="917"/>
        <v>2.4242707524204754E-3</v>
      </c>
      <c r="AV113" s="5">
        <f t="shared" si="918"/>
        <v>7.4783117819114556E-4</v>
      </c>
      <c r="AW113" s="5">
        <f t="shared" si="919"/>
        <v>1.1462628805987138E-5</v>
      </c>
      <c r="AX113" s="5">
        <f t="shared" si="920"/>
        <v>2.3307031866399175E-4</v>
      </c>
      <c r="AY113" s="5">
        <f t="shared" si="921"/>
        <v>4.2235268798676871E-4</v>
      </c>
      <c r="AZ113" s="5">
        <f t="shared" si="922"/>
        <v>3.8267805628827147E-4</v>
      </c>
      <c r="BA113" s="5">
        <f t="shared" si="923"/>
        <v>2.3115356577558881E-4</v>
      </c>
      <c r="BB113" s="5">
        <f t="shared" si="924"/>
        <v>1.0471982275850534E-4</v>
      </c>
      <c r="BC113" s="5">
        <f t="shared" si="925"/>
        <v>3.7953094054258794E-5</v>
      </c>
      <c r="BD113" s="5">
        <f t="shared" si="926"/>
        <v>2.338417776050903E-3</v>
      </c>
      <c r="BE113" s="5">
        <f t="shared" si="927"/>
        <v>2.8853901220748709E-3</v>
      </c>
      <c r="BF113" s="5">
        <f t="shared" si="928"/>
        <v>1.7801515712532821E-3</v>
      </c>
      <c r="BG113" s="5">
        <f t="shared" si="929"/>
        <v>7.3218050998634853E-4</v>
      </c>
      <c r="BH113" s="5">
        <f t="shared" si="930"/>
        <v>2.2586066877430857E-4</v>
      </c>
      <c r="BI113" s="5">
        <f t="shared" si="931"/>
        <v>5.5738213190218856E-5</v>
      </c>
      <c r="BJ113" s="8">
        <f t="shared" si="932"/>
        <v>0.25986800130933796</v>
      </c>
      <c r="BK113" s="8">
        <f t="shared" si="933"/>
        <v>0.2307278699105185</v>
      </c>
      <c r="BL113" s="8">
        <f t="shared" si="934"/>
        <v>0.45969772776103968</v>
      </c>
      <c r="BM113" s="8">
        <f t="shared" si="935"/>
        <v>0.58408250673165485</v>
      </c>
      <c r="BN113" s="8">
        <f t="shared" si="936"/>
        <v>0.41295636648326844</v>
      </c>
    </row>
    <row r="114" spans="1:66" x14ac:dyDescent="0.25">
      <c r="A114" t="s">
        <v>13</v>
      </c>
      <c r="B114" t="s">
        <v>52</v>
      </c>
      <c r="C114" t="s">
        <v>278</v>
      </c>
      <c r="D114" s="11"/>
      <c r="E114" s="1">
        <f>VLOOKUP(A114,home!$A$2:$E$670,3,FALSE)</f>
        <v>1.756</v>
      </c>
      <c r="F114">
        <f>VLOOKUP(B114,home!$B$2:$E$670,3,FALSE)</f>
        <v>1.4237</v>
      </c>
      <c r="G114">
        <f>VLOOKUP(C114,away!$B$2:$E$670,4,FALSE)</f>
        <v>0.57589999999999997</v>
      </c>
      <c r="H114">
        <f>VLOOKUP(A114,away!$A$2:$E$670,3,FALSE)</f>
        <v>1.3160000000000001</v>
      </c>
      <c r="I114">
        <f>VLOOKUP(C114,away!$B$2:$E$670,3,FALSE)</f>
        <v>1.3523000000000001</v>
      </c>
      <c r="J114">
        <f>VLOOKUP(B114,home!$B$2:$E$670,4,FALSE)</f>
        <v>0.81420000000000003</v>
      </c>
      <c r="K114" s="3">
        <f t="shared" ref="K114:K117" si="937">E114*F114*G114</f>
        <v>1.4397599054799999</v>
      </c>
      <c r="L114" s="3">
        <f t="shared" ref="L114:L117" si="938">H114*I114*J114</f>
        <v>1.4489721405600002</v>
      </c>
      <c r="M114" s="5">
        <f t="shared" si="331"/>
        <v>5.5646725384373409E-2</v>
      </c>
      <c r="N114" s="5">
        <f t="shared" ref="N114:N117" si="939">_xlfn.POISSON.DIST(1,K114,FALSE) * _xlfn.POISSON.DIST(0,L114,FALSE)</f>
        <v>8.0117924079676966E-2</v>
      </c>
      <c r="O114" s="5">
        <f t="shared" ref="O114:O117" si="940">_xlfn.POISSON.DIST(0,K114,FALSE) * _xlfn.POISSON.DIST(1,L114,FALSE)</f>
        <v>8.0630554795350043E-2</v>
      </c>
      <c r="P114" s="5">
        <f t="shared" ref="P114:P117" si="941">_xlfn.POISSON.DIST(1,K114,FALSE) * _xlfn.POISSON.DIST(1,L114,FALSE)</f>
        <v>0.11608863995095312</v>
      </c>
      <c r="Q114" s="5">
        <f t="shared" ref="Q114:Q117" si="942">_xlfn.POISSON.DIST(2,K114,FALSE) * _xlfn.POISSON.DIST(0,L114,FALSE)</f>
        <v>5.7675287400104781E-2</v>
      </c>
      <c r="R114" s="5">
        <f t="shared" ref="R114:R117" si="943">_xlfn.POISSON.DIST(0,K114,FALSE) * _xlfn.POISSON.DIST(2,L114,FALSE)</f>
        <v>5.8415713788179384E-2</v>
      </c>
      <c r="S114" s="5">
        <f t="shared" ref="S114:S117" si="944">_xlfn.POISSON.DIST(2,K114,FALSE) * _xlfn.POISSON.DIST(2,L114,FALSE)</f>
        <v>6.0545217317704458E-2</v>
      </c>
      <c r="T114" s="5">
        <f t="shared" ref="T114:T117" si="945">_xlfn.POISSON.DIST(2,K114,FALSE) * _xlfn.POISSON.DIST(1,L114,FALSE)</f>
        <v>8.3569884641543024E-2</v>
      </c>
      <c r="U114" s="5">
        <f t="shared" ref="U114:U117" si="946">_xlfn.POISSON.DIST(1,K114,FALSE) * _xlfn.POISSON.DIST(2,L114,FALSE)</f>
        <v>8.4104602562215872E-2</v>
      </c>
      <c r="V114" s="5">
        <f t="shared" ref="V114:V117" si="947">_xlfn.POISSON.DIST(3,K114,FALSE) * _xlfn.POISSON.DIST(3,L114,FALSE)</f>
        <v>1.4034192958441286E-2</v>
      </c>
      <c r="W114" s="5">
        <f t="shared" ref="W114:W117" si="948">_xlfn.POISSON.DIST(3,K114,FALSE) * _xlfn.POISSON.DIST(0,L114,FALSE)</f>
        <v>2.7679522111902218E-2</v>
      </c>
      <c r="X114" s="5">
        <f t="shared" ref="X114:X117" si="949">_xlfn.POISSON.DIST(3,K114,FALSE) * _xlfn.POISSON.DIST(1,L114,FALSE)</f>
        <v>4.0106856404160812E-2</v>
      </c>
      <c r="Y114" s="5">
        <f t="shared" ref="Y114:Y117" si="950">_xlfn.POISSON.DIST(3,K114,FALSE) * _xlfn.POISSON.DIST(2,L114,FALSE)</f>
        <v>2.905685878753473E-2</v>
      </c>
      <c r="Z114" s="5">
        <f t="shared" ref="Z114:Z117" si="951">_xlfn.POISSON.DIST(0,K114,FALSE) * _xlfn.POISSON.DIST(3,L114,FALSE)</f>
        <v>2.8214247283332872E-2</v>
      </c>
      <c r="AA114" s="5">
        <f t="shared" ref="AA114:AA117" si="952">_xlfn.POISSON.DIST(1,K114,FALSE) * _xlfn.POISSON.DIST(3,L114,FALSE)</f>
        <v>4.0621742001840676E-2</v>
      </c>
      <c r="AB114" s="5">
        <f t="shared" ref="AB114:AB117" si="953">_xlfn.POISSON.DIST(2,K114,FALSE) * _xlfn.POISSON.DIST(3,L114,FALSE)</f>
        <v>2.9242777712501545E-2</v>
      </c>
      <c r="AC114" s="5">
        <f t="shared" ref="AC114:AC117" si="954">_xlfn.POISSON.DIST(4,K114,FALSE) * _xlfn.POISSON.DIST(4,L114,FALSE)</f>
        <v>1.8298587676331213E-3</v>
      </c>
      <c r="AD114" s="5">
        <f t="shared" ref="AD114:AD117" si="955">_xlfn.POISSON.DIST(4,K114,FALSE) * _xlfn.POISSON.DIST(0,L114,FALSE)</f>
        <v>9.9629665348909772E-3</v>
      </c>
      <c r="AE114" s="5">
        <f t="shared" ref="AE114:AE117" si="956">_xlfn.POISSON.DIST(4,K114,FALSE) * _xlfn.POISSON.DIST(1,L114,FALSE)</f>
        <v>1.4436060946388628E-2</v>
      </c>
      <c r="AF114" s="5">
        <f t="shared" ref="AF114:AF117" si="957">_xlfn.POISSON.DIST(4,K114,FALSE) * _xlfn.POISSON.DIST(2,L114,FALSE)</f>
        <v>1.0458725065371679E-2</v>
      </c>
      <c r="AG114" s="5">
        <f t="shared" ref="AG114:AG117" si="958">_xlfn.POISSON.DIST(4,K114,FALSE) * _xlfn.POISSON.DIST(3,L114,FALSE)</f>
        <v>5.0514670818333773E-3</v>
      </c>
      <c r="AH114" s="5">
        <f t="shared" ref="AH114:AH117" si="959">_xlfn.POISSON.DIST(0,K114,FALSE) * _xlfn.POISSON.DIST(4,L114,FALSE)</f>
        <v>1.0220414570104999E-2</v>
      </c>
      <c r="AI114" s="5">
        <f t="shared" ref="AI114:AI117" si="960">_xlfn.POISSON.DIST(1,K114,FALSE) * _xlfn.POISSON.DIST(4,L114,FALSE)</f>
        <v>1.4714943115420785E-2</v>
      </c>
      <c r="AJ114" s="5">
        <f t="shared" ref="AJ114:AJ117" si="961">_xlfn.POISSON.DIST(2,K114,FALSE) * _xlfn.POISSON.DIST(4,L114,FALSE)</f>
        <v>1.0592992554500906E-2</v>
      </c>
      <c r="AK114" s="5">
        <f t="shared" ref="AK114:AK117" si="962">_xlfn.POISSON.DIST(3,K114,FALSE) * _xlfn.POISSON.DIST(4,L114,FALSE)</f>
        <v>5.083788653006187E-3</v>
      </c>
      <c r="AL114" s="5">
        <f t="shared" ref="AL114:AL117" si="963">_xlfn.POISSON.DIST(5,K114,FALSE) * _xlfn.POISSON.DIST(5,L114,FALSE)</f>
        <v>1.5269600442401532E-4</v>
      </c>
      <c r="AM114" s="5">
        <f t="shared" ref="AM114:AM117" si="964">_xlfn.POISSON.DIST(5,K114,FALSE) * _xlfn.POISSON.DIST(0,L114,FALSE)</f>
        <v>2.8688559513150073E-3</v>
      </c>
      <c r="AN114" s="5">
        <f t="shared" ref="AN114:AN117" si="965">_xlfn.POISSON.DIST(5,K114,FALSE) * _xlfn.POISSON.DIST(1,L114,FALSE)</f>
        <v>4.1568923487352019E-3</v>
      </c>
      <c r="AO114" s="5">
        <f t="shared" ref="AO114:AO117" si="966">_xlfn.POISSON.DIST(5,K114,FALSE) * _xlfn.POISSON.DIST(2,L114,FALSE)</f>
        <v>3.0116106023121668E-3</v>
      </c>
      <c r="AP114" s="5">
        <f t="shared" ref="AP114:AP117" si="967">_xlfn.POISSON.DIST(5,K114,FALSE) * _xlfn.POISSON.DIST(3,L114,FALSE)</f>
        <v>1.4545799536551508E-3</v>
      </c>
      <c r="AQ114" s="5">
        <f t="shared" ref="AQ114:AQ117" si="968">_xlfn.POISSON.DIST(5,K114,FALSE) * _xlfn.POISSON.DIST(4,L114,FALSE)</f>
        <v>5.269114572658424E-4</v>
      </c>
      <c r="AR114" s="5">
        <f t="shared" ref="AR114:AR117" si="969">_xlfn.POISSON.DIST(0,K114,FALSE) * _xlfn.POISSON.DIST(5,L114,FALSE)</f>
        <v>2.9618191954111305E-3</v>
      </c>
      <c r="AS114" s="5">
        <f t="shared" ref="AS114:AS117" si="970">_xlfn.POISSON.DIST(1,K114,FALSE) * _xlfn.POISSON.DIST(5,L114,FALSE)</f>
        <v>4.264308524833978E-3</v>
      </c>
      <c r="AT114" s="5">
        <f t="shared" ref="AT114:AT117" si="971">_xlfn.POISSON.DIST(2,K114,FALSE) * _xlfn.POISSON.DIST(5,L114,FALSE)</f>
        <v>3.0697902193262639E-3</v>
      </c>
      <c r="AU114" s="5">
        <f t="shared" ref="AU114:AU117" si="972">_xlfn.POISSON.DIST(3,K114,FALSE) * _xlfn.POISSON.DIST(5,L114,FALSE)</f>
        <v>1.4732536253402029E-3</v>
      </c>
      <c r="AV114" s="5">
        <f t="shared" ref="AV114:AV117" si="973">_xlfn.POISSON.DIST(4,K114,FALSE) * _xlfn.POISSON.DIST(5,L114,FALSE)</f>
        <v>5.3028287509196946E-4</v>
      </c>
      <c r="AW114" s="5">
        <f t="shared" ref="AW114:AW117" si="974">_xlfn.POISSON.DIST(6,K114,FALSE) * _xlfn.POISSON.DIST(6,L114,FALSE)</f>
        <v>8.848614659456329E-6</v>
      </c>
      <c r="AX114" s="5">
        <f t="shared" ref="AX114:AX117" si="975">_xlfn.POISSON.DIST(6,K114,FALSE) * _xlfn.POISSON.DIST(0,L114,FALSE)</f>
        <v>6.8841062888350449E-4</v>
      </c>
      <c r="AY114" s="5">
        <f t="shared" ref="AY114:AY117" si="976">_xlfn.POISSON.DIST(6,K114,FALSE) * _xlfn.POISSON.DIST(1,L114,FALSE)</f>
        <v>9.9748782251758727E-4</v>
      </c>
      <c r="AZ114" s="5">
        <f t="shared" ref="AZ114:AZ117" si="977">_xlfn.POISSON.DIST(6,K114,FALSE) * _xlfn.POISSON.DIST(2,L114,FALSE)</f>
        <v>7.2266603268792123E-4</v>
      </c>
      <c r="BA114" s="5">
        <f t="shared" ref="BA114:BA117" si="978">_xlfn.POISSON.DIST(6,K114,FALSE) * _xlfn.POISSON.DIST(3,L114,FALSE)</f>
        <v>3.4904098276460684E-4</v>
      </c>
      <c r="BB114" s="5">
        <f t="shared" ref="BB114:BB117" si="979">_xlfn.POISSON.DIST(6,K114,FALSE) * _xlfn.POISSON.DIST(4,L114,FALSE)</f>
        <v>1.2643766498489961E-4</v>
      </c>
      <c r="BC114" s="5">
        <f t="shared" ref="BC114:BC117" si="980">_xlfn.POISSON.DIST(6,K114,FALSE) * _xlfn.POISSON.DIST(5,L114,FALSE)</f>
        <v>3.6640930816115627E-5</v>
      </c>
      <c r="BD114" s="5">
        <f t="shared" ref="BD114:BD117" si="981">_xlfn.POISSON.DIST(0,K114,FALSE) * _xlfn.POISSON.DIST(6,L114,FALSE)</f>
        <v>7.152655832544277E-4</v>
      </c>
      <c r="BE114" s="5">
        <f t="shared" ref="BE114:BE117" si="982">_xlfn.POISSON.DIST(1,K114,FALSE) * _xlfn.POISSON.DIST(6,L114,FALSE)</f>
        <v>1.0298107085394918E-3</v>
      </c>
      <c r="BF114" s="5">
        <f t="shared" ref="BF114:BF117" si="983">_xlfn.POISSON.DIST(2,K114,FALSE) * _xlfn.POISSON.DIST(6,L114,FALSE)</f>
        <v>7.4134008419455535E-4</v>
      </c>
      <c r="BG114" s="5">
        <f t="shared" ref="BG114:BG117" si="984">_xlfn.POISSON.DIST(3,K114,FALSE) * _xlfn.POISSON.DIST(6,L114,FALSE)</f>
        <v>3.5578390984949596E-4</v>
      </c>
      <c r="BH114" s="5">
        <f t="shared" ref="BH114:BH117" si="985">_xlfn.POISSON.DIST(4,K114,FALSE) * _xlfn.POISSON.DIST(6,L114,FALSE)</f>
        <v>1.2806085210405378E-4</v>
      </c>
      <c r="BI114" s="5">
        <f t="shared" ref="BI114:BI117" si="986">_xlfn.POISSON.DIST(5,K114,FALSE) * _xlfn.POISSON.DIST(6,L114,FALSE)</f>
        <v>3.6875376064204146E-5</v>
      </c>
      <c r="BJ114" s="8">
        <f t="shared" ref="BJ114:BJ117" si="987">SUM(N114,Q114,T114,W114,X114,Y114,AD114,AE114,AF114,AG114,AM114,AN114,AO114,AP114,AQ114,AX114,AY114,AZ114,BA114,BB114,BC114)</f>
        <v>0.37305508742934518</v>
      </c>
      <c r="BK114" s="8">
        <f t="shared" ref="BK114:BK117" si="988">SUM(M114,P114,S114,V114,AC114,AL114,AY114)</f>
        <v>0.24929481820604699</v>
      </c>
      <c r="BL114" s="8">
        <f t="shared" ref="BL114:BL117" si="989">SUM(O114,R114,U114,AA114,AB114,AH114,AI114,AJ114,AK114,AR114,AS114,AT114,AU114,AV114,BD114,BE114,BF114,BG114,BH114,BI114)</f>
        <v>0.34893412070713004</v>
      </c>
      <c r="BM114" s="8">
        <f t="shared" ref="BM114:BM117" si="990">SUM(S114:BI114)</f>
        <v>0.5499347890193591</v>
      </c>
      <c r="BN114" s="8">
        <f t="shared" ref="BN114:BN117" si="991">SUM(M114:R114)</f>
        <v>0.44857484539863768</v>
      </c>
    </row>
    <row r="115" spans="1:66" x14ac:dyDescent="0.25">
      <c r="A115" t="s">
        <v>28</v>
      </c>
      <c r="B115" t="s">
        <v>793</v>
      </c>
      <c r="C115" t="s">
        <v>298</v>
      </c>
      <c r="D115" s="11"/>
      <c r="E115" s="1">
        <f>VLOOKUP(A115,home!$A$2:$E$670,3,FALSE)</f>
        <v>1.381</v>
      </c>
      <c r="F115">
        <f>VLOOKUP(B115,home!$B$2:$E$670,3,FALSE)</f>
        <v>1.2069000000000001</v>
      </c>
      <c r="G115">
        <f>VLOOKUP(C115,away!$B$2:$E$670,4,FALSE)</f>
        <v>0.78169999999999995</v>
      </c>
      <c r="H115">
        <f>VLOOKUP(A115,away!$A$2:$E$670,3,FALSE)</f>
        <v>1.2659</v>
      </c>
      <c r="I115">
        <f>VLOOKUP(C115,away!$B$2:$E$670,3,FALSE)</f>
        <v>1.8107</v>
      </c>
      <c r="J115">
        <f>VLOOKUP(B115,home!$B$2:$E$670,4,FALSE)</f>
        <v>0.68459999999999999</v>
      </c>
      <c r="K115" s="3">
        <f t="shared" si="937"/>
        <v>1.3028819811299999</v>
      </c>
      <c r="L115" s="3">
        <f t="shared" si="938"/>
        <v>1.5692162479979999</v>
      </c>
      <c r="M115" s="5">
        <f t="shared" si="331"/>
        <v>5.6580083963691227E-2</v>
      </c>
      <c r="N115" s="5">
        <f t="shared" si="939"/>
        <v>7.3717171887115754E-2</v>
      </c>
      <c r="O115" s="5">
        <f t="shared" si="940"/>
        <v>8.878638706891534E-2</v>
      </c>
      <c r="P115" s="5">
        <f t="shared" si="941"/>
        <v>0.11567818388172341</v>
      </c>
      <c r="Q115" s="5">
        <f t="shared" si="942"/>
        <v>4.8022387475793057E-2</v>
      </c>
      <c r="R115" s="5">
        <f t="shared" si="943"/>
        <v>6.966252059479075E-2</v>
      </c>
      <c r="S115" s="5">
        <f t="shared" si="944"/>
        <v>5.9126115095379711E-2</v>
      </c>
      <c r="T115" s="5">
        <f t="shared" si="945"/>
        <v>7.5357510694670116E-2</v>
      </c>
      <c r="U115" s="5">
        <f t="shared" si="946"/>
        <v>9.0762042843050394E-2</v>
      </c>
      <c r="V115" s="5">
        <f t="shared" si="947"/>
        <v>1.3431505958889881E-2</v>
      </c>
      <c r="W115" s="5">
        <f t="shared" si="948"/>
        <v>2.0855834444351247E-2</v>
      </c>
      <c r="X115" s="5">
        <f t="shared" si="949"/>
        <v>3.2727314275632316E-2</v>
      </c>
      <c r="Y115" s="5">
        <f t="shared" si="950"/>
        <v>2.5678116657329567E-2</v>
      </c>
      <c r="Z115" s="5">
        <f t="shared" si="951"/>
        <v>3.643851973128031E-2</v>
      </c>
      <c r="AA115" s="5">
        <f t="shared" si="952"/>
        <v>4.7475090776935076E-2</v>
      </c>
      <c r="AB115" s="5">
        <f t="shared" si="953"/>
        <v>3.092722016288988E-2</v>
      </c>
      <c r="AC115" s="5">
        <f t="shared" si="954"/>
        <v>1.716297621082971E-3</v>
      </c>
      <c r="AD115" s="5">
        <f t="shared" si="955"/>
        <v>6.793172724743916E-3</v>
      </c>
      <c r="AE115" s="5">
        <f t="shared" si="956"/>
        <v>1.0659957015124996E-2</v>
      </c>
      <c r="AF115" s="5">
        <f t="shared" si="957"/>
        <v>8.3638888755472058E-3</v>
      </c>
      <c r="AG115" s="5">
        <f t="shared" si="958"/>
        <v>4.3749167733194644E-3</v>
      </c>
      <c r="AH115" s="5">
        <f t="shared" si="959"/>
        <v>1.4294979303830189E-2</v>
      </c>
      <c r="AI115" s="5">
        <f t="shared" si="960"/>
        <v>1.862467095558662E-2</v>
      </c>
      <c r="AJ115" s="5">
        <f t="shared" si="961"/>
        <v>1.2132874096254534E-2</v>
      </c>
      <c r="AK115" s="5">
        <f t="shared" si="962"/>
        <v>5.2692343464429874E-3</v>
      </c>
      <c r="AL115" s="5">
        <f t="shared" si="963"/>
        <v>1.4035906481496701E-4</v>
      </c>
      <c r="AM115" s="5">
        <f t="shared" si="964"/>
        <v>1.7701404675545263E-3</v>
      </c>
      <c r="AN115" s="5">
        <f t="shared" si="965"/>
        <v>2.7777331829253386E-3</v>
      </c>
      <c r="AO115" s="5">
        <f t="shared" si="966"/>
        <v>2.1794320216248215E-3</v>
      </c>
      <c r="AP115" s="5">
        <f t="shared" si="967"/>
        <v>1.1400000465802661E-3</v>
      </c>
      <c r="AQ115" s="5">
        <f t="shared" si="968"/>
        <v>4.4722664895305737E-4</v>
      </c>
      <c r="AR115" s="5">
        <f t="shared" si="969"/>
        <v>4.4863827576730924E-3</v>
      </c>
      <c r="AS115" s="5">
        <f t="shared" si="970"/>
        <v>5.84522725542459E-3</v>
      </c>
      <c r="AT115" s="5">
        <f t="shared" si="971"/>
        <v>3.807820633351331E-3</v>
      </c>
      <c r="AU115" s="5">
        <f t="shared" si="972"/>
        <v>1.6537136301894909E-3</v>
      </c>
      <c r="AV115" s="5">
        <f t="shared" si="973"/>
        <v>5.3864842268074237E-4</v>
      </c>
      <c r="AW115" s="5">
        <f t="shared" si="974"/>
        <v>7.9712391572034781E-6</v>
      </c>
      <c r="AX115" s="5">
        <f t="shared" si="975"/>
        <v>3.843806865409707E-4</v>
      </c>
      <c r="AY115" s="5">
        <f t="shared" si="976"/>
        <v>6.0317641873671726E-4</v>
      </c>
      <c r="AZ115" s="5">
        <f t="shared" si="977"/>
        <v>4.732571183454511E-4</v>
      </c>
      <c r="BA115" s="5">
        <f t="shared" si="978"/>
        <v>2.4754758652946468E-4</v>
      </c>
      <c r="BB115" s="5">
        <f t="shared" si="979"/>
        <v>9.7113923733681672E-5</v>
      </c>
      <c r="BC115" s="5">
        <f t="shared" si="980"/>
        <v>3.0478549405946361E-5</v>
      </c>
      <c r="BD115" s="5">
        <f t="shared" si="981"/>
        <v>1.1733507863464494E-3</v>
      </c>
      <c r="BE115" s="5">
        <f t="shared" si="982"/>
        <v>1.5287375970755052E-3</v>
      </c>
      <c r="BF115" s="5">
        <f t="shared" si="983"/>
        <v>9.9588233455282491E-4</v>
      </c>
      <c r="BG115" s="5">
        <f t="shared" si="984"/>
        <v>4.3250571633818459E-4</v>
      </c>
      <c r="BH115" s="5">
        <f t="shared" si="985"/>
        <v>1.4087597613818601E-4</v>
      </c>
      <c r="BI115" s="5">
        <f t="shared" si="986"/>
        <v>3.6708954176908474E-5</v>
      </c>
      <c r="BJ115" s="8">
        <f t="shared" si="987"/>
        <v>0.31670075747455784</v>
      </c>
      <c r="BK115" s="8">
        <f t="shared" si="988"/>
        <v>0.24727572200431891</v>
      </c>
      <c r="BL115" s="8">
        <f t="shared" si="989"/>
        <v>0.39857487421264315</v>
      </c>
      <c r="BM115" s="8">
        <f t="shared" si="990"/>
        <v>0.54594793337119119</v>
      </c>
      <c r="BN115" s="8">
        <f t="shared" si="991"/>
        <v>0.45244673487202958</v>
      </c>
    </row>
    <row r="116" spans="1:66" x14ac:dyDescent="0.25">
      <c r="A116" t="s">
        <v>13</v>
      </c>
      <c r="B116" t="s">
        <v>236</v>
      </c>
      <c r="C116" t="s">
        <v>331</v>
      </c>
      <c r="D116" s="11"/>
      <c r="E116" s="1">
        <f>VLOOKUP(A116,home!$A$2:$E$670,3,FALSE)</f>
        <v>1.756</v>
      </c>
      <c r="F116">
        <f>VLOOKUP(B116,home!$B$2:$E$670,3,FALSE)</f>
        <v>0.65080000000000005</v>
      </c>
      <c r="G116">
        <f>VLOOKUP(C116,away!$B$2:$E$670,4,FALSE)</f>
        <v>0.73319999999999996</v>
      </c>
      <c r="H116">
        <f>VLOOKUP(A116,away!$A$2:$E$670,3,FALSE)</f>
        <v>1.3160000000000001</v>
      </c>
      <c r="I116">
        <f>VLOOKUP(C116,away!$B$2:$E$670,3,FALSE)</f>
        <v>1.5622</v>
      </c>
      <c r="J116">
        <f>VLOOKUP(B116,home!$B$2:$E$670,4,FALSE)</f>
        <v>0.92269999999999996</v>
      </c>
      <c r="K116" s="3">
        <f t="shared" si="937"/>
        <v>0.83790447936000012</v>
      </c>
      <c r="L116" s="3">
        <f t="shared" si="938"/>
        <v>1.8969375930400003</v>
      </c>
      <c r="M116" s="5">
        <f t="shared" si="331"/>
        <v>6.4904256467972959E-2</v>
      </c>
      <c r="N116" s="5">
        <f t="shared" si="939"/>
        <v>5.4383567224044804E-2</v>
      </c>
      <c r="O116" s="5">
        <f t="shared" si="940"/>
        <v>0.12311932404240751</v>
      </c>
      <c r="P116" s="5">
        <f t="shared" si="941"/>
        <v>0.10316223311090861</v>
      </c>
      <c r="Q116" s="5">
        <f t="shared" si="942"/>
        <v>2.2784117290301414E-2</v>
      </c>
      <c r="R116" s="5">
        <f t="shared" si="943"/>
        <v>0.1167748371028582</v>
      </c>
      <c r="S116" s="5">
        <f t="shared" si="944"/>
        <v>4.0992867492754388E-2</v>
      </c>
      <c r="T116" s="5">
        <f t="shared" si="945"/>
        <v>4.3220048612205422E-2</v>
      </c>
      <c r="U116" s="5">
        <f t="shared" si="946"/>
        <v>9.7846159085019216E-2</v>
      </c>
      <c r="V116" s="5">
        <f t="shared" si="947"/>
        <v>7.2395795528600853E-3</v>
      </c>
      <c r="W116" s="5">
        <f t="shared" si="948"/>
        <v>6.3636379786023945E-3</v>
      </c>
      <c r="X116" s="5">
        <f t="shared" si="949"/>
        <v>1.2071424110107962E-2</v>
      </c>
      <c r="Y116" s="5">
        <f t="shared" si="950"/>
        <v>1.1449369097996613E-2</v>
      </c>
      <c r="Z116" s="5">
        <f t="shared" si="951"/>
        <v>7.3838192807177988E-2</v>
      </c>
      <c r="AA116" s="5">
        <f t="shared" si="952"/>
        <v>6.1869352500981772E-2</v>
      </c>
      <c r="AB116" s="5">
        <f t="shared" si="953"/>
        <v>2.5920303797837729E-2</v>
      </c>
      <c r="AC116" s="5">
        <f t="shared" si="954"/>
        <v>7.1918549154173451E-4</v>
      </c>
      <c r="AD116" s="5">
        <f t="shared" si="955"/>
        <v>1.3330301918240905E-3</v>
      </c>
      <c r="AE116" s="5">
        <f t="shared" si="956"/>
        <v>2.5286750835284404E-3</v>
      </c>
      <c r="AF116" s="5">
        <f t="shared" si="957"/>
        <v>2.3983694132643312E-3</v>
      </c>
      <c r="AG116" s="5">
        <f t="shared" si="958"/>
        <v>1.5165190340061328E-3</v>
      </c>
      <c r="AH116" s="5">
        <f t="shared" si="959"/>
        <v>3.5016610934517897E-2</v>
      </c>
      <c r="AI116" s="5">
        <f t="shared" si="960"/>
        <v>2.9340575154038904E-2</v>
      </c>
      <c r="AJ116" s="5">
        <f t="shared" si="961"/>
        <v>1.2292299674283962E-2</v>
      </c>
      <c r="AK116" s="5">
        <f t="shared" si="962"/>
        <v>3.4332576529060009E-3</v>
      </c>
      <c r="AL116" s="5">
        <f t="shared" si="963"/>
        <v>4.5724447280293415E-5</v>
      </c>
      <c r="AM116" s="5">
        <f t="shared" si="964"/>
        <v>2.2339039377030522E-4</v>
      </c>
      <c r="AN116" s="5">
        <f t="shared" si="965"/>
        <v>4.2375763586690067E-4</v>
      </c>
      <c r="AO116" s="5">
        <f t="shared" si="966"/>
        <v>4.0192089490683982E-4</v>
      </c>
      <c r="AP116" s="5">
        <f t="shared" si="967"/>
        <v>2.5413961832568792E-4</v>
      </c>
      <c r="AQ116" s="5">
        <f t="shared" si="968"/>
        <v>1.2052174897070861E-4</v>
      </c>
      <c r="AR116" s="5">
        <f t="shared" si="969"/>
        <v>1.3284865132508504E-2</v>
      </c>
      <c r="AS116" s="5">
        <f t="shared" si="970"/>
        <v>1.1131448002222356E-2</v>
      </c>
      <c r="AT116" s="5">
        <f t="shared" si="971"/>
        <v>4.663545071412519E-3</v>
      </c>
      <c r="AU116" s="5">
        <f t="shared" si="972"/>
        <v>1.3025351016779337E-3</v>
      </c>
      <c r="AV116" s="5">
        <f t="shared" si="973"/>
        <v>2.7284999905489342E-4</v>
      </c>
      <c r="AW116" s="5">
        <f t="shared" si="974"/>
        <v>2.0188010368800812E-6</v>
      </c>
      <c r="AX116" s="5">
        <f t="shared" si="975"/>
        <v>3.1196635264355487E-5</v>
      </c>
      <c r="AY116" s="5">
        <f t="shared" si="976"/>
        <v>5.9178070209313293E-5</v>
      </c>
      <c r="AZ116" s="5">
        <f t="shared" si="977"/>
        <v>5.6128553031803466E-5</v>
      </c>
      <c r="BA116" s="5">
        <f t="shared" si="978"/>
        <v>3.5490787429655762E-5</v>
      </c>
      <c r="BB116" s="5">
        <f t="shared" si="979"/>
        <v>1.6830952220476361E-5</v>
      </c>
      <c r="BC116" s="5">
        <f t="shared" si="980"/>
        <v>6.3854531987363342E-6</v>
      </c>
      <c r="BD116" s="5">
        <f t="shared" si="981"/>
        <v>4.2000933480536226E-3</v>
      </c>
      <c r="BE116" s="5">
        <f t="shared" si="982"/>
        <v>3.51927703006427E-3</v>
      </c>
      <c r="BF116" s="5">
        <f t="shared" si="983"/>
        <v>1.474408993799805E-3</v>
      </c>
      <c r="BG116" s="5">
        <f t="shared" si="984"/>
        <v>4.1180463343784242E-4</v>
      </c>
      <c r="BH116" s="5">
        <f t="shared" si="985"/>
        <v>8.6263236744692749E-5</v>
      </c>
      <c r="BI116" s="5">
        <f t="shared" si="986"/>
        <v>1.4456070494494047E-5</v>
      </c>
      <c r="BJ116" s="8">
        <f t="shared" si="987"/>
        <v>0.15967769877907634</v>
      </c>
      <c r="BK116" s="8">
        <f t="shared" si="988"/>
        <v>0.21712302463352737</v>
      </c>
      <c r="BL116" s="8">
        <f t="shared" si="989"/>
        <v>0.54597426656432191</v>
      </c>
      <c r="BM116" s="8">
        <f t="shared" si="990"/>
        <v>0.51142768827643792</v>
      </c>
      <c r="BN116" s="8">
        <f t="shared" si="991"/>
        <v>0.48512833523849352</v>
      </c>
    </row>
    <row r="117" spans="1:66" x14ac:dyDescent="0.25">
      <c r="A117" t="s">
        <v>61</v>
      </c>
      <c r="B117" t="s">
        <v>66</v>
      </c>
      <c r="C117" t="s">
        <v>260</v>
      </c>
      <c r="D117" s="11"/>
      <c r="E117" s="1">
        <f>VLOOKUP(A117,home!$A$2:$E$670,3,FALSE)</f>
        <v>1.4933000000000001</v>
      </c>
      <c r="F117">
        <f>VLOOKUP(B117,home!$B$2:$E$670,3,FALSE)</f>
        <v>1.2138</v>
      </c>
      <c r="G117">
        <f>VLOOKUP(C117,away!$B$2:$E$670,4,FALSE)</f>
        <v>0.89880000000000004</v>
      </c>
      <c r="H117">
        <f>VLOOKUP(A117,away!$A$2:$E$670,3,FALSE)</f>
        <v>1.2851999999999999</v>
      </c>
      <c r="I117">
        <f>VLOOKUP(C117,away!$B$2:$E$670,3,FALSE)</f>
        <v>0.91320000000000001</v>
      </c>
      <c r="J117">
        <f>VLOOKUP(B117,home!$B$2:$E$670,4,FALSE)</f>
        <v>1.0212000000000001</v>
      </c>
      <c r="K117" s="3">
        <f t="shared" si="937"/>
        <v>1.6291357049520001</v>
      </c>
      <c r="L117" s="3">
        <f t="shared" si="938"/>
        <v>1.198525906368</v>
      </c>
      <c r="M117" s="5">
        <f t="shared" si="331"/>
        <v>5.9151010127237454E-2</v>
      </c>
      <c r="N117" s="5">
        <f t="shared" si="939"/>
        <v>9.6365022582259902E-2</v>
      </c>
      <c r="O117" s="5">
        <f t="shared" si="940"/>
        <v>7.0894018025330019E-2</v>
      </c>
      <c r="P117" s="5">
        <f t="shared" si="941"/>
        <v>0.11549597603257583</v>
      </c>
      <c r="Q117" s="5">
        <f t="shared" si="942"/>
        <v>7.8495849498632711E-2</v>
      </c>
      <c r="R117" s="5">
        <f t="shared" si="943"/>
        <v>4.2484158604938996E-2</v>
      </c>
      <c r="S117" s="5">
        <f t="shared" si="944"/>
        <v>5.6378244644612302E-2</v>
      </c>
      <c r="T117" s="5">
        <f t="shared" si="945"/>
        <v>9.4079309166474889E-2</v>
      </c>
      <c r="U117" s="5">
        <f t="shared" si="946"/>
        <v>6.9212459678149874E-2</v>
      </c>
      <c r="V117" s="5">
        <f t="shared" si="947"/>
        <v>1.2231331258429885E-2</v>
      </c>
      <c r="W117" s="5">
        <f t="shared" si="948"/>
        <v>4.2626797036253689E-2</v>
      </c>
      <c r="X117" s="5">
        <f t="shared" si="949"/>
        <v>5.1089320553440731E-2</v>
      </c>
      <c r="Y117" s="5">
        <f t="shared" si="950"/>
        <v>3.0615937111018923E-2</v>
      </c>
      <c r="Z117" s="5">
        <f t="shared" si="951"/>
        <v>1.6972788232755467E-2</v>
      </c>
      <c r="AA117" s="5">
        <f t="shared" si="952"/>
        <v>2.7650975322571089E-2</v>
      </c>
      <c r="AB117" s="5">
        <f t="shared" si="953"/>
        <v>2.2523595587373609E-2</v>
      </c>
      <c r="AC117" s="5">
        <f t="shared" si="954"/>
        <v>1.4926515401336487E-3</v>
      </c>
      <c r="AD117" s="5">
        <f t="shared" si="955"/>
        <v>1.7361209259875752E-2</v>
      </c>
      <c r="AE117" s="5">
        <f t="shared" si="956"/>
        <v>2.08078590638371E-2</v>
      </c>
      <c r="AF117" s="5">
        <f t="shared" si="957"/>
        <v>1.2469379072031484E-2</v>
      </c>
      <c r="AG117" s="5">
        <f t="shared" si="958"/>
        <v>4.9816246180509035E-3</v>
      </c>
      <c r="AH117" s="5">
        <f t="shared" si="959"/>
        <v>5.0855816000638376E-3</v>
      </c>
      <c r="AI117" s="5">
        <f t="shared" si="960"/>
        <v>8.2851025651109206E-3</v>
      </c>
      <c r="AJ117" s="5">
        <f t="shared" si="961"/>
        <v>6.7487782040058031E-3</v>
      </c>
      <c r="AK117" s="5">
        <f t="shared" si="962"/>
        <v>3.6648918456492281E-3</v>
      </c>
      <c r="AL117" s="5">
        <f t="shared" si="963"/>
        <v>1.1657974809453337E-4</v>
      </c>
      <c r="AM117" s="5">
        <f t="shared" si="964"/>
        <v>5.6567531772813732E-3</v>
      </c>
      <c r="AN117" s="5">
        <f t="shared" si="965"/>
        <v>6.7797652289012219E-3</v>
      </c>
      <c r="AO117" s="5">
        <f t="shared" si="966"/>
        <v>4.0628621329655444E-3</v>
      </c>
      <c r="AP117" s="5">
        <f t="shared" si="967"/>
        <v>1.6231485067869189E-3</v>
      </c>
      <c r="AQ117" s="5">
        <f t="shared" si="968"/>
        <v>4.8634638381666391E-4</v>
      </c>
      <c r="AR117" s="5">
        <f t="shared" si="969"/>
        <v>1.2190402593249879E-3</v>
      </c>
      <c r="AS117" s="5">
        <f t="shared" si="970"/>
        <v>1.9859820122402833E-3</v>
      </c>
      <c r="AT117" s="5">
        <f t="shared" si="971"/>
        <v>1.6177171027665332E-3</v>
      </c>
      <c r="AU117" s="5">
        <f t="shared" si="972"/>
        <v>8.7849356420948755E-4</v>
      </c>
      <c r="AV117" s="5">
        <f t="shared" si="973"/>
        <v>3.5779630800605481E-4</v>
      </c>
      <c r="AW117" s="5">
        <f t="shared" si="974"/>
        <v>6.3230308337775345E-6</v>
      </c>
      <c r="AX117" s="5">
        <f t="shared" si="975"/>
        <v>1.5359364292016255E-3</v>
      </c>
      <c r="AY117" s="5">
        <f t="shared" si="976"/>
        <v>1.8408596009325078E-3</v>
      </c>
      <c r="AZ117" s="5">
        <f t="shared" si="977"/>
        <v>1.1031589608519344E-3</v>
      </c>
      <c r="BA117" s="5">
        <f t="shared" si="978"/>
        <v>4.4072153114101538E-4</v>
      </c>
      <c r="BB117" s="5">
        <f t="shared" si="979"/>
        <v>1.320540431416694E-4</v>
      </c>
      <c r="BC117" s="5">
        <f t="shared" si="980"/>
        <v>3.165403834918569E-5</v>
      </c>
      <c r="BD117" s="5">
        <f t="shared" si="981"/>
        <v>2.4350855528442716E-4</v>
      </c>
      <c r="BE117" s="5">
        <f t="shared" si="982"/>
        <v>3.9670848187513833E-4</v>
      </c>
      <c r="BF117" s="5">
        <f t="shared" si="983"/>
        <v>3.2314597614004569E-4</v>
      </c>
      <c r="BG117" s="5">
        <f t="shared" si="984"/>
        <v>1.7548288254710514E-4</v>
      </c>
      <c r="BH117" s="5">
        <f t="shared" si="985"/>
        <v>7.1471357391346817E-5</v>
      </c>
      <c r="BI117" s="5">
        <f t="shared" si="986"/>
        <v>2.3287308041525623E-5</v>
      </c>
      <c r="BJ117" s="8">
        <f t="shared" si="987"/>
        <v>0.47258556799524576</v>
      </c>
      <c r="BK117" s="8">
        <f t="shared" si="988"/>
        <v>0.24670665295201613</v>
      </c>
      <c r="BL117" s="8">
        <f t="shared" si="989"/>
        <v>0.26384219524102021</v>
      </c>
      <c r="BM117" s="8">
        <f t="shared" si="990"/>
        <v>0.53538663297996392</v>
      </c>
      <c r="BN117" s="8">
        <f t="shared" si="991"/>
        <v>0.46288603487097491</v>
      </c>
    </row>
    <row r="118" spans="1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1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1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1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1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1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1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1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1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1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1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2022-04-07T18:43:57Z</dcterms:modified>
</cp:coreProperties>
</file>