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7391D797-F8EE-4D68-A24A-0935CD1B2433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3" l="1"/>
  <c r="F15" i="3"/>
  <c r="K15" i="3" s="1"/>
  <c r="G15" i="3"/>
  <c r="H15" i="3"/>
  <c r="I15" i="3"/>
  <c r="J15" i="3"/>
  <c r="L15" i="3"/>
  <c r="P15" i="3"/>
  <c r="T15" i="3"/>
  <c r="X15" i="3"/>
  <c r="AB15" i="3"/>
  <c r="AF15" i="3"/>
  <c r="AJ15" i="3"/>
  <c r="AN15" i="3"/>
  <c r="AR15" i="3"/>
  <c r="AV15" i="3"/>
  <c r="AZ15" i="3"/>
  <c r="BD15" i="3"/>
  <c r="BH15" i="3"/>
  <c r="E16" i="3"/>
  <c r="F16" i="3"/>
  <c r="K16" i="3" s="1"/>
  <c r="G16" i="3"/>
  <c r="H16" i="3"/>
  <c r="I16" i="3"/>
  <c r="J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E17" i="3"/>
  <c r="F17" i="3"/>
  <c r="G17" i="3"/>
  <c r="H17" i="3"/>
  <c r="I17" i="3"/>
  <c r="J17" i="3"/>
  <c r="L17" i="3"/>
  <c r="E18" i="3"/>
  <c r="F18" i="3"/>
  <c r="K18" i="3" s="1"/>
  <c r="G18" i="3"/>
  <c r="H18" i="3"/>
  <c r="I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E19" i="3"/>
  <c r="F19" i="3"/>
  <c r="K19" i="3" s="1"/>
  <c r="G19" i="3"/>
  <c r="H19" i="3"/>
  <c r="L19" i="3" s="1"/>
  <c r="I19" i="3"/>
  <c r="J19" i="3"/>
  <c r="E20" i="3"/>
  <c r="F20" i="3"/>
  <c r="G20" i="3"/>
  <c r="H20" i="3"/>
  <c r="I20" i="3"/>
  <c r="L20" i="3" s="1"/>
  <c r="J20" i="3"/>
  <c r="K20" i="3"/>
  <c r="N20" i="3" s="1"/>
  <c r="E14" i="3"/>
  <c r="F14" i="3"/>
  <c r="G14" i="3"/>
  <c r="H14" i="3"/>
  <c r="I14" i="3"/>
  <c r="J14" i="3"/>
  <c r="K14" i="3"/>
  <c r="L14" i="3"/>
  <c r="M14" i="3" s="1"/>
  <c r="N14" i="3"/>
  <c r="P14" i="3"/>
  <c r="R14" i="3"/>
  <c r="T14" i="3"/>
  <c r="V14" i="3"/>
  <c r="X14" i="3"/>
  <c r="Z14" i="3"/>
  <c r="AB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K17" i="3" l="1"/>
  <c r="M20" i="3"/>
  <c r="O20" i="3"/>
  <c r="Q20" i="3"/>
  <c r="BJ20" i="3" s="1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19" i="3"/>
  <c r="R19" i="3"/>
  <c r="V19" i="3"/>
  <c r="Z19" i="3"/>
  <c r="AD19" i="3"/>
  <c r="AH19" i="3"/>
  <c r="AL19" i="3"/>
  <c r="AO19" i="3"/>
  <c r="AQ19" i="3"/>
  <c r="AS19" i="3"/>
  <c r="AU19" i="3"/>
  <c r="AW19" i="3"/>
  <c r="AY19" i="3"/>
  <c r="BA19" i="3"/>
  <c r="BC19" i="3"/>
  <c r="BE19" i="3"/>
  <c r="BG19" i="3"/>
  <c r="BI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BH19" i="3"/>
  <c r="BF19" i="3"/>
  <c r="BD19" i="3"/>
  <c r="BB19" i="3"/>
  <c r="AZ19" i="3"/>
  <c r="AX19" i="3"/>
  <c r="AV19" i="3"/>
  <c r="AT19" i="3"/>
  <c r="AR19" i="3"/>
  <c r="AP19" i="3"/>
  <c r="AN19" i="3"/>
  <c r="AJ19" i="3"/>
  <c r="AF19" i="3"/>
  <c r="AB19" i="3"/>
  <c r="X19" i="3"/>
  <c r="T19" i="3"/>
  <c r="P19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7" i="3"/>
  <c r="R17" i="3"/>
  <c r="V17" i="3"/>
  <c r="Z17" i="3"/>
  <c r="AD17" i="3"/>
  <c r="AH17" i="3"/>
  <c r="AL17" i="3"/>
  <c r="AP17" i="3"/>
  <c r="AT17" i="3"/>
  <c r="AX17" i="3"/>
  <c r="BB17" i="3"/>
  <c r="BF17" i="3"/>
  <c r="N16" i="3"/>
  <c r="R16" i="3"/>
  <c r="V16" i="3"/>
  <c r="Z16" i="3"/>
  <c r="AD16" i="3"/>
  <c r="AH16" i="3"/>
  <c r="AL16" i="3"/>
  <c r="AP16" i="3"/>
  <c r="AT16" i="3"/>
  <c r="AX16" i="3"/>
  <c r="BB16" i="3"/>
  <c r="BF16" i="3"/>
  <c r="N15" i="3"/>
  <c r="R15" i="3"/>
  <c r="V15" i="3"/>
  <c r="Z15" i="3"/>
  <c r="AD15" i="3"/>
  <c r="AH15" i="3"/>
  <c r="AL15" i="3"/>
  <c r="AP15" i="3"/>
  <c r="AT15" i="3"/>
  <c r="AX15" i="3"/>
  <c r="BB15" i="3"/>
  <c r="BF15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AC14" i="3"/>
  <c r="AA14" i="3"/>
  <c r="Y14" i="3"/>
  <c r="W14" i="3"/>
  <c r="U14" i="3"/>
  <c r="S14" i="3"/>
  <c r="Q14" i="3"/>
  <c r="BJ14" i="3" s="1"/>
  <c r="O14" i="3"/>
  <c r="BL14" i="3" s="1"/>
  <c r="E13" i="3"/>
  <c r="F13" i="3"/>
  <c r="G13" i="3"/>
  <c r="H13" i="3"/>
  <c r="I13" i="3"/>
  <c r="L13" i="3" s="1"/>
  <c r="J13" i="3"/>
  <c r="K13" i="3"/>
  <c r="AJ17" i="3" l="1"/>
  <c r="P17" i="3"/>
  <c r="X17" i="3"/>
  <c r="BM17" i="3" s="1"/>
  <c r="AF17" i="3"/>
  <c r="AN17" i="3"/>
  <c r="AV17" i="3"/>
  <c r="BD17" i="3"/>
  <c r="T17" i="3"/>
  <c r="BJ17" i="3" s="1"/>
  <c r="AB17" i="3"/>
  <c r="BL17" i="3" s="1"/>
  <c r="AR17" i="3"/>
  <c r="AZ17" i="3"/>
  <c r="BH17" i="3"/>
  <c r="BK15" i="3"/>
  <c r="BN15" i="3"/>
  <c r="BM16" i="3"/>
  <c r="BL16" i="3"/>
  <c r="BK17" i="3"/>
  <c r="BN17" i="3"/>
  <c r="BJ15" i="3"/>
  <c r="BJ16" i="3"/>
  <c r="BM18" i="3"/>
  <c r="BL18" i="3"/>
  <c r="BM19" i="3"/>
  <c r="BL19" i="3"/>
  <c r="BN20" i="3"/>
  <c r="BK20" i="3"/>
  <c r="BM15" i="3"/>
  <c r="BL15" i="3"/>
  <c r="BK16" i="3"/>
  <c r="BN16" i="3"/>
  <c r="BJ18" i="3"/>
  <c r="BK18" i="3"/>
  <c r="BN18" i="3"/>
  <c r="BN19" i="3"/>
  <c r="BK19" i="3"/>
  <c r="BJ19" i="3"/>
  <c r="BM20" i="3"/>
  <c r="BL20" i="3"/>
  <c r="BM14" i="3"/>
  <c r="BN14" i="3"/>
  <c r="BK14" i="3"/>
  <c r="N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AX13" i="3"/>
  <c r="AZ13" i="3"/>
  <c r="BB13" i="3"/>
  <c r="BD13" i="3"/>
  <c r="BF13" i="3"/>
  <c r="BH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E10" i="3"/>
  <c r="F10" i="3"/>
  <c r="G10" i="3"/>
  <c r="H10" i="3"/>
  <c r="I10" i="3"/>
  <c r="J10" i="3"/>
  <c r="L10" i="3"/>
  <c r="E11" i="3"/>
  <c r="F11" i="3"/>
  <c r="G11" i="3"/>
  <c r="H11" i="3"/>
  <c r="L11" i="3" s="1"/>
  <c r="I11" i="3"/>
  <c r="J11" i="3"/>
  <c r="E12" i="3"/>
  <c r="F12" i="3"/>
  <c r="K12" i="3" s="1"/>
  <c r="G12" i="3"/>
  <c r="H12" i="3"/>
  <c r="L12" i="3" s="1"/>
  <c r="I12" i="3"/>
  <c r="J12" i="3"/>
  <c r="E9" i="3"/>
  <c r="F9" i="3"/>
  <c r="G9" i="3"/>
  <c r="H9" i="3"/>
  <c r="I9" i="3"/>
  <c r="J9" i="3"/>
  <c r="L9" i="3" s="1"/>
  <c r="K9" i="3"/>
  <c r="BK13" i="3" l="1"/>
  <c r="BN13" i="3"/>
  <c r="BM13" i="3"/>
  <c r="BL13" i="3"/>
  <c r="BJ13" i="3"/>
  <c r="K11" i="3"/>
  <c r="K10" i="3"/>
  <c r="N12" i="3"/>
  <c r="R12" i="3"/>
  <c r="V12" i="3"/>
  <c r="Z12" i="3"/>
  <c r="AD12" i="3"/>
  <c r="AH12" i="3"/>
  <c r="AL12" i="3"/>
  <c r="AP12" i="3"/>
  <c r="AT12" i="3"/>
  <c r="AX12" i="3"/>
  <c r="BB12" i="3"/>
  <c r="BF12" i="3"/>
  <c r="N11" i="3"/>
  <c r="R11" i="3"/>
  <c r="V11" i="3"/>
  <c r="Z11" i="3"/>
  <c r="AD11" i="3"/>
  <c r="AH11" i="3"/>
  <c r="AL11" i="3"/>
  <c r="AP11" i="3"/>
  <c r="AT11" i="3"/>
  <c r="AX11" i="3"/>
  <c r="BB11" i="3"/>
  <c r="BF11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U11" i="3"/>
  <c r="AW11" i="3"/>
  <c r="AY11" i="3"/>
  <c r="BA11" i="3"/>
  <c r="BC11" i="3"/>
  <c r="BE11" i="3"/>
  <c r="BG11" i="3"/>
  <c r="BI11" i="3"/>
  <c r="BH12" i="3"/>
  <c r="BD12" i="3"/>
  <c r="AZ12" i="3"/>
  <c r="AV12" i="3"/>
  <c r="AR12" i="3"/>
  <c r="AN12" i="3"/>
  <c r="AJ12" i="3"/>
  <c r="AF12" i="3"/>
  <c r="AB12" i="3"/>
  <c r="X12" i="3"/>
  <c r="T12" i="3"/>
  <c r="P12" i="3"/>
  <c r="BH11" i="3"/>
  <c r="BD11" i="3"/>
  <c r="AZ11" i="3"/>
  <c r="AV11" i="3"/>
  <c r="AR11" i="3"/>
  <c r="AN11" i="3"/>
  <c r="AJ11" i="3"/>
  <c r="AF11" i="3"/>
  <c r="AB11" i="3"/>
  <c r="X11" i="3"/>
  <c r="T11" i="3"/>
  <c r="P11" i="3"/>
  <c r="O10" i="3"/>
  <c r="S10" i="3"/>
  <c r="W10" i="3"/>
  <c r="AA10" i="3"/>
  <c r="AE10" i="3"/>
  <c r="AI10" i="3"/>
  <c r="AM10" i="3"/>
  <c r="AQ10" i="3"/>
  <c r="AU10" i="3"/>
  <c r="AY10" i="3"/>
  <c r="BC10" i="3"/>
  <c r="BG10" i="3"/>
  <c r="N10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9" i="3"/>
  <c r="P9" i="3"/>
  <c r="T9" i="3"/>
  <c r="V9" i="3"/>
  <c r="X9" i="3"/>
  <c r="AB9" i="3"/>
  <c r="AD9" i="3"/>
  <c r="AH9" i="3"/>
  <c r="AJ9" i="3"/>
  <c r="AN9" i="3"/>
  <c r="AP9" i="3"/>
  <c r="AT9" i="3"/>
  <c r="AX9" i="3"/>
  <c r="BB9" i="3"/>
  <c r="BF9" i="3"/>
  <c r="R9" i="3"/>
  <c r="Z9" i="3"/>
  <c r="AF9" i="3"/>
  <c r="AL9" i="3"/>
  <c r="AR9" i="3"/>
  <c r="AV9" i="3"/>
  <c r="AZ9" i="3"/>
  <c r="BD9" i="3"/>
  <c r="BH9" i="3"/>
  <c r="E5" i="3"/>
  <c r="F5" i="3"/>
  <c r="K5" i="3" s="1"/>
  <c r="G5" i="3"/>
  <c r="H5" i="3"/>
  <c r="I5" i="3"/>
  <c r="J5" i="3"/>
  <c r="E6" i="3"/>
  <c r="F6" i="3"/>
  <c r="K6" i="3" s="1"/>
  <c r="G6" i="3"/>
  <c r="H6" i="3"/>
  <c r="I6" i="3"/>
  <c r="J6" i="3"/>
  <c r="E7" i="3"/>
  <c r="F7" i="3"/>
  <c r="K7" i="3" s="1"/>
  <c r="G7" i="3"/>
  <c r="H7" i="3"/>
  <c r="L7" i="3" s="1"/>
  <c r="I7" i="3"/>
  <c r="J7" i="3"/>
  <c r="E8" i="3"/>
  <c r="F8" i="3"/>
  <c r="K8" i="3" s="1"/>
  <c r="G8" i="3"/>
  <c r="H8" i="3"/>
  <c r="L8" i="3" s="1"/>
  <c r="I8" i="3"/>
  <c r="J8" i="3"/>
  <c r="E4" i="3"/>
  <c r="F4" i="3"/>
  <c r="K4" i="3" s="1"/>
  <c r="G4" i="3"/>
  <c r="H4" i="3"/>
  <c r="I4" i="3"/>
  <c r="J4" i="3"/>
  <c r="L4" i="3"/>
  <c r="R10" i="3" l="1"/>
  <c r="V10" i="3"/>
  <c r="Z10" i="3"/>
  <c r="AD10" i="3"/>
  <c r="AH10" i="3"/>
  <c r="AL10" i="3"/>
  <c r="AP10" i="3"/>
  <c r="AT10" i="3"/>
  <c r="AX10" i="3"/>
  <c r="BB10" i="3"/>
  <c r="BF10" i="3"/>
  <c r="P10" i="3"/>
  <c r="T10" i="3"/>
  <c r="X10" i="3"/>
  <c r="BJ10" i="3" s="1"/>
  <c r="AB10" i="3"/>
  <c r="AF10" i="3"/>
  <c r="AJ10" i="3"/>
  <c r="AN10" i="3"/>
  <c r="AR10" i="3"/>
  <c r="AV10" i="3"/>
  <c r="AZ10" i="3"/>
  <c r="BD10" i="3"/>
  <c r="BH10" i="3"/>
  <c r="BI10" i="3"/>
  <c r="BE10" i="3"/>
  <c r="BA10" i="3"/>
  <c r="AW10" i="3"/>
  <c r="AS10" i="3"/>
  <c r="AO10" i="3"/>
  <c r="AK10" i="3"/>
  <c r="AG10" i="3"/>
  <c r="AC10" i="3"/>
  <c r="Y10" i="3"/>
  <c r="U10" i="3"/>
  <c r="BL10" i="3" s="1"/>
  <c r="Q10" i="3"/>
  <c r="M10" i="3"/>
  <c r="BK10" i="3" s="1"/>
  <c r="BN10" i="3"/>
  <c r="BM11" i="3"/>
  <c r="BL11" i="3"/>
  <c r="BK12" i="3"/>
  <c r="BN12" i="3"/>
  <c r="BJ11" i="3"/>
  <c r="BJ12" i="3"/>
  <c r="BM10" i="3"/>
  <c r="BK11" i="3"/>
  <c r="BN11" i="3"/>
  <c r="BM12" i="3"/>
  <c r="BL12" i="3"/>
  <c r="BJ9" i="3"/>
  <c r="BM9" i="3"/>
  <c r="BL9" i="3"/>
  <c r="BK9" i="3"/>
  <c r="BN9" i="3"/>
  <c r="L5" i="3"/>
  <c r="L6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N8" i="3"/>
  <c r="N7" i="3"/>
  <c r="R7" i="3"/>
  <c r="V7" i="3"/>
  <c r="Z7" i="3"/>
  <c r="AD7" i="3"/>
  <c r="AH7" i="3"/>
  <c r="AL7" i="3"/>
  <c r="AP7" i="3"/>
  <c r="AT7" i="3"/>
  <c r="AX7" i="3"/>
  <c r="BB7" i="3"/>
  <c r="BF7" i="3"/>
  <c r="N6" i="3"/>
  <c r="R6" i="3"/>
  <c r="V6" i="3"/>
  <c r="Z6" i="3"/>
  <c r="AD6" i="3"/>
  <c r="AH6" i="3"/>
  <c r="AL6" i="3"/>
  <c r="AP6" i="3"/>
  <c r="AT6" i="3"/>
  <c r="AX6" i="3"/>
  <c r="BB6" i="3"/>
  <c r="BF6" i="3"/>
  <c r="N5" i="3"/>
  <c r="R5" i="3"/>
  <c r="V5" i="3"/>
  <c r="Z5" i="3"/>
  <c r="AD5" i="3"/>
  <c r="AH5" i="3"/>
  <c r="AL5" i="3"/>
  <c r="AP5" i="3"/>
  <c r="AT5" i="3"/>
  <c r="AX5" i="3"/>
  <c r="BB5" i="3"/>
  <c r="BF5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BH7" i="3"/>
  <c r="BD7" i="3"/>
  <c r="AZ7" i="3"/>
  <c r="AV7" i="3"/>
  <c r="AR7" i="3"/>
  <c r="AN7" i="3"/>
  <c r="AJ7" i="3"/>
  <c r="AF7" i="3"/>
  <c r="AB7" i="3"/>
  <c r="X7" i="3"/>
  <c r="T7" i="3"/>
  <c r="P7" i="3"/>
  <c r="BH6" i="3"/>
  <c r="BD6" i="3"/>
  <c r="AZ6" i="3"/>
  <c r="AV6" i="3"/>
  <c r="AR6" i="3"/>
  <c r="AN6" i="3"/>
  <c r="AJ6" i="3"/>
  <c r="AF6" i="3"/>
  <c r="AB6" i="3"/>
  <c r="X6" i="3"/>
  <c r="T6" i="3"/>
  <c r="P6" i="3"/>
  <c r="BH5" i="3"/>
  <c r="BD5" i="3"/>
  <c r="AZ5" i="3"/>
  <c r="AV5" i="3"/>
  <c r="AR5" i="3"/>
  <c r="AN5" i="3"/>
  <c r="AJ5" i="3"/>
  <c r="AF5" i="3"/>
  <c r="AB5" i="3"/>
  <c r="X5" i="3"/>
  <c r="T5" i="3"/>
  <c r="P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BM5" i="3" l="1"/>
  <c r="BL5" i="3"/>
  <c r="BJ5" i="3"/>
  <c r="BM6" i="3"/>
  <c r="BL6" i="3"/>
  <c r="BJ6" i="3"/>
  <c r="BK6" i="3"/>
  <c r="BN6" i="3"/>
  <c r="BM7" i="3"/>
  <c r="BL7" i="3"/>
  <c r="BJ8" i="3"/>
  <c r="BM8" i="3"/>
  <c r="BL8" i="3"/>
  <c r="BK5" i="3"/>
  <c r="BN5" i="3"/>
  <c r="BK7" i="3"/>
  <c r="BN7" i="3"/>
  <c r="BJ7" i="3"/>
  <c r="BN8" i="3"/>
  <c r="BK8" i="3"/>
  <c r="BJ4" i="3"/>
  <c r="BM4" i="3"/>
  <c r="BL4" i="3"/>
  <c r="BK4" i="3"/>
  <c r="BN4" i="3"/>
  <c r="E3" i="3" l="1"/>
  <c r="F3" i="3"/>
  <c r="G3" i="3"/>
  <c r="H3" i="3"/>
  <c r="I3" i="3"/>
  <c r="J3" i="3"/>
  <c r="J2" i="3"/>
  <c r="I2" i="3"/>
  <c r="H2" i="3"/>
  <c r="G2" i="3"/>
  <c r="F2" i="3"/>
  <c r="E2" i="3"/>
  <c r="K3" i="3" l="1"/>
  <c r="L3" i="3"/>
  <c r="AB3" i="3" l="1"/>
  <c r="AW3" i="3"/>
  <c r="O3" i="3"/>
  <c r="BD3" i="3"/>
  <c r="AT3" i="3"/>
  <c r="AU3" i="3"/>
  <c r="Q3" i="3"/>
  <c r="AG3" i="3"/>
  <c r="AN3" i="3"/>
  <c r="AD3" i="3"/>
  <c r="AF3" i="3"/>
  <c r="AE3" i="3"/>
  <c r="N3" i="3"/>
  <c r="X3" i="3"/>
  <c r="T3" i="3"/>
  <c r="AA3" i="3"/>
  <c r="Z3" i="3"/>
  <c r="AQ3" i="3"/>
  <c r="AP3" i="3"/>
  <c r="AS3" i="3"/>
  <c r="M3" i="3"/>
  <c r="P3" i="3"/>
  <c r="AZ3" i="3"/>
  <c r="BC3" i="3"/>
  <c r="AM3" i="3"/>
  <c r="W3" i="3"/>
  <c r="BB3" i="3"/>
  <c r="AL3" i="3"/>
  <c r="V3" i="3"/>
  <c r="BE3" i="3"/>
  <c r="AO3" i="3"/>
  <c r="Y3" i="3"/>
  <c r="BH3" i="3"/>
  <c r="AJ3" i="3"/>
  <c r="BG3" i="3"/>
  <c r="BF3" i="3"/>
  <c r="BI3" i="3"/>
  <c r="AC3" i="3"/>
  <c r="AY3" i="3"/>
  <c r="AI3" i="3"/>
  <c r="S3" i="3"/>
  <c r="AX3" i="3"/>
  <c r="AH3" i="3"/>
  <c r="R3" i="3"/>
  <c r="BA3" i="3"/>
  <c r="AK3" i="3"/>
  <c r="U3" i="3"/>
  <c r="AV3" i="3"/>
  <c r="AR3" i="3"/>
  <c r="BM3" i="3" l="1"/>
  <c r="BJ3" i="3"/>
  <c r="BN3" i="3"/>
  <c r="BK3" i="3"/>
  <c r="BL3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<sst xmlns="http://schemas.openxmlformats.org/spreadsheetml/2006/main" count="2831" uniqueCount="777">
  <si>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</si>
  <si>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</si>
  <si>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</si>
  <si>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</si>
  <si>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</si>
  <si>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</si>
  <si>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</si>
  <si>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</si>
  <si>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</si>
  <si>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</si>
  <si>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</si>
  <si>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</si>
  <si>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</si>
  <si>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</si>
  <si>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</si>
  <si>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</si>
  <si>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</si>
  <si>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</si>
  <si>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</si>
  <si>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</si>
  <si>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</si>
  <si>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</si>
  <si>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</si>
  <si>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</si>
  <si>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</si>
  <si>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</si>
  <si>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</si>
  <si>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</si>
  <si>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</si>
  <si>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</si>
  <si>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</si>
  <si>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</si>
  <si>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</si>
  <si>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</si>
  <si>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</si>
  <si>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</si>
  <si>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</si>
  <si>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</si>
  <si>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</si>
  <si>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</si>
  <si>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</si>
  <si>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</si>
  <si>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</si>
  <si>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</si>
  <si>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</si>
  <si>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</si>
  <si>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</si>
  <si>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</si>
  <si>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</si>
  <si>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</si>
  <si>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</si>
  <si>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</si>
  <si>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</si>
  <si>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</si>
  <si>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</si>
  <si>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</si>
  <si>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</si>
  <si>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</si>
  <si>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</si>
  <si>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</si>
  <si>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</si>
  <si>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</si>
  <si>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</si>
  <si>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</si>
  <si>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</si>
  <si>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</si>
  <si>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</si>
  <si>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</si>
  <si>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</si>
  <si>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</si>
  <si>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</si>
  <si>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</si>
  <si>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</si>
  <si>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</si>
  <si>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</si>
  <si>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</si>
  <si>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</si>
  <si>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</si>
  <si>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</si>
  <si>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</si>
  <si>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</si>
  <si>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</si>
  <si>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</si>
  <si>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</si>
  <si>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</si>
  <si>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</si>
  <si>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</si>
  <si>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</si>
  <si>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</si>
  <si>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</si>
  <si>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</si>
  <si>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</si>
  <si>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</si>
  <si>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</si>
  <si>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</si>
  <si>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</si>
  <si>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</si>
  <si>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</si>
  <si>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</si>
  <si>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</si>
  <si>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</si>
  <si>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</si>
  <si>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</si>
  <si>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</si>
  <si>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</si>
  <si>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</si>
  <si>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</si>
  <si>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</si>
  <si>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</si>
  <si>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</si>
  <si>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</si>
  <si>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</si>
  <si>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</si>
  <si>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</si>
  <si>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</si>
  <si>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</si>
  <si>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</si>
  <si>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</si>
  <si>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</si>
  <si>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</si>
  <si>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</si>
  <si>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</si>
  <si>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</si>
  <si>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</si>
  <si>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</si>
  <si>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</si>
  <si>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</si>
  <si>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</si>
  <si>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</si>
  <si>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</si>
  <si>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</si>
  <si>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</si>
  <si>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</si>
  <si>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</si>
  <si>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</si>
  <si>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</si>
  <si>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</si>
  <si>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</si>
  <si>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</si>
  <si>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</si>
  <si>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</si>
  <si>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</si>
  <si>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</si>
  <si>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</si>
  <si>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</si>
  <si>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</si>
  <si>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</si>
  <si>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</si>
  <si>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</si>
  <si>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</si>
  <si>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</si>
  <si>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</si>
  <si>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</si>
  <si>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</si>
  <si>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</si>
  <si>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Guingamp</t>
  </si>
  <si>
    <t>Rodez</t>
  </si>
  <si>
    <t>Pau FC</t>
  </si>
  <si>
    <t>Valenciennes</t>
  </si>
  <si>
    <t>Paris FC</t>
  </si>
  <si>
    <t>G1</t>
  </si>
  <si>
    <t>Asteras Tripolis</t>
  </si>
  <si>
    <t>Panetolikos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</si>
  <si>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</si>
  <si>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</si>
  <si>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</si>
  <si>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</si>
  <si>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</si>
  <si>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</si>
  <si>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</si>
  <si>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</si>
  <si>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</si>
  <si>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</si>
  <si>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</si>
  <si>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</si>
  <si>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</si>
  <si>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</si>
  <si>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</si>
  <si>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</si>
  <si>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</si>
  <si>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</si>
  <si>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</si>
  <si>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</si>
  <si>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For Sittard</t>
  </si>
  <si>
    <t>AZ Alkmaar</t>
  </si>
  <si>
    <t>Pacos Ferreira</t>
  </si>
  <si>
    <t>Sp Braga</t>
  </si>
  <si>
    <t>Guimaraes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</si>
  <si>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</si>
  <si>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</si>
  <si>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</si>
  <si>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</si>
  <si>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</si>
  <si>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</si>
  <si>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</si>
  <si>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</si>
  <si>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</si>
  <si>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</si>
  <si>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</si>
  <si>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</si>
  <si>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</si>
  <si>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</si>
  <si>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</si>
  <si>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</si>
  <si>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</si>
  <si>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</si>
  <si>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</si>
  <si>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</si>
  <si>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</si>
  <si>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</si>
  <si>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</si>
  <si>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</si>
  <si>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</si>
  <si>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</si>
  <si>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</si>
  <si>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</si>
  <si>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</si>
  <si>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</si>
  <si>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</si>
  <si>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</si>
  <si>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</si>
  <si>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</si>
  <si>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</si>
  <si>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</si>
  <si>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</si>
  <si>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</si>
  <si>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</si>
  <si>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</si>
  <si>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</si>
  <si>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</si>
  <si>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</si>
  <si>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</si>
  <si>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</si>
  <si>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</si>
  <si>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</si>
  <si>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</si>
  <si>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</si>
  <si>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</si>
  <si>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</si>
  <si>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</si>
  <si>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</si>
  <si>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</si>
  <si>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</si>
  <si>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</si>
  <si>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</si>
  <si>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</si>
  <si>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</si>
  <si>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</si>
  <si>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</si>
  <si>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</si>
  <si>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</si>
  <si>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</si>
  <si>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</si>
  <si>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</si>
  <si>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</si>
  <si>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</si>
  <si>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</si>
  <si>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</si>
  <si>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</si>
  <si>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</si>
  <si>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</si>
  <si>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</si>
  <si>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</si>
  <si>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</si>
  <si>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</si>
  <si>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</si>
  <si>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</si>
  <si>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</si>
  <si>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</si>
  <si>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</si>
  <si>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</si>
  <si>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</si>
  <si>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</si>
  <si>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Groningen</t>
  </si>
  <si>
    <t>Twente</t>
  </si>
  <si>
    <t>Heerenveen</t>
  </si>
  <si>
    <t>Ajax</t>
  </si>
  <si>
    <t>Feyenoord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</si>
  <si>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</si>
  <si>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</si>
  <si>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</si>
  <si>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</si>
  <si>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</si>
  <si>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</si>
  <si>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</si>
  <si>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</si>
  <si>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</si>
  <si>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</si>
  <si>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</si>
  <si>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</si>
  <si>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</si>
  <si>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</si>
  <si>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</si>
  <si>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</si>
  <si>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</si>
  <si>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</si>
  <si>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</si>
  <si>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</si>
  <si>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</si>
  <si>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</si>
  <si>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</si>
  <si>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</si>
  <si>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</si>
  <si>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</si>
  <si>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</si>
  <si>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</si>
  <si>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</si>
  <si>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</si>
  <si>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</si>
  <si>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</si>
  <si>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</si>
  <si>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</si>
  <si>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</si>
  <si>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</si>
  <si>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</si>
  <si>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</si>
  <si>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</si>
  <si>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</si>
  <si>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</si>
  <si>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</si>
  <si>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</si>
  <si>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</si>
  <si>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</si>
  <si>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</si>
  <si>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</si>
  <si>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</si>
  <si>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</si>
  <si>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</si>
  <si>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</si>
  <si>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</si>
  <si>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</si>
  <si>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Eibar</t>
  </si>
  <si>
    <t>Elche</t>
  </si>
  <si>
    <t>Espanol</t>
  </si>
  <si>
    <t>Everton</t>
  </si>
  <si>
    <t>Falkirk</t>
  </si>
  <si>
    <t>Forfar</t>
  </si>
  <si>
    <t>Getafe</t>
  </si>
  <si>
    <t>Girona</t>
  </si>
  <si>
    <t>Granada</t>
  </si>
  <si>
    <t>Halifax</t>
  </si>
  <si>
    <t>Hartlepool</t>
  </si>
  <si>
    <t>Huesca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</si>
  <si>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</si>
  <si>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</si>
  <si>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</si>
  <si>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</si>
  <si>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</si>
  <si>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</si>
  <si>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</si>
  <si>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</si>
  <si>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</si>
  <si>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</si>
  <si>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</si>
  <si>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</si>
  <si>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</si>
  <si>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</si>
  <si>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</si>
  <si>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</si>
  <si>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</si>
  <si>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</si>
  <si>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</si>
  <si>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</si>
  <si>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</si>
  <si>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</si>
  <si>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</si>
  <si>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</si>
  <si>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</si>
  <si>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</si>
  <si>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</si>
  <si>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</si>
  <si>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</si>
  <si>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</si>
  <si>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</si>
  <si>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</si>
  <si>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</si>
  <si>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</si>
  <si>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</si>
  <si>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</si>
  <si>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</si>
  <si>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</si>
  <si>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</si>
  <si>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</si>
  <si>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</si>
  <si>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</si>
  <si>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</si>
  <si>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</si>
  <si>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</si>
  <si>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</si>
  <si>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</si>
  <si>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</si>
  <si>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</si>
  <si>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</si>
  <si>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</si>
  <si>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</si>
  <si>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</si>
  <si>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</si>
  <si>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</si>
  <si>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</si>
  <si>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</si>
  <si>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</si>
  <si>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</si>
  <si>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</si>
  <si>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</si>
  <si>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</si>
  <si>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</si>
  <si>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</si>
  <si>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</si>
  <si>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</si>
  <si>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</si>
  <si>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</si>
  <si>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</si>
  <si>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</si>
  <si>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</si>
  <si>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</si>
  <si>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</si>
  <si>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</si>
  <si>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</si>
  <si>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</si>
  <si>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</si>
  <si>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</si>
  <si>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</si>
  <si>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</si>
  <si>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</si>
  <si>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</si>
  <si>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</si>
  <si>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</si>
  <si>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</si>
  <si>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</si>
  <si>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</si>
  <si>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</si>
  <si>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</si>
  <si>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</si>
  <si>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</si>
  <si>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</si>
  <si>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</si>
  <si>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</si>
  <si>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</si>
  <si>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</si>
  <si>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</si>
  <si>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</si>
  <si>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</si>
  <si>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</si>
  <si>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</si>
  <si>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</si>
  <si>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</si>
  <si>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</si>
  <si>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</si>
  <si>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</si>
  <si>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</si>
  <si>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</si>
  <si>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</si>
  <si>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</si>
  <si>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</si>
  <si>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</si>
  <si>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</si>
  <si>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</si>
  <si>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</si>
  <si>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</si>
  <si>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</si>
  <si>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</si>
  <si>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</si>
  <si>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</si>
  <si>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</si>
  <si>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</si>
  <si>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</si>
  <si>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</si>
  <si>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</si>
  <si>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</si>
  <si>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</si>
  <si>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</si>
  <si>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</si>
  <si>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</si>
  <si>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</si>
  <si>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</si>
  <si>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</si>
  <si>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</si>
  <si>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</si>
  <si>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</si>
  <si>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</si>
  <si>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</si>
  <si>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</si>
  <si>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</si>
  <si>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</si>
  <si>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Bragantino</t>
  </si>
  <si>
    <t>Ceara</t>
  </si>
  <si>
    <t>Corinthians</t>
  </si>
  <si>
    <t>Cuiaba</t>
  </si>
  <si>
    <t>Flamengo RJ</t>
  </si>
  <si>
    <t>Fluminense</t>
  </si>
  <si>
    <t>Fortaleza</t>
  </si>
  <si>
    <t>Internacional</t>
  </si>
  <si>
    <t>Juventude</t>
  </si>
  <si>
    <t>Palmeiras</t>
  </si>
  <si>
    <t>Santos</t>
  </si>
  <si>
    <t>Sao Paulo</t>
  </si>
  <si>
    <t>Super League</t>
  </si>
  <si>
    <t>Beijing Guoan</t>
  </si>
  <si>
    <t>Cangzhou</t>
  </si>
  <si>
    <t>Changchun Yatai</t>
  </si>
  <si>
    <t>Dalian Pro</t>
  </si>
  <si>
    <t>Guangzhou City</t>
  </si>
  <si>
    <t>Guangzhou FC</t>
  </si>
  <si>
    <t>Hebei</t>
  </si>
  <si>
    <t>Henan Songshan Longmen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</si>
  <si>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</si>
  <si>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</si>
  <si>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</si>
  <si>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</si>
  <si>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</si>
  <si>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</si>
  <si>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</si>
  <si>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</si>
  <si>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</si>
  <si>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</si>
  <si>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</si>
  <si>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</si>
  <si>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</si>
  <si>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</si>
  <si>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</si>
  <si>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</si>
  <si>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</si>
  <si>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</si>
  <si>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</si>
  <si>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</si>
  <si>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</si>
  <si>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</si>
  <si>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</si>
  <si>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</si>
  <si>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</si>
  <si>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</si>
  <si>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</si>
  <si>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</si>
  <si>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</si>
  <si>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</si>
  <si>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</si>
  <si>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</si>
  <si>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</si>
  <si>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</si>
  <si>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</si>
  <si>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Shamrock Rovers</t>
  </si>
  <si>
    <t>Sligo Rovers</t>
  </si>
  <si>
    <t>St. Patricks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</si>
  <si>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</si>
  <si>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</si>
  <si>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</si>
  <si>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</si>
  <si>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</si>
  <si>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</si>
  <si>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</si>
  <si>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</si>
  <si>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</si>
  <si>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</si>
  <si>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</si>
  <si>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</si>
  <si>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</si>
  <si>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</si>
  <si>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Reds</t>
  </si>
  <si>
    <t>Vissel Kobe</t>
  </si>
  <si>
    <t>Yokohama F. Marinos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</si>
  <si>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</si>
  <si>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</si>
  <si>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</si>
  <si>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</si>
  <si>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</si>
  <si>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</si>
  <si>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</si>
  <si>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</si>
  <si>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</si>
  <si>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</si>
  <si>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</si>
  <si>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</si>
  <si>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</si>
  <si>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</si>
  <si>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</si>
  <si>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</si>
  <si>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</si>
  <si>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</si>
  <si>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</si>
  <si>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</si>
  <si>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</si>
  <si>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Haugesund</t>
  </si>
  <si>
    <t>Kristiansund</t>
  </si>
  <si>
    <t>Lillestrom</t>
  </si>
  <si>
    <t>Molde</t>
  </si>
  <si>
    <t>Odd</t>
  </si>
  <si>
    <t>Rosenborg</t>
  </si>
  <si>
    <t>Sandefjord</t>
  </si>
  <si>
    <t>Sarpsborg 08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</si>
  <si>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</si>
  <si>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</si>
  <si>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</si>
  <si>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</si>
  <si>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</si>
  <si>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</si>
  <si>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</si>
  <si>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</si>
  <si>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</si>
  <si>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</si>
  <si>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</si>
  <si>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</si>
  <si>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</si>
  <si>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</si>
  <si>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</si>
  <si>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</si>
  <si>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</si>
  <si>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Warta Poznan</t>
  </si>
  <si>
    <t>Wisla Plock</t>
  </si>
  <si>
    <t>Zaglebie</t>
  </si>
  <si>
    <t>Liga 1</t>
  </si>
  <si>
    <t>CFR Cluj</t>
  </si>
  <si>
    <t>Chindia Targoviste</t>
  </si>
  <si>
    <t>Farul Constanta</t>
  </si>
  <si>
    <t>FC Arges</t>
  </si>
  <si>
    <t>FC Botosani</t>
  </si>
  <si>
    <t>FC Rapid Bucuresti</t>
  </si>
  <si>
    <t>FC Voluntari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</si>
  <si>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</si>
  <si>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</si>
  <si>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</si>
  <si>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</si>
  <si>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</si>
  <si>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</si>
  <si>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</si>
  <si>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CSKA Moscow</t>
  </si>
  <si>
    <t>Dynamo Moscow</t>
  </si>
  <si>
    <t>FK Rostov</t>
  </si>
  <si>
    <t>Khimki</t>
  </si>
  <si>
    <t>Krasnodar</t>
  </si>
  <si>
    <t>Lokomotiv Moscow</t>
  </si>
  <si>
    <t>Nizhny Novgorod</t>
  </si>
  <si>
    <t>Sochi</t>
  </si>
  <si>
    <t>Spartak Moscow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</si>
  <si>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</si>
  <si>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</si>
  <si>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</si>
  <si>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</si>
  <si>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</si>
  <si>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</si>
  <si>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</si>
  <si>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</si>
  <si>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</si>
  <si>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Hammarby</t>
  </si>
  <si>
    <t>Kalmar</t>
  </si>
  <si>
    <t>Malmo FF</t>
  </si>
  <si>
    <t>Mjallby</t>
  </si>
  <si>
    <t>Norrkoping</t>
  </si>
  <si>
    <t>Sirius</t>
  </si>
  <si>
    <t>MLS</t>
  </si>
  <si>
    <t>Atlanta Utd</t>
  </si>
  <si>
    <t>Austin FC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</si>
  <si>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</si>
  <si>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</si>
  <si>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</si>
  <si>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</si>
  <si>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</si>
  <si>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</si>
  <si>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</si>
  <si>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</si>
  <si>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</si>
  <si>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</si>
  <si>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</si>
  <si>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</si>
  <si>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</si>
  <si>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</si>
  <si>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</si>
  <si>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</si>
  <si>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</si>
  <si>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</si>
  <si>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</si>
  <si>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</si>
  <si>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</si>
  <si>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</si>
  <si>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</si>
  <si>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</si>
  <si>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</si>
  <si>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</si>
  <si>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</si>
  <si>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Lugano</t>
  </si>
  <si>
    <t>Luzern</t>
  </si>
  <si>
    <t>Servette</t>
  </si>
  <si>
    <t>Sion</t>
  </si>
  <si>
    <t>St. Gallen</t>
  </si>
  <si>
    <t>Young Boys</t>
  </si>
  <si>
    <t>Zurich</t>
  </si>
  <si>
    <t>SP Lisbon</t>
  </si>
  <si>
    <t>Ibiza</t>
  </si>
  <si>
    <t>Burgos</t>
  </si>
  <si>
    <t>Hansa Rostock</t>
  </si>
  <si>
    <t>Bastia</t>
  </si>
  <si>
    <t>Quevilly Rouen</t>
  </si>
  <si>
    <t>Ternana</t>
  </si>
  <si>
    <t>Perugia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</si>
  <si>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</si>
  <si>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</si>
  <si>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</si>
  <si>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</si>
  <si>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</si>
  <si>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</si>
  <si>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</si>
  <si>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</si>
  <si>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</si>
  <si>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Ad. Demirspor</t>
  </si>
  <si>
    <t>Giresunspor</t>
  </si>
  <si>
    <t>Ionikos</t>
  </si>
  <si>
    <t>Elgin</t>
  </si>
  <si>
    <t>Kelty Hearts</t>
  </si>
  <si>
    <t>Stenhousemuir</t>
  </si>
  <si>
    <t>Stirling</t>
  </si>
  <si>
    <t>UC Dublin</t>
  </si>
  <si>
    <t>Chengdu Rongcheng</t>
  </si>
  <si>
    <t>Zhejiang Professional</t>
  </si>
  <si>
    <t>FCSB</t>
  </si>
  <si>
    <t>Helsingborg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</si>
  <si>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</si>
  <si>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</si>
  <si>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</si>
  <si>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</si>
  <si>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</si>
  <si>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</si>
  <si>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</si>
  <si>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</si>
  <si>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</si>
  <si>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</si>
  <si>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</si>
  <si>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</si>
  <si>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</si>
  <si>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</si>
  <si>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</si>
  <si>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</si>
  <si>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</si>
  <si>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</si>
  <si>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</si>
  <si>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</si>
  <si>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</si>
  <si>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</si>
  <si>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</si>
  <si>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</si>
  <si>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</si>
  <si>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</si>
  <si>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</si>
  <si>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</si>
  <si>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</si>
  <si>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</si>
  <si>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</si>
  <si>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</si>
  <si>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</si>
  <si>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</si>
  <si>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</si>
  <si>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</si>
  <si>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</si>
  <si>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Meizhou Hakka</t>
  </si>
  <si>
    <t>Wuhan Three Towns</t>
  </si>
  <si>
    <t>Horsens</t>
  </si>
  <si>
    <t>Lyngby</t>
  </si>
  <si>
    <t>VPS</t>
  </si>
  <si>
    <t>Shelbourne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</si>
  <si>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</si>
  <si>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</si>
  <si>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</si>
  <si>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</si>
  <si>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</si>
  <si>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</si>
  <si>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</si>
  <si>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</si>
  <si>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</si>
  <si>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Petrolul</t>
  </si>
  <si>
    <t>Fakel Voronezh</t>
  </si>
  <si>
    <t>Orenburg</t>
  </si>
  <si>
    <t>samara</t>
  </si>
  <si>
    <t>Torpedo Moscow</t>
  </si>
  <si>
    <t>Sundsvall</t>
  </si>
  <si>
    <t>Varberg</t>
  </si>
  <si>
    <t>Varnamo</t>
  </si>
  <si>
    <t>CF Montreal</t>
  </si>
  <si>
    <t>Charlotte</t>
  </si>
  <si>
    <t>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</si>
</sst>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1"/>
  <sheetViews>
    <sheetView topLeftCell="A270" zoomScale="80" zoomScaleNormal="80" workbookViewId="0">
      <selection activeCell="B296" sqref="B296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1.5185</v>
      </c>
      <c r="D2">
        <v>1.4488000000000001</v>
      </c>
      <c r="E2">
        <v>0.71050000000000002</v>
      </c>
    </row>
    <row r="3" spans="1:5" x14ac:dyDescent="0.25">
      <c r="A3" t="s">
        <v>10</v>
      </c>
      <c r="B3" t="s">
        <v>216</v>
      </c>
      <c r="C3">
        <v>1.5185</v>
      </c>
      <c r="D3">
        <v>1.8439000000000001</v>
      </c>
      <c r="E3">
        <v>0.71050000000000002</v>
      </c>
    </row>
    <row r="4" spans="1:5" x14ac:dyDescent="0.25">
      <c r="A4" t="s">
        <v>10</v>
      </c>
      <c r="B4" t="s">
        <v>217</v>
      </c>
      <c r="C4">
        <v>1.5185</v>
      </c>
      <c r="D4">
        <v>0.52680000000000005</v>
      </c>
      <c r="E4">
        <v>0.71050000000000002</v>
      </c>
    </row>
    <row r="5" spans="1:5" x14ac:dyDescent="0.25">
      <c r="A5" t="s">
        <v>10</v>
      </c>
      <c r="B5" t="s">
        <v>40</v>
      </c>
      <c r="C5">
        <v>1.5185</v>
      </c>
      <c r="D5">
        <v>1.1854</v>
      </c>
      <c r="E5">
        <v>1.5631999999999999</v>
      </c>
    </row>
    <row r="6" spans="1:5" x14ac:dyDescent="0.25">
      <c r="A6" t="s">
        <v>10</v>
      </c>
      <c r="B6" t="s">
        <v>219</v>
      </c>
      <c r="C6">
        <v>1.5185</v>
      </c>
      <c r="D6">
        <v>1.6464000000000001</v>
      </c>
      <c r="E6">
        <v>0.71050000000000002</v>
      </c>
    </row>
    <row r="7" spans="1:5" x14ac:dyDescent="0.25">
      <c r="A7" t="s">
        <v>10</v>
      </c>
      <c r="B7" t="s">
        <v>11</v>
      </c>
      <c r="C7">
        <v>1.5185</v>
      </c>
      <c r="D7">
        <v>0.52680000000000005</v>
      </c>
      <c r="E7">
        <v>1.1368</v>
      </c>
    </row>
    <row r="8" spans="1:5" x14ac:dyDescent="0.25">
      <c r="A8" t="s">
        <v>10</v>
      </c>
      <c r="B8" t="s">
        <v>38</v>
      </c>
      <c r="C8">
        <v>1.5185</v>
      </c>
      <c r="D8">
        <v>1.3170999999999999</v>
      </c>
      <c r="E8">
        <v>0.56840000000000002</v>
      </c>
    </row>
    <row r="9" spans="1:5" x14ac:dyDescent="0.25">
      <c r="A9" t="s">
        <v>10</v>
      </c>
      <c r="B9" t="s">
        <v>215</v>
      </c>
      <c r="C9">
        <v>1.5185</v>
      </c>
      <c r="D9">
        <v>0.98780000000000001</v>
      </c>
      <c r="E9">
        <v>0.71050000000000002</v>
      </c>
    </row>
    <row r="10" spans="1:5" x14ac:dyDescent="0.25">
      <c r="A10" t="s">
        <v>10</v>
      </c>
      <c r="B10" t="s">
        <v>37</v>
      </c>
      <c r="C10">
        <v>1.5185</v>
      </c>
      <c r="D10">
        <v>0.1646</v>
      </c>
      <c r="E10">
        <v>1.2434000000000001</v>
      </c>
    </row>
    <row r="11" spans="1:5" x14ac:dyDescent="0.25">
      <c r="A11" t="s">
        <v>10</v>
      </c>
      <c r="B11" t="s">
        <v>41</v>
      </c>
      <c r="C11">
        <v>1.5185</v>
      </c>
      <c r="D11">
        <v>1.3170999999999999</v>
      </c>
      <c r="E11">
        <v>1.2789999999999999</v>
      </c>
    </row>
    <row r="12" spans="1:5" x14ac:dyDescent="0.25">
      <c r="A12" t="s">
        <v>10</v>
      </c>
      <c r="B12" t="s">
        <v>36</v>
      </c>
      <c r="C12">
        <v>1.5185</v>
      </c>
      <c r="D12">
        <v>0.65849999999999997</v>
      </c>
      <c r="E12">
        <v>0.88819999999999999</v>
      </c>
    </row>
    <row r="13" spans="1:5" x14ac:dyDescent="0.25">
      <c r="A13" t="s">
        <v>10</v>
      </c>
      <c r="B13" t="s">
        <v>221</v>
      </c>
      <c r="C13">
        <v>1.5185</v>
      </c>
      <c r="D13">
        <v>1.1525000000000001</v>
      </c>
      <c r="E13">
        <v>1.0658000000000001</v>
      </c>
    </row>
    <row r="14" spans="1:5" x14ac:dyDescent="0.25">
      <c r="A14" t="s">
        <v>10</v>
      </c>
      <c r="B14" t="s">
        <v>700</v>
      </c>
      <c r="C14">
        <v>1.5185</v>
      </c>
      <c r="D14">
        <v>0</v>
      </c>
      <c r="E14">
        <v>1.4211</v>
      </c>
    </row>
    <row r="15" spans="1:5" x14ac:dyDescent="0.25">
      <c r="A15" t="s">
        <v>10</v>
      </c>
      <c r="B15" t="s">
        <v>220</v>
      </c>
      <c r="C15">
        <v>1.5185</v>
      </c>
      <c r="D15">
        <v>0.82320000000000004</v>
      </c>
      <c r="E15">
        <v>1.2434000000000001</v>
      </c>
    </row>
    <row r="16" spans="1:5" x14ac:dyDescent="0.25">
      <c r="A16" t="s">
        <v>10</v>
      </c>
      <c r="B16" t="s">
        <v>701</v>
      </c>
      <c r="C16">
        <v>1.5185</v>
      </c>
      <c r="D16">
        <v>0.98780000000000001</v>
      </c>
      <c r="E16">
        <v>0.71050000000000002</v>
      </c>
    </row>
    <row r="17" spans="1:5" x14ac:dyDescent="0.25">
      <c r="A17" t="s">
        <v>10</v>
      </c>
      <c r="B17" t="s">
        <v>218</v>
      </c>
      <c r="C17">
        <v>1.5185</v>
      </c>
      <c r="D17">
        <v>1.1854</v>
      </c>
      <c r="E17">
        <v>0.71050000000000002</v>
      </c>
    </row>
    <row r="18" spans="1:5" x14ac:dyDescent="0.25">
      <c r="A18" t="s">
        <v>10</v>
      </c>
      <c r="B18" t="s">
        <v>39</v>
      </c>
      <c r="C18">
        <v>1.5185</v>
      </c>
      <c r="D18">
        <v>0.65849999999999997</v>
      </c>
      <c r="E18">
        <v>1.8473999999999999</v>
      </c>
    </row>
    <row r="19" spans="1:5" x14ac:dyDescent="0.25">
      <c r="A19" t="s">
        <v>10</v>
      </c>
      <c r="B19" t="s">
        <v>714</v>
      </c>
      <c r="C19">
        <v>1.5185</v>
      </c>
      <c r="D19">
        <v>1.3170999999999999</v>
      </c>
      <c r="E19">
        <v>0.71050000000000002</v>
      </c>
    </row>
    <row r="20" spans="1:5" x14ac:dyDescent="0.25">
      <c r="A20" t="s">
        <v>13</v>
      </c>
      <c r="B20" t="s">
        <v>49</v>
      </c>
      <c r="C20">
        <v>1.2857000000000001</v>
      </c>
      <c r="D20">
        <v>0.38890000000000002</v>
      </c>
      <c r="E20">
        <v>1.3404</v>
      </c>
    </row>
    <row r="21" spans="1:5" x14ac:dyDescent="0.25">
      <c r="A21" t="s">
        <v>13</v>
      </c>
      <c r="B21" t="s">
        <v>222</v>
      </c>
      <c r="C21">
        <v>1.2857000000000001</v>
      </c>
      <c r="D21">
        <v>1.2963</v>
      </c>
      <c r="E21">
        <v>0.67020000000000002</v>
      </c>
    </row>
    <row r="22" spans="1:5" x14ac:dyDescent="0.25">
      <c r="A22" t="s">
        <v>13</v>
      </c>
      <c r="B22" t="s">
        <v>54</v>
      </c>
      <c r="C22">
        <v>1.2857000000000001</v>
      </c>
      <c r="D22">
        <v>0.38890000000000002</v>
      </c>
      <c r="E22">
        <v>2.0106000000000002</v>
      </c>
    </row>
    <row r="23" spans="1:5" x14ac:dyDescent="0.25">
      <c r="A23" t="s">
        <v>13</v>
      </c>
      <c r="B23" t="s">
        <v>42</v>
      </c>
      <c r="C23">
        <v>1.2857000000000001</v>
      </c>
      <c r="D23">
        <v>0.97219999999999995</v>
      </c>
      <c r="E23">
        <v>0.50260000000000005</v>
      </c>
    </row>
    <row r="24" spans="1:5" x14ac:dyDescent="0.25">
      <c r="A24" t="s">
        <v>13</v>
      </c>
      <c r="B24" t="s">
        <v>224</v>
      </c>
      <c r="C24">
        <v>1.2857000000000001</v>
      </c>
      <c r="D24">
        <v>1.1667000000000001</v>
      </c>
      <c r="E24">
        <v>1.3404</v>
      </c>
    </row>
    <row r="25" spans="1:5" x14ac:dyDescent="0.25">
      <c r="A25" t="s">
        <v>13</v>
      </c>
      <c r="B25" t="s">
        <v>44</v>
      </c>
      <c r="C25">
        <v>1.2857000000000001</v>
      </c>
      <c r="D25">
        <v>0.77780000000000005</v>
      </c>
      <c r="E25">
        <v>0.44679999999999997</v>
      </c>
    </row>
    <row r="26" spans="1:5" x14ac:dyDescent="0.25">
      <c r="A26" t="s">
        <v>13</v>
      </c>
      <c r="B26" t="s">
        <v>223</v>
      </c>
      <c r="C26">
        <v>1.2857000000000001</v>
      </c>
      <c r="D26">
        <v>0.51849999999999996</v>
      </c>
      <c r="E26">
        <v>0.67020000000000002</v>
      </c>
    </row>
    <row r="27" spans="1:5" x14ac:dyDescent="0.25">
      <c r="A27" t="s">
        <v>13</v>
      </c>
      <c r="B27" t="s">
        <v>45</v>
      </c>
      <c r="C27">
        <v>1.2857000000000001</v>
      </c>
      <c r="D27">
        <v>0.77780000000000005</v>
      </c>
      <c r="E27">
        <v>0.89359999999999995</v>
      </c>
    </row>
    <row r="28" spans="1:5" x14ac:dyDescent="0.25">
      <c r="A28" t="s">
        <v>13</v>
      </c>
      <c r="B28" t="s">
        <v>46</v>
      </c>
      <c r="C28">
        <v>1.2857000000000001</v>
      </c>
      <c r="D28">
        <v>1.5556000000000001</v>
      </c>
      <c r="E28">
        <v>0.50260000000000005</v>
      </c>
    </row>
    <row r="29" spans="1:5" x14ac:dyDescent="0.25">
      <c r="A29" t="s">
        <v>13</v>
      </c>
      <c r="B29" t="s">
        <v>15</v>
      </c>
      <c r="C29">
        <v>1.2857000000000001</v>
      </c>
      <c r="D29">
        <v>0.77780000000000005</v>
      </c>
      <c r="E29">
        <v>1.5079</v>
      </c>
    </row>
    <row r="30" spans="1:5" x14ac:dyDescent="0.25">
      <c r="A30" t="s">
        <v>13</v>
      </c>
      <c r="B30" t="s">
        <v>43</v>
      </c>
      <c r="C30">
        <v>1.2857000000000001</v>
      </c>
      <c r="D30">
        <v>0.25929999999999997</v>
      </c>
      <c r="E30">
        <v>0.89359999999999995</v>
      </c>
    </row>
    <row r="31" spans="1:5" x14ac:dyDescent="0.25">
      <c r="A31" t="s">
        <v>13</v>
      </c>
      <c r="B31" t="s">
        <v>53</v>
      </c>
      <c r="C31">
        <v>1.2857000000000001</v>
      </c>
      <c r="D31">
        <v>1.3611</v>
      </c>
      <c r="E31">
        <v>0.33510000000000001</v>
      </c>
    </row>
    <row r="32" spans="1:5" x14ac:dyDescent="0.25">
      <c r="A32" t="s">
        <v>13</v>
      </c>
      <c r="B32" t="s">
        <v>51</v>
      </c>
      <c r="C32">
        <v>1.2857000000000001</v>
      </c>
      <c r="D32">
        <v>1.8148</v>
      </c>
      <c r="E32">
        <v>0.44679999999999997</v>
      </c>
    </row>
    <row r="33" spans="1:5" x14ac:dyDescent="0.25">
      <c r="A33" t="s">
        <v>13</v>
      </c>
      <c r="B33" t="s">
        <v>225</v>
      </c>
      <c r="C33">
        <v>1.2857000000000001</v>
      </c>
      <c r="D33">
        <v>1.5556000000000001</v>
      </c>
      <c r="E33">
        <v>2.0106000000000002</v>
      </c>
    </row>
    <row r="34" spans="1:5" x14ac:dyDescent="0.25">
      <c r="A34" t="s">
        <v>13</v>
      </c>
      <c r="B34" t="s">
        <v>52</v>
      </c>
      <c r="C34">
        <v>1.2857000000000001</v>
      </c>
      <c r="D34">
        <v>0.58330000000000004</v>
      </c>
      <c r="E34">
        <v>1.0053000000000001</v>
      </c>
    </row>
    <row r="35" spans="1:5" x14ac:dyDescent="0.25">
      <c r="A35" t="s">
        <v>13</v>
      </c>
      <c r="B35" t="s">
        <v>14</v>
      </c>
      <c r="C35">
        <v>1.2857000000000001</v>
      </c>
      <c r="D35">
        <v>1.5556000000000001</v>
      </c>
      <c r="E35">
        <v>0.50260000000000005</v>
      </c>
    </row>
    <row r="36" spans="1:5" x14ac:dyDescent="0.25">
      <c r="A36" t="s">
        <v>13</v>
      </c>
      <c r="B36" t="s">
        <v>48</v>
      </c>
      <c r="C36">
        <v>1.2857000000000001</v>
      </c>
      <c r="D36">
        <v>1.2963</v>
      </c>
      <c r="E36">
        <v>1.5638000000000001</v>
      </c>
    </row>
    <row r="37" spans="1:5" x14ac:dyDescent="0.25">
      <c r="A37" t="s">
        <v>13</v>
      </c>
      <c r="B37" t="s">
        <v>50</v>
      </c>
      <c r="C37">
        <v>1.2857000000000001</v>
      </c>
      <c r="D37">
        <v>1.0369999999999999</v>
      </c>
      <c r="E37">
        <v>1.3404</v>
      </c>
    </row>
    <row r="38" spans="1:5" x14ac:dyDescent="0.25">
      <c r="A38" t="s">
        <v>16</v>
      </c>
      <c r="B38" t="s">
        <v>47</v>
      </c>
      <c r="C38">
        <v>1.7778</v>
      </c>
      <c r="D38">
        <v>1.125</v>
      </c>
      <c r="E38">
        <v>1.5728</v>
      </c>
    </row>
    <row r="39" spans="1:5" x14ac:dyDescent="0.25">
      <c r="A39" t="s">
        <v>16</v>
      </c>
      <c r="B39" t="s">
        <v>715</v>
      </c>
      <c r="C39">
        <v>1.7778</v>
      </c>
      <c r="D39">
        <v>0.9</v>
      </c>
      <c r="E39">
        <v>1.2583</v>
      </c>
    </row>
    <row r="40" spans="1:5" x14ac:dyDescent="0.25">
      <c r="A40" t="s">
        <v>16</v>
      </c>
      <c r="B40" t="s">
        <v>227</v>
      </c>
      <c r="C40">
        <v>1.7778</v>
      </c>
      <c r="D40">
        <v>1.2375</v>
      </c>
      <c r="E40">
        <v>0.62909999999999999</v>
      </c>
    </row>
    <row r="41" spans="1:5" x14ac:dyDescent="0.25">
      <c r="A41" t="s">
        <v>16</v>
      </c>
      <c r="B41" t="s">
        <v>56</v>
      </c>
      <c r="C41">
        <v>1.7778</v>
      </c>
      <c r="D41">
        <v>1.5468999999999999</v>
      </c>
      <c r="E41">
        <v>0.78639999999999999</v>
      </c>
    </row>
    <row r="42" spans="1:5" x14ac:dyDescent="0.25">
      <c r="A42" t="s">
        <v>16</v>
      </c>
      <c r="B42" t="s">
        <v>17</v>
      </c>
      <c r="C42">
        <v>1.7778</v>
      </c>
      <c r="D42">
        <v>0.9</v>
      </c>
      <c r="E42">
        <v>1.4155</v>
      </c>
    </row>
    <row r="43" spans="1:5" x14ac:dyDescent="0.25">
      <c r="A43" t="s">
        <v>16</v>
      </c>
      <c r="B43" t="s">
        <v>287</v>
      </c>
      <c r="C43">
        <v>1.7778</v>
      </c>
      <c r="D43">
        <v>0.5625</v>
      </c>
      <c r="E43">
        <v>0.4718</v>
      </c>
    </row>
    <row r="44" spans="1:5" x14ac:dyDescent="0.25">
      <c r="A44" t="s">
        <v>16</v>
      </c>
      <c r="B44" t="s">
        <v>57</v>
      </c>
      <c r="C44">
        <v>1.7778</v>
      </c>
      <c r="D44">
        <v>0.84370000000000001</v>
      </c>
      <c r="E44">
        <v>0.78639999999999999</v>
      </c>
    </row>
    <row r="45" spans="1:5" x14ac:dyDescent="0.25">
      <c r="A45" t="s">
        <v>16</v>
      </c>
      <c r="B45" t="s">
        <v>688</v>
      </c>
      <c r="C45">
        <v>1.7778</v>
      </c>
      <c r="D45">
        <v>0.78749999999999998</v>
      </c>
      <c r="E45">
        <v>0.62909999999999999</v>
      </c>
    </row>
    <row r="46" spans="1:5" x14ac:dyDescent="0.25">
      <c r="A46" t="s">
        <v>16</v>
      </c>
      <c r="B46" t="s">
        <v>226</v>
      </c>
      <c r="C46">
        <v>1.7778</v>
      </c>
      <c r="D46">
        <v>1.125</v>
      </c>
      <c r="E46">
        <v>0.78639999999999999</v>
      </c>
    </row>
    <row r="47" spans="1:5" x14ac:dyDescent="0.25">
      <c r="A47" t="s">
        <v>16</v>
      </c>
      <c r="B47" t="s">
        <v>228</v>
      </c>
      <c r="C47">
        <v>1.7778</v>
      </c>
      <c r="D47">
        <v>1.125</v>
      </c>
      <c r="E47">
        <v>0.98299999999999998</v>
      </c>
    </row>
    <row r="48" spans="1:5" x14ac:dyDescent="0.25">
      <c r="A48" t="s">
        <v>16</v>
      </c>
      <c r="B48" t="s">
        <v>716</v>
      </c>
      <c r="C48">
        <v>1.7778</v>
      </c>
      <c r="D48">
        <v>1.2375</v>
      </c>
      <c r="E48">
        <v>1.5728</v>
      </c>
    </row>
    <row r="49" spans="1:5" x14ac:dyDescent="0.25">
      <c r="A49" t="s">
        <v>16</v>
      </c>
      <c r="B49" t="s">
        <v>229</v>
      </c>
      <c r="C49">
        <v>1.7778</v>
      </c>
      <c r="D49">
        <v>0.98440000000000005</v>
      </c>
      <c r="E49">
        <v>0.98299999999999998</v>
      </c>
    </row>
    <row r="50" spans="1:5" x14ac:dyDescent="0.25">
      <c r="A50" t="s">
        <v>16</v>
      </c>
      <c r="B50" t="s">
        <v>717</v>
      </c>
      <c r="C50">
        <v>1.7778</v>
      </c>
      <c r="D50">
        <v>0.5625</v>
      </c>
      <c r="E50">
        <v>1.7694000000000001</v>
      </c>
    </row>
    <row r="51" spans="1:5" x14ac:dyDescent="0.25">
      <c r="A51" t="s">
        <v>16</v>
      </c>
      <c r="B51" t="s">
        <v>55</v>
      </c>
      <c r="C51">
        <v>1.7778</v>
      </c>
      <c r="D51">
        <v>0.4219</v>
      </c>
      <c r="E51">
        <v>0.98299999999999998</v>
      </c>
    </row>
    <row r="52" spans="1:5" x14ac:dyDescent="0.25">
      <c r="A52" t="s">
        <v>16</v>
      </c>
      <c r="B52" t="s">
        <v>18</v>
      </c>
      <c r="C52">
        <v>1.7778</v>
      </c>
      <c r="D52">
        <v>2.25</v>
      </c>
      <c r="E52">
        <v>0.62909999999999999</v>
      </c>
    </row>
    <row r="53" spans="1:5" x14ac:dyDescent="0.25">
      <c r="A53" t="s">
        <v>16</v>
      </c>
      <c r="B53" t="s">
        <v>230</v>
      </c>
      <c r="C53">
        <v>1.7778</v>
      </c>
      <c r="D53">
        <v>0.45</v>
      </c>
      <c r="E53">
        <v>0.94369999999999998</v>
      </c>
    </row>
    <row r="54" spans="1:5" x14ac:dyDescent="0.25">
      <c r="A54" t="s">
        <v>16</v>
      </c>
      <c r="B54" t="s">
        <v>231</v>
      </c>
      <c r="C54">
        <v>1.7778</v>
      </c>
      <c r="D54">
        <v>0.67500000000000004</v>
      </c>
      <c r="E54">
        <v>0.94369999999999998</v>
      </c>
    </row>
    <row r="55" spans="1:5" x14ac:dyDescent="0.25">
      <c r="A55" t="s">
        <v>16</v>
      </c>
      <c r="B55" t="s">
        <v>58</v>
      </c>
      <c r="C55">
        <v>1.7778</v>
      </c>
      <c r="D55">
        <v>1.2656000000000001</v>
      </c>
      <c r="E55">
        <v>0.98299999999999998</v>
      </c>
    </row>
    <row r="56" spans="1:5" x14ac:dyDescent="0.25">
      <c r="A56" t="s">
        <v>59</v>
      </c>
      <c r="B56" t="s">
        <v>288</v>
      </c>
      <c r="C56">
        <v>1.806</v>
      </c>
      <c r="D56">
        <v>1.4765999999999999</v>
      </c>
      <c r="E56">
        <v>1.1600999999999999</v>
      </c>
    </row>
    <row r="57" spans="1:5" x14ac:dyDescent="0.25">
      <c r="A57" t="s">
        <v>59</v>
      </c>
      <c r="B57" t="s">
        <v>309</v>
      </c>
      <c r="C57">
        <v>1.806</v>
      </c>
      <c r="D57">
        <v>0.55369999999999997</v>
      </c>
      <c r="E57">
        <v>0.65259999999999996</v>
      </c>
    </row>
    <row r="58" spans="1:5" x14ac:dyDescent="0.25">
      <c r="A58" t="s">
        <v>59</v>
      </c>
      <c r="B58" t="s">
        <v>75</v>
      </c>
      <c r="C58">
        <v>1.806</v>
      </c>
      <c r="D58">
        <v>0.36909999999999998</v>
      </c>
      <c r="E58">
        <v>0.87009999999999998</v>
      </c>
    </row>
    <row r="59" spans="1:5" x14ac:dyDescent="0.25">
      <c r="A59" t="s">
        <v>59</v>
      </c>
      <c r="B59" t="s">
        <v>316</v>
      </c>
      <c r="C59">
        <v>1.806</v>
      </c>
      <c r="D59">
        <v>1.3843000000000001</v>
      </c>
      <c r="E59">
        <v>1.3050999999999999</v>
      </c>
    </row>
    <row r="60" spans="1:5" x14ac:dyDescent="0.25">
      <c r="A60" t="s">
        <v>59</v>
      </c>
      <c r="B60" t="s">
        <v>63</v>
      </c>
      <c r="C60">
        <v>1.806</v>
      </c>
      <c r="D60">
        <v>1.1073999999999999</v>
      </c>
      <c r="E60">
        <v>0.58009999999999995</v>
      </c>
    </row>
    <row r="61" spans="1:5" x14ac:dyDescent="0.25">
      <c r="A61" t="s">
        <v>59</v>
      </c>
      <c r="B61" t="s">
        <v>67</v>
      </c>
      <c r="C61">
        <v>1.806</v>
      </c>
      <c r="D61">
        <v>1.1073999999999999</v>
      </c>
      <c r="E61">
        <v>1.1600999999999999</v>
      </c>
    </row>
    <row r="62" spans="1:5" x14ac:dyDescent="0.25">
      <c r="A62" t="s">
        <v>59</v>
      </c>
      <c r="B62" t="s">
        <v>237</v>
      </c>
      <c r="C62">
        <v>1.806</v>
      </c>
      <c r="D62">
        <v>0.73829999999999996</v>
      </c>
      <c r="E62">
        <v>1.1600999999999999</v>
      </c>
    </row>
    <row r="63" spans="1:5" x14ac:dyDescent="0.25">
      <c r="A63" t="s">
        <v>59</v>
      </c>
      <c r="B63" t="s">
        <v>334</v>
      </c>
      <c r="C63">
        <v>1.806</v>
      </c>
      <c r="D63">
        <v>0.27689999999999998</v>
      </c>
      <c r="E63">
        <v>0.435</v>
      </c>
    </row>
    <row r="64" spans="1:5" x14ac:dyDescent="0.25">
      <c r="A64" t="s">
        <v>59</v>
      </c>
      <c r="B64" t="s">
        <v>66</v>
      </c>
      <c r="C64">
        <v>1.806</v>
      </c>
      <c r="D64">
        <v>1.292</v>
      </c>
      <c r="E64">
        <v>1.4501999999999999</v>
      </c>
    </row>
    <row r="65" spans="1:5" x14ac:dyDescent="0.25">
      <c r="A65" t="s">
        <v>59</v>
      </c>
      <c r="B65" t="s">
        <v>62</v>
      </c>
      <c r="C65">
        <v>1.806</v>
      </c>
      <c r="D65">
        <v>1.1073999999999999</v>
      </c>
      <c r="E65">
        <v>0.58009999999999995</v>
      </c>
    </row>
    <row r="66" spans="1:5" x14ac:dyDescent="0.25">
      <c r="A66" t="s">
        <v>59</v>
      </c>
      <c r="B66" t="s">
        <v>68</v>
      </c>
      <c r="C66">
        <v>1.806</v>
      </c>
      <c r="D66">
        <v>0.55369999999999997</v>
      </c>
      <c r="E66">
        <v>1.4501999999999999</v>
      </c>
    </row>
    <row r="67" spans="1:5" x14ac:dyDescent="0.25">
      <c r="A67" t="s">
        <v>59</v>
      </c>
      <c r="B67" t="s">
        <v>234</v>
      </c>
      <c r="C67">
        <v>1.806</v>
      </c>
      <c r="D67">
        <v>2.2147999999999999</v>
      </c>
      <c r="E67">
        <v>0.58009999999999995</v>
      </c>
    </row>
    <row r="68" spans="1:5" x14ac:dyDescent="0.25">
      <c r="A68" t="s">
        <v>59</v>
      </c>
      <c r="B68" t="s">
        <v>236</v>
      </c>
      <c r="C68">
        <v>1.806</v>
      </c>
      <c r="D68">
        <v>2.5840000000000001</v>
      </c>
      <c r="E68">
        <v>0.58009999999999995</v>
      </c>
    </row>
    <row r="69" spans="1:5" x14ac:dyDescent="0.25">
      <c r="A69" t="s">
        <v>59</v>
      </c>
      <c r="B69" t="s">
        <v>235</v>
      </c>
      <c r="C69">
        <v>1.806</v>
      </c>
      <c r="D69">
        <v>1.1073999999999999</v>
      </c>
      <c r="E69">
        <v>1.1600999999999999</v>
      </c>
    </row>
    <row r="70" spans="1:5" x14ac:dyDescent="0.25">
      <c r="A70" t="s">
        <v>59</v>
      </c>
      <c r="B70" t="s">
        <v>289</v>
      </c>
      <c r="C70">
        <v>1.806</v>
      </c>
      <c r="D70">
        <v>0.8306</v>
      </c>
      <c r="E70">
        <v>0.87009999999999998</v>
      </c>
    </row>
    <row r="71" spans="1:5" x14ac:dyDescent="0.25">
      <c r="A71" t="s">
        <v>59</v>
      </c>
      <c r="B71" t="s">
        <v>83</v>
      </c>
      <c r="C71">
        <v>1.806</v>
      </c>
      <c r="D71">
        <v>0.69210000000000005</v>
      </c>
      <c r="E71">
        <v>1.7402</v>
      </c>
    </row>
    <row r="72" spans="1:5" x14ac:dyDescent="0.25">
      <c r="A72" t="s">
        <v>59</v>
      </c>
      <c r="B72" t="s">
        <v>69</v>
      </c>
      <c r="C72">
        <v>1.806</v>
      </c>
      <c r="D72">
        <v>0.73829999999999996</v>
      </c>
      <c r="E72">
        <v>1.1600999999999999</v>
      </c>
    </row>
    <row r="73" spans="1:5" x14ac:dyDescent="0.25">
      <c r="A73" t="s">
        <v>59</v>
      </c>
      <c r="B73" t="s">
        <v>233</v>
      </c>
      <c r="C73">
        <v>1.806</v>
      </c>
      <c r="D73">
        <v>1.7996000000000001</v>
      </c>
      <c r="E73">
        <v>0.87009999999999998</v>
      </c>
    </row>
    <row r="74" spans="1:5" x14ac:dyDescent="0.25">
      <c r="A74" t="s">
        <v>59</v>
      </c>
      <c r="B74" t="s">
        <v>64</v>
      </c>
      <c r="C74">
        <v>1.806</v>
      </c>
      <c r="D74">
        <v>0.18459999999999999</v>
      </c>
      <c r="E74">
        <v>1.4501999999999999</v>
      </c>
    </row>
    <row r="75" spans="1:5" x14ac:dyDescent="0.25">
      <c r="A75" t="s">
        <v>59</v>
      </c>
      <c r="B75" t="s">
        <v>60</v>
      </c>
      <c r="C75">
        <v>1.806</v>
      </c>
      <c r="D75">
        <v>0.27689999999999998</v>
      </c>
      <c r="E75">
        <v>0.87009999999999998</v>
      </c>
    </row>
    <row r="76" spans="1:5" x14ac:dyDescent="0.25">
      <c r="A76" t="s">
        <v>70</v>
      </c>
      <c r="B76" t="s">
        <v>72</v>
      </c>
      <c r="C76">
        <v>1.359</v>
      </c>
      <c r="D76">
        <v>0.5887</v>
      </c>
      <c r="E76">
        <v>0.96689999999999998</v>
      </c>
    </row>
    <row r="77" spans="1:5" x14ac:dyDescent="0.25">
      <c r="A77" t="s">
        <v>70</v>
      </c>
      <c r="B77" t="s">
        <v>73</v>
      </c>
      <c r="C77">
        <v>1.359</v>
      </c>
      <c r="D77">
        <v>1.0302</v>
      </c>
      <c r="E77">
        <v>0.96689999999999998</v>
      </c>
    </row>
    <row r="78" spans="1:5" x14ac:dyDescent="0.25">
      <c r="A78" t="s">
        <v>70</v>
      </c>
      <c r="B78" t="s">
        <v>101</v>
      </c>
      <c r="C78">
        <v>1.359</v>
      </c>
      <c r="D78">
        <v>0.73580000000000001</v>
      </c>
      <c r="E78">
        <v>1.2087000000000001</v>
      </c>
    </row>
    <row r="79" spans="1:5" x14ac:dyDescent="0.25">
      <c r="A79" t="s">
        <v>70</v>
      </c>
      <c r="B79" t="s">
        <v>77</v>
      </c>
      <c r="C79">
        <v>1.359</v>
      </c>
      <c r="D79">
        <v>1.4717</v>
      </c>
      <c r="E79">
        <v>0.72519999999999996</v>
      </c>
    </row>
    <row r="80" spans="1:5" x14ac:dyDescent="0.25">
      <c r="A80" t="s">
        <v>70</v>
      </c>
      <c r="B80" t="s">
        <v>65</v>
      </c>
      <c r="C80">
        <v>1.359</v>
      </c>
      <c r="D80">
        <v>1.3245</v>
      </c>
      <c r="E80">
        <v>1.1603000000000001</v>
      </c>
    </row>
    <row r="81" spans="1:5" x14ac:dyDescent="0.25">
      <c r="A81" t="s">
        <v>70</v>
      </c>
      <c r="B81" t="s">
        <v>79</v>
      </c>
      <c r="C81">
        <v>1.359</v>
      </c>
      <c r="D81">
        <v>0.55189999999999995</v>
      </c>
      <c r="E81">
        <v>0.48349999999999999</v>
      </c>
    </row>
    <row r="82" spans="1:5" x14ac:dyDescent="0.25">
      <c r="A82" t="s">
        <v>70</v>
      </c>
      <c r="B82" t="s">
        <v>325</v>
      </c>
      <c r="C82">
        <v>1.359</v>
      </c>
      <c r="D82">
        <v>0</v>
      </c>
      <c r="E82">
        <v>0.96689999999999998</v>
      </c>
    </row>
    <row r="83" spans="1:5" x14ac:dyDescent="0.25">
      <c r="A83" t="s">
        <v>70</v>
      </c>
      <c r="B83" t="s">
        <v>86</v>
      </c>
      <c r="C83">
        <v>1.359</v>
      </c>
      <c r="D83">
        <v>0.85850000000000004</v>
      </c>
      <c r="E83">
        <v>1.1281000000000001</v>
      </c>
    </row>
    <row r="84" spans="1:5" x14ac:dyDescent="0.25">
      <c r="A84" t="s">
        <v>70</v>
      </c>
      <c r="B84" t="s">
        <v>100</v>
      </c>
      <c r="C84">
        <v>1.359</v>
      </c>
      <c r="D84">
        <v>1.0302</v>
      </c>
      <c r="E84">
        <v>1.7404999999999999</v>
      </c>
    </row>
    <row r="85" spans="1:5" x14ac:dyDescent="0.25">
      <c r="A85" t="s">
        <v>70</v>
      </c>
      <c r="B85" t="s">
        <v>76</v>
      </c>
      <c r="C85">
        <v>1.359</v>
      </c>
      <c r="D85">
        <v>0.73580000000000001</v>
      </c>
      <c r="E85">
        <v>0.96689999999999998</v>
      </c>
    </row>
    <row r="86" spans="1:5" x14ac:dyDescent="0.25">
      <c r="A86" t="s">
        <v>70</v>
      </c>
      <c r="B86" t="s">
        <v>71</v>
      </c>
      <c r="C86">
        <v>1.359</v>
      </c>
      <c r="D86">
        <v>0.98109999999999997</v>
      </c>
      <c r="E86">
        <v>1.1281000000000001</v>
      </c>
    </row>
    <row r="87" spans="1:5" x14ac:dyDescent="0.25">
      <c r="A87" t="s">
        <v>70</v>
      </c>
      <c r="B87" t="s">
        <v>84</v>
      </c>
      <c r="C87">
        <v>1.359</v>
      </c>
      <c r="D87">
        <v>1.1037999999999999</v>
      </c>
      <c r="E87">
        <v>0.96689999999999998</v>
      </c>
    </row>
    <row r="88" spans="1:5" x14ac:dyDescent="0.25">
      <c r="A88" t="s">
        <v>70</v>
      </c>
      <c r="B88" t="s">
        <v>80</v>
      </c>
      <c r="C88">
        <v>1.359</v>
      </c>
      <c r="D88">
        <v>1.4717</v>
      </c>
      <c r="E88">
        <v>0.80579999999999996</v>
      </c>
    </row>
    <row r="89" spans="1:5" x14ac:dyDescent="0.25">
      <c r="A89" t="s">
        <v>70</v>
      </c>
      <c r="B89" t="s">
        <v>78</v>
      </c>
      <c r="C89">
        <v>1.359</v>
      </c>
      <c r="D89">
        <v>0.1226</v>
      </c>
      <c r="E89">
        <v>0.64459999999999995</v>
      </c>
    </row>
    <row r="90" spans="1:5" x14ac:dyDescent="0.25">
      <c r="A90" t="s">
        <v>70</v>
      </c>
      <c r="B90" t="s">
        <v>360</v>
      </c>
      <c r="C90">
        <v>1.359</v>
      </c>
      <c r="D90">
        <v>1.0302</v>
      </c>
      <c r="E90">
        <v>0.96689999999999998</v>
      </c>
    </row>
    <row r="91" spans="1:5" x14ac:dyDescent="0.25">
      <c r="A91" t="s">
        <v>70</v>
      </c>
      <c r="B91" t="s">
        <v>362</v>
      </c>
      <c r="C91">
        <v>1.359</v>
      </c>
      <c r="D91">
        <v>1.1773</v>
      </c>
      <c r="E91">
        <v>0.96689999999999998</v>
      </c>
    </row>
    <row r="92" spans="1:5" x14ac:dyDescent="0.25">
      <c r="A92" t="s">
        <v>70</v>
      </c>
      <c r="B92" t="s">
        <v>82</v>
      </c>
      <c r="C92">
        <v>1.359</v>
      </c>
      <c r="D92">
        <v>1.6188</v>
      </c>
      <c r="E92">
        <v>0.38679999999999998</v>
      </c>
    </row>
    <row r="93" spans="1:5" x14ac:dyDescent="0.25">
      <c r="A93" t="s">
        <v>70</v>
      </c>
      <c r="B93" t="s">
        <v>232</v>
      </c>
      <c r="C93">
        <v>1.359</v>
      </c>
      <c r="D93">
        <v>2.0234999999999999</v>
      </c>
      <c r="E93">
        <v>0.2417</v>
      </c>
    </row>
    <row r="94" spans="1:5" x14ac:dyDescent="0.25">
      <c r="A94" t="s">
        <v>70</v>
      </c>
      <c r="B94" t="s">
        <v>74</v>
      </c>
      <c r="C94">
        <v>1.359</v>
      </c>
      <c r="D94">
        <v>0.91979999999999995</v>
      </c>
      <c r="E94">
        <v>0.96689999999999998</v>
      </c>
    </row>
    <row r="95" spans="1:5" x14ac:dyDescent="0.25">
      <c r="A95" t="s">
        <v>70</v>
      </c>
      <c r="B95" t="s">
        <v>91</v>
      </c>
      <c r="C95">
        <v>1.359</v>
      </c>
      <c r="D95">
        <v>1.1037999999999999</v>
      </c>
      <c r="E95">
        <v>0.96689999999999998</v>
      </c>
    </row>
    <row r="96" spans="1:5" x14ac:dyDescent="0.25">
      <c r="A96" t="s">
        <v>70</v>
      </c>
      <c r="B96" t="s">
        <v>88</v>
      </c>
      <c r="C96">
        <v>1.359</v>
      </c>
      <c r="D96">
        <v>0.73580000000000001</v>
      </c>
      <c r="E96">
        <v>1.2891999999999999</v>
      </c>
    </row>
    <row r="97" spans="1:5" x14ac:dyDescent="0.25">
      <c r="A97" t="s">
        <v>70</v>
      </c>
      <c r="B97" t="s">
        <v>85</v>
      </c>
      <c r="C97">
        <v>1.359</v>
      </c>
      <c r="D97">
        <v>1.1773</v>
      </c>
      <c r="E97">
        <v>1.1603000000000001</v>
      </c>
    </row>
    <row r="98" spans="1:5" x14ac:dyDescent="0.25">
      <c r="A98" t="s">
        <v>70</v>
      </c>
      <c r="B98" t="s">
        <v>61</v>
      </c>
      <c r="C98">
        <v>1.359</v>
      </c>
      <c r="D98">
        <v>1.3245</v>
      </c>
      <c r="E98">
        <v>1.3536999999999999</v>
      </c>
    </row>
    <row r="99" spans="1:5" x14ac:dyDescent="0.25">
      <c r="A99" t="s">
        <v>70</v>
      </c>
      <c r="B99" t="s">
        <v>109</v>
      </c>
      <c r="C99">
        <v>1.359</v>
      </c>
      <c r="D99">
        <v>0.4415</v>
      </c>
      <c r="E99">
        <v>1.5470999999999999</v>
      </c>
    </row>
    <row r="100" spans="1:5" x14ac:dyDescent="0.25">
      <c r="A100" t="s">
        <v>89</v>
      </c>
      <c r="B100" t="s">
        <v>92</v>
      </c>
      <c r="C100">
        <v>1.3980999999999999</v>
      </c>
      <c r="D100">
        <v>1.0014000000000001</v>
      </c>
      <c r="E100">
        <v>1.3395999999999999</v>
      </c>
    </row>
    <row r="101" spans="1:5" x14ac:dyDescent="0.25">
      <c r="A101" t="s">
        <v>89</v>
      </c>
      <c r="B101" t="s">
        <v>87</v>
      </c>
      <c r="C101">
        <v>1.3980999999999999</v>
      </c>
      <c r="D101">
        <v>0.89410000000000001</v>
      </c>
      <c r="E101">
        <v>0.83720000000000006</v>
      </c>
    </row>
    <row r="102" spans="1:5" x14ac:dyDescent="0.25">
      <c r="A102" t="s">
        <v>89</v>
      </c>
      <c r="B102" t="s">
        <v>115</v>
      </c>
      <c r="C102">
        <v>1.3980999999999999</v>
      </c>
      <c r="D102">
        <v>1.1444000000000001</v>
      </c>
      <c r="E102">
        <v>0.50229999999999997</v>
      </c>
    </row>
    <row r="103" spans="1:5" x14ac:dyDescent="0.25">
      <c r="A103" t="s">
        <v>89</v>
      </c>
      <c r="B103" t="s">
        <v>94</v>
      </c>
      <c r="C103">
        <v>1.3980999999999999</v>
      </c>
      <c r="D103">
        <v>1.1444000000000001</v>
      </c>
      <c r="E103">
        <v>1.8419000000000001</v>
      </c>
    </row>
    <row r="104" spans="1:5" x14ac:dyDescent="0.25">
      <c r="A104" t="s">
        <v>89</v>
      </c>
      <c r="B104" t="s">
        <v>96</v>
      </c>
      <c r="C104">
        <v>1.3980999999999999</v>
      </c>
      <c r="D104">
        <v>0</v>
      </c>
      <c r="E104">
        <v>1.8837999999999999</v>
      </c>
    </row>
    <row r="105" spans="1:5" x14ac:dyDescent="0.25">
      <c r="A105" t="s">
        <v>89</v>
      </c>
      <c r="B105" t="s">
        <v>120</v>
      </c>
      <c r="C105">
        <v>1.3980999999999999</v>
      </c>
      <c r="D105">
        <v>1.2875000000000001</v>
      </c>
      <c r="E105">
        <v>1.1720999999999999</v>
      </c>
    </row>
    <row r="106" spans="1:5" x14ac:dyDescent="0.25">
      <c r="A106" t="s">
        <v>89</v>
      </c>
      <c r="B106" t="s">
        <v>95</v>
      </c>
      <c r="C106">
        <v>1.3980999999999999</v>
      </c>
      <c r="D106">
        <v>1.4305000000000001</v>
      </c>
      <c r="E106">
        <v>0.62790000000000001</v>
      </c>
    </row>
    <row r="107" spans="1:5" x14ac:dyDescent="0.25">
      <c r="A107" t="s">
        <v>89</v>
      </c>
      <c r="B107" t="s">
        <v>116</v>
      </c>
      <c r="C107">
        <v>1.3980999999999999</v>
      </c>
      <c r="D107">
        <v>0.89410000000000001</v>
      </c>
      <c r="E107">
        <v>1.6745000000000001</v>
      </c>
    </row>
    <row r="108" spans="1:5" x14ac:dyDescent="0.25">
      <c r="A108" t="s">
        <v>89</v>
      </c>
      <c r="B108" t="s">
        <v>81</v>
      </c>
      <c r="C108">
        <v>1.3980999999999999</v>
      </c>
      <c r="D108">
        <v>1.2875000000000001</v>
      </c>
      <c r="E108">
        <v>1.0046999999999999</v>
      </c>
    </row>
    <row r="109" spans="1:5" x14ac:dyDescent="0.25">
      <c r="A109" t="s">
        <v>89</v>
      </c>
      <c r="B109" t="s">
        <v>126</v>
      </c>
      <c r="C109">
        <v>1.3980999999999999</v>
      </c>
      <c r="D109">
        <v>1.1444000000000001</v>
      </c>
      <c r="E109">
        <v>0.66979999999999995</v>
      </c>
    </row>
    <row r="110" spans="1:5" x14ac:dyDescent="0.25">
      <c r="A110" t="s">
        <v>89</v>
      </c>
      <c r="B110" t="s">
        <v>98</v>
      </c>
      <c r="C110">
        <v>1.3980999999999999</v>
      </c>
      <c r="D110">
        <v>0.57220000000000004</v>
      </c>
      <c r="E110">
        <v>0.50229999999999997</v>
      </c>
    </row>
    <row r="111" spans="1:5" x14ac:dyDescent="0.25">
      <c r="A111" t="s">
        <v>89</v>
      </c>
      <c r="B111" t="s">
        <v>121</v>
      </c>
      <c r="C111">
        <v>1.3980999999999999</v>
      </c>
      <c r="D111">
        <v>0.57220000000000004</v>
      </c>
      <c r="E111">
        <v>1.6745000000000001</v>
      </c>
    </row>
    <row r="112" spans="1:5" x14ac:dyDescent="0.25">
      <c r="A112" t="s">
        <v>89</v>
      </c>
      <c r="B112" t="s">
        <v>97</v>
      </c>
      <c r="C112">
        <v>1.3980999999999999</v>
      </c>
      <c r="D112">
        <v>1.4305000000000001</v>
      </c>
      <c r="E112">
        <v>0.62790000000000001</v>
      </c>
    </row>
    <row r="113" spans="1:5" x14ac:dyDescent="0.25">
      <c r="A113" t="s">
        <v>89</v>
      </c>
      <c r="B113" t="s">
        <v>346</v>
      </c>
      <c r="C113">
        <v>1.3980999999999999</v>
      </c>
      <c r="D113">
        <v>1.0729</v>
      </c>
      <c r="E113">
        <v>0.83720000000000006</v>
      </c>
    </row>
    <row r="114" spans="1:5" x14ac:dyDescent="0.25">
      <c r="A114" t="s">
        <v>89</v>
      </c>
      <c r="B114" t="s">
        <v>105</v>
      </c>
      <c r="C114">
        <v>1.3980999999999999</v>
      </c>
      <c r="D114">
        <v>0.53639999999999999</v>
      </c>
      <c r="E114">
        <v>1.0466</v>
      </c>
    </row>
    <row r="115" spans="1:5" x14ac:dyDescent="0.25">
      <c r="A115" t="s">
        <v>89</v>
      </c>
      <c r="B115" t="s">
        <v>128</v>
      </c>
      <c r="C115">
        <v>1.3980999999999999</v>
      </c>
      <c r="D115">
        <v>0.17879999999999999</v>
      </c>
      <c r="E115">
        <v>1.6745000000000001</v>
      </c>
    </row>
    <row r="116" spans="1:5" x14ac:dyDescent="0.25">
      <c r="A116" t="s">
        <v>89</v>
      </c>
      <c r="B116" t="s">
        <v>103</v>
      </c>
      <c r="C116">
        <v>1.3980999999999999</v>
      </c>
      <c r="D116">
        <v>0.85829999999999995</v>
      </c>
      <c r="E116">
        <v>1.0046999999999999</v>
      </c>
    </row>
    <row r="117" spans="1:5" x14ac:dyDescent="0.25">
      <c r="A117" t="s">
        <v>89</v>
      </c>
      <c r="B117" t="s">
        <v>104</v>
      </c>
      <c r="C117">
        <v>1.3980999999999999</v>
      </c>
      <c r="D117">
        <v>1.6093</v>
      </c>
      <c r="E117">
        <v>0.20930000000000001</v>
      </c>
    </row>
    <row r="118" spans="1:5" x14ac:dyDescent="0.25">
      <c r="A118" t="s">
        <v>89</v>
      </c>
      <c r="B118" t="s">
        <v>106</v>
      </c>
      <c r="C118">
        <v>1.3980999999999999</v>
      </c>
      <c r="D118">
        <v>1.0729</v>
      </c>
      <c r="E118">
        <v>0</v>
      </c>
    </row>
    <row r="119" spans="1:5" x14ac:dyDescent="0.25">
      <c r="A119" t="s">
        <v>89</v>
      </c>
      <c r="B119" t="s">
        <v>122</v>
      </c>
      <c r="C119">
        <v>1.3980999999999999</v>
      </c>
      <c r="D119">
        <v>0.85829999999999995</v>
      </c>
      <c r="E119">
        <v>0.83720000000000006</v>
      </c>
    </row>
    <row r="120" spans="1:5" x14ac:dyDescent="0.25">
      <c r="A120" t="s">
        <v>89</v>
      </c>
      <c r="B120" t="s">
        <v>99</v>
      </c>
      <c r="C120">
        <v>1.3980999999999999</v>
      </c>
      <c r="D120">
        <v>1.5736000000000001</v>
      </c>
      <c r="E120">
        <v>0.83720000000000006</v>
      </c>
    </row>
    <row r="121" spans="1:5" x14ac:dyDescent="0.25">
      <c r="A121" t="s">
        <v>89</v>
      </c>
      <c r="B121" t="s">
        <v>365</v>
      </c>
      <c r="C121">
        <v>1.3980999999999999</v>
      </c>
      <c r="D121">
        <v>1.5736000000000001</v>
      </c>
      <c r="E121">
        <v>1.1720999999999999</v>
      </c>
    </row>
    <row r="122" spans="1:5" x14ac:dyDescent="0.25">
      <c r="A122" t="s">
        <v>89</v>
      </c>
      <c r="B122" t="s">
        <v>366</v>
      </c>
      <c r="C122">
        <v>1.3980999999999999</v>
      </c>
      <c r="D122">
        <v>0.53639999999999999</v>
      </c>
      <c r="E122">
        <v>1.2559</v>
      </c>
    </row>
    <row r="123" spans="1:5" x14ac:dyDescent="0.25">
      <c r="A123" t="s">
        <v>89</v>
      </c>
      <c r="B123" t="s">
        <v>381</v>
      </c>
      <c r="C123">
        <v>1.3980999999999999</v>
      </c>
      <c r="D123">
        <v>1.0729</v>
      </c>
      <c r="E123">
        <v>0.62790000000000001</v>
      </c>
    </row>
    <row r="124" spans="1:5" x14ac:dyDescent="0.25">
      <c r="A124" t="s">
        <v>112</v>
      </c>
      <c r="B124" t="s">
        <v>90</v>
      </c>
      <c r="C124">
        <v>1.3270999999999999</v>
      </c>
      <c r="D124">
        <v>0.75349999999999995</v>
      </c>
      <c r="E124">
        <v>1.3243</v>
      </c>
    </row>
    <row r="125" spans="1:5" x14ac:dyDescent="0.25">
      <c r="A125" t="s">
        <v>112</v>
      </c>
      <c r="B125" t="s">
        <v>113</v>
      </c>
      <c r="C125">
        <v>1.3270999999999999</v>
      </c>
      <c r="D125">
        <v>1.5069999999999999</v>
      </c>
      <c r="E125">
        <v>0.79459999999999997</v>
      </c>
    </row>
    <row r="126" spans="1:5" x14ac:dyDescent="0.25">
      <c r="A126" t="s">
        <v>112</v>
      </c>
      <c r="B126" t="s">
        <v>117</v>
      </c>
      <c r="C126">
        <v>1.3270999999999999</v>
      </c>
      <c r="D126">
        <v>1.0548999999999999</v>
      </c>
      <c r="E126">
        <v>0.21190000000000001</v>
      </c>
    </row>
    <row r="127" spans="1:5" x14ac:dyDescent="0.25">
      <c r="A127" t="s">
        <v>112</v>
      </c>
      <c r="B127" t="s">
        <v>319</v>
      </c>
      <c r="C127">
        <v>1.3270999999999999</v>
      </c>
      <c r="D127">
        <v>1.2056</v>
      </c>
      <c r="E127">
        <v>1.0593999999999999</v>
      </c>
    </row>
    <row r="128" spans="1:5" x14ac:dyDescent="0.25">
      <c r="A128" t="s">
        <v>112</v>
      </c>
      <c r="B128" t="s">
        <v>119</v>
      </c>
      <c r="C128">
        <v>1.3270999999999999</v>
      </c>
      <c r="D128">
        <v>0.6028</v>
      </c>
      <c r="E128">
        <v>1.2713000000000001</v>
      </c>
    </row>
    <row r="129" spans="1:5" x14ac:dyDescent="0.25">
      <c r="A129" t="s">
        <v>112</v>
      </c>
      <c r="B129" t="s">
        <v>118</v>
      </c>
      <c r="C129">
        <v>1.3270999999999999</v>
      </c>
      <c r="D129">
        <v>0.94189999999999996</v>
      </c>
      <c r="E129">
        <v>2.1189</v>
      </c>
    </row>
    <row r="130" spans="1:5" x14ac:dyDescent="0.25">
      <c r="A130" t="s">
        <v>112</v>
      </c>
      <c r="B130" t="s">
        <v>107</v>
      </c>
      <c r="C130">
        <v>1.3270999999999999</v>
      </c>
      <c r="D130">
        <v>1.2056</v>
      </c>
      <c r="E130">
        <v>0.84750000000000003</v>
      </c>
    </row>
    <row r="131" spans="1:5" x14ac:dyDescent="0.25">
      <c r="A131" t="s">
        <v>112</v>
      </c>
      <c r="B131" t="s">
        <v>111</v>
      </c>
      <c r="C131">
        <v>1.3270999999999999</v>
      </c>
      <c r="D131">
        <v>1.0548999999999999</v>
      </c>
      <c r="E131">
        <v>1.4832000000000001</v>
      </c>
    </row>
    <row r="132" spans="1:5" x14ac:dyDescent="0.25">
      <c r="A132" t="s">
        <v>112</v>
      </c>
      <c r="B132" t="s">
        <v>93</v>
      </c>
      <c r="C132">
        <v>1.3270999999999999</v>
      </c>
      <c r="D132">
        <v>0.1507</v>
      </c>
      <c r="E132">
        <v>0.84750000000000003</v>
      </c>
    </row>
    <row r="133" spans="1:5" x14ac:dyDescent="0.25">
      <c r="A133" t="s">
        <v>112</v>
      </c>
      <c r="B133" t="s">
        <v>123</v>
      </c>
      <c r="C133">
        <v>1.3270999999999999</v>
      </c>
      <c r="D133">
        <v>0.50229999999999997</v>
      </c>
      <c r="E133">
        <v>0.70630000000000004</v>
      </c>
    </row>
    <row r="134" spans="1:5" x14ac:dyDescent="0.25">
      <c r="A134" t="s">
        <v>112</v>
      </c>
      <c r="B134" t="s">
        <v>125</v>
      </c>
      <c r="C134">
        <v>1.3270999999999999</v>
      </c>
      <c r="D134">
        <v>0.56510000000000005</v>
      </c>
      <c r="E134">
        <v>1.3243</v>
      </c>
    </row>
    <row r="135" spans="1:5" x14ac:dyDescent="0.25">
      <c r="A135" t="s">
        <v>112</v>
      </c>
      <c r="B135" t="s">
        <v>341</v>
      </c>
      <c r="C135">
        <v>1.3270999999999999</v>
      </c>
      <c r="D135">
        <v>0.37680000000000002</v>
      </c>
      <c r="E135">
        <v>1.0593999999999999</v>
      </c>
    </row>
    <row r="136" spans="1:5" x14ac:dyDescent="0.25">
      <c r="A136" t="s">
        <v>112</v>
      </c>
      <c r="B136" t="s">
        <v>127</v>
      </c>
      <c r="C136">
        <v>1.3270999999999999</v>
      </c>
      <c r="D136">
        <v>1.5069999999999999</v>
      </c>
      <c r="E136">
        <v>0.42380000000000001</v>
      </c>
    </row>
    <row r="137" spans="1:5" x14ac:dyDescent="0.25">
      <c r="A137" t="s">
        <v>112</v>
      </c>
      <c r="B137" t="s">
        <v>351</v>
      </c>
      <c r="C137">
        <v>1.3270999999999999</v>
      </c>
      <c r="D137">
        <v>1.5069999999999999</v>
      </c>
      <c r="E137">
        <v>0.79459999999999997</v>
      </c>
    </row>
    <row r="138" spans="1:5" x14ac:dyDescent="0.25">
      <c r="A138" t="s">
        <v>112</v>
      </c>
      <c r="B138" t="s">
        <v>129</v>
      </c>
      <c r="C138">
        <v>1.3270999999999999</v>
      </c>
      <c r="D138">
        <v>0.6028</v>
      </c>
      <c r="E138">
        <v>1.907</v>
      </c>
    </row>
    <row r="139" spans="1:5" x14ac:dyDescent="0.25">
      <c r="A139" t="s">
        <v>112</v>
      </c>
      <c r="B139" t="s">
        <v>102</v>
      </c>
      <c r="C139">
        <v>1.3270999999999999</v>
      </c>
      <c r="D139">
        <v>1.6577</v>
      </c>
      <c r="E139">
        <v>1.0593999999999999</v>
      </c>
    </row>
    <row r="140" spans="1:5" x14ac:dyDescent="0.25">
      <c r="A140" t="s">
        <v>112</v>
      </c>
      <c r="B140" t="s">
        <v>108</v>
      </c>
      <c r="C140">
        <v>1.3270999999999999</v>
      </c>
      <c r="D140">
        <v>0.37680000000000002</v>
      </c>
      <c r="E140">
        <v>1.3243</v>
      </c>
    </row>
    <row r="141" spans="1:5" x14ac:dyDescent="0.25">
      <c r="A141" t="s">
        <v>112</v>
      </c>
      <c r="B141" t="s">
        <v>130</v>
      </c>
      <c r="C141">
        <v>1.3270999999999999</v>
      </c>
      <c r="D141">
        <v>1.2056</v>
      </c>
      <c r="E141">
        <v>0.63570000000000004</v>
      </c>
    </row>
    <row r="142" spans="1:5" x14ac:dyDescent="0.25">
      <c r="A142" t="s">
        <v>112</v>
      </c>
      <c r="B142" t="s">
        <v>131</v>
      </c>
      <c r="C142">
        <v>1.3270999999999999</v>
      </c>
      <c r="D142">
        <v>1.1303000000000001</v>
      </c>
      <c r="E142">
        <v>0.52969999999999995</v>
      </c>
    </row>
    <row r="143" spans="1:5" x14ac:dyDescent="0.25">
      <c r="A143" t="s">
        <v>112</v>
      </c>
      <c r="B143" t="s">
        <v>370</v>
      </c>
      <c r="C143">
        <v>1.3270999999999999</v>
      </c>
      <c r="D143">
        <v>0.75349999999999995</v>
      </c>
      <c r="E143">
        <v>0.84750000000000003</v>
      </c>
    </row>
    <row r="144" spans="1:5" x14ac:dyDescent="0.25">
      <c r="A144" t="s">
        <v>112</v>
      </c>
      <c r="B144" t="s">
        <v>372</v>
      </c>
      <c r="C144">
        <v>1.3270999999999999</v>
      </c>
      <c r="D144">
        <v>1.2056</v>
      </c>
      <c r="E144">
        <v>0.63570000000000004</v>
      </c>
    </row>
    <row r="145" spans="1:5" x14ac:dyDescent="0.25">
      <c r="A145" t="s">
        <v>112</v>
      </c>
      <c r="B145" t="s">
        <v>110</v>
      </c>
      <c r="C145">
        <v>1.3270999999999999</v>
      </c>
      <c r="D145">
        <v>1.3187</v>
      </c>
      <c r="E145">
        <v>0.79459999999999997</v>
      </c>
    </row>
    <row r="146" spans="1:5" x14ac:dyDescent="0.25">
      <c r="A146" t="s">
        <v>112</v>
      </c>
      <c r="B146" t="s">
        <v>132</v>
      </c>
      <c r="C146">
        <v>1.3270999999999999</v>
      </c>
      <c r="D146">
        <v>1.3187</v>
      </c>
      <c r="E146">
        <v>1.0593999999999999</v>
      </c>
    </row>
    <row r="147" spans="1:5" x14ac:dyDescent="0.25">
      <c r="A147" t="s">
        <v>112</v>
      </c>
      <c r="B147" t="s">
        <v>133</v>
      </c>
      <c r="C147">
        <v>1.3270999999999999</v>
      </c>
      <c r="D147">
        <v>1.3187</v>
      </c>
      <c r="E147">
        <v>1.0593999999999999</v>
      </c>
    </row>
    <row r="148" spans="1:5" x14ac:dyDescent="0.25">
      <c r="A148" t="s">
        <v>135</v>
      </c>
      <c r="B148" t="s">
        <v>305</v>
      </c>
      <c r="C148">
        <v>1.5832999999999999</v>
      </c>
      <c r="D148">
        <v>1.2632000000000001</v>
      </c>
      <c r="E148">
        <v>1.6745000000000001</v>
      </c>
    </row>
    <row r="149" spans="1:5" x14ac:dyDescent="0.25">
      <c r="A149" t="s">
        <v>135</v>
      </c>
      <c r="B149" t="s">
        <v>307</v>
      </c>
      <c r="C149">
        <v>1.5832999999999999</v>
      </c>
      <c r="D149">
        <v>0.94740000000000002</v>
      </c>
      <c r="E149">
        <v>1.4652000000000001</v>
      </c>
    </row>
    <row r="150" spans="1:5" x14ac:dyDescent="0.25">
      <c r="A150" t="s">
        <v>135</v>
      </c>
      <c r="B150" t="s">
        <v>313</v>
      </c>
      <c r="C150">
        <v>1.5832999999999999</v>
      </c>
      <c r="D150">
        <v>1.1052999999999999</v>
      </c>
      <c r="E150">
        <v>0.41860000000000003</v>
      </c>
    </row>
    <row r="151" spans="1:5" x14ac:dyDescent="0.25">
      <c r="A151" t="s">
        <v>135</v>
      </c>
      <c r="B151" t="s">
        <v>315</v>
      </c>
      <c r="C151">
        <v>1.5832999999999999</v>
      </c>
      <c r="D151">
        <v>0.78949999999999998</v>
      </c>
      <c r="E151">
        <v>1.0466</v>
      </c>
    </row>
    <row r="152" spans="1:5" x14ac:dyDescent="0.25">
      <c r="A152" t="s">
        <v>135</v>
      </c>
      <c r="B152" t="s">
        <v>317</v>
      </c>
      <c r="C152">
        <v>1.5832999999999999</v>
      </c>
      <c r="D152">
        <v>0.88419999999999999</v>
      </c>
      <c r="E152">
        <v>0.16739999999999999</v>
      </c>
    </row>
    <row r="153" spans="1:5" x14ac:dyDescent="0.25">
      <c r="A153" t="s">
        <v>135</v>
      </c>
      <c r="B153" t="s">
        <v>322</v>
      </c>
      <c r="C153">
        <v>1.5832999999999999</v>
      </c>
      <c r="D153">
        <v>1.4211</v>
      </c>
      <c r="E153">
        <v>0.62790000000000001</v>
      </c>
    </row>
    <row r="154" spans="1:5" x14ac:dyDescent="0.25">
      <c r="A154" t="s">
        <v>135</v>
      </c>
      <c r="B154" t="s">
        <v>326</v>
      </c>
      <c r="C154">
        <v>1.5832999999999999</v>
      </c>
      <c r="D154">
        <v>1.3895</v>
      </c>
      <c r="E154">
        <v>1.5069999999999999</v>
      </c>
    </row>
    <row r="155" spans="1:5" x14ac:dyDescent="0.25">
      <c r="A155" t="s">
        <v>135</v>
      </c>
      <c r="B155" t="s">
        <v>718</v>
      </c>
      <c r="C155">
        <v>1.5832999999999999</v>
      </c>
      <c r="D155">
        <v>1.0105</v>
      </c>
      <c r="E155">
        <v>2.1768000000000001</v>
      </c>
    </row>
    <row r="156" spans="1:5" x14ac:dyDescent="0.25">
      <c r="A156" t="s">
        <v>135</v>
      </c>
      <c r="B156" t="s">
        <v>330</v>
      </c>
      <c r="C156">
        <v>1.5832999999999999</v>
      </c>
      <c r="D156">
        <v>0.78949999999999998</v>
      </c>
      <c r="E156">
        <v>0.62790000000000001</v>
      </c>
    </row>
    <row r="157" spans="1:5" x14ac:dyDescent="0.25">
      <c r="A157" t="s">
        <v>135</v>
      </c>
      <c r="B157" t="s">
        <v>719</v>
      </c>
      <c r="C157">
        <v>1.5832999999999999</v>
      </c>
      <c r="D157">
        <v>1.0105</v>
      </c>
      <c r="E157">
        <v>1.0046999999999999</v>
      </c>
    </row>
    <row r="158" spans="1:5" x14ac:dyDescent="0.25">
      <c r="A158" t="s">
        <v>135</v>
      </c>
      <c r="B158" t="s">
        <v>340</v>
      </c>
      <c r="C158">
        <v>1.5832999999999999</v>
      </c>
      <c r="D158">
        <v>0.47370000000000001</v>
      </c>
      <c r="E158">
        <v>1.0466</v>
      </c>
    </row>
    <row r="159" spans="1:5" x14ac:dyDescent="0.25">
      <c r="A159" t="s">
        <v>135</v>
      </c>
      <c r="B159" t="s">
        <v>136</v>
      </c>
      <c r="C159">
        <v>1.5832999999999999</v>
      </c>
      <c r="D159">
        <v>0.88419999999999999</v>
      </c>
      <c r="E159">
        <v>0.66979999999999995</v>
      </c>
    </row>
    <row r="160" spans="1:5" x14ac:dyDescent="0.25">
      <c r="A160" t="s">
        <v>135</v>
      </c>
      <c r="B160" t="s">
        <v>720</v>
      </c>
      <c r="C160">
        <v>1.5832999999999999</v>
      </c>
      <c r="D160">
        <v>0.94740000000000002</v>
      </c>
      <c r="E160">
        <v>1.2559</v>
      </c>
    </row>
    <row r="161" spans="1:5" x14ac:dyDescent="0.25">
      <c r="A161" t="s">
        <v>135</v>
      </c>
      <c r="B161" t="s">
        <v>354</v>
      </c>
      <c r="C161">
        <v>1.5832999999999999</v>
      </c>
      <c r="D161">
        <v>1.2632000000000001</v>
      </c>
      <c r="E161">
        <v>0.41860000000000003</v>
      </c>
    </row>
    <row r="162" spans="1:5" x14ac:dyDescent="0.25">
      <c r="A162" t="s">
        <v>135</v>
      </c>
      <c r="B162" t="s">
        <v>134</v>
      </c>
      <c r="C162">
        <v>1.5832999999999999</v>
      </c>
      <c r="D162">
        <v>1.1369</v>
      </c>
      <c r="E162">
        <v>1.5069999999999999</v>
      </c>
    </row>
    <row r="163" spans="1:5" x14ac:dyDescent="0.25">
      <c r="A163" t="s">
        <v>135</v>
      </c>
      <c r="B163" t="s">
        <v>114</v>
      </c>
      <c r="C163">
        <v>1.5832999999999999</v>
      </c>
      <c r="D163">
        <v>0.75790000000000002</v>
      </c>
      <c r="E163">
        <v>1.6745000000000001</v>
      </c>
    </row>
    <row r="164" spans="1:5" x14ac:dyDescent="0.25">
      <c r="A164" t="s">
        <v>135</v>
      </c>
      <c r="B164" t="s">
        <v>368</v>
      </c>
      <c r="C164">
        <v>1.5832999999999999</v>
      </c>
      <c r="D164">
        <v>1.3895</v>
      </c>
      <c r="E164">
        <v>0.66979999999999995</v>
      </c>
    </row>
    <row r="165" spans="1:5" x14ac:dyDescent="0.25">
      <c r="A165" t="s">
        <v>135</v>
      </c>
      <c r="B165" t="s">
        <v>124</v>
      </c>
      <c r="C165">
        <v>1.5832999999999999</v>
      </c>
      <c r="D165">
        <v>0.50529999999999997</v>
      </c>
      <c r="E165">
        <v>0.50229999999999997</v>
      </c>
    </row>
    <row r="166" spans="1:5" x14ac:dyDescent="0.25">
      <c r="A166" t="s">
        <v>135</v>
      </c>
      <c r="B166" t="s">
        <v>374</v>
      </c>
      <c r="C166">
        <v>1.5832999999999999</v>
      </c>
      <c r="D166">
        <v>0.31580000000000003</v>
      </c>
      <c r="E166">
        <v>1.6745000000000001</v>
      </c>
    </row>
    <row r="167" spans="1:5" x14ac:dyDescent="0.25">
      <c r="A167" t="s">
        <v>135</v>
      </c>
      <c r="B167" t="s">
        <v>379</v>
      </c>
      <c r="C167">
        <v>1.5832999999999999</v>
      </c>
      <c r="D167">
        <v>0.75790000000000002</v>
      </c>
      <c r="E167">
        <v>0.66979999999999995</v>
      </c>
    </row>
    <row r="168" spans="1:5" x14ac:dyDescent="0.25">
      <c r="A168" t="s">
        <v>135</v>
      </c>
      <c r="B168" t="s">
        <v>380</v>
      </c>
      <c r="C168">
        <v>1.5832999999999999</v>
      </c>
      <c r="D168">
        <v>1.4211</v>
      </c>
      <c r="E168">
        <v>0.62790000000000001</v>
      </c>
    </row>
    <row r="169" spans="1:5" x14ac:dyDescent="0.25">
      <c r="A169" t="s">
        <v>135</v>
      </c>
      <c r="B169" t="s">
        <v>138</v>
      </c>
      <c r="C169">
        <v>1.5832999999999999</v>
      </c>
      <c r="D169">
        <v>2.2105999999999999</v>
      </c>
      <c r="E169">
        <v>0.62790000000000001</v>
      </c>
    </row>
    <row r="170" spans="1:5" x14ac:dyDescent="0.25">
      <c r="A170" t="s">
        <v>135</v>
      </c>
      <c r="B170" t="s">
        <v>137</v>
      </c>
      <c r="C170">
        <v>1.5832999999999999</v>
      </c>
      <c r="D170">
        <v>0.63160000000000005</v>
      </c>
      <c r="E170">
        <v>1.0046999999999999</v>
      </c>
    </row>
    <row r="171" spans="1:5" x14ac:dyDescent="0.25">
      <c r="A171" t="s">
        <v>135</v>
      </c>
      <c r="B171" t="s">
        <v>721</v>
      </c>
      <c r="C171">
        <v>1.5832999999999999</v>
      </c>
      <c r="D171">
        <v>0.78949999999999998</v>
      </c>
      <c r="E171">
        <v>0.62790000000000001</v>
      </c>
    </row>
    <row r="172" spans="1:5" x14ac:dyDescent="0.25">
      <c r="A172" t="s">
        <v>19</v>
      </c>
      <c r="B172" t="s">
        <v>148</v>
      </c>
      <c r="C172">
        <v>1.4750000000000001</v>
      </c>
      <c r="D172">
        <v>0.16950000000000001</v>
      </c>
      <c r="E172">
        <v>0.8</v>
      </c>
    </row>
    <row r="173" spans="1:5" x14ac:dyDescent="0.25">
      <c r="A173" t="s">
        <v>19</v>
      </c>
      <c r="B173" t="s">
        <v>141</v>
      </c>
      <c r="C173">
        <v>1.4750000000000001</v>
      </c>
      <c r="D173">
        <v>0.84750000000000003</v>
      </c>
      <c r="E173">
        <v>1.28</v>
      </c>
    </row>
    <row r="174" spans="1:5" x14ac:dyDescent="0.25">
      <c r="A174" t="s">
        <v>19</v>
      </c>
      <c r="B174" t="s">
        <v>152</v>
      </c>
      <c r="C174">
        <v>1.4750000000000001</v>
      </c>
      <c r="D174">
        <v>0.67800000000000005</v>
      </c>
      <c r="E174">
        <v>1.1200000000000001</v>
      </c>
    </row>
    <row r="175" spans="1:5" x14ac:dyDescent="0.25">
      <c r="A175" t="s">
        <v>19</v>
      </c>
      <c r="B175" t="s">
        <v>238</v>
      </c>
      <c r="C175">
        <v>1.4750000000000001</v>
      </c>
      <c r="D175">
        <v>0.33900000000000002</v>
      </c>
      <c r="E175">
        <v>1.6</v>
      </c>
    </row>
    <row r="176" spans="1:5" x14ac:dyDescent="0.25">
      <c r="A176" t="s">
        <v>19</v>
      </c>
      <c r="B176" t="s">
        <v>154</v>
      </c>
      <c r="C176">
        <v>1.4750000000000001</v>
      </c>
      <c r="D176">
        <v>0.67800000000000005</v>
      </c>
      <c r="E176">
        <v>1.28</v>
      </c>
    </row>
    <row r="177" spans="1:5" x14ac:dyDescent="0.25">
      <c r="A177" t="s">
        <v>19</v>
      </c>
      <c r="B177" t="s">
        <v>241</v>
      </c>
      <c r="C177">
        <v>1.4750000000000001</v>
      </c>
      <c r="D177">
        <v>1.8644000000000001</v>
      </c>
      <c r="E177">
        <v>0.8</v>
      </c>
    </row>
    <row r="178" spans="1:5" x14ac:dyDescent="0.25">
      <c r="A178" t="s">
        <v>19</v>
      </c>
      <c r="B178" t="s">
        <v>246</v>
      </c>
      <c r="C178">
        <v>1.4750000000000001</v>
      </c>
      <c r="D178">
        <v>1.3559000000000001</v>
      </c>
      <c r="E178">
        <v>1.76</v>
      </c>
    </row>
    <row r="179" spans="1:5" x14ac:dyDescent="0.25">
      <c r="A179" t="s">
        <v>19</v>
      </c>
      <c r="B179" t="s">
        <v>347</v>
      </c>
      <c r="C179">
        <v>1.4750000000000001</v>
      </c>
      <c r="D179">
        <v>1.8079000000000001</v>
      </c>
      <c r="E179">
        <v>0.85329999999999995</v>
      </c>
    </row>
    <row r="180" spans="1:5" x14ac:dyDescent="0.25">
      <c r="A180" t="s">
        <v>19</v>
      </c>
      <c r="B180" t="s">
        <v>248</v>
      </c>
      <c r="C180">
        <v>1.4750000000000001</v>
      </c>
      <c r="D180">
        <v>1.7626999999999999</v>
      </c>
      <c r="E180">
        <v>0.51200000000000001</v>
      </c>
    </row>
    <row r="181" spans="1:5" x14ac:dyDescent="0.25">
      <c r="A181" t="s">
        <v>19</v>
      </c>
      <c r="B181" t="s">
        <v>139</v>
      </c>
      <c r="C181">
        <v>1.4750000000000001</v>
      </c>
      <c r="D181">
        <v>1.3559000000000001</v>
      </c>
      <c r="E181">
        <v>0.51200000000000001</v>
      </c>
    </row>
    <row r="182" spans="1:5" x14ac:dyDescent="0.25">
      <c r="A182" t="s">
        <v>19</v>
      </c>
      <c r="B182" t="s">
        <v>21</v>
      </c>
      <c r="C182">
        <v>1.4750000000000001</v>
      </c>
      <c r="D182">
        <v>1.0168999999999999</v>
      </c>
      <c r="E182">
        <v>1.6</v>
      </c>
    </row>
    <row r="183" spans="1:5" x14ac:dyDescent="0.25">
      <c r="A183" t="s">
        <v>19</v>
      </c>
      <c r="B183" t="s">
        <v>20</v>
      </c>
      <c r="C183">
        <v>1.4750000000000001</v>
      </c>
      <c r="D183">
        <v>1.2202999999999999</v>
      </c>
      <c r="E183">
        <v>1.024</v>
      </c>
    </row>
    <row r="184" spans="1:5" x14ac:dyDescent="0.25">
      <c r="A184" t="s">
        <v>19</v>
      </c>
      <c r="B184" t="s">
        <v>240</v>
      </c>
      <c r="C184">
        <v>1.4750000000000001</v>
      </c>
      <c r="D184">
        <v>0.67800000000000005</v>
      </c>
      <c r="E184">
        <v>0.8</v>
      </c>
    </row>
    <row r="185" spans="1:5" x14ac:dyDescent="0.25">
      <c r="A185" t="s">
        <v>19</v>
      </c>
      <c r="B185" t="s">
        <v>242</v>
      </c>
      <c r="C185">
        <v>1.4750000000000001</v>
      </c>
      <c r="D185">
        <v>0.16950000000000001</v>
      </c>
      <c r="E185">
        <v>0.96</v>
      </c>
    </row>
    <row r="186" spans="1:5" x14ac:dyDescent="0.25">
      <c r="A186" t="s">
        <v>19</v>
      </c>
      <c r="B186" t="s">
        <v>142</v>
      </c>
      <c r="C186">
        <v>1.4750000000000001</v>
      </c>
      <c r="D186">
        <v>1.5819000000000001</v>
      </c>
      <c r="E186">
        <v>0.64</v>
      </c>
    </row>
    <row r="187" spans="1:5" x14ac:dyDescent="0.25">
      <c r="A187" t="s">
        <v>19</v>
      </c>
      <c r="B187" t="s">
        <v>247</v>
      </c>
      <c r="C187">
        <v>1.4750000000000001</v>
      </c>
      <c r="D187">
        <v>0.67800000000000005</v>
      </c>
      <c r="E187">
        <v>1.44</v>
      </c>
    </row>
    <row r="188" spans="1:5" x14ac:dyDescent="0.25">
      <c r="A188" t="s">
        <v>19</v>
      </c>
      <c r="B188" t="s">
        <v>239</v>
      </c>
      <c r="C188">
        <v>1.4750000000000001</v>
      </c>
      <c r="D188">
        <v>1.6949000000000001</v>
      </c>
      <c r="E188">
        <v>0.48</v>
      </c>
    </row>
    <row r="189" spans="1:5" x14ac:dyDescent="0.25">
      <c r="A189" t="s">
        <v>19</v>
      </c>
      <c r="B189" t="s">
        <v>244</v>
      </c>
      <c r="C189">
        <v>1.4750000000000001</v>
      </c>
      <c r="D189">
        <v>0.50849999999999995</v>
      </c>
      <c r="E189">
        <v>0.64</v>
      </c>
    </row>
    <row r="190" spans="1:5" x14ac:dyDescent="0.25">
      <c r="A190" t="s">
        <v>19</v>
      </c>
      <c r="B190" t="s">
        <v>144</v>
      </c>
      <c r="C190">
        <v>1.4750000000000001</v>
      </c>
      <c r="D190">
        <v>0.67800000000000005</v>
      </c>
      <c r="E190">
        <v>0.96</v>
      </c>
    </row>
    <row r="191" spans="1:5" x14ac:dyDescent="0.25">
      <c r="A191" t="s">
        <v>19</v>
      </c>
      <c r="B191" t="s">
        <v>146</v>
      </c>
      <c r="C191">
        <v>1.4750000000000001</v>
      </c>
      <c r="D191">
        <v>0.90400000000000003</v>
      </c>
      <c r="E191">
        <v>1.0667</v>
      </c>
    </row>
    <row r="192" spans="1:5" x14ac:dyDescent="0.25">
      <c r="A192" t="s">
        <v>143</v>
      </c>
      <c r="B192" t="s">
        <v>150</v>
      </c>
      <c r="C192">
        <v>1.3483000000000001</v>
      </c>
      <c r="D192">
        <v>1.335</v>
      </c>
      <c r="E192">
        <v>0.34899999999999998</v>
      </c>
    </row>
    <row r="193" spans="1:5" x14ac:dyDescent="0.25">
      <c r="A193" t="s">
        <v>143</v>
      </c>
      <c r="B193" t="s">
        <v>722</v>
      </c>
      <c r="C193">
        <v>1.3483000000000001</v>
      </c>
      <c r="D193">
        <v>0.37080000000000002</v>
      </c>
      <c r="E193">
        <v>0.65439999999999998</v>
      </c>
    </row>
    <row r="194" spans="1:5" x14ac:dyDescent="0.25">
      <c r="A194" t="s">
        <v>143</v>
      </c>
      <c r="B194" t="s">
        <v>689</v>
      </c>
      <c r="C194">
        <v>1.3483000000000001</v>
      </c>
      <c r="D194">
        <v>0.74170000000000003</v>
      </c>
      <c r="E194">
        <v>0.69799999999999995</v>
      </c>
    </row>
    <row r="195" spans="1:5" x14ac:dyDescent="0.25">
      <c r="A195" t="s">
        <v>143</v>
      </c>
      <c r="B195" t="s">
        <v>243</v>
      </c>
      <c r="C195">
        <v>1.3483000000000001</v>
      </c>
      <c r="D195">
        <v>1.0383</v>
      </c>
      <c r="E195">
        <v>0.34899999999999998</v>
      </c>
    </row>
    <row r="196" spans="1:5" x14ac:dyDescent="0.25">
      <c r="A196" t="s">
        <v>143</v>
      </c>
      <c r="B196" t="s">
        <v>149</v>
      </c>
      <c r="C196">
        <v>1.3483000000000001</v>
      </c>
      <c r="D196">
        <v>1.6688000000000001</v>
      </c>
      <c r="E196">
        <v>0.65439999999999998</v>
      </c>
    </row>
    <row r="197" spans="1:5" x14ac:dyDescent="0.25">
      <c r="A197" t="s">
        <v>143</v>
      </c>
      <c r="B197" t="s">
        <v>327</v>
      </c>
      <c r="C197">
        <v>1.3483000000000001</v>
      </c>
      <c r="D197">
        <v>0.89</v>
      </c>
      <c r="E197">
        <v>1.3959999999999999</v>
      </c>
    </row>
    <row r="198" spans="1:5" x14ac:dyDescent="0.25">
      <c r="A198" t="s">
        <v>143</v>
      </c>
      <c r="B198" t="s">
        <v>145</v>
      </c>
      <c r="C198">
        <v>1.3483000000000001</v>
      </c>
      <c r="D198">
        <v>0.89</v>
      </c>
      <c r="E198">
        <v>0.69799999999999995</v>
      </c>
    </row>
    <row r="199" spans="1:5" x14ac:dyDescent="0.25">
      <c r="A199" t="s">
        <v>143</v>
      </c>
      <c r="B199" t="s">
        <v>155</v>
      </c>
      <c r="C199">
        <v>1.3483000000000001</v>
      </c>
      <c r="D199">
        <v>1.2979000000000001</v>
      </c>
      <c r="E199">
        <v>0.65439999999999998</v>
      </c>
    </row>
    <row r="200" spans="1:5" x14ac:dyDescent="0.25">
      <c r="A200" t="s">
        <v>143</v>
      </c>
      <c r="B200" t="s">
        <v>723</v>
      </c>
      <c r="C200">
        <v>1.3483000000000001</v>
      </c>
      <c r="D200">
        <v>0.92710000000000004</v>
      </c>
      <c r="E200">
        <v>1.9632000000000001</v>
      </c>
    </row>
    <row r="201" spans="1:5" x14ac:dyDescent="0.25">
      <c r="A201" t="s">
        <v>143</v>
      </c>
      <c r="B201" t="s">
        <v>151</v>
      </c>
      <c r="C201">
        <v>1.3483000000000001</v>
      </c>
      <c r="D201">
        <v>0.89</v>
      </c>
      <c r="E201">
        <v>0.52349999999999997</v>
      </c>
    </row>
    <row r="202" spans="1:5" x14ac:dyDescent="0.25">
      <c r="A202" t="s">
        <v>143</v>
      </c>
      <c r="B202" t="s">
        <v>249</v>
      </c>
      <c r="C202">
        <v>1.3483000000000001</v>
      </c>
      <c r="D202">
        <v>1.335</v>
      </c>
      <c r="E202">
        <v>1.3959999999999999</v>
      </c>
    </row>
    <row r="203" spans="1:5" x14ac:dyDescent="0.25">
      <c r="A203" t="s">
        <v>143</v>
      </c>
      <c r="B203" t="s">
        <v>140</v>
      </c>
      <c r="C203">
        <v>1.3483000000000001</v>
      </c>
      <c r="D203">
        <v>0.37080000000000002</v>
      </c>
      <c r="E203">
        <v>0.21809999999999999</v>
      </c>
    </row>
    <row r="204" spans="1:5" x14ac:dyDescent="0.25">
      <c r="A204" t="s">
        <v>143</v>
      </c>
      <c r="B204" t="s">
        <v>153</v>
      </c>
      <c r="C204">
        <v>1.3483000000000001</v>
      </c>
      <c r="D204">
        <v>0.55630000000000002</v>
      </c>
      <c r="E204">
        <v>1.5268999999999999</v>
      </c>
    </row>
    <row r="205" spans="1:5" x14ac:dyDescent="0.25">
      <c r="A205" t="s">
        <v>143</v>
      </c>
      <c r="B205" t="s">
        <v>159</v>
      </c>
      <c r="C205">
        <v>1.3483000000000001</v>
      </c>
      <c r="D205">
        <v>0.92710000000000004</v>
      </c>
      <c r="E205">
        <v>1.5268999999999999</v>
      </c>
    </row>
    <row r="206" spans="1:5" x14ac:dyDescent="0.25">
      <c r="A206" t="s">
        <v>143</v>
      </c>
      <c r="B206" t="s">
        <v>157</v>
      </c>
      <c r="C206">
        <v>1.3483000000000001</v>
      </c>
      <c r="D206">
        <v>0.55630000000000002</v>
      </c>
      <c r="E206">
        <v>1.0907</v>
      </c>
    </row>
    <row r="207" spans="1:5" x14ac:dyDescent="0.25">
      <c r="A207" t="s">
        <v>143</v>
      </c>
      <c r="B207" t="s">
        <v>690</v>
      </c>
      <c r="C207">
        <v>1.3483000000000001</v>
      </c>
      <c r="D207">
        <v>1.1867000000000001</v>
      </c>
      <c r="E207">
        <v>1.5705</v>
      </c>
    </row>
    <row r="208" spans="1:5" x14ac:dyDescent="0.25">
      <c r="A208" t="s">
        <v>143</v>
      </c>
      <c r="B208" t="s">
        <v>156</v>
      </c>
      <c r="C208">
        <v>1.3483000000000001</v>
      </c>
      <c r="D208">
        <v>0.74170000000000003</v>
      </c>
      <c r="E208">
        <v>2.1812999999999998</v>
      </c>
    </row>
    <row r="209" spans="1:5" x14ac:dyDescent="0.25">
      <c r="A209" t="s">
        <v>143</v>
      </c>
      <c r="B209" t="s">
        <v>147</v>
      </c>
      <c r="C209">
        <v>1.3483000000000001</v>
      </c>
      <c r="D209">
        <v>1.4833000000000001</v>
      </c>
      <c r="E209">
        <v>0.52349999999999997</v>
      </c>
    </row>
    <row r="210" spans="1:5" x14ac:dyDescent="0.25">
      <c r="A210" t="s">
        <v>143</v>
      </c>
      <c r="B210" t="s">
        <v>245</v>
      </c>
      <c r="C210">
        <v>1.3483000000000001</v>
      </c>
      <c r="D210">
        <v>1.4833000000000001</v>
      </c>
      <c r="E210">
        <v>1.5268999999999999</v>
      </c>
    </row>
    <row r="211" spans="1:5" x14ac:dyDescent="0.25">
      <c r="A211" t="s">
        <v>143</v>
      </c>
      <c r="B211" t="s">
        <v>158</v>
      </c>
      <c r="C211">
        <v>1.3483000000000001</v>
      </c>
      <c r="D211">
        <v>1.1125</v>
      </c>
      <c r="E211">
        <v>0.87250000000000005</v>
      </c>
    </row>
    <row r="212" spans="1:5" x14ac:dyDescent="0.25">
      <c r="A212" t="s">
        <v>160</v>
      </c>
      <c r="B212" t="s">
        <v>258</v>
      </c>
      <c r="C212">
        <v>1.2285999999999999</v>
      </c>
      <c r="D212">
        <v>0.81389999999999996</v>
      </c>
      <c r="E212">
        <v>0.54690000000000005</v>
      </c>
    </row>
    <row r="213" spans="1:5" x14ac:dyDescent="0.25">
      <c r="A213" t="s">
        <v>160</v>
      </c>
      <c r="B213" t="s">
        <v>256</v>
      </c>
      <c r="C213">
        <v>1.2285999999999999</v>
      </c>
      <c r="D213">
        <v>1.3566</v>
      </c>
      <c r="E213">
        <v>0.36459999999999998</v>
      </c>
    </row>
    <row r="214" spans="1:5" x14ac:dyDescent="0.25">
      <c r="A214" t="s">
        <v>160</v>
      </c>
      <c r="B214" t="s">
        <v>161</v>
      </c>
      <c r="C214">
        <v>1.2285999999999999</v>
      </c>
      <c r="D214">
        <v>0</v>
      </c>
      <c r="E214">
        <v>1.0936999999999999</v>
      </c>
    </row>
    <row r="215" spans="1:5" x14ac:dyDescent="0.25">
      <c r="A215" t="s">
        <v>160</v>
      </c>
      <c r="B215" t="s">
        <v>259</v>
      </c>
      <c r="C215">
        <v>1.2285999999999999</v>
      </c>
      <c r="D215">
        <v>1.0851999999999999</v>
      </c>
      <c r="E215">
        <v>0.72919999999999996</v>
      </c>
    </row>
    <row r="216" spans="1:5" x14ac:dyDescent="0.25">
      <c r="A216" t="s">
        <v>160</v>
      </c>
      <c r="B216" t="s">
        <v>251</v>
      </c>
      <c r="C216">
        <v>1.2285999999999999</v>
      </c>
      <c r="D216">
        <v>1.2209000000000001</v>
      </c>
      <c r="E216">
        <v>1.0936999999999999</v>
      </c>
    </row>
    <row r="217" spans="1:5" x14ac:dyDescent="0.25">
      <c r="A217" t="s">
        <v>160</v>
      </c>
      <c r="B217" t="s">
        <v>704</v>
      </c>
      <c r="C217">
        <v>1.2285999999999999</v>
      </c>
      <c r="D217">
        <v>0.40699999999999997</v>
      </c>
      <c r="E217">
        <v>2.1875</v>
      </c>
    </row>
    <row r="218" spans="1:5" x14ac:dyDescent="0.25">
      <c r="A218" t="s">
        <v>160</v>
      </c>
      <c r="B218" t="s">
        <v>255</v>
      </c>
      <c r="C218">
        <v>1.2285999999999999</v>
      </c>
      <c r="D218">
        <v>0</v>
      </c>
      <c r="E218">
        <v>1.6406000000000001</v>
      </c>
    </row>
    <row r="219" spans="1:5" x14ac:dyDescent="0.25">
      <c r="A219" t="s">
        <v>160</v>
      </c>
      <c r="B219" t="s">
        <v>724</v>
      </c>
      <c r="C219">
        <v>1.2285999999999999</v>
      </c>
      <c r="D219">
        <v>0.81389999999999996</v>
      </c>
      <c r="E219">
        <v>1.0936999999999999</v>
      </c>
    </row>
    <row r="220" spans="1:5" x14ac:dyDescent="0.25">
      <c r="A220" t="s">
        <v>160</v>
      </c>
      <c r="B220" t="s">
        <v>252</v>
      </c>
      <c r="C220">
        <v>1.2285999999999999</v>
      </c>
      <c r="D220">
        <v>0.54259999999999997</v>
      </c>
      <c r="E220">
        <v>1.8229</v>
      </c>
    </row>
    <row r="221" spans="1:5" x14ac:dyDescent="0.25">
      <c r="A221" t="s">
        <v>160</v>
      </c>
      <c r="B221" t="s">
        <v>250</v>
      </c>
      <c r="C221">
        <v>1.2285999999999999</v>
      </c>
      <c r="D221">
        <v>1.6278999999999999</v>
      </c>
      <c r="E221">
        <v>0.72919999999999996</v>
      </c>
    </row>
    <row r="222" spans="1:5" x14ac:dyDescent="0.25">
      <c r="A222" t="s">
        <v>160</v>
      </c>
      <c r="B222" t="s">
        <v>257</v>
      </c>
      <c r="C222">
        <v>1.2285999999999999</v>
      </c>
      <c r="D222">
        <v>1.4244000000000001</v>
      </c>
      <c r="E222">
        <v>0.27339999999999998</v>
      </c>
    </row>
    <row r="223" spans="1:5" x14ac:dyDescent="0.25">
      <c r="A223" t="s">
        <v>160</v>
      </c>
      <c r="B223" t="s">
        <v>162</v>
      </c>
      <c r="C223">
        <v>1.2285999999999999</v>
      </c>
      <c r="D223">
        <v>1.2209000000000001</v>
      </c>
      <c r="E223">
        <v>1.6406000000000001</v>
      </c>
    </row>
    <row r="224" spans="1:5" x14ac:dyDescent="0.25">
      <c r="A224" t="s">
        <v>160</v>
      </c>
      <c r="B224" t="s">
        <v>253</v>
      </c>
      <c r="C224">
        <v>1.2285999999999999</v>
      </c>
      <c r="D224">
        <v>1.0851999999999999</v>
      </c>
      <c r="E224">
        <v>0.36459999999999998</v>
      </c>
    </row>
    <row r="225" spans="1:5" x14ac:dyDescent="0.25">
      <c r="A225" t="s">
        <v>160</v>
      </c>
      <c r="B225" t="s">
        <v>254</v>
      </c>
      <c r="C225">
        <v>1.2285999999999999</v>
      </c>
      <c r="D225">
        <v>1.3566</v>
      </c>
      <c r="E225">
        <v>1.4582999999999999</v>
      </c>
    </row>
    <row r="226" spans="1:5" x14ac:dyDescent="0.25">
      <c r="A226" t="s">
        <v>22</v>
      </c>
      <c r="B226" t="s">
        <v>265</v>
      </c>
      <c r="C226">
        <v>1.4</v>
      </c>
      <c r="D226">
        <v>1.1904999999999999</v>
      </c>
      <c r="E226">
        <v>0.97219999999999995</v>
      </c>
    </row>
    <row r="227" spans="1:5" x14ac:dyDescent="0.25">
      <c r="A227" t="s">
        <v>22</v>
      </c>
      <c r="B227" t="s">
        <v>163</v>
      </c>
      <c r="C227">
        <v>1.4</v>
      </c>
      <c r="D227">
        <v>0.71430000000000005</v>
      </c>
      <c r="E227">
        <v>0.97219999999999995</v>
      </c>
    </row>
    <row r="228" spans="1:5" x14ac:dyDescent="0.25">
      <c r="A228" t="s">
        <v>22</v>
      </c>
      <c r="B228" t="s">
        <v>269</v>
      </c>
      <c r="C228">
        <v>1.4</v>
      </c>
      <c r="D228">
        <v>0.23810000000000001</v>
      </c>
      <c r="E228">
        <v>1.9443999999999999</v>
      </c>
    </row>
    <row r="229" spans="1:5" x14ac:dyDescent="0.25">
      <c r="A229" t="s">
        <v>22</v>
      </c>
      <c r="B229" t="s">
        <v>270</v>
      </c>
      <c r="C229">
        <v>1.4</v>
      </c>
      <c r="D229">
        <v>0.47620000000000001</v>
      </c>
      <c r="E229">
        <v>0.97219999999999995</v>
      </c>
    </row>
    <row r="230" spans="1:5" x14ac:dyDescent="0.25">
      <c r="A230" t="s">
        <v>22</v>
      </c>
      <c r="B230" t="s">
        <v>261</v>
      </c>
      <c r="C230">
        <v>1.4</v>
      </c>
      <c r="D230">
        <v>1.0713999999999999</v>
      </c>
      <c r="E230">
        <v>0.72909999999999997</v>
      </c>
    </row>
    <row r="231" spans="1:5" x14ac:dyDescent="0.25">
      <c r="A231" t="s">
        <v>22</v>
      </c>
      <c r="B231" t="s">
        <v>267</v>
      </c>
      <c r="C231">
        <v>1.4</v>
      </c>
      <c r="D231">
        <v>1.6667000000000001</v>
      </c>
      <c r="E231">
        <v>0.3241</v>
      </c>
    </row>
    <row r="232" spans="1:5" x14ac:dyDescent="0.25">
      <c r="A232" t="s">
        <v>22</v>
      </c>
      <c r="B232" t="s">
        <v>268</v>
      </c>
      <c r="C232">
        <v>1.4</v>
      </c>
      <c r="D232">
        <v>1.4286000000000001</v>
      </c>
      <c r="E232">
        <v>0.72909999999999997</v>
      </c>
    </row>
    <row r="233" spans="1:5" x14ac:dyDescent="0.25">
      <c r="A233" t="s">
        <v>22</v>
      </c>
      <c r="B233" t="s">
        <v>23</v>
      </c>
      <c r="C233">
        <v>1.4</v>
      </c>
      <c r="D233">
        <v>1.4286000000000001</v>
      </c>
      <c r="E233">
        <v>0.97219999999999995</v>
      </c>
    </row>
    <row r="234" spans="1:5" x14ac:dyDescent="0.25">
      <c r="A234" t="s">
        <v>22</v>
      </c>
      <c r="B234" t="s">
        <v>177</v>
      </c>
      <c r="C234">
        <v>1.4</v>
      </c>
      <c r="D234">
        <v>0.71430000000000005</v>
      </c>
      <c r="E234">
        <v>1.2963</v>
      </c>
    </row>
    <row r="235" spans="1:5" x14ac:dyDescent="0.25">
      <c r="A235" t="s">
        <v>22</v>
      </c>
      <c r="B235" t="s">
        <v>291</v>
      </c>
      <c r="C235">
        <v>1.4</v>
      </c>
      <c r="D235">
        <v>1.7857000000000001</v>
      </c>
      <c r="E235">
        <v>1.4582999999999999</v>
      </c>
    </row>
    <row r="236" spans="1:5" x14ac:dyDescent="0.25">
      <c r="A236" t="s">
        <v>22</v>
      </c>
      <c r="B236" t="s">
        <v>171</v>
      </c>
      <c r="C236">
        <v>1.4</v>
      </c>
      <c r="D236">
        <v>0.53569999999999995</v>
      </c>
      <c r="E236">
        <v>1.4582999999999999</v>
      </c>
    </row>
    <row r="237" spans="1:5" x14ac:dyDescent="0.25">
      <c r="A237" t="s">
        <v>22</v>
      </c>
      <c r="B237" t="s">
        <v>260</v>
      </c>
      <c r="C237">
        <v>1.4</v>
      </c>
      <c r="D237">
        <v>1.4286000000000001</v>
      </c>
      <c r="E237">
        <v>0.3241</v>
      </c>
    </row>
    <row r="238" spans="1:5" x14ac:dyDescent="0.25">
      <c r="A238" t="s">
        <v>22</v>
      </c>
      <c r="B238" t="s">
        <v>24</v>
      </c>
      <c r="C238">
        <v>1.4</v>
      </c>
      <c r="D238">
        <v>0.95240000000000002</v>
      </c>
      <c r="E238">
        <v>0.3241</v>
      </c>
    </row>
    <row r="239" spans="1:5" x14ac:dyDescent="0.25">
      <c r="A239" t="s">
        <v>22</v>
      </c>
      <c r="B239" t="s">
        <v>271</v>
      </c>
      <c r="C239">
        <v>1.4</v>
      </c>
      <c r="D239">
        <v>1.25</v>
      </c>
      <c r="E239">
        <v>1.2152000000000001</v>
      </c>
    </row>
    <row r="240" spans="1:5" x14ac:dyDescent="0.25">
      <c r="A240" t="s">
        <v>22</v>
      </c>
      <c r="B240" t="s">
        <v>167</v>
      </c>
      <c r="C240">
        <v>1.4</v>
      </c>
      <c r="D240">
        <v>0.35709999999999997</v>
      </c>
      <c r="E240">
        <v>1.2152000000000001</v>
      </c>
    </row>
    <row r="241" spans="1:5" x14ac:dyDescent="0.25">
      <c r="A241" t="s">
        <v>22</v>
      </c>
      <c r="B241" t="s">
        <v>263</v>
      </c>
      <c r="C241">
        <v>1.4</v>
      </c>
      <c r="D241">
        <v>0.47620000000000001</v>
      </c>
      <c r="E241">
        <v>0.97219999999999995</v>
      </c>
    </row>
    <row r="242" spans="1:5" x14ac:dyDescent="0.25">
      <c r="A242" t="s">
        <v>22</v>
      </c>
      <c r="B242" t="s">
        <v>166</v>
      </c>
      <c r="C242">
        <v>1.4</v>
      </c>
      <c r="D242">
        <v>1.25</v>
      </c>
      <c r="E242">
        <v>1.2152000000000001</v>
      </c>
    </row>
    <row r="243" spans="1:5" x14ac:dyDescent="0.25">
      <c r="A243" t="s">
        <v>22</v>
      </c>
      <c r="B243" t="s">
        <v>165</v>
      </c>
      <c r="C243">
        <v>1.4</v>
      </c>
      <c r="D243">
        <v>0.23810000000000001</v>
      </c>
      <c r="E243">
        <v>0.3241</v>
      </c>
    </row>
    <row r="244" spans="1:5" x14ac:dyDescent="0.25">
      <c r="A244" t="s">
        <v>22</v>
      </c>
      <c r="B244" t="s">
        <v>168</v>
      </c>
      <c r="C244">
        <v>1.4</v>
      </c>
      <c r="D244">
        <v>1.4286000000000001</v>
      </c>
      <c r="E244">
        <v>0.24299999999999999</v>
      </c>
    </row>
    <row r="245" spans="1:5" x14ac:dyDescent="0.25">
      <c r="A245" t="s">
        <v>22</v>
      </c>
      <c r="B245" t="s">
        <v>164</v>
      </c>
      <c r="C245">
        <v>1.4</v>
      </c>
      <c r="D245">
        <v>0.95240000000000002</v>
      </c>
      <c r="E245">
        <v>2.2685</v>
      </c>
    </row>
    <row r="246" spans="1:5" x14ac:dyDescent="0.25">
      <c r="A246" t="s">
        <v>25</v>
      </c>
      <c r="B246" t="s">
        <v>170</v>
      </c>
      <c r="C246">
        <v>1.35</v>
      </c>
      <c r="D246">
        <v>0.74070000000000003</v>
      </c>
      <c r="E246">
        <v>1.1718</v>
      </c>
    </row>
    <row r="247" spans="1:5" x14ac:dyDescent="0.25">
      <c r="A247" t="s">
        <v>25</v>
      </c>
      <c r="B247" t="s">
        <v>725</v>
      </c>
      <c r="C247">
        <v>1.35</v>
      </c>
      <c r="D247">
        <v>1.1111</v>
      </c>
      <c r="E247">
        <v>1.4061999999999999</v>
      </c>
    </row>
    <row r="248" spans="1:5" x14ac:dyDescent="0.25">
      <c r="A248" t="s">
        <v>25</v>
      </c>
      <c r="B248" t="s">
        <v>262</v>
      </c>
      <c r="C248">
        <v>1.35</v>
      </c>
      <c r="D248">
        <v>0.49380000000000002</v>
      </c>
      <c r="E248">
        <v>1.25</v>
      </c>
    </row>
    <row r="249" spans="1:5" x14ac:dyDescent="0.25">
      <c r="A249" t="s">
        <v>25</v>
      </c>
      <c r="B249" t="s">
        <v>174</v>
      </c>
      <c r="C249">
        <v>1.35</v>
      </c>
      <c r="D249">
        <v>1.2345999999999999</v>
      </c>
      <c r="E249">
        <v>0.3125</v>
      </c>
    </row>
    <row r="250" spans="1:5" x14ac:dyDescent="0.25">
      <c r="A250" t="s">
        <v>25</v>
      </c>
      <c r="B250" t="s">
        <v>290</v>
      </c>
      <c r="C250">
        <v>1.35</v>
      </c>
      <c r="D250">
        <v>0.74070000000000003</v>
      </c>
      <c r="E250">
        <v>0.625</v>
      </c>
    </row>
    <row r="251" spans="1:5" x14ac:dyDescent="0.25">
      <c r="A251" t="s">
        <v>25</v>
      </c>
      <c r="B251" t="s">
        <v>169</v>
      </c>
      <c r="C251">
        <v>1.35</v>
      </c>
      <c r="D251">
        <v>1.4815</v>
      </c>
      <c r="E251">
        <v>1.25</v>
      </c>
    </row>
    <row r="252" spans="1:5" x14ac:dyDescent="0.25">
      <c r="A252" t="s">
        <v>25</v>
      </c>
      <c r="B252" t="s">
        <v>693</v>
      </c>
      <c r="C252">
        <v>1.35</v>
      </c>
      <c r="D252">
        <v>0.74070000000000003</v>
      </c>
      <c r="E252">
        <v>1.6406000000000001</v>
      </c>
    </row>
    <row r="253" spans="1:5" x14ac:dyDescent="0.25">
      <c r="A253" t="s">
        <v>25</v>
      </c>
      <c r="B253" t="s">
        <v>172</v>
      </c>
      <c r="C253">
        <v>1.35</v>
      </c>
      <c r="D253">
        <v>0.74070000000000003</v>
      </c>
      <c r="E253">
        <v>0.9375</v>
      </c>
    </row>
    <row r="254" spans="1:5" x14ac:dyDescent="0.25">
      <c r="A254" t="s">
        <v>25</v>
      </c>
      <c r="B254" t="s">
        <v>26</v>
      </c>
      <c r="C254">
        <v>1.35</v>
      </c>
      <c r="D254">
        <v>1.4815</v>
      </c>
      <c r="E254">
        <v>0</v>
      </c>
    </row>
    <row r="255" spans="1:5" x14ac:dyDescent="0.25">
      <c r="A255" t="s">
        <v>25</v>
      </c>
      <c r="B255" t="s">
        <v>266</v>
      </c>
      <c r="C255">
        <v>1.35</v>
      </c>
      <c r="D255">
        <v>0.98770000000000002</v>
      </c>
      <c r="E255">
        <v>0.9375</v>
      </c>
    </row>
    <row r="256" spans="1:5" x14ac:dyDescent="0.25">
      <c r="A256" t="s">
        <v>25</v>
      </c>
      <c r="B256" t="s">
        <v>726</v>
      </c>
      <c r="C256">
        <v>1.35</v>
      </c>
      <c r="D256">
        <v>1.2345999999999999</v>
      </c>
      <c r="E256">
        <v>1.5625</v>
      </c>
    </row>
    <row r="257" spans="1:5" x14ac:dyDescent="0.25">
      <c r="A257" t="s">
        <v>25</v>
      </c>
      <c r="B257" t="s">
        <v>727</v>
      </c>
      <c r="C257">
        <v>1.35</v>
      </c>
      <c r="D257">
        <v>1.2345999999999999</v>
      </c>
      <c r="E257">
        <v>0.9375</v>
      </c>
    </row>
    <row r="258" spans="1:5" x14ac:dyDescent="0.25">
      <c r="A258" t="s">
        <v>25</v>
      </c>
      <c r="B258" t="s">
        <v>264</v>
      </c>
      <c r="C258">
        <v>1.35</v>
      </c>
      <c r="D258">
        <v>1.2345999999999999</v>
      </c>
      <c r="E258">
        <v>1.5625</v>
      </c>
    </row>
    <row r="259" spans="1:5" x14ac:dyDescent="0.25">
      <c r="A259" t="s">
        <v>25</v>
      </c>
      <c r="B259" t="s">
        <v>692</v>
      </c>
      <c r="C259">
        <v>1.35</v>
      </c>
      <c r="D259">
        <v>0.49380000000000002</v>
      </c>
      <c r="E259">
        <v>0.9375</v>
      </c>
    </row>
    <row r="260" spans="1:5" x14ac:dyDescent="0.25">
      <c r="A260" t="s">
        <v>25</v>
      </c>
      <c r="B260" t="s">
        <v>173</v>
      </c>
      <c r="C260">
        <v>1.35</v>
      </c>
      <c r="D260">
        <v>0.49380000000000002</v>
      </c>
      <c r="E260">
        <v>1.25</v>
      </c>
    </row>
    <row r="261" spans="1:5" x14ac:dyDescent="0.25">
      <c r="A261" t="s">
        <v>25</v>
      </c>
      <c r="B261" t="s">
        <v>176</v>
      </c>
      <c r="C261">
        <v>1.35</v>
      </c>
      <c r="D261">
        <v>2.4691000000000001</v>
      </c>
      <c r="E261">
        <v>0</v>
      </c>
    </row>
    <row r="262" spans="1:5" x14ac:dyDescent="0.25">
      <c r="A262" t="s">
        <v>25</v>
      </c>
      <c r="B262" t="s">
        <v>292</v>
      </c>
      <c r="C262">
        <v>1.35</v>
      </c>
      <c r="D262">
        <v>0.98770000000000002</v>
      </c>
      <c r="E262">
        <v>0.9375</v>
      </c>
    </row>
    <row r="263" spans="1:5" x14ac:dyDescent="0.25">
      <c r="A263" t="s">
        <v>25</v>
      </c>
      <c r="B263" t="s">
        <v>728</v>
      </c>
      <c r="C263">
        <v>1.35</v>
      </c>
      <c r="D263">
        <v>0.98770000000000002</v>
      </c>
      <c r="E263">
        <v>1.25</v>
      </c>
    </row>
    <row r="264" spans="1:5" x14ac:dyDescent="0.25">
      <c r="A264" t="s">
        <v>25</v>
      </c>
      <c r="B264" t="s">
        <v>691</v>
      </c>
      <c r="C264">
        <v>1.35</v>
      </c>
      <c r="D264">
        <v>0.74070000000000003</v>
      </c>
      <c r="E264">
        <v>0.3125</v>
      </c>
    </row>
    <row r="265" spans="1:5" x14ac:dyDescent="0.25">
      <c r="A265" t="s">
        <v>25</v>
      </c>
      <c r="B265" t="s">
        <v>175</v>
      </c>
      <c r="C265">
        <v>1.35</v>
      </c>
      <c r="D265">
        <v>0.49380000000000002</v>
      </c>
      <c r="E265">
        <v>1.5625</v>
      </c>
    </row>
    <row r="266" spans="1:5" x14ac:dyDescent="0.25">
      <c r="A266" t="s">
        <v>178</v>
      </c>
      <c r="B266" t="s">
        <v>276</v>
      </c>
      <c r="C266">
        <v>1.8412999999999999</v>
      </c>
      <c r="D266">
        <v>2.7155</v>
      </c>
      <c r="E266">
        <v>0.23599999999999999</v>
      </c>
    </row>
    <row r="267" spans="1:5" x14ac:dyDescent="0.25">
      <c r="A267" t="s">
        <v>178</v>
      </c>
      <c r="B267" t="s">
        <v>184</v>
      </c>
      <c r="C267">
        <v>1.8412999999999999</v>
      </c>
      <c r="D267">
        <v>0.81459999999999999</v>
      </c>
      <c r="E267">
        <v>0.53090000000000004</v>
      </c>
    </row>
    <row r="268" spans="1:5" x14ac:dyDescent="0.25">
      <c r="A268" t="s">
        <v>178</v>
      </c>
      <c r="B268" t="s">
        <v>698</v>
      </c>
      <c r="C268">
        <v>1.8412999999999999</v>
      </c>
      <c r="D268">
        <v>0</v>
      </c>
      <c r="E268">
        <v>0.94379999999999997</v>
      </c>
    </row>
    <row r="269" spans="1:5" x14ac:dyDescent="0.25">
      <c r="A269" t="s">
        <v>178</v>
      </c>
      <c r="B269" t="s">
        <v>729</v>
      </c>
      <c r="C269">
        <v>1.8412999999999999</v>
      </c>
      <c r="D269">
        <v>1.0862000000000001</v>
      </c>
      <c r="E269">
        <v>1.8875999999999999</v>
      </c>
    </row>
    <row r="270" spans="1:5" x14ac:dyDescent="0.25">
      <c r="A270" t="s">
        <v>178</v>
      </c>
      <c r="B270" t="s">
        <v>730</v>
      </c>
      <c r="C270">
        <v>1.8412999999999999</v>
      </c>
      <c r="D270">
        <v>0.72409999999999997</v>
      </c>
      <c r="E270">
        <v>1.4157</v>
      </c>
    </row>
    <row r="271" spans="1:5" x14ac:dyDescent="0.25">
      <c r="A271" t="s">
        <v>178</v>
      </c>
      <c r="B271" t="s">
        <v>277</v>
      </c>
      <c r="C271">
        <v>1.8412999999999999</v>
      </c>
      <c r="D271">
        <v>1.2672000000000001</v>
      </c>
      <c r="E271">
        <v>0</v>
      </c>
    </row>
    <row r="272" spans="1:5" x14ac:dyDescent="0.25">
      <c r="A272" t="s">
        <v>178</v>
      </c>
      <c r="B272" t="s">
        <v>183</v>
      </c>
      <c r="C272">
        <v>1.8412999999999999</v>
      </c>
      <c r="D272">
        <v>0.95040000000000002</v>
      </c>
      <c r="E272">
        <v>1.9466000000000001</v>
      </c>
    </row>
    <row r="273" spans="1:5" x14ac:dyDescent="0.25">
      <c r="A273" t="s">
        <v>178</v>
      </c>
      <c r="B273" t="s">
        <v>697</v>
      </c>
      <c r="C273">
        <v>1.8412999999999999</v>
      </c>
      <c r="D273">
        <v>0.95040000000000002</v>
      </c>
      <c r="E273">
        <v>1.7697000000000001</v>
      </c>
    </row>
    <row r="274" spans="1:5" x14ac:dyDescent="0.25">
      <c r="A274" t="s">
        <v>178</v>
      </c>
      <c r="B274" t="s">
        <v>273</v>
      </c>
      <c r="C274">
        <v>1.8412999999999999</v>
      </c>
      <c r="D274">
        <v>0.54310000000000003</v>
      </c>
      <c r="E274">
        <v>0.70789999999999997</v>
      </c>
    </row>
    <row r="275" spans="1:5" x14ac:dyDescent="0.25">
      <c r="A275" t="s">
        <v>178</v>
      </c>
      <c r="B275" t="s">
        <v>275</v>
      </c>
      <c r="C275">
        <v>1.8412999999999999</v>
      </c>
      <c r="D275">
        <v>0.54310000000000003</v>
      </c>
      <c r="E275">
        <v>0.35389999999999999</v>
      </c>
    </row>
    <row r="276" spans="1:5" x14ac:dyDescent="0.25">
      <c r="A276" t="s">
        <v>178</v>
      </c>
      <c r="B276" t="s">
        <v>699</v>
      </c>
      <c r="C276">
        <v>1.8412999999999999</v>
      </c>
      <c r="D276">
        <v>0.36209999999999998</v>
      </c>
      <c r="E276">
        <v>0.70789999999999997</v>
      </c>
    </row>
    <row r="277" spans="1:5" x14ac:dyDescent="0.25">
      <c r="A277" t="s">
        <v>178</v>
      </c>
      <c r="B277" t="s">
        <v>181</v>
      </c>
      <c r="C277">
        <v>1.8412999999999999</v>
      </c>
      <c r="D277">
        <v>2.1724000000000001</v>
      </c>
      <c r="E277">
        <v>0.88480000000000003</v>
      </c>
    </row>
    <row r="278" spans="1:5" x14ac:dyDescent="0.25">
      <c r="A278" t="s">
        <v>178</v>
      </c>
      <c r="B278" t="s">
        <v>180</v>
      </c>
      <c r="C278">
        <v>1.8412999999999999</v>
      </c>
      <c r="D278">
        <v>1.0862000000000001</v>
      </c>
      <c r="E278">
        <v>0.88480000000000003</v>
      </c>
    </row>
    <row r="279" spans="1:5" x14ac:dyDescent="0.25">
      <c r="A279" t="s">
        <v>178</v>
      </c>
      <c r="B279" t="s">
        <v>274</v>
      </c>
      <c r="C279">
        <v>1.8412999999999999</v>
      </c>
      <c r="D279">
        <v>1.6293</v>
      </c>
      <c r="E279">
        <v>0.23599999999999999</v>
      </c>
    </row>
    <row r="280" spans="1:5" x14ac:dyDescent="0.25">
      <c r="A280" t="s">
        <v>178</v>
      </c>
      <c r="B280" t="s">
        <v>182</v>
      </c>
      <c r="C280">
        <v>1.8412999999999999</v>
      </c>
      <c r="D280">
        <v>0.1358</v>
      </c>
      <c r="E280">
        <v>0.35389999999999999</v>
      </c>
    </row>
    <row r="281" spans="1:5" x14ac:dyDescent="0.25">
      <c r="A281" t="s">
        <v>178</v>
      </c>
      <c r="B281" t="s">
        <v>179</v>
      </c>
      <c r="C281">
        <v>1.8412999999999999</v>
      </c>
      <c r="D281">
        <v>0.67889999999999995</v>
      </c>
      <c r="E281">
        <v>2.1236000000000002</v>
      </c>
    </row>
    <row r="282" spans="1:5" x14ac:dyDescent="0.25">
      <c r="A282" t="s">
        <v>178</v>
      </c>
      <c r="B282" t="s">
        <v>731</v>
      </c>
      <c r="C282">
        <v>1.8412999999999999</v>
      </c>
      <c r="D282">
        <v>0.72409999999999997</v>
      </c>
      <c r="E282">
        <v>1.6516999999999999</v>
      </c>
    </row>
    <row r="283" spans="1:5" x14ac:dyDescent="0.25">
      <c r="A283" t="s">
        <v>178</v>
      </c>
      <c r="B283" t="s">
        <v>272</v>
      </c>
      <c r="C283">
        <v>1.8412999999999999</v>
      </c>
      <c r="D283">
        <v>1.6293</v>
      </c>
      <c r="E283">
        <v>1.0618000000000001</v>
      </c>
    </row>
    <row r="284" spans="1:5" x14ac:dyDescent="0.25">
      <c r="A284" t="s">
        <v>27</v>
      </c>
      <c r="B284" t="s">
        <v>694</v>
      </c>
      <c r="C284">
        <v>1.381</v>
      </c>
      <c r="D284">
        <v>0.72409999999999997</v>
      </c>
      <c r="E284">
        <v>2.2183000000000002</v>
      </c>
    </row>
    <row r="285" spans="1:5" x14ac:dyDescent="0.25">
      <c r="A285" t="s">
        <v>27</v>
      </c>
      <c r="B285" t="s">
        <v>30</v>
      </c>
      <c r="C285">
        <v>1.381</v>
      </c>
      <c r="D285">
        <v>2.5344000000000002</v>
      </c>
      <c r="E285">
        <v>0.66549999999999998</v>
      </c>
    </row>
    <row r="286" spans="1:5" x14ac:dyDescent="0.25">
      <c r="A286" t="s">
        <v>27</v>
      </c>
      <c r="B286" t="s">
        <v>188</v>
      </c>
      <c r="C286">
        <v>1.381</v>
      </c>
      <c r="D286">
        <v>0.90510000000000002</v>
      </c>
      <c r="E286">
        <v>1.1091</v>
      </c>
    </row>
    <row r="287" spans="1:5" x14ac:dyDescent="0.25">
      <c r="A287" t="s">
        <v>27</v>
      </c>
      <c r="B287" t="s">
        <v>732</v>
      </c>
      <c r="C287">
        <v>1.381</v>
      </c>
      <c r="D287">
        <v>0.54310000000000003</v>
      </c>
      <c r="E287">
        <v>0.2218</v>
      </c>
    </row>
    <row r="288" spans="1:5" x14ac:dyDescent="0.25">
      <c r="A288" t="s">
        <v>27</v>
      </c>
      <c r="B288" t="s">
        <v>733</v>
      </c>
      <c r="C288">
        <v>1.381</v>
      </c>
      <c r="D288">
        <v>0.48270000000000002</v>
      </c>
      <c r="E288">
        <v>0.88729999999999998</v>
      </c>
    </row>
    <row r="289" spans="1:5" x14ac:dyDescent="0.25">
      <c r="A289" t="s">
        <v>27</v>
      </c>
      <c r="B289" t="s">
        <v>695</v>
      </c>
      <c r="C289">
        <v>1.381</v>
      </c>
      <c r="D289">
        <v>0.90510000000000002</v>
      </c>
      <c r="E289">
        <v>1.1091</v>
      </c>
    </row>
    <row r="290" spans="1:5" x14ac:dyDescent="0.25">
      <c r="A290" t="s">
        <v>27</v>
      </c>
      <c r="B290" t="s">
        <v>279</v>
      </c>
      <c r="C290">
        <v>1.381</v>
      </c>
      <c r="D290">
        <v>0.2414</v>
      </c>
      <c r="E290">
        <v>1.1831</v>
      </c>
    </row>
    <row r="291" spans="1:5" x14ac:dyDescent="0.25">
      <c r="A291" t="s">
        <v>27</v>
      </c>
      <c r="B291" t="s">
        <v>280</v>
      </c>
      <c r="C291">
        <v>1.381</v>
      </c>
      <c r="D291">
        <v>0.54310000000000003</v>
      </c>
      <c r="E291">
        <v>0.88729999999999998</v>
      </c>
    </row>
    <row r="292" spans="1:5" x14ac:dyDescent="0.25">
      <c r="A292" t="s">
        <v>27</v>
      </c>
      <c r="B292" t="s">
        <v>187</v>
      </c>
      <c r="C292">
        <v>1.381</v>
      </c>
      <c r="D292">
        <v>0.48270000000000002</v>
      </c>
      <c r="E292">
        <v>0.29580000000000001</v>
      </c>
    </row>
    <row r="293" spans="1:5" x14ac:dyDescent="0.25">
      <c r="A293" t="s">
        <v>27</v>
      </c>
      <c r="B293" t="s">
        <v>281</v>
      </c>
      <c r="C293">
        <v>1.381</v>
      </c>
      <c r="D293">
        <v>0.48270000000000002</v>
      </c>
      <c r="E293">
        <v>1.4789000000000001</v>
      </c>
    </row>
    <row r="294" spans="1:5" x14ac:dyDescent="0.25">
      <c r="A294" t="s">
        <v>27</v>
      </c>
      <c r="B294" t="s">
        <v>185</v>
      </c>
      <c r="C294">
        <v>1.381</v>
      </c>
      <c r="D294">
        <v>0.48270000000000002</v>
      </c>
      <c r="E294">
        <v>2.6619000000000002</v>
      </c>
    </row>
    <row r="295" spans="1:5" x14ac:dyDescent="0.25">
      <c r="A295" t="s">
        <v>27</v>
      </c>
      <c r="B295" t="s">
        <v>293</v>
      </c>
      <c r="C295">
        <v>1.381</v>
      </c>
      <c r="D295">
        <v>0.72409999999999997</v>
      </c>
      <c r="E295">
        <v>0.44369999999999998</v>
      </c>
    </row>
    <row r="296" spans="1:5" x14ac:dyDescent="0.25">
      <c r="A296" t="s">
        <v>27</v>
      </c>
      <c r="B296" t="s">
        <v>29</v>
      </c>
      <c r="C296">
        <v>1.381</v>
      </c>
      <c r="D296">
        <v>2.6551</v>
      </c>
      <c r="E296">
        <v>0.29580000000000001</v>
      </c>
    </row>
    <row r="297" spans="1:5" x14ac:dyDescent="0.25">
      <c r="A297" t="s">
        <v>27</v>
      </c>
      <c r="B297" t="s">
        <v>734</v>
      </c>
      <c r="C297">
        <v>1.381</v>
      </c>
      <c r="D297">
        <v>1.2069000000000001</v>
      </c>
      <c r="E297">
        <v>1.4789000000000001</v>
      </c>
    </row>
    <row r="298" spans="1:5" x14ac:dyDescent="0.25">
      <c r="A298" t="s">
        <v>27</v>
      </c>
      <c r="B298" t="s">
        <v>278</v>
      </c>
      <c r="C298">
        <v>1.381</v>
      </c>
      <c r="D298">
        <v>0.72409999999999997</v>
      </c>
      <c r="E298">
        <v>0.88729999999999998</v>
      </c>
    </row>
    <row r="299" spans="1:5" x14ac:dyDescent="0.25">
      <c r="A299" t="s">
        <v>27</v>
      </c>
      <c r="B299" t="s">
        <v>186</v>
      </c>
      <c r="C299">
        <v>1.381</v>
      </c>
      <c r="D299">
        <v>1.9913000000000001</v>
      </c>
      <c r="E299">
        <v>0.66549999999999998</v>
      </c>
    </row>
    <row r="300" spans="1:5" x14ac:dyDescent="0.25">
      <c r="A300" t="s">
        <v>27</v>
      </c>
      <c r="B300" t="s">
        <v>28</v>
      </c>
      <c r="C300">
        <v>1.381</v>
      </c>
      <c r="D300">
        <v>1.6896</v>
      </c>
      <c r="E300">
        <v>0.59150000000000003</v>
      </c>
    </row>
    <row r="301" spans="1:5" x14ac:dyDescent="0.25">
      <c r="A301" t="s">
        <v>27</v>
      </c>
      <c r="B301" t="s">
        <v>696</v>
      </c>
      <c r="C301">
        <v>1.381</v>
      </c>
      <c r="D301">
        <v>0.48270000000000002</v>
      </c>
      <c r="E301">
        <v>1.1831</v>
      </c>
    </row>
    <row r="302" spans="1:5" x14ac:dyDescent="0.25">
      <c r="A302" t="s">
        <v>189</v>
      </c>
      <c r="B302" t="s">
        <v>197</v>
      </c>
      <c r="C302">
        <v>1.5952</v>
      </c>
      <c r="D302">
        <v>2.2986</v>
      </c>
      <c r="E302">
        <v>1.1666000000000001</v>
      </c>
    </row>
    <row r="303" spans="1:5" x14ac:dyDescent="0.25">
      <c r="A303" t="s">
        <v>189</v>
      </c>
      <c r="B303" t="s">
        <v>190</v>
      </c>
      <c r="C303">
        <v>1.5952</v>
      </c>
      <c r="D303">
        <v>1.6717</v>
      </c>
      <c r="E303">
        <v>0</v>
      </c>
    </row>
    <row r="304" spans="1:5" x14ac:dyDescent="0.25">
      <c r="A304" t="s">
        <v>189</v>
      </c>
      <c r="B304" t="s">
        <v>193</v>
      </c>
      <c r="C304">
        <v>1.5952</v>
      </c>
      <c r="D304">
        <v>0</v>
      </c>
      <c r="E304">
        <v>3.7915000000000001</v>
      </c>
    </row>
    <row r="305" spans="1:5" x14ac:dyDescent="0.25">
      <c r="A305" t="s">
        <v>189</v>
      </c>
      <c r="B305" t="s">
        <v>201</v>
      </c>
      <c r="C305">
        <v>1.5952</v>
      </c>
      <c r="D305">
        <v>1.8806</v>
      </c>
      <c r="E305">
        <v>1.1666000000000001</v>
      </c>
    </row>
    <row r="306" spans="1:5" x14ac:dyDescent="0.25">
      <c r="A306" t="s">
        <v>189</v>
      </c>
      <c r="B306" t="s">
        <v>194</v>
      </c>
      <c r="C306">
        <v>1.5952</v>
      </c>
      <c r="D306">
        <v>1.097</v>
      </c>
      <c r="E306">
        <v>0.875</v>
      </c>
    </row>
    <row r="307" spans="1:5" x14ac:dyDescent="0.25">
      <c r="A307" t="s">
        <v>189</v>
      </c>
      <c r="B307" t="s">
        <v>195</v>
      </c>
      <c r="C307">
        <v>1.5952</v>
      </c>
      <c r="D307">
        <v>0.62690000000000001</v>
      </c>
      <c r="E307">
        <v>2.0415999999999999</v>
      </c>
    </row>
    <row r="308" spans="1:5" x14ac:dyDescent="0.25">
      <c r="A308" t="s">
        <v>189</v>
      </c>
      <c r="B308" t="s">
        <v>191</v>
      </c>
      <c r="C308">
        <v>1.5952</v>
      </c>
      <c r="D308">
        <v>0.78359999999999996</v>
      </c>
      <c r="E308">
        <v>0.65620000000000001</v>
      </c>
    </row>
    <row r="309" spans="1:5" x14ac:dyDescent="0.25">
      <c r="A309" t="s">
        <v>189</v>
      </c>
      <c r="B309" t="s">
        <v>282</v>
      </c>
      <c r="C309">
        <v>1.5952</v>
      </c>
      <c r="D309">
        <v>0.31340000000000001</v>
      </c>
      <c r="E309">
        <v>1.0936999999999999</v>
      </c>
    </row>
    <row r="310" spans="1:5" x14ac:dyDescent="0.25">
      <c r="A310" t="s">
        <v>189</v>
      </c>
      <c r="B310" t="s">
        <v>283</v>
      </c>
      <c r="C310">
        <v>1.5952</v>
      </c>
      <c r="D310">
        <v>1.8806</v>
      </c>
      <c r="E310">
        <v>0.21870000000000001</v>
      </c>
    </row>
    <row r="311" spans="1:5" x14ac:dyDescent="0.25">
      <c r="A311" t="s">
        <v>189</v>
      </c>
      <c r="B311" t="s">
        <v>196</v>
      </c>
      <c r="C311">
        <v>1.5952</v>
      </c>
      <c r="D311">
        <v>0.62690000000000001</v>
      </c>
      <c r="E311">
        <v>1.1666000000000001</v>
      </c>
    </row>
    <row r="312" spans="1:5" x14ac:dyDescent="0.25">
      <c r="A312" t="s">
        <v>189</v>
      </c>
      <c r="B312" t="s">
        <v>198</v>
      </c>
      <c r="C312">
        <v>1.5952</v>
      </c>
      <c r="D312">
        <v>0.47020000000000001</v>
      </c>
      <c r="E312">
        <v>0.4375</v>
      </c>
    </row>
    <row r="313" spans="1:5" x14ac:dyDescent="0.25">
      <c r="A313" t="s">
        <v>189</v>
      </c>
      <c r="B313" t="s">
        <v>199</v>
      </c>
      <c r="C313">
        <v>1.5952</v>
      </c>
      <c r="D313">
        <v>0.62690000000000001</v>
      </c>
      <c r="E313">
        <v>0.21870000000000001</v>
      </c>
    </row>
    <row r="314" spans="1:5" x14ac:dyDescent="0.25">
      <c r="A314" t="s">
        <v>31</v>
      </c>
      <c r="B314" t="s">
        <v>205</v>
      </c>
      <c r="C314">
        <v>1.5143</v>
      </c>
      <c r="D314">
        <v>0.22009999999999999</v>
      </c>
      <c r="E314">
        <v>0.97219999999999995</v>
      </c>
    </row>
    <row r="315" spans="1:5" x14ac:dyDescent="0.25">
      <c r="A315" t="s">
        <v>31</v>
      </c>
      <c r="B315" t="s">
        <v>203</v>
      </c>
      <c r="C315">
        <v>1.5143</v>
      </c>
      <c r="D315">
        <v>1.1006</v>
      </c>
      <c r="E315">
        <v>0.72919999999999996</v>
      </c>
    </row>
    <row r="316" spans="1:5" x14ac:dyDescent="0.25">
      <c r="A316" t="s">
        <v>31</v>
      </c>
      <c r="B316" t="s">
        <v>324</v>
      </c>
      <c r="C316">
        <v>1.5143</v>
      </c>
      <c r="D316">
        <v>1.1006</v>
      </c>
      <c r="E316">
        <v>0.97219999999999995</v>
      </c>
    </row>
    <row r="317" spans="1:5" x14ac:dyDescent="0.25">
      <c r="A317" t="s">
        <v>31</v>
      </c>
      <c r="B317" t="s">
        <v>202</v>
      </c>
      <c r="C317">
        <v>1.5143</v>
      </c>
      <c r="D317">
        <v>1.8160000000000001</v>
      </c>
      <c r="E317">
        <v>1.4583999999999999</v>
      </c>
    </row>
    <row r="318" spans="1:5" x14ac:dyDescent="0.25">
      <c r="A318" t="s">
        <v>31</v>
      </c>
      <c r="B318" t="s">
        <v>192</v>
      </c>
      <c r="C318">
        <v>1.5143</v>
      </c>
      <c r="D318">
        <v>0.33019999999999999</v>
      </c>
      <c r="E318">
        <v>0.91149999999999998</v>
      </c>
    </row>
    <row r="319" spans="1:5" x14ac:dyDescent="0.25">
      <c r="A319" t="s">
        <v>31</v>
      </c>
      <c r="B319" t="s">
        <v>207</v>
      </c>
      <c r="C319">
        <v>1.5143</v>
      </c>
      <c r="D319">
        <v>1.1006</v>
      </c>
      <c r="E319">
        <v>0.72919999999999996</v>
      </c>
    </row>
    <row r="320" spans="1:5" x14ac:dyDescent="0.25">
      <c r="A320" t="s">
        <v>31</v>
      </c>
      <c r="B320" t="s">
        <v>32</v>
      </c>
      <c r="C320">
        <v>1.5143</v>
      </c>
      <c r="D320">
        <v>0.49530000000000002</v>
      </c>
      <c r="E320">
        <v>0.72919999999999996</v>
      </c>
    </row>
    <row r="321" spans="1:5" x14ac:dyDescent="0.25">
      <c r="A321" t="s">
        <v>31</v>
      </c>
      <c r="B321" t="s">
        <v>357</v>
      </c>
      <c r="C321">
        <v>1.5143</v>
      </c>
      <c r="D321">
        <v>1.4858</v>
      </c>
      <c r="E321">
        <v>0.91149999999999998</v>
      </c>
    </row>
    <row r="322" spans="1:5" x14ac:dyDescent="0.25">
      <c r="A322" t="s">
        <v>31</v>
      </c>
      <c r="B322" t="s">
        <v>361</v>
      </c>
      <c r="C322">
        <v>1.5143</v>
      </c>
      <c r="D322">
        <v>1.5408999999999999</v>
      </c>
      <c r="E322">
        <v>1.4583999999999999</v>
      </c>
    </row>
    <row r="323" spans="1:5" x14ac:dyDescent="0.25">
      <c r="A323" t="s">
        <v>31</v>
      </c>
      <c r="B323" t="s">
        <v>206</v>
      </c>
      <c r="C323">
        <v>1.5143</v>
      </c>
      <c r="D323">
        <v>0.82550000000000001</v>
      </c>
      <c r="E323">
        <v>1.0938000000000001</v>
      </c>
    </row>
    <row r="324" spans="1:5" x14ac:dyDescent="0.25">
      <c r="A324" t="s">
        <v>297</v>
      </c>
      <c r="B324" t="s">
        <v>298</v>
      </c>
      <c r="C324">
        <v>1.6571</v>
      </c>
      <c r="D324">
        <v>1.6595</v>
      </c>
      <c r="E324">
        <v>1.0938000000000001</v>
      </c>
    </row>
    <row r="325" spans="1:5" x14ac:dyDescent="0.25">
      <c r="A325" t="s">
        <v>297</v>
      </c>
      <c r="B325" t="s">
        <v>200</v>
      </c>
      <c r="C325">
        <v>1.6571</v>
      </c>
      <c r="D325">
        <v>1.8104</v>
      </c>
      <c r="E325">
        <v>1.0938000000000001</v>
      </c>
    </row>
    <row r="326" spans="1:5" x14ac:dyDescent="0.25">
      <c r="A326" t="s">
        <v>297</v>
      </c>
      <c r="B326" t="s">
        <v>323</v>
      </c>
      <c r="C326">
        <v>1.6571</v>
      </c>
      <c r="D326">
        <v>1.4080999999999999</v>
      </c>
      <c r="E326">
        <v>1.4583999999999999</v>
      </c>
    </row>
    <row r="327" spans="1:5" x14ac:dyDescent="0.25">
      <c r="A327" t="s">
        <v>297</v>
      </c>
      <c r="B327" t="s">
        <v>33</v>
      </c>
      <c r="C327">
        <v>1.6571</v>
      </c>
      <c r="D327">
        <v>0.60350000000000004</v>
      </c>
      <c r="E327">
        <v>0.36459999999999998</v>
      </c>
    </row>
    <row r="328" spans="1:5" x14ac:dyDescent="0.25">
      <c r="A328" t="s">
        <v>297</v>
      </c>
      <c r="B328" t="s">
        <v>335</v>
      </c>
      <c r="C328">
        <v>1.6571</v>
      </c>
      <c r="D328">
        <v>1.2069000000000001</v>
      </c>
      <c r="E328">
        <v>0.48609999999999998</v>
      </c>
    </row>
    <row r="329" spans="1:5" x14ac:dyDescent="0.25">
      <c r="A329" t="s">
        <v>297</v>
      </c>
      <c r="B329" t="s">
        <v>735</v>
      </c>
      <c r="C329">
        <v>1.6571</v>
      </c>
      <c r="D329">
        <v>0.40229999999999999</v>
      </c>
      <c r="E329">
        <v>1.4583999999999999</v>
      </c>
    </row>
    <row r="330" spans="1:5" x14ac:dyDescent="0.25">
      <c r="A330" t="s">
        <v>297</v>
      </c>
      <c r="B330" t="s">
        <v>706</v>
      </c>
      <c r="C330">
        <v>1.6571</v>
      </c>
      <c r="D330">
        <v>0.40229999999999999</v>
      </c>
      <c r="E330">
        <v>0.48609999999999998</v>
      </c>
    </row>
    <row r="331" spans="1:5" x14ac:dyDescent="0.25">
      <c r="A331" t="s">
        <v>297</v>
      </c>
      <c r="B331" t="s">
        <v>353</v>
      </c>
      <c r="C331">
        <v>1.6571</v>
      </c>
      <c r="D331">
        <v>1.0058</v>
      </c>
      <c r="E331">
        <v>0.24310000000000001</v>
      </c>
    </row>
    <row r="332" spans="1:5" x14ac:dyDescent="0.25">
      <c r="A332" t="s">
        <v>297</v>
      </c>
      <c r="B332" t="s">
        <v>358</v>
      </c>
      <c r="C332">
        <v>1.6571</v>
      </c>
      <c r="D332">
        <v>0.4526</v>
      </c>
      <c r="E332">
        <v>1.6407</v>
      </c>
    </row>
    <row r="333" spans="1:5" x14ac:dyDescent="0.25">
      <c r="A333" t="s">
        <v>297</v>
      </c>
      <c r="B333" t="s">
        <v>204</v>
      </c>
      <c r="C333">
        <v>1.6571</v>
      </c>
      <c r="D333">
        <v>0.9052</v>
      </c>
      <c r="E333">
        <v>1.4583999999999999</v>
      </c>
    </row>
    <row r="334" spans="1:5" x14ac:dyDescent="0.25">
      <c r="A334" t="s">
        <v>303</v>
      </c>
      <c r="B334" t="s">
        <v>304</v>
      </c>
      <c r="C334">
        <v>1.6215999999999999</v>
      </c>
      <c r="D334">
        <v>0.46250000000000002</v>
      </c>
      <c r="E334">
        <v>1.349</v>
      </c>
    </row>
    <row r="335" spans="1:5" x14ac:dyDescent="0.25">
      <c r="A335" t="s">
        <v>303</v>
      </c>
      <c r="B335" t="s">
        <v>308</v>
      </c>
      <c r="C335">
        <v>1.6215999999999999</v>
      </c>
      <c r="D335">
        <v>1.0791999999999999</v>
      </c>
      <c r="E335">
        <v>1.1561999999999999</v>
      </c>
    </row>
    <row r="336" spans="1:5" x14ac:dyDescent="0.25">
      <c r="A336" t="s">
        <v>303</v>
      </c>
      <c r="B336" t="s">
        <v>736</v>
      </c>
      <c r="C336">
        <v>1.6215999999999999</v>
      </c>
      <c r="D336">
        <v>0.61670000000000003</v>
      </c>
      <c r="E336">
        <v>0.51390000000000002</v>
      </c>
    </row>
    <row r="337" spans="1:5" x14ac:dyDescent="0.25">
      <c r="A337" t="s">
        <v>303</v>
      </c>
      <c r="B337" t="s">
        <v>328</v>
      </c>
      <c r="C337">
        <v>1.6215999999999999</v>
      </c>
      <c r="D337">
        <v>1.3875</v>
      </c>
      <c r="E337">
        <v>0.19270000000000001</v>
      </c>
    </row>
    <row r="338" spans="1:5" x14ac:dyDescent="0.25">
      <c r="A338" t="s">
        <v>303</v>
      </c>
      <c r="B338" t="s">
        <v>329</v>
      </c>
      <c r="C338">
        <v>1.6215999999999999</v>
      </c>
      <c r="D338">
        <v>0.30830000000000002</v>
      </c>
      <c r="E338">
        <v>1.1561999999999999</v>
      </c>
    </row>
    <row r="339" spans="1:5" x14ac:dyDescent="0.25">
      <c r="A339" t="s">
        <v>303</v>
      </c>
      <c r="B339" t="s">
        <v>705</v>
      </c>
      <c r="C339">
        <v>1.6215999999999999</v>
      </c>
      <c r="D339">
        <v>1.0278</v>
      </c>
      <c r="E339">
        <v>1.2847</v>
      </c>
    </row>
    <row r="340" spans="1:5" x14ac:dyDescent="0.25">
      <c r="A340" t="s">
        <v>303</v>
      </c>
      <c r="B340" t="s">
        <v>336</v>
      </c>
      <c r="C340">
        <v>1.6215999999999999</v>
      </c>
      <c r="D340">
        <v>1.0278</v>
      </c>
      <c r="E340">
        <v>1.0278</v>
      </c>
    </row>
    <row r="341" spans="1:5" x14ac:dyDescent="0.25">
      <c r="A341" t="s">
        <v>303</v>
      </c>
      <c r="B341" t="s">
        <v>707</v>
      </c>
      <c r="C341">
        <v>1.6215999999999999</v>
      </c>
      <c r="D341">
        <v>1.2333000000000001</v>
      </c>
      <c r="E341">
        <v>1.349</v>
      </c>
    </row>
    <row r="342" spans="1:5" x14ac:dyDescent="0.25">
      <c r="A342" t="s">
        <v>303</v>
      </c>
      <c r="B342" t="s">
        <v>708</v>
      </c>
      <c r="C342">
        <v>1.6215999999999999</v>
      </c>
      <c r="D342">
        <v>1.5417000000000001</v>
      </c>
      <c r="E342">
        <v>0.77080000000000004</v>
      </c>
    </row>
    <row r="343" spans="1:5" x14ac:dyDescent="0.25">
      <c r="A343" t="s">
        <v>303</v>
      </c>
      <c r="B343" t="s">
        <v>371</v>
      </c>
      <c r="C343">
        <v>1.6215999999999999</v>
      </c>
      <c r="D343">
        <v>1.2333000000000001</v>
      </c>
      <c r="E343">
        <v>1.1561999999999999</v>
      </c>
    </row>
    <row r="344" spans="1:5" x14ac:dyDescent="0.25">
      <c r="A344" t="s">
        <v>300</v>
      </c>
      <c r="B344" t="s">
        <v>306</v>
      </c>
      <c r="C344">
        <v>1.35</v>
      </c>
      <c r="D344">
        <v>0.74070000000000003</v>
      </c>
      <c r="E344">
        <v>1.0256000000000001</v>
      </c>
    </row>
    <row r="345" spans="1:5" x14ac:dyDescent="0.25">
      <c r="A345" t="s">
        <v>300</v>
      </c>
      <c r="B345" t="s">
        <v>310</v>
      </c>
      <c r="C345">
        <v>1.35</v>
      </c>
      <c r="D345">
        <v>0.74070000000000003</v>
      </c>
      <c r="E345">
        <v>0.57689999999999997</v>
      </c>
    </row>
    <row r="346" spans="1:5" x14ac:dyDescent="0.25">
      <c r="A346" t="s">
        <v>300</v>
      </c>
      <c r="B346" t="s">
        <v>311</v>
      </c>
      <c r="C346">
        <v>1.35</v>
      </c>
      <c r="D346">
        <v>1.2345999999999999</v>
      </c>
      <c r="E346">
        <v>1.2821</v>
      </c>
    </row>
    <row r="347" spans="1:5" x14ac:dyDescent="0.25">
      <c r="A347" t="s">
        <v>300</v>
      </c>
      <c r="B347" t="s">
        <v>312</v>
      </c>
      <c r="C347">
        <v>1.35</v>
      </c>
      <c r="D347">
        <v>1.7283999999999999</v>
      </c>
      <c r="E347">
        <v>0</v>
      </c>
    </row>
    <row r="348" spans="1:5" x14ac:dyDescent="0.25">
      <c r="A348" t="s">
        <v>300</v>
      </c>
      <c r="B348" t="s">
        <v>314</v>
      </c>
      <c r="C348">
        <v>1.35</v>
      </c>
      <c r="D348">
        <v>1.2963</v>
      </c>
      <c r="E348">
        <v>0.1923</v>
      </c>
    </row>
    <row r="349" spans="1:5" x14ac:dyDescent="0.25">
      <c r="A349" t="s">
        <v>300</v>
      </c>
      <c r="B349" t="s">
        <v>318</v>
      </c>
      <c r="C349">
        <v>1.35</v>
      </c>
      <c r="D349">
        <v>0</v>
      </c>
      <c r="E349">
        <v>2.3077000000000001</v>
      </c>
    </row>
    <row r="350" spans="1:5" x14ac:dyDescent="0.25">
      <c r="A350" t="s">
        <v>300</v>
      </c>
      <c r="B350" t="s">
        <v>321</v>
      </c>
      <c r="C350">
        <v>1.35</v>
      </c>
      <c r="D350">
        <v>1.4815</v>
      </c>
      <c r="E350">
        <v>1.5385</v>
      </c>
    </row>
    <row r="351" spans="1:5" x14ac:dyDescent="0.25">
      <c r="A351" t="s">
        <v>300</v>
      </c>
      <c r="B351" t="s">
        <v>332</v>
      </c>
      <c r="C351">
        <v>1.35</v>
      </c>
      <c r="D351">
        <v>0.49380000000000002</v>
      </c>
      <c r="E351">
        <v>1.5385</v>
      </c>
    </row>
    <row r="352" spans="1:5" x14ac:dyDescent="0.25">
      <c r="A352" t="s">
        <v>300</v>
      </c>
      <c r="B352" t="s">
        <v>333</v>
      </c>
      <c r="C352">
        <v>1.35</v>
      </c>
      <c r="D352">
        <v>0.74070000000000003</v>
      </c>
      <c r="E352">
        <v>2.0512999999999999</v>
      </c>
    </row>
    <row r="353" spans="1:5" x14ac:dyDescent="0.25">
      <c r="A353" t="s">
        <v>300</v>
      </c>
      <c r="B353" t="s">
        <v>337</v>
      </c>
      <c r="C353">
        <v>1.35</v>
      </c>
      <c r="D353">
        <v>0.49380000000000002</v>
      </c>
      <c r="E353">
        <v>1.0256000000000001</v>
      </c>
    </row>
    <row r="354" spans="1:5" x14ac:dyDescent="0.25">
      <c r="A354" t="s">
        <v>300</v>
      </c>
      <c r="B354" t="s">
        <v>338</v>
      </c>
      <c r="C354">
        <v>1.35</v>
      </c>
      <c r="D354">
        <v>1.2345999999999999</v>
      </c>
      <c r="E354">
        <v>0.76919999999999999</v>
      </c>
    </row>
    <row r="355" spans="1:5" x14ac:dyDescent="0.25">
      <c r="A355" t="s">
        <v>300</v>
      </c>
      <c r="B355" t="s">
        <v>350</v>
      </c>
      <c r="C355">
        <v>1.35</v>
      </c>
      <c r="D355">
        <v>0.74070000000000003</v>
      </c>
      <c r="E355">
        <v>0.76919999999999999</v>
      </c>
    </row>
    <row r="356" spans="1:5" x14ac:dyDescent="0.25">
      <c r="A356" t="s">
        <v>300</v>
      </c>
      <c r="B356" t="s">
        <v>355</v>
      </c>
      <c r="C356">
        <v>1.35</v>
      </c>
      <c r="D356">
        <v>1.1111</v>
      </c>
      <c r="E356">
        <v>0.76919999999999999</v>
      </c>
    </row>
    <row r="357" spans="1:5" x14ac:dyDescent="0.25">
      <c r="A357" t="s">
        <v>300</v>
      </c>
      <c r="B357" t="s">
        <v>363</v>
      </c>
      <c r="C357">
        <v>1.35</v>
      </c>
      <c r="D357">
        <v>2.2222</v>
      </c>
      <c r="E357">
        <v>0.76919999999999999</v>
      </c>
    </row>
    <row r="358" spans="1:5" x14ac:dyDescent="0.25">
      <c r="A358" t="s">
        <v>300</v>
      </c>
      <c r="B358" t="s">
        <v>364</v>
      </c>
      <c r="C358">
        <v>1.35</v>
      </c>
      <c r="D358">
        <v>0.37040000000000001</v>
      </c>
      <c r="E358">
        <v>1.5385</v>
      </c>
    </row>
    <row r="359" spans="1:5" x14ac:dyDescent="0.25">
      <c r="A359" t="s">
        <v>300</v>
      </c>
      <c r="B359" t="s">
        <v>367</v>
      </c>
      <c r="C359">
        <v>1.35</v>
      </c>
      <c r="D359">
        <v>0.98770000000000002</v>
      </c>
      <c r="E359">
        <v>1.5385</v>
      </c>
    </row>
    <row r="360" spans="1:5" x14ac:dyDescent="0.25">
      <c r="A360" t="s">
        <v>300</v>
      </c>
      <c r="B360" t="s">
        <v>375</v>
      </c>
      <c r="C360">
        <v>1.35</v>
      </c>
      <c r="D360">
        <v>1.6667000000000001</v>
      </c>
      <c r="E360">
        <v>0.3846</v>
      </c>
    </row>
    <row r="361" spans="1:5" x14ac:dyDescent="0.25">
      <c r="A361" t="s">
        <v>300</v>
      </c>
      <c r="B361" t="s">
        <v>376</v>
      </c>
      <c r="C361">
        <v>1.35</v>
      </c>
      <c r="D361">
        <v>0.24690000000000001</v>
      </c>
      <c r="E361">
        <v>1.0256000000000001</v>
      </c>
    </row>
    <row r="362" spans="1:5" x14ac:dyDescent="0.25">
      <c r="A362" t="s">
        <v>300</v>
      </c>
      <c r="B362" t="s">
        <v>377</v>
      </c>
      <c r="C362">
        <v>1.35</v>
      </c>
      <c r="D362">
        <v>0.74070000000000003</v>
      </c>
      <c r="E362">
        <v>1.1537999999999999</v>
      </c>
    </row>
    <row r="363" spans="1:5" x14ac:dyDescent="0.25">
      <c r="A363" t="s">
        <v>300</v>
      </c>
      <c r="B363" t="s">
        <v>378</v>
      </c>
      <c r="C363">
        <v>1.35</v>
      </c>
      <c r="D363">
        <v>1.8519000000000001</v>
      </c>
      <c r="E363">
        <v>0.3846</v>
      </c>
    </row>
    <row r="364" spans="1:5" x14ac:dyDescent="0.25">
      <c r="A364" t="s">
        <v>302</v>
      </c>
      <c r="B364" t="s">
        <v>301</v>
      </c>
      <c r="C364">
        <v>1.2423999999999999</v>
      </c>
      <c r="D364">
        <v>1.0731999999999999</v>
      </c>
      <c r="E364">
        <v>0.75860000000000005</v>
      </c>
    </row>
    <row r="365" spans="1:5" x14ac:dyDescent="0.25">
      <c r="A365" t="s">
        <v>302</v>
      </c>
      <c r="B365" t="s">
        <v>737</v>
      </c>
      <c r="C365">
        <v>1.2423999999999999</v>
      </c>
      <c r="D365">
        <v>0.53659999999999997</v>
      </c>
      <c r="E365">
        <v>0.75860000000000005</v>
      </c>
    </row>
    <row r="366" spans="1:5" x14ac:dyDescent="0.25">
      <c r="A366" t="s">
        <v>302</v>
      </c>
      <c r="B366" t="s">
        <v>738</v>
      </c>
      <c r="C366">
        <v>1.2423999999999999</v>
      </c>
      <c r="D366">
        <v>1.2073</v>
      </c>
      <c r="E366">
        <v>0</v>
      </c>
    </row>
    <row r="367" spans="1:5" x14ac:dyDescent="0.25">
      <c r="A367" t="s">
        <v>302</v>
      </c>
      <c r="B367" t="s">
        <v>687</v>
      </c>
      <c r="C367">
        <v>1.2423999999999999</v>
      </c>
      <c r="D367">
        <v>0.53659999999999997</v>
      </c>
      <c r="E367">
        <v>0</v>
      </c>
    </row>
    <row r="368" spans="1:5" x14ac:dyDescent="0.25">
      <c r="A368" t="s">
        <v>302</v>
      </c>
      <c r="B368" t="s">
        <v>320</v>
      </c>
      <c r="C368">
        <v>1.2423999999999999</v>
      </c>
      <c r="D368">
        <v>1.3414999999999999</v>
      </c>
      <c r="E368">
        <v>1.5172000000000001</v>
      </c>
    </row>
    <row r="369" spans="1:5" x14ac:dyDescent="0.25">
      <c r="A369" t="s">
        <v>302</v>
      </c>
      <c r="B369" t="s">
        <v>331</v>
      </c>
      <c r="C369">
        <v>1.2423999999999999</v>
      </c>
      <c r="D369">
        <v>1.8781000000000001</v>
      </c>
      <c r="E369">
        <v>0.37930000000000003</v>
      </c>
    </row>
    <row r="370" spans="1:5" x14ac:dyDescent="0.25">
      <c r="A370" t="s">
        <v>302</v>
      </c>
      <c r="B370" t="s">
        <v>339</v>
      </c>
      <c r="C370">
        <v>1.2423999999999999</v>
      </c>
      <c r="D370">
        <v>1.8781000000000001</v>
      </c>
      <c r="E370">
        <v>0.37930000000000003</v>
      </c>
    </row>
    <row r="371" spans="1:5" x14ac:dyDescent="0.25">
      <c r="A371" t="s">
        <v>302</v>
      </c>
      <c r="B371" t="s">
        <v>342</v>
      </c>
      <c r="C371">
        <v>1.2423999999999999</v>
      </c>
      <c r="D371">
        <v>1.6097999999999999</v>
      </c>
      <c r="E371">
        <v>1.1378999999999999</v>
      </c>
    </row>
    <row r="372" spans="1:5" x14ac:dyDescent="0.25">
      <c r="A372" t="s">
        <v>302</v>
      </c>
      <c r="B372" t="s">
        <v>686</v>
      </c>
      <c r="C372">
        <v>1.2423999999999999</v>
      </c>
      <c r="D372">
        <v>0.53659999999999997</v>
      </c>
      <c r="E372">
        <v>1.1378999999999999</v>
      </c>
    </row>
    <row r="373" spans="1:5" x14ac:dyDescent="0.25">
      <c r="A373" t="s">
        <v>302</v>
      </c>
      <c r="B373" t="s">
        <v>343</v>
      </c>
      <c r="C373">
        <v>1.2423999999999999</v>
      </c>
      <c r="D373">
        <v>0.80489999999999995</v>
      </c>
      <c r="E373">
        <v>0</v>
      </c>
    </row>
    <row r="374" spans="1:5" x14ac:dyDescent="0.25">
      <c r="A374" t="s">
        <v>302</v>
      </c>
      <c r="B374" t="s">
        <v>344</v>
      </c>
      <c r="C374">
        <v>1.2423999999999999</v>
      </c>
      <c r="D374">
        <v>0.80489999999999995</v>
      </c>
      <c r="E374">
        <v>1.1378999999999999</v>
      </c>
    </row>
    <row r="375" spans="1:5" x14ac:dyDescent="0.25">
      <c r="A375" t="s">
        <v>302</v>
      </c>
      <c r="B375" t="s">
        <v>345</v>
      </c>
      <c r="C375">
        <v>1.2423999999999999</v>
      </c>
      <c r="D375">
        <v>1.2073</v>
      </c>
      <c r="E375">
        <v>0.56899999999999995</v>
      </c>
    </row>
    <row r="376" spans="1:5" x14ac:dyDescent="0.25">
      <c r="A376" t="s">
        <v>302</v>
      </c>
      <c r="B376" t="s">
        <v>348</v>
      </c>
      <c r="C376">
        <v>1.2423999999999999</v>
      </c>
      <c r="D376">
        <v>0.80489999999999995</v>
      </c>
      <c r="E376">
        <v>1.5172000000000001</v>
      </c>
    </row>
    <row r="377" spans="1:5" x14ac:dyDescent="0.25">
      <c r="A377" t="s">
        <v>302</v>
      </c>
      <c r="B377" t="s">
        <v>349</v>
      </c>
      <c r="C377">
        <v>1.2423999999999999</v>
      </c>
      <c r="D377">
        <v>0.40239999999999998</v>
      </c>
      <c r="E377">
        <v>3.4137</v>
      </c>
    </row>
    <row r="378" spans="1:5" x14ac:dyDescent="0.25">
      <c r="A378" t="s">
        <v>302</v>
      </c>
      <c r="B378" t="s">
        <v>352</v>
      </c>
      <c r="C378">
        <v>1.2423999999999999</v>
      </c>
      <c r="D378">
        <v>0.80489999999999995</v>
      </c>
      <c r="E378">
        <v>1.8965000000000001</v>
      </c>
    </row>
    <row r="379" spans="1:5" x14ac:dyDescent="0.25">
      <c r="A379" t="s">
        <v>302</v>
      </c>
      <c r="B379" t="s">
        <v>356</v>
      </c>
      <c r="C379">
        <v>1.2423999999999999</v>
      </c>
      <c r="D379">
        <v>0.40239999999999998</v>
      </c>
      <c r="E379">
        <v>0.85340000000000005</v>
      </c>
    </row>
    <row r="380" spans="1:5" x14ac:dyDescent="0.25">
      <c r="A380" t="s">
        <v>302</v>
      </c>
      <c r="B380" t="s">
        <v>359</v>
      </c>
      <c r="C380">
        <v>1.2423999999999999</v>
      </c>
      <c r="D380">
        <v>1.0731999999999999</v>
      </c>
      <c r="E380">
        <v>2.2757999999999998</v>
      </c>
    </row>
    <row r="381" spans="1:5" x14ac:dyDescent="0.25">
      <c r="A381" t="s">
        <v>302</v>
      </c>
      <c r="B381" t="s">
        <v>739</v>
      </c>
      <c r="C381">
        <v>1.2423999999999999</v>
      </c>
      <c r="D381">
        <v>0</v>
      </c>
      <c r="E381">
        <v>1.1378999999999999</v>
      </c>
    </row>
    <row r="382" spans="1:5" x14ac:dyDescent="0.25">
      <c r="A382" t="s">
        <v>302</v>
      </c>
      <c r="B382" t="s">
        <v>369</v>
      </c>
      <c r="C382">
        <v>1.2423999999999999</v>
      </c>
      <c r="D382">
        <v>1.0731999999999999</v>
      </c>
      <c r="E382">
        <v>1.1378999999999999</v>
      </c>
    </row>
    <row r="383" spans="1:5" x14ac:dyDescent="0.25">
      <c r="A383" t="s">
        <v>302</v>
      </c>
      <c r="B383" t="s">
        <v>373</v>
      </c>
      <c r="C383">
        <v>1.2423999999999999</v>
      </c>
      <c r="D383">
        <v>1.3414999999999999</v>
      </c>
      <c r="E383">
        <v>0.75860000000000005</v>
      </c>
    </row>
    <row r="384" spans="1:5" x14ac:dyDescent="0.25">
      <c r="A384" t="s">
        <v>302</v>
      </c>
      <c r="B384" t="s">
        <v>740</v>
      </c>
      <c r="C384">
        <v>1.2423999999999999</v>
      </c>
      <c r="D384">
        <v>2.1463999999999999</v>
      </c>
      <c r="E384">
        <v>1.1378999999999999</v>
      </c>
    </row>
    <row r="385" spans="1:5" x14ac:dyDescent="0.25">
      <c r="A385" t="s">
        <v>302</v>
      </c>
      <c r="B385" t="s">
        <v>382</v>
      </c>
      <c r="C385">
        <v>1.2423999999999999</v>
      </c>
      <c r="D385">
        <v>0.53659999999999997</v>
      </c>
      <c r="E385">
        <v>0.75860000000000005</v>
      </c>
    </row>
    <row r="386" spans="1:5" x14ac:dyDescent="0.25">
      <c r="A386" t="s">
        <v>34</v>
      </c>
      <c r="B386" t="s">
        <v>702</v>
      </c>
      <c r="C386">
        <v>1.4921</v>
      </c>
      <c r="D386">
        <v>1.5638000000000001</v>
      </c>
      <c r="E386">
        <v>0.54549999999999998</v>
      </c>
    </row>
    <row r="387" spans="1:5" x14ac:dyDescent="0.25">
      <c r="A387" t="s">
        <v>34</v>
      </c>
      <c r="B387" t="s">
        <v>299</v>
      </c>
      <c r="C387">
        <v>1.4921</v>
      </c>
      <c r="D387">
        <v>1.117</v>
      </c>
      <c r="E387">
        <v>1.3636999999999999</v>
      </c>
    </row>
    <row r="388" spans="1:5" x14ac:dyDescent="0.25">
      <c r="A388" t="s">
        <v>34</v>
      </c>
      <c r="B388" t="s">
        <v>741</v>
      </c>
      <c r="C388">
        <v>1.4921</v>
      </c>
      <c r="D388">
        <v>0.89359999999999995</v>
      </c>
      <c r="E388">
        <v>1.0909</v>
      </c>
    </row>
    <row r="389" spans="1:5" x14ac:dyDescent="0.25">
      <c r="A389" t="s">
        <v>34</v>
      </c>
      <c r="B389" t="s">
        <v>213</v>
      </c>
      <c r="C389">
        <v>1.4921</v>
      </c>
      <c r="D389">
        <v>0.8377</v>
      </c>
      <c r="E389">
        <v>1.6364000000000001</v>
      </c>
    </row>
    <row r="390" spans="1:5" x14ac:dyDescent="0.25">
      <c r="A390" t="s">
        <v>34</v>
      </c>
      <c r="B390" t="s">
        <v>285</v>
      </c>
      <c r="C390">
        <v>1.4921</v>
      </c>
      <c r="D390">
        <v>1.3404</v>
      </c>
      <c r="E390">
        <v>0.61360000000000003</v>
      </c>
    </row>
    <row r="391" spans="1:5" x14ac:dyDescent="0.25">
      <c r="A391" t="s">
        <v>34</v>
      </c>
      <c r="B391" t="s">
        <v>209</v>
      </c>
      <c r="C391">
        <v>1.4921</v>
      </c>
      <c r="D391">
        <v>1.3404</v>
      </c>
      <c r="E391">
        <v>0</v>
      </c>
    </row>
    <row r="392" spans="1:5" x14ac:dyDescent="0.25">
      <c r="A392" t="s">
        <v>34</v>
      </c>
      <c r="B392" t="s">
        <v>294</v>
      </c>
      <c r="C392">
        <v>1.4921</v>
      </c>
      <c r="D392">
        <v>2.3456999999999999</v>
      </c>
      <c r="E392">
        <v>1.0226999999999999</v>
      </c>
    </row>
    <row r="393" spans="1:5" x14ac:dyDescent="0.25">
      <c r="A393" t="s">
        <v>34</v>
      </c>
      <c r="B393" t="s">
        <v>286</v>
      </c>
      <c r="C393">
        <v>1.4921</v>
      </c>
      <c r="D393">
        <v>0.89359999999999995</v>
      </c>
      <c r="E393">
        <v>0.81820000000000004</v>
      </c>
    </row>
    <row r="394" spans="1:5" x14ac:dyDescent="0.25">
      <c r="A394" t="s">
        <v>34</v>
      </c>
      <c r="B394" t="s">
        <v>211</v>
      </c>
      <c r="C394">
        <v>1.4921</v>
      </c>
      <c r="D394">
        <v>1.5638000000000001</v>
      </c>
      <c r="E394">
        <v>0.81820000000000004</v>
      </c>
    </row>
    <row r="395" spans="1:5" x14ac:dyDescent="0.25">
      <c r="A395" t="s">
        <v>34</v>
      </c>
      <c r="B395" t="s">
        <v>703</v>
      </c>
      <c r="C395">
        <v>1.4921</v>
      </c>
      <c r="D395">
        <v>0.67020000000000002</v>
      </c>
      <c r="E395">
        <v>1.0909</v>
      </c>
    </row>
    <row r="396" spans="1:5" x14ac:dyDescent="0.25">
      <c r="A396" t="s">
        <v>34</v>
      </c>
      <c r="B396" t="s">
        <v>284</v>
      </c>
      <c r="C396">
        <v>1.4921</v>
      </c>
      <c r="D396">
        <v>0.44679999999999997</v>
      </c>
      <c r="E396">
        <v>1.9091</v>
      </c>
    </row>
    <row r="397" spans="1:5" x14ac:dyDescent="0.25">
      <c r="A397" t="s">
        <v>34</v>
      </c>
      <c r="B397" t="s">
        <v>742</v>
      </c>
      <c r="C397">
        <v>1.4921</v>
      </c>
      <c r="D397">
        <v>0.44679999999999997</v>
      </c>
      <c r="E397">
        <v>2.1819000000000002</v>
      </c>
    </row>
    <row r="398" spans="1:5" x14ac:dyDescent="0.25">
      <c r="A398" t="s">
        <v>34</v>
      </c>
      <c r="B398" t="s">
        <v>35</v>
      </c>
      <c r="C398">
        <v>1.4921</v>
      </c>
      <c r="D398">
        <v>1.5638000000000001</v>
      </c>
      <c r="E398">
        <v>1.6364000000000001</v>
      </c>
    </row>
    <row r="399" spans="1:5" x14ac:dyDescent="0.25">
      <c r="A399" t="s">
        <v>34</v>
      </c>
      <c r="B399" t="s">
        <v>295</v>
      </c>
      <c r="C399">
        <v>1.4921</v>
      </c>
      <c r="D399">
        <v>0.67020000000000002</v>
      </c>
      <c r="E399">
        <v>2.4546000000000001</v>
      </c>
    </row>
    <row r="400" spans="1:5" x14ac:dyDescent="0.25">
      <c r="A400" t="s">
        <v>34</v>
      </c>
      <c r="B400" t="s">
        <v>212</v>
      </c>
      <c r="C400">
        <v>1.4921</v>
      </c>
      <c r="D400">
        <v>1.117</v>
      </c>
      <c r="E400">
        <v>0</v>
      </c>
    </row>
    <row r="401" spans="1:5" x14ac:dyDescent="0.25">
      <c r="A401" t="s">
        <v>34</v>
      </c>
      <c r="B401" t="s">
        <v>208</v>
      </c>
      <c r="C401">
        <v>1.4921</v>
      </c>
      <c r="D401">
        <v>0.44679999999999997</v>
      </c>
      <c r="E401">
        <v>0</v>
      </c>
    </row>
    <row r="402" spans="1:5" x14ac:dyDescent="0.25">
      <c r="A402" t="s">
        <v>34</v>
      </c>
      <c r="B402" t="s">
        <v>210</v>
      </c>
      <c r="C402">
        <v>1.4921</v>
      </c>
      <c r="D402">
        <v>0.50260000000000005</v>
      </c>
      <c r="E402">
        <v>0.61360000000000003</v>
      </c>
    </row>
    <row r="403" spans="1:5" x14ac:dyDescent="0.25">
      <c r="A403" t="s">
        <v>34</v>
      </c>
      <c r="B403" t="s">
        <v>214</v>
      </c>
      <c r="C403">
        <v>1.4921</v>
      </c>
      <c r="D403">
        <v>0.89359999999999995</v>
      </c>
      <c r="E403">
        <v>0.54549999999999998</v>
      </c>
    </row>
    <row r="404" spans="1:5" x14ac:dyDescent="0.25">
      <c r="A404" t="s">
        <v>34</v>
      </c>
      <c r="B404" t="s">
        <v>743</v>
      </c>
      <c r="C404">
        <v>1.4921</v>
      </c>
      <c r="D404">
        <v>0.16750000000000001</v>
      </c>
      <c r="E404">
        <v>1.0226999999999999</v>
      </c>
    </row>
    <row r="405" spans="1:5" x14ac:dyDescent="0.25">
      <c r="A405" t="s">
        <v>439</v>
      </c>
      <c r="B405" t="s">
        <v>440</v>
      </c>
      <c r="C405">
        <v>1.2902</v>
      </c>
      <c r="D405">
        <v>0.63829999999999998</v>
      </c>
      <c r="E405">
        <v>1.3347</v>
      </c>
    </row>
    <row r="406" spans="1:5" x14ac:dyDescent="0.25">
      <c r="A406" t="s">
        <v>439</v>
      </c>
      <c r="B406" t="s">
        <v>441</v>
      </c>
      <c r="C406">
        <v>1.2902</v>
      </c>
      <c r="D406">
        <v>0.97899999999999998</v>
      </c>
      <c r="E406">
        <v>0.88260000000000005</v>
      </c>
    </row>
    <row r="407" spans="1:5" x14ac:dyDescent="0.25">
      <c r="A407" t="s">
        <v>439</v>
      </c>
      <c r="B407" t="s">
        <v>442</v>
      </c>
      <c r="C407">
        <v>1.2902</v>
      </c>
      <c r="D407">
        <v>0.99039999999999995</v>
      </c>
      <c r="E407">
        <v>1.0412999999999999</v>
      </c>
    </row>
    <row r="408" spans="1:5" x14ac:dyDescent="0.25">
      <c r="A408" t="s">
        <v>439</v>
      </c>
      <c r="B408" t="s">
        <v>443</v>
      </c>
      <c r="C408">
        <v>1.2902</v>
      </c>
      <c r="D408">
        <v>1.1626000000000001</v>
      </c>
      <c r="E408">
        <v>0.98650000000000004</v>
      </c>
    </row>
    <row r="409" spans="1:5" x14ac:dyDescent="0.25">
      <c r="A409" t="s">
        <v>439</v>
      </c>
      <c r="B409" t="s">
        <v>444</v>
      </c>
      <c r="C409">
        <v>1.2902</v>
      </c>
      <c r="D409">
        <v>0.97899999999999998</v>
      </c>
      <c r="E409">
        <v>1.3499000000000001</v>
      </c>
    </row>
    <row r="410" spans="1:5" x14ac:dyDescent="0.25">
      <c r="A410" t="s">
        <v>439</v>
      </c>
      <c r="B410" t="s">
        <v>744</v>
      </c>
      <c r="C410">
        <v>1.2902</v>
      </c>
      <c r="D410">
        <v>1.1013999999999999</v>
      </c>
      <c r="E410">
        <v>1.4017999999999999</v>
      </c>
    </row>
    <row r="411" spans="1:5" x14ac:dyDescent="0.25">
      <c r="A411" t="s">
        <v>439</v>
      </c>
      <c r="B411" t="s">
        <v>445</v>
      </c>
      <c r="C411">
        <v>1.2902</v>
      </c>
      <c r="D411">
        <v>1.1274</v>
      </c>
      <c r="E411">
        <v>0.85199999999999998</v>
      </c>
    </row>
    <row r="412" spans="1:5" x14ac:dyDescent="0.25">
      <c r="A412" t="s">
        <v>439</v>
      </c>
      <c r="B412" t="s">
        <v>446</v>
      </c>
      <c r="C412">
        <v>1.2902</v>
      </c>
      <c r="D412">
        <v>1.1195999999999999</v>
      </c>
      <c r="E412">
        <v>1.4249000000000001</v>
      </c>
    </row>
    <row r="413" spans="1:5" x14ac:dyDescent="0.25">
      <c r="A413" t="s">
        <v>439</v>
      </c>
      <c r="B413" t="s">
        <v>447</v>
      </c>
      <c r="C413">
        <v>1.2902</v>
      </c>
      <c r="D413">
        <v>0.90429999999999999</v>
      </c>
      <c r="E413">
        <v>1.4797</v>
      </c>
    </row>
    <row r="414" spans="1:5" x14ac:dyDescent="0.25">
      <c r="A414" t="s">
        <v>439</v>
      </c>
      <c r="B414" t="s">
        <v>448</v>
      </c>
      <c r="C414">
        <v>1.2902</v>
      </c>
      <c r="D414">
        <v>0.90429999999999999</v>
      </c>
      <c r="E414">
        <v>0.93169999999999997</v>
      </c>
    </row>
    <row r="415" spans="1:5" x14ac:dyDescent="0.25">
      <c r="A415" t="s">
        <v>439</v>
      </c>
      <c r="B415" t="s">
        <v>449</v>
      </c>
      <c r="C415">
        <v>1.2902</v>
      </c>
      <c r="D415">
        <v>1.2401</v>
      </c>
      <c r="E415">
        <v>1.0358000000000001</v>
      </c>
    </row>
    <row r="416" spans="1:5" x14ac:dyDescent="0.25">
      <c r="A416" t="s">
        <v>439</v>
      </c>
      <c r="B416" t="s">
        <v>450</v>
      </c>
      <c r="C416">
        <v>1.2902</v>
      </c>
      <c r="D416">
        <v>1.1397999999999999</v>
      </c>
      <c r="E416">
        <v>0.63829999999999998</v>
      </c>
    </row>
    <row r="417" spans="1:5" x14ac:dyDescent="0.25">
      <c r="A417" t="s">
        <v>439</v>
      </c>
      <c r="B417" t="s">
        <v>451</v>
      </c>
      <c r="C417">
        <v>1.2902</v>
      </c>
      <c r="D417">
        <v>1.0029999999999999</v>
      </c>
      <c r="E417">
        <v>0.92849999999999999</v>
      </c>
    </row>
    <row r="418" spans="1:5" x14ac:dyDescent="0.25">
      <c r="A418" t="s">
        <v>439</v>
      </c>
      <c r="B418" t="s">
        <v>452</v>
      </c>
      <c r="C418">
        <v>1.2902</v>
      </c>
      <c r="D418">
        <v>1.1854</v>
      </c>
      <c r="E418">
        <v>0.92849999999999999</v>
      </c>
    </row>
    <row r="419" spans="1:5" x14ac:dyDescent="0.25">
      <c r="A419" t="s">
        <v>439</v>
      </c>
      <c r="B419" t="s">
        <v>453</v>
      </c>
      <c r="C419">
        <v>1.2902</v>
      </c>
      <c r="D419">
        <v>0.91190000000000004</v>
      </c>
      <c r="E419">
        <v>0.87039999999999995</v>
      </c>
    </row>
    <row r="420" spans="1:5" x14ac:dyDescent="0.25">
      <c r="A420" t="s">
        <v>439</v>
      </c>
      <c r="B420" t="s">
        <v>454</v>
      </c>
      <c r="C420">
        <v>1.2902</v>
      </c>
      <c r="D420">
        <v>0.86629999999999996</v>
      </c>
      <c r="E420">
        <v>0.92849999999999999</v>
      </c>
    </row>
    <row r="421" spans="1:5" x14ac:dyDescent="0.25">
      <c r="A421" t="s">
        <v>439</v>
      </c>
      <c r="B421" t="s">
        <v>455</v>
      </c>
      <c r="C421">
        <v>1.2902</v>
      </c>
      <c r="D421">
        <v>0.91190000000000004</v>
      </c>
      <c r="E421">
        <v>0.69630000000000003</v>
      </c>
    </row>
    <row r="422" spans="1:5" x14ac:dyDescent="0.25">
      <c r="A422" t="s">
        <v>439</v>
      </c>
      <c r="B422" t="s">
        <v>456</v>
      </c>
      <c r="C422">
        <v>1.2902</v>
      </c>
      <c r="D422">
        <v>0.77510000000000001</v>
      </c>
      <c r="E422">
        <v>0.98650000000000004</v>
      </c>
    </row>
    <row r="423" spans="1:5" x14ac:dyDescent="0.25">
      <c r="A423" t="s">
        <v>439</v>
      </c>
      <c r="B423" t="s">
        <v>457</v>
      </c>
      <c r="C423">
        <v>1.2902</v>
      </c>
      <c r="D423">
        <v>0.6119</v>
      </c>
      <c r="E423">
        <v>0.67500000000000004</v>
      </c>
    </row>
    <row r="424" spans="1:5" x14ac:dyDescent="0.25">
      <c r="A424" t="s">
        <v>439</v>
      </c>
      <c r="B424" t="s">
        <v>458</v>
      </c>
      <c r="C424">
        <v>1.2902</v>
      </c>
      <c r="D424">
        <v>1.4725999999999999</v>
      </c>
      <c r="E424">
        <v>0.59189999999999998</v>
      </c>
    </row>
    <row r="425" spans="1:5" x14ac:dyDescent="0.25">
      <c r="A425" t="s">
        <v>439</v>
      </c>
      <c r="B425" t="s">
        <v>459</v>
      </c>
      <c r="C425">
        <v>1.2902</v>
      </c>
      <c r="D425">
        <v>1.3778999999999999</v>
      </c>
      <c r="E425">
        <v>1.0412999999999999</v>
      </c>
    </row>
    <row r="426" spans="1:5" x14ac:dyDescent="0.25">
      <c r="A426" t="s">
        <v>439</v>
      </c>
      <c r="B426" t="s">
        <v>460</v>
      </c>
      <c r="C426">
        <v>1.2902</v>
      </c>
      <c r="D426">
        <v>0.85670000000000002</v>
      </c>
      <c r="E426">
        <v>0.93459999999999999</v>
      </c>
    </row>
    <row r="427" spans="1:5" x14ac:dyDescent="0.25">
      <c r="A427" t="s">
        <v>439</v>
      </c>
      <c r="B427" t="s">
        <v>461</v>
      </c>
      <c r="C427">
        <v>1.2902</v>
      </c>
      <c r="D427">
        <v>0.93820000000000003</v>
      </c>
      <c r="E427">
        <v>1.1941999999999999</v>
      </c>
    </row>
    <row r="428" spans="1:5" x14ac:dyDescent="0.25">
      <c r="A428" t="s">
        <v>439</v>
      </c>
      <c r="B428" t="s">
        <v>462</v>
      </c>
      <c r="C428">
        <v>1.2902</v>
      </c>
      <c r="D428">
        <v>1.1397999999999999</v>
      </c>
      <c r="E428">
        <v>1.3927</v>
      </c>
    </row>
    <row r="429" spans="1:5" x14ac:dyDescent="0.25">
      <c r="A429" t="s">
        <v>439</v>
      </c>
      <c r="B429" t="s">
        <v>463</v>
      </c>
      <c r="C429">
        <v>1.2902</v>
      </c>
      <c r="D429">
        <v>0.77510000000000001</v>
      </c>
      <c r="E429">
        <v>1.0412999999999999</v>
      </c>
    </row>
    <row r="430" spans="1:5" x14ac:dyDescent="0.25">
      <c r="A430" t="s">
        <v>439</v>
      </c>
      <c r="B430" t="s">
        <v>745</v>
      </c>
      <c r="C430">
        <v>1.2902</v>
      </c>
      <c r="D430">
        <v>1.1422000000000001</v>
      </c>
      <c r="E430">
        <v>0.623</v>
      </c>
    </row>
    <row r="431" spans="1:5" x14ac:dyDescent="0.25">
      <c r="A431" t="s">
        <v>439</v>
      </c>
      <c r="B431" t="s">
        <v>464</v>
      </c>
      <c r="C431">
        <v>1.2902</v>
      </c>
      <c r="D431">
        <v>0.77510000000000001</v>
      </c>
      <c r="E431">
        <v>0.98650000000000004</v>
      </c>
    </row>
    <row r="432" spans="1:5" x14ac:dyDescent="0.25">
      <c r="A432" t="s">
        <v>439</v>
      </c>
      <c r="B432" t="s">
        <v>465</v>
      </c>
      <c r="C432">
        <v>1.2902</v>
      </c>
      <c r="D432">
        <v>0.872</v>
      </c>
      <c r="E432">
        <v>0.86319999999999997</v>
      </c>
    </row>
    <row r="433" spans="1:5" x14ac:dyDescent="0.25">
      <c r="A433" t="s">
        <v>466</v>
      </c>
      <c r="B433" t="s">
        <v>467</v>
      </c>
      <c r="C433">
        <v>1.4576</v>
      </c>
      <c r="D433">
        <v>0.68610000000000004</v>
      </c>
      <c r="E433">
        <v>0.91239999999999999</v>
      </c>
    </row>
    <row r="434" spans="1:5" x14ac:dyDescent="0.25">
      <c r="A434" t="s">
        <v>466</v>
      </c>
      <c r="B434" t="s">
        <v>468</v>
      </c>
      <c r="C434">
        <v>1.4576</v>
      </c>
      <c r="D434" t="s">
        <v>746</v>
      </c>
      <c r="E434" t="s">
        <v>746</v>
      </c>
    </row>
    <row r="435" spans="1:5" x14ac:dyDescent="0.25">
      <c r="A435" t="s">
        <v>466</v>
      </c>
      <c r="B435" t="s">
        <v>469</v>
      </c>
      <c r="C435">
        <v>1.4576</v>
      </c>
      <c r="D435">
        <v>0.96050000000000002</v>
      </c>
      <c r="E435">
        <v>1.3381000000000001</v>
      </c>
    </row>
    <row r="436" spans="1:5" x14ac:dyDescent="0.25">
      <c r="A436" t="s">
        <v>466</v>
      </c>
      <c r="B436" t="s">
        <v>470</v>
      </c>
      <c r="C436">
        <v>1.4576</v>
      </c>
      <c r="D436">
        <v>1.0976999999999999</v>
      </c>
      <c r="E436">
        <v>0.85150000000000003</v>
      </c>
    </row>
    <row r="437" spans="1:5" x14ac:dyDescent="0.25">
      <c r="A437" t="s">
        <v>466</v>
      </c>
      <c r="B437" t="s">
        <v>471</v>
      </c>
      <c r="C437">
        <v>1.4576</v>
      </c>
      <c r="D437">
        <v>0.82330000000000003</v>
      </c>
      <c r="E437">
        <v>1.0948</v>
      </c>
    </row>
    <row r="438" spans="1:5" x14ac:dyDescent="0.25">
      <c r="A438" t="s">
        <v>466</v>
      </c>
      <c r="B438" t="s">
        <v>472</v>
      </c>
      <c r="C438">
        <v>1.4576</v>
      </c>
      <c r="D438">
        <v>1.5093000000000001</v>
      </c>
      <c r="E438">
        <v>0.97319999999999995</v>
      </c>
    </row>
    <row r="439" spans="1:5" x14ac:dyDescent="0.25">
      <c r="A439" t="s">
        <v>466</v>
      </c>
      <c r="B439" t="s">
        <v>473</v>
      </c>
      <c r="C439">
        <v>1.4576</v>
      </c>
      <c r="D439">
        <v>0.68610000000000004</v>
      </c>
      <c r="E439">
        <v>0.91239999999999999</v>
      </c>
    </row>
    <row r="440" spans="1:5" x14ac:dyDescent="0.25">
      <c r="A440" t="s">
        <v>466</v>
      </c>
      <c r="B440" t="s">
        <v>474</v>
      </c>
      <c r="C440">
        <v>1.4576</v>
      </c>
      <c r="D440">
        <v>0.68610000000000004</v>
      </c>
      <c r="E440">
        <v>1.0948</v>
      </c>
    </row>
    <row r="441" spans="1:5" x14ac:dyDescent="0.25">
      <c r="A441" t="s">
        <v>466</v>
      </c>
      <c r="B441" t="s">
        <v>475</v>
      </c>
      <c r="C441">
        <v>1.4576</v>
      </c>
      <c r="D441">
        <v>1.2578</v>
      </c>
      <c r="E441">
        <v>0.30409999999999998</v>
      </c>
    </row>
    <row r="442" spans="1:5" x14ac:dyDescent="0.25">
      <c r="A442" t="s">
        <v>466</v>
      </c>
      <c r="B442" t="s">
        <v>476</v>
      </c>
      <c r="C442">
        <v>1.4576</v>
      </c>
      <c r="D442">
        <v>1.0976999999999999</v>
      </c>
      <c r="E442">
        <v>0.24329999999999999</v>
      </c>
    </row>
    <row r="443" spans="1:5" x14ac:dyDescent="0.25">
      <c r="A443" t="s">
        <v>466</v>
      </c>
      <c r="B443" t="s">
        <v>477</v>
      </c>
      <c r="C443">
        <v>1.4576</v>
      </c>
      <c r="D443">
        <v>0.68610000000000004</v>
      </c>
      <c r="E443">
        <v>1.3381000000000001</v>
      </c>
    </row>
    <row r="444" spans="1:5" x14ac:dyDescent="0.25">
      <c r="A444" t="s">
        <v>466</v>
      </c>
      <c r="B444" t="s">
        <v>478</v>
      </c>
      <c r="C444">
        <v>1.4576</v>
      </c>
      <c r="D444">
        <v>1.2349000000000001</v>
      </c>
      <c r="E444">
        <v>1.5813999999999999</v>
      </c>
    </row>
    <row r="445" spans="1:5" x14ac:dyDescent="0.25">
      <c r="A445" t="s">
        <v>479</v>
      </c>
      <c r="B445" t="s">
        <v>480</v>
      </c>
      <c r="C445">
        <v>1.3806</v>
      </c>
      <c r="D445">
        <v>0.87949999999999995</v>
      </c>
      <c r="E445">
        <v>0.85370000000000001</v>
      </c>
    </row>
    <row r="446" spans="1:5" x14ac:dyDescent="0.25">
      <c r="A446" t="s">
        <v>479</v>
      </c>
      <c r="B446" t="s">
        <v>481</v>
      </c>
      <c r="C446">
        <v>1.3806</v>
      </c>
      <c r="D446">
        <v>1.1382000000000001</v>
      </c>
      <c r="E446">
        <v>0.85370000000000001</v>
      </c>
    </row>
    <row r="447" spans="1:5" x14ac:dyDescent="0.25">
      <c r="A447" t="s">
        <v>479</v>
      </c>
      <c r="B447" t="s">
        <v>482</v>
      </c>
      <c r="C447">
        <v>1.3806</v>
      </c>
      <c r="D447">
        <v>1.0141</v>
      </c>
      <c r="E447">
        <v>1.1589</v>
      </c>
    </row>
    <row r="448" spans="1:5" x14ac:dyDescent="0.25">
      <c r="A448" t="s">
        <v>479</v>
      </c>
      <c r="B448" t="s">
        <v>483</v>
      </c>
      <c r="C448">
        <v>1.3806</v>
      </c>
      <c r="D448">
        <v>0.72430000000000005</v>
      </c>
      <c r="E448">
        <v>1.2417</v>
      </c>
    </row>
    <row r="449" spans="1:5" x14ac:dyDescent="0.25">
      <c r="A449" t="s">
        <v>479</v>
      </c>
      <c r="B449" t="s">
        <v>747</v>
      </c>
      <c r="C449">
        <v>1.3806</v>
      </c>
      <c r="D449">
        <v>0.96579999999999999</v>
      </c>
      <c r="E449">
        <v>1.3762000000000001</v>
      </c>
    </row>
    <row r="450" spans="1:5" x14ac:dyDescent="0.25">
      <c r="A450" t="s">
        <v>479</v>
      </c>
      <c r="B450" t="s">
        <v>748</v>
      </c>
      <c r="C450">
        <v>1.3806</v>
      </c>
      <c r="D450">
        <v>0.62770000000000004</v>
      </c>
      <c r="E450">
        <v>1.0865</v>
      </c>
    </row>
    <row r="451" spans="1:5" x14ac:dyDescent="0.25">
      <c r="A451" t="s">
        <v>479</v>
      </c>
      <c r="B451" t="s">
        <v>484</v>
      </c>
      <c r="C451">
        <v>1.3806</v>
      </c>
      <c r="D451">
        <v>1.1382000000000001</v>
      </c>
      <c r="E451">
        <v>1.0088999999999999</v>
      </c>
    </row>
    <row r="452" spans="1:5" x14ac:dyDescent="0.25">
      <c r="A452" t="s">
        <v>479</v>
      </c>
      <c r="B452" t="s">
        <v>485</v>
      </c>
      <c r="C452">
        <v>1.3806</v>
      </c>
      <c r="D452">
        <v>0.67600000000000005</v>
      </c>
      <c r="E452">
        <v>1.3038000000000001</v>
      </c>
    </row>
    <row r="453" spans="1:5" x14ac:dyDescent="0.25">
      <c r="A453" t="s">
        <v>479</v>
      </c>
      <c r="B453" t="s">
        <v>486</v>
      </c>
      <c r="C453">
        <v>1.3806</v>
      </c>
      <c r="D453">
        <v>1.0141</v>
      </c>
      <c r="E453">
        <v>0.50700000000000001</v>
      </c>
    </row>
    <row r="454" spans="1:5" x14ac:dyDescent="0.25">
      <c r="A454" t="s">
        <v>479</v>
      </c>
      <c r="B454" t="s">
        <v>749</v>
      </c>
      <c r="C454">
        <v>1.3806</v>
      </c>
      <c r="D454">
        <v>0.91749999999999998</v>
      </c>
      <c r="E454">
        <v>0.86919999999999997</v>
      </c>
    </row>
    <row r="455" spans="1:5" x14ac:dyDescent="0.25">
      <c r="A455" t="s">
        <v>479</v>
      </c>
      <c r="B455" t="s">
        <v>487</v>
      </c>
      <c r="C455">
        <v>1.3806</v>
      </c>
      <c r="D455">
        <v>0.56910000000000005</v>
      </c>
      <c r="E455">
        <v>0.69850000000000001</v>
      </c>
    </row>
    <row r="456" spans="1:5" x14ac:dyDescent="0.25">
      <c r="A456" t="s">
        <v>479</v>
      </c>
      <c r="B456" t="s">
        <v>488</v>
      </c>
      <c r="C456">
        <v>1.3806</v>
      </c>
      <c r="D456">
        <v>1.6039000000000001</v>
      </c>
      <c r="E456">
        <v>0.69850000000000001</v>
      </c>
    </row>
    <row r="457" spans="1:5" x14ac:dyDescent="0.25">
      <c r="A457" t="s">
        <v>479</v>
      </c>
      <c r="B457" t="s">
        <v>489</v>
      </c>
      <c r="C457">
        <v>1.3806</v>
      </c>
      <c r="D457">
        <v>1.4968999999999999</v>
      </c>
      <c r="E457">
        <v>1.0865</v>
      </c>
    </row>
    <row r="458" spans="1:5" x14ac:dyDescent="0.25">
      <c r="A458" t="s">
        <v>479</v>
      </c>
      <c r="B458" t="s">
        <v>490</v>
      </c>
      <c r="C458">
        <v>1.3806</v>
      </c>
      <c r="D458">
        <v>0.62080000000000002</v>
      </c>
      <c r="E458">
        <v>0.85370000000000001</v>
      </c>
    </row>
    <row r="459" spans="1:5" x14ac:dyDescent="0.25">
      <c r="A459" t="s">
        <v>479</v>
      </c>
      <c r="B459" t="s">
        <v>750</v>
      </c>
      <c r="C459">
        <v>1.3806</v>
      </c>
      <c r="D459">
        <v>0.82089999999999996</v>
      </c>
      <c r="E459">
        <v>1.1589</v>
      </c>
    </row>
    <row r="460" spans="1:5" x14ac:dyDescent="0.25">
      <c r="A460" t="s">
        <v>479</v>
      </c>
      <c r="B460" t="s">
        <v>491</v>
      </c>
      <c r="C460">
        <v>1.3806</v>
      </c>
      <c r="D460">
        <v>1.4004000000000001</v>
      </c>
      <c r="E460">
        <v>0.79679999999999995</v>
      </c>
    </row>
    <row r="461" spans="1:5" x14ac:dyDescent="0.25">
      <c r="A461" t="s">
        <v>479</v>
      </c>
      <c r="B461" t="s">
        <v>492</v>
      </c>
      <c r="C461">
        <v>1.3806</v>
      </c>
      <c r="D461">
        <v>0.62080000000000002</v>
      </c>
      <c r="E461">
        <v>1.4744999999999999</v>
      </c>
    </row>
    <row r="462" spans="1:5" x14ac:dyDescent="0.25">
      <c r="A462" t="s">
        <v>479</v>
      </c>
      <c r="B462" t="s">
        <v>493</v>
      </c>
      <c r="C462">
        <v>1.3806</v>
      </c>
      <c r="D462">
        <v>1.3452</v>
      </c>
      <c r="E462">
        <v>0.85370000000000001</v>
      </c>
    </row>
    <row r="463" spans="1:5" x14ac:dyDescent="0.25">
      <c r="A463" t="s">
        <v>479</v>
      </c>
      <c r="B463" t="s">
        <v>494</v>
      </c>
      <c r="C463">
        <v>1.3806</v>
      </c>
      <c r="D463">
        <v>1.1382000000000001</v>
      </c>
      <c r="E463">
        <v>0.93130000000000002</v>
      </c>
    </row>
    <row r="464" spans="1:5" x14ac:dyDescent="0.25">
      <c r="A464" t="s">
        <v>479</v>
      </c>
      <c r="B464" t="s">
        <v>495</v>
      </c>
      <c r="C464">
        <v>1.3806</v>
      </c>
      <c r="D464">
        <v>1.2934000000000001</v>
      </c>
      <c r="E464">
        <v>1.1640999999999999</v>
      </c>
    </row>
    <row r="465" spans="1:5" x14ac:dyDescent="0.25">
      <c r="A465" t="s">
        <v>496</v>
      </c>
      <c r="B465" t="s">
        <v>497</v>
      </c>
      <c r="C465">
        <v>1.4846999999999999</v>
      </c>
      <c r="D465">
        <v>0.89800000000000002</v>
      </c>
      <c r="E465">
        <v>0.68669999999999998</v>
      </c>
    </row>
    <row r="466" spans="1:5" x14ac:dyDescent="0.25">
      <c r="A466" t="s">
        <v>496</v>
      </c>
      <c r="B466" t="s">
        <v>498</v>
      </c>
      <c r="C466">
        <v>1.4846999999999999</v>
      </c>
      <c r="D466">
        <v>0.47149999999999997</v>
      </c>
      <c r="E466">
        <v>0.84970000000000001</v>
      </c>
    </row>
    <row r="467" spans="1:5" x14ac:dyDescent="0.25">
      <c r="A467" t="s">
        <v>496</v>
      </c>
      <c r="B467" t="s">
        <v>499</v>
      </c>
      <c r="C467">
        <v>1.4846999999999999</v>
      </c>
      <c r="D467">
        <v>0.82320000000000004</v>
      </c>
      <c r="E467">
        <v>0.68669999999999998</v>
      </c>
    </row>
    <row r="468" spans="1:5" x14ac:dyDescent="0.25">
      <c r="A468" t="s">
        <v>496</v>
      </c>
      <c r="B468" t="s">
        <v>710</v>
      </c>
      <c r="C468">
        <v>1.4846999999999999</v>
      </c>
      <c r="D468">
        <v>0.78580000000000005</v>
      </c>
      <c r="E468">
        <v>0.9012</v>
      </c>
    </row>
    <row r="469" spans="1:5" x14ac:dyDescent="0.25">
      <c r="A469" t="s">
        <v>496</v>
      </c>
      <c r="B469" t="s">
        <v>500</v>
      </c>
      <c r="C469">
        <v>1.4846999999999999</v>
      </c>
      <c r="D469">
        <v>1.1634</v>
      </c>
      <c r="E469">
        <v>1.0533999999999999</v>
      </c>
    </row>
    <row r="470" spans="1:5" x14ac:dyDescent="0.25">
      <c r="A470" t="s">
        <v>496</v>
      </c>
      <c r="B470" t="s">
        <v>501</v>
      </c>
      <c r="C470">
        <v>1.4846999999999999</v>
      </c>
      <c r="D470">
        <v>0.47149999999999997</v>
      </c>
      <c r="E470">
        <v>1.8540000000000001</v>
      </c>
    </row>
    <row r="471" spans="1:5" x14ac:dyDescent="0.25">
      <c r="A471" t="s">
        <v>496</v>
      </c>
      <c r="B471" t="s">
        <v>502</v>
      </c>
      <c r="C471">
        <v>1.4846999999999999</v>
      </c>
      <c r="D471">
        <v>0.52390000000000003</v>
      </c>
      <c r="E471">
        <v>0.68669999999999998</v>
      </c>
    </row>
    <row r="472" spans="1:5" x14ac:dyDescent="0.25">
      <c r="A472" t="s">
        <v>496</v>
      </c>
      <c r="B472" t="s">
        <v>503</v>
      </c>
      <c r="C472">
        <v>1.4846999999999999</v>
      </c>
      <c r="D472">
        <v>0.47149999999999997</v>
      </c>
      <c r="E472">
        <v>2.7037</v>
      </c>
    </row>
    <row r="473" spans="1:5" x14ac:dyDescent="0.25">
      <c r="A473" t="s">
        <v>496</v>
      </c>
      <c r="B473" t="s">
        <v>504</v>
      </c>
      <c r="C473">
        <v>1.4846999999999999</v>
      </c>
      <c r="D473">
        <v>1.4083000000000001</v>
      </c>
      <c r="E473">
        <v>1.0533999999999999</v>
      </c>
    </row>
    <row r="474" spans="1:5" x14ac:dyDescent="0.25">
      <c r="A474" t="s">
        <v>496</v>
      </c>
      <c r="B474" t="s">
        <v>751</v>
      </c>
      <c r="C474">
        <v>1.4846999999999999</v>
      </c>
      <c r="D474">
        <v>1.4695</v>
      </c>
      <c r="E474">
        <v>0.8427</v>
      </c>
    </row>
    <row r="475" spans="1:5" x14ac:dyDescent="0.25">
      <c r="A475" t="s">
        <v>496</v>
      </c>
      <c r="B475" t="s">
        <v>505</v>
      </c>
      <c r="C475">
        <v>1.4846999999999999</v>
      </c>
      <c r="D475">
        <v>1.4433</v>
      </c>
      <c r="E475">
        <v>0.22070000000000001</v>
      </c>
    </row>
    <row r="476" spans="1:5" x14ac:dyDescent="0.25">
      <c r="A476" t="s">
        <v>496</v>
      </c>
      <c r="B476" t="s">
        <v>506</v>
      </c>
      <c r="C476">
        <v>1.4846999999999999</v>
      </c>
      <c r="D476">
        <v>0.87560000000000004</v>
      </c>
      <c r="E476">
        <v>0.38619999999999999</v>
      </c>
    </row>
    <row r="477" spans="1:5" x14ac:dyDescent="0.25">
      <c r="A477" t="s">
        <v>496</v>
      </c>
      <c r="B477" t="s">
        <v>507</v>
      </c>
      <c r="C477">
        <v>1.4846999999999999</v>
      </c>
      <c r="D477">
        <v>0.80820000000000003</v>
      </c>
      <c r="E477">
        <v>0.46350000000000002</v>
      </c>
    </row>
    <row r="478" spans="1:5" x14ac:dyDescent="0.25">
      <c r="A478" t="s">
        <v>496</v>
      </c>
      <c r="B478" t="s">
        <v>508</v>
      </c>
      <c r="C478">
        <v>1.4846999999999999</v>
      </c>
      <c r="D478">
        <v>0.76980000000000004</v>
      </c>
      <c r="E478">
        <v>1.3243</v>
      </c>
    </row>
    <row r="479" spans="1:5" x14ac:dyDescent="0.25">
      <c r="A479" t="s">
        <v>496</v>
      </c>
      <c r="B479" t="s">
        <v>509</v>
      </c>
      <c r="C479">
        <v>1.4846999999999999</v>
      </c>
      <c r="D479">
        <v>0.86599999999999999</v>
      </c>
      <c r="E479">
        <v>0.88290000000000002</v>
      </c>
    </row>
    <row r="480" spans="1:5" x14ac:dyDescent="0.25">
      <c r="A480" t="s">
        <v>496</v>
      </c>
      <c r="B480" t="s">
        <v>510</v>
      </c>
      <c r="C480">
        <v>1.4846999999999999</v>
      </c>
      <c r="D480">
        <v>0.87560000000000004</v>
      </c>
      <c r="E480">
        <v>1.8540000000000001</v>
      </c>
    </row>
    <row r="481" spans="1:5" x14ac:dyDescent="0.25">
      <c r="A481" t="s">
        <v>496</v>
      </c>
      <c r="B481" t="s">
        <v>752</v>
      </c>
      <c r="C481">
        <v>1.4846999999999999</v>
      </c>
      <c r="D481">
        <v>2.9466999999999999</v>
      </c>
      <c r="E481">
        <v>0.86909999999999998</v>
      </c>
    </row>
    <row r="482" spans="1:5" x14ac:dyDescent="0.25">
      <c r="A482" t="s">
        <v>496</v>
      </c>
      <c r="B482" t="s">
        <v>711</v>
      </c>
      <c r="C482">
        <v>1.4846999999999999</v>
      </c>
      <c r="D482">
        <v>1.0945</v>
      </c>
      <c r="E482">
        <v>0.19309999999999999</v>
      </c>
    </row>
    <row r="483" spans="1:5" x14ac:dyDescent="0.25">
      <c r="A483" t="s">
        <v>511</v>
      </c>
      <c r="B483" t="s">
        <v>512</v>
      </c>
      <c r="C483">
        <v>1.3938999999999999</v>
      </c>
      <c r="D483">
        <v>0.5978</v>
      </c>
      <c r="E483">
        <v>0.77649999999999997</v>
      </c>
    </row>
    <row r="484" spans="1:5" x14ac:dyDescent="0.25">
      <c r="A484" t="s">
        <v>511</v>
      </c>
      <c r="B484" t="s">
        <v>513</v>
      </c>
      <c r="C484">
        <v>1.3938999999999999</v>
      </c>
      <c r="D484">
        <v>1.2912999999999999</v>
      </c>
      <c r="E484">
        <v>0.77649999999999997</v>
      </c>
    </row>
    <row r="485" spans="1:5" x14ac:dyDescent="0.25">
      <c r="A485" t="s">
        <v>511</v>
      </c>
      <c r="B485" t="s">
        <v>514</v>
      </c>
      <c r="C485">
        <v>1.3938999999999999</v>
      </c>
      <c r="D485">
        <v>1.0761000000000001</v>
      </c>
      <c r="E485">
        <v>1.2941</v>
      </c>
    </row>
    <row r="486" spans="1:5" x14ac:dyDescent="0.25">
      <c r="A486" t="s">
        <v>511</v>
      </c>
      <c r="B486" t="s">
        <v>515</v>
      </c>
      <c r="C486">
        <v>1.3938999999999999</v>
      </c>
      <c r="D486">
        <v>1.0044</v>
      </c>
      <c r="E486">
        <v>0.77649999999999997</v>
      </c>
    </row>
    <row r="487" spans="1:5" x14ac:dyDescent="0.25">
      <c r="A487" t="s">
        <v>511</v>
      </c>
      <c r="B487" t="s">
        <v>753</v>
      </c>
      <c r="C487">
        <v>1.3938999999999999</v>
      </c>
      <c r="D487">
        <v>1.0044</v>
      </c>
      <c r="E487">
        <v>0.93169999999999997</v>
      </c>
    </row>
    <row r="488" spans="1:5" x14ac:dyDescent="0.25">
      <c r="A488" t="s">
        <v>511</v>
      </c>
      <c r="B488" t="s">
        <v>754</v>
      </c>
      <c r="C488">
        <v>1.3938999999999999</v>
      </c>
      <c r="D488">
        <v>0.71740000000000004</v>
      </c>
      <c r="E488">
        <v>1.8634999999999999</v>
      </c>
    </row>
    <row r="489" spans="1:5" x14ac:dyDescent="0.25">
      <c r="A489" t="s">
        <v>511</v>
      </c>
      <c r="B489" t="s">
        <v>516</v>
      </c>
      <c r="C489">
        <v>1.3938999999999999</v>
      </c>
      <c r="D489">
        <v>0.5978</v>
      </c>
      <c r="E489">
        <v>1.2941</v>
      </c>
    </row>
    <row r="490" spans="1:5" x14ac:dyDescent="0.25">
      <c r="A490" t="s">
        <v>511</v>
      </c>
      <c r="B490" t="s">
        <v>517</v>
      </c>
      <c r="C490">
        <v>1.3938999999999999</v>
      </c>
      <c r="D490">
        <v>1.1957</v>
      </c>
      <c r="E490">
        <v>0.77649999999999997</v>
      </c>
    </row>
    <row r="491" spans="1:5" x14ac:dyDescent="0.25">
      <c r="A491" t="s">
        <v>511</v>
      </c>
      <c r="B491" t="s">
        <v>518</v>
      </c>
      <c r="C491">
        <v>1.3938999999999999</v>
      </c>
      <c r="D491">
        <v>0.71740000000000004</v>
      </c>
      <c r="E491">
        <v>1.5528999999999999</v>
      </c>
    </row>
    <row r="492" spans="1:5" x14ac:dyDescent="0.25">
      <c r="A492" t="s">
        <v>511</v>
      </c>
      <c r="B492" t="s">
        <v>519</v>
      </c>
      <c r="C492">
        <v>1.3938999999999999</v>
      </c>
      <c r="D492">
        <v>1.1478999999999999</v>
      </c>
      <c r="E492">
        <v>0.62119999999999997</v>
      </c>
    </row>
    <row r="493" spans="1:5" x14ac:dyDescent="0.25">
      <c r="A493" t="s">
        <v>511</v>
      </c>
      <c r="B493" t="s">
        <v>520</v>
      </c>
      <c r="C493">
        <v>1.3938999999999999</v>
      </c>
      <c r="D493">
        <v>1.2912999999999999</v>
      </c>
      <c r="E493">
        <v>0.62119999999999997</v>
      </c>
    </row>
    <row r="494" spans="1:5" x14ac:dyDescent="0.25">
      <c r="A494" t="s">
        <v>511</v>
      </c>
      <c r="B494" t="s">
        <v>521</v>
      </c>
      <c r="C494">
        <v>1.3938999999999999</v>
      </c>
      <c r="D494">
        <v>1.4348000000000001</v>
      </c>
      <c r="E494">
        <v>0.64700000000000002</v>
      </c>
    </row>
    <row r="495" spans="1:5" x14ac:dyDescent="0.25">
      <c r="A495" t="s">
        <v>522</v>
      </c>
      <c r="B495" t="s">
        <v>523</v>
      </c>
      <c r="C495">
        <v>1.5676000000000001</v>
      </c>
      <c r="D495">
        <v>0.98140000000000005</v>
      </c>
      <c r="E495">
        <v>0.90439999999999998</v>
      </c>
    </row>
    <row r="496" spans="1:5" x14ac:dyDescent="0.25">
      <c r="A496" t="s">
        <v>522</v>
      </c>
      <c r="B496" t="s">
        <v>524</v>
      </c>
      <c r="C496">
        <v>1.5676000000000001</v>
      </c>
      <c r="D496">
        <v>1.1164000000000001</v>
      </c>
      <c r="E496">
        <v>0.9798</v>
      </c>
    </row>
    <row r="497" spans="1:5" x14ac:dyDescent="0.25">
      <c r="A497" t="s">
        <v>522</v>
      </c>
      <c r="B497" t="s">
        <v>525</v>
      </c>
      <c r="C497">
        <v>1.5676000000000001</v>
      </c>
      <c r="D497">
        <v>0.26579999999999998</v>
      </c>
      <c r="E497">
        <v>1.9018999999999999</v>
      </c>
    </row>
    <row r="498" spans="1:5" x14ac:dyDescent="0.25">
      <c r="A498" t="s">
        <v>522</v>
      </c>
      <c r="B498" t="s">
        <v>526</v>
      </c>
      <c r="C498">
        <v>1.5676000000000001</v>
      </c>
      <c r="D498">
        <v>1.1777</v>
      </c>
      <c r="E498">
        <v>0.69159999999999999</v>
      </c>
    </row>
    <row r="499" spans="1:5" x14ac:dyDescent="0.25">
      <c r="A499" t="s">
        <v>522</v>
      </c>
      <c r="B499" t="s">
        <v>527</v>
      </c>
      <c r="C499">
        <v>1.5676000000000001</v>
      </c>
      <c r="D499">
        <v>1.7011000000000001</v>
      </c>
      <c r="E499">
        <v>0.63400000000000001</v>
      </c>
    </row>
    <row r="500" spans="1:5" x14ac:dyDescent="0.25">
      <c r="A500" t="s">
        <v>522</v>
      </c>
      <c r="B500" t="s">
        <v>528</v>
      </c>
      <c r="C500">
        <v>1.5676000000000001</v>
      </c>
      <c r="D500">
        <v>0.93230000000000002</v>
      </c>
      <c r="E500">
        <v>1.3832</v>
      </c>
    </row>
    <row r="501" spans="1:5" x14ac:dyDescent="0.25">
      <c r="A501" t="s">
        <v>522</v>
      </c>
      <c r="B501" t="s">
        <v>529</v>
      </c>
      <c r="C501">
        <v>1.5676000000000001</v>
      </c>
      <c r="D501">
        <v>0.95689999999999997</v>
      </c>
      <c r="E501">
        <v>0.80689999999999995</v>
      </c>
    </row>
    <row r="502" spans="1:5" x14ac:dyDescent="0.25">
      <c r="A502" t="s">
        <v>522</v>
      </c>
      <c r="B502" t="s">
        <v>530</v>
      </c>
      <c r="C502">
        <v>1.5676000000000001</v>
      </c>
      <c r="D502">
        <v>1.329</v>
      </c>
      <c r="E502">
        <v>0.46110000000000001</v>
      </c>
    </row>
    <row r="503" spans="1:5" x14ac:dyDescent="0.25">
      <c r="A503" t="s">
        <v>522</v>
      </c>
      <c r="B503" t="s">
        <v>531</v>
      </c>
      <c r="C503">
        <v>1.5676000000000001</v>
      </c>
      <c r="D503">
        <v>0.26579999999999998</v>
      </c>
      <c r="E503">
        <v>1.2102999999999999</v>
      </c>
    </row>
    <row r="504" spans="1:5" x14ac:dyDescent="0.25">
      <c r="A504" t="s">
        <v>522</v>
      </c>
      <c r="B504" t="s">
        <v>532</v>
      </c>
      <c r="C504">
        <v>1.5676000000000001</v>
      </c>
      <c r="D504">
        <v>1.1286</v>
      </c>
      <c r="E504">
        <v>1.0640000000000001</v>
      </c>
    </row>
    <row r="505" spans="1:5" x14ac:dyDescent="0.25">
      <c r="A505" t="s">
        <v>522</v>
      </c>
      <c r="B505" t="s">
        <v>533</v>
      </c>
      <c r="C505">
        <v>1.5676000000000001</v>
      </c>
      <c r="D505">
        <v>1.2226999999999999</v>
      </c>
      <c r="E505">
        <v>0.92210000000000003</v>
      </c>
    </row>
    <row r="506" spans="1:5" x14ac:dyDescent="0.25">
      <c r="A506" t="s">
        <v>522</v>
      </c>
      <c r="B506" t="s">
        <v>755</v>
      </c>
      <c r="C506">
        <v>1.5676000000000001</v>
      </c>
      <c r="D506">
        <v>0.90369999999999995</v>
      </c>
      <c r="E506">
        <v>1.0374000000000001</v>
      </c>
    </row>
    <row r="507" spans="1:5" x14ac:dyDescent="0.25">
      <c r="A507" t="s">
        <v>534</v>
      </c>
      <c r="B507" t="s">
        <v>535</v>
      </c>
      <c r="C507">
        <v>1.3548</v>
      </c>
      <c r="D507">
        <v>0.98419999999999996</v>
      </c>
      <c r="E507">
        <v>1.1757</v>
      </c>
    </row>
    <row r="508" spans="1:5" x14ac:dyDescent="0.25">
      <c r="A508" t="s">
        <v>534</v>
      </c>
      <c r="B508" t="s">
        <v>536</v>
      </c>
      <c r="C508">
        <v>1.3548</v>
      </c>
      <c r="D508">
        <v>1.181</v>
      </c>
      <c r="E508">
        <v>0.68069999999999997</v>
      </c>
    </row>
    <row r="509" spans="1:5" x14ac:dyDescent="0.25">
      <c r="A509" t="s">
        <v>534</v>
      </c>
      <c r="B509" t="s">
        <v>537</v>
      </c>
      <c r="C509">
        <v>1.3548</v>
      </c>
      <c r="D509">
        <v>0.78420000000000001</v>
      </c>
      <c r="E509">
        <v>1.1601999999999999</v>
      </c>
    </row>
    <row r="510" spans="1:5" x14ac:dyDescent="0.25">
      <c r="A510" t="s">
        <v>534</v>
      </c>
      <c r="B510" t="s">
        <v>538</v>
      </c>
      <c r="C510">
        <v>1.3548</v>
      </c>
      <c r="D510">
        <v>1.427</v>
      </c>
      <c r="E510">
        <v>0.43309999999999998</v>
      </c>
    </row>
    <row r="511" spans="1:5" x14ac:dyDescent="0.25">
      <c r="A511" t="s">
        <v>534</v>
      </c>
      <c r="B511" t="s">
        <v>539</v>
      </c>
      <c r="C511">
        <v>1.3548</v>
      </c>
      <c r="D511">
        <v>0.69199999999999995</v>
      </c>
      <c r="E511">
        <v>1.3342000000000001</v>
      </c>
    </row>
    <row r="512" spans="1:5" x14ac:dyDescent="0.25">
      <c r="A512" t="s">
        <v>534</v>
      </c>
      <c r="B512" t="s">
        <v>540</v>
      </c>
      <c r="C512">
        <v>1.3548</v>
      </c>
      <c r="D512">
        <v>1.5254000000000001</v>
      </c>
      <c r="E512">
        <v>0.43309999999999998</v>
      </c>
    </row>
    <row r="513" spans="1:5" x14ac:dyDescent="0.25">
      <c r="A513" t="s">
        <v>534</v>
      </c>
      <c r="B513" t="s">
        <v>756</v>
      </c>
      <c r="C513">
        <v>1.3548</v>
      </c>
      <c r="D513">
        <v>0.73809999999999998</v>
      </c>
      <c r="E513">
        <v>1.3922000000000001</v>
      </c>
    </row>
    <row r="514" spans="1:5" x14ac:dyDescent="0.25">
      <c r="A514" t="s">
        <v>534</v>
      </c>
      <c r="B514" t="s">
        <v>541</v>
      </c>
      <c r="C514">
        <v>1.3548</v>
      </c>
      <c r="D514">
        <v>1.1533</v>
      </c>
      <c r="E514">
        <v>0.98619999999999997</v>
      </c>
    </row>
    <row r="515" spans="1:5" x14ac:dyDescent="0.25">
      <c r="A515" t="s">
        <v>534</v>
      </c>
      <c r="B515" t="s">
        <v>542</v>
      </c>
      <c r="C515">
        <v>1.3548</v>
      </c>
      <c r="D515">
        <v>0.96879999999999999</v>
      </c>
      <c r="E515">
        <v>0.87019999999999997</v>
      </c>
    </row>
    <row r="516" spans="1:5" x14ac:dyDescent="0.25">
      <c r="A516" t="s">
        <v>534</v>
      </c>
      <c r="B516" t="s">
        <v>709</v>
      </c>
      <c r="C516">
        <v>1.3548</v>
      </c>
      <c r="D516">
        <v>0.59050000000000002</v>
      </c>
      <c r="E516">
        <v>1.4851000000000001</v>
      </c>
    </row>
    <row r="517" spans="1:5" x14ac:dyDescent="0.25">
      <c r="A517" t="s">
        <v>543</v>
      </c>
      <c r="B517" t="s">
        <v>544</v>
      </c>
      <c r="C517">
        <v>1.3663000000000001</v>
      </c>
      <c r="D517">
        <v>0.68620000000000003</v>
      </c>
      <c r="E517">
        <v>0.94179999999999997</v>
      </c>
    </row>
    <row r="518" spans="1:5" x14ac:dyDescent="0.25">
      <c r="A518" t="s">
        <v>543</v>
      </c>
      <c r="B518" t="s">
        <v>545</v>
      </c>
      <c r="C518">
        <v>1.3663000000000001</v>
      </c>
      <c r="D518">
        <v>1.0521</v>
      </c>
      <c r="E518">
        <v>1.0526</v>
      </c>
    </row>
    <row r="519" spans="1:5" x14ac:dyDescent="0.25">
      <c r="A519" t="s">
        <v>543</v>
      </c>
      <c r="B519" t="s">
        <v>546</v>
      </c>
      <c r="C519">
        <v>1.3663000000000001</v>
      </c>
      <c r="D519">
        <v>1.0979000000000001</v>
      </c>
      <c r="E519">
        <v>0.6331</v>
      </c>
    </row>
    <row r="520" spans="1:5" x14ac:dyDescent="0.25">
      <c r="A520" t="s">
        <v>543</v>
      </c>
      <c r="B520" t="s">
        <v>547</v>
      </c>
      <c r="C520">
        <v>1.3663000000000001</v>
      </c>
      <c r="D520">
        <v>0.7319</v>
      </c>
      <c r="E520">
        <v>1.1634</v>
      </c>
    </row>
    <row r="521" spans="1:5" x14ac:dyDescent="0.25">
      <c r="A521" t="s">
        <v>543</v>
      </c>
      <c r="B521" t="s">
        <v>548</v>
      </c>
      <c r="C521">
        <v>1.3663000000000001</v>
      </c>
      <c r="D521">
        <v>0.97589999999999999</v>
      </c>
      <c r="E521">
        <v>1.1227</v>
      </c>
    </row>
    <row r="522" spans="1:5" x14ac:dyDescent="0.25">
      <c r="A522" t="s">
        <v>543</v>
      </c>
      <c r="B522" t="s">
        <v>757</v>
      </c>
      <c r="C522">
        <v>1.3663000000000001</v>
      </c>
      <c r="D522">
        <v>0.87829999999999997</v>
      </c>
      <c r="E522">
        <v>1.4773000000000001</v>
      </c>
    </row>
    <row r="523" spans="1:5" x14ac:dyDescent="0.25">
      <c r="A523" t="s">
        <v>543</v>
      </c>
      <c r="B523" t="s">
        <v>549</v>
      </c>
      <c r="C523">
        <v>1.3663000000000001</v>
      </c>
      <c r="D523">
        <v>1.1435999999999999</v>
      </c>
      <c r="E523">
        <v>1.2188000000000001</v>
      </c>
    </row>
    <row r="524" spans="1:5" x14ac:dyDescent="0.25">
      <c r="A524" t="s">
        <v>543</v>
      </c>
      <c r="B524" t="s">
        <v>550</v>
      </c>
      <c r="C524">
        <v>1.3663000000000001</v>
      </c>
      <c r="D524">
        <v>1.0246999999999999</v>
      </c>
      <c r="E524">
        <v>1.3591</v>
      </c>
    </row>
    <row r="525" spans="1:5" x14ac:dyDescent="0.25">
      <c r="A525" t="s">
        <v>543</v>
      </c>
      <c r="B525" t="s">
        <v>551</v>
      </c>
      <c r="C525">
        <v>1.3663000000000001</v>
      </c>
      <c r="D525">
        <v>1.5684</v>
      </c>
      <c r="E525">
        <v>0.88639999999999997</v>
      </c>
    </row>
    <row r="526" spans="1:5" x14ac:dyDescent="0.25">
      <c r="A526" t="s">
        <v>543</v>
      </c>
      <c r="B526" t="s">
        <v>758</v>
      </c>
      <c r="C526">
        <v>1.3663000000000001</v>
      </c>
      <c r="D526">
        <v>0.7319</v>
      </c>
      <c r="E526">
        <v>0.94550000000000001</v>
      </c>
    </row>
    <row r="527" spans="1:5" x14ac:dyDescent="0.25">
      <c r="A527" t="s">
        <v>543</v>
      </c>
      <c r="B527" t="s">
        <v>552</v>
      </c>
      <c r="C527">
        <v>1.3663000000000001</v>
      </c>
      <c r="D527">
        <v>0.68620000000000003</v>
      </c>
      <c r="E527">
        <v>0.88639999999999997</v>
      </c>
    </row>
    <row r="528" spans="1:5" x14ac:dyDescent="0.25">
      <c r="A528" t="s">
        <v>543</v>
      </c>
      <c r="B528" t="s">
        <v>553</v>
      </c>
      <c r="C528">
        <v>1.3663000000000001</v>
      </c>
      <c r="D528">
        <v>0.96060000000000001</v>
      </c>
      <c r="E528">
        <v>0.60940000000000005</v>
      </c>
    </row>
    <row r="529" spans="1:5" x14ac:dyDescent="0.25">
      <c r="A529" t="s">
        <v>543</v>
      </c>
      <c r="B529" t="s">
        <v>554</v>
      </c>
      <c r="C529">
        <v>1.3663000000000001</v>
      </c>
      <c r="D529">
        <v>1.3723000000000001</v>
      </c>
      <c r="E529">
        <v>0.72019999999999995</v>
      </c>
    </row>
    <row r="530" spans="1:5" x14ac:dyDescent="0.25">
      <c r="A530" t="s">
        <v>543</v>
      </c>
      <c r="B530" t="s">
        <v>555</v>
      </c>
      <c r="C530">
        <v>1.3663000000000001</v>
      </c>
      <c r="D530">
        <v>0.92710000000000004</v>
      </c>
      <c r="E530">
        <v>1.5954999999999999</v>
      </c>
    </row>
    <row r="531" spans="1:5" x14ac:dyDescent="0.25">
      <c r="A531" t="s">
        <v>543</v>
      </c>
      <c r="B531" t="s">
        <v>556</v>
      </c>
      <c r="C531">
        <v>1.3663000000000001</v>
      </c>
      <c r="D531">
        <v>0.54890000000000005</v>
      </c>
      <c r="E531">
        <v>1.2188000000000001</v>
      </c>
    </row>
    <row r="532" spans="1:5" x14ac:dyDescent="0.25">
      <c r="A532" t="s">
        <v>543</v>
      </c>
      <c r="B532" t="s">
        <v>557</v>
      </c>
      <c r="C532">
        <v>1.3663000000000001</v>
      </c>
      <c r="D532">
        <v>1.4638</v>
      </c>
      <c r="E532">
        <v>0.88639999999999997</v>
      </c>
    </row>
    <row r="533" spans="1:5" x14ac:dyDescent="0.25">
      <c r="A533" t="s">
        <v>543</v>
      </c>
      <c r="B533" t="s">
        <v>558</v>
      </c>
      <c r="C533">
        <v>1.3663000000000001</v>
      </c>
      <c r="D533">
        <v>0.78420000000000001</v>
      </c>
      <c r="E533">
        <v>0.82310000000000005</v>
      </c>
    </row>
    <row r="534" spans="1:5" x14ac:dyDescent="0.25">
      <c r="A534" t="s">
        <v>543</v>
      </c>
      <c r="B534" t="s">
        <v>559</v>
      </c>
      <c r="C534">
        <v>1.3663000000000001</v>
      </c>
      <c r="D534">
        <v>1.5161</v>
      </c>
      <c r="E534">
        <v>0.37990000000000002</v>
      </c>
    </row>
    <row r="535" spans="1:5" x14ac:dyDescent="0.25">
      <c r="A535" t="s">
        <v>560</v>
      </c>
      <c r="B535" t="s">
        <v>561</v>
      </c>
      <c r="C535">
        <v>1.5228999999999999</v>
      </c>
      <c r="D535">
        <v>0.51070000000000004</v>
      </c>
      <c r="E535">
        <v>1.0909</v>
      </c>
    </row>
    <row r="536" spans="1:5" x14ac:dyDescent="0.25">
      <c r="A536" t="s">
        <v>560</v>
      </c>
      <c r="B536" t="s">
        <v>562</v>
      </c>
      <c r="C536">
        <v>1.5228999999999999</v>
      </c>
      <c r="D536">
        <v>0.82079999999999997</v>
      </c>
      <c r="E536">
        <v>1.0226999999999999</v>
      </c>
    </row>
    <row r="537" spans="1:5" x14ac:dyDescent="0.25">
      <c r="A537" t="s">
        <v>560</v>
      </c>
      <c r="B537" t="s">
        <v>563</v>
      </c>
      <c r="C537">
        <v>1.5228999999999999</v>
      </c>
      <c r="D537">
        <v>1.6415999999999999</v>
      </c>
      <c r="E537">
        <v>0.61360000000000003</v>
      </c>
    </row>
    <row r="538" spans="1:5" x14ac:dyDescent="0.25">
      <c r="A538" t="s">
        <v>560</v>
      </c>
      <c r="B538" t="s">
        <v>564</v>
      </c>
      <c r="C538">
        <v>1.5228999999999999</v>
      </c>
      <c r="D538">
        <v>1.3132999999999999</v>
      </c>
      <c r="E538">
        <v>1.4318</v>
      </c>
    </row>
    <row r="539" spans="1:5" x14ac:dyDescent="0.25">
      <c r="A539" t="s">
        <v>560</v>
      </c>
      <c r="B539" t="s">
        <v>565</v>
      </c>
      <c r="C539">
        <v>1.5228999999999999</v>
      </c>
      <c r="D539">
        <v>0.73870000000000002</v>
      </c>
      <c r="E539">
        <v>1.3295999999999999</v>
      </c>
    </row>
    <row r="540" spans="1:5" x14ac:dyDescent="0.25">
      <c r="A540" t="s">
        <v>560</v>
      </c>
      <c r="B540" t="s">
        <v>566</v>
      </c>
      <c r="C540">
        <v>1.5228999999999999</v>
      </c>
      <c r="D540">
        <v>1.0944</v>
      </c>
      <c r="E540">
        <v>1.0909</v>
      </c>
    </row>
    <row r="541" spans="1:5" x14ac:dyDescent="0.25">
      <c r="A541" t="s">
        <v>560</v>
      </c>
      <c r="B541" t="s">
        <v>567</v>
      </c>
      <c r="C541">
        <v>1.5228999999999999</v>
      </c>
      <c r="D541">
        <v>0.51070000000000004</v>
      </c>
      <c r="E541">
        <v>0.63639999999999997</v>
      </c>
    </row>
    <row r="542" spans="1:5" x14ac:dyDescent="0.25">
      <c r="A542" t="s">
        <v>560</v>
      </c>
      <c r="B542" t="s">
        <v>568</v>
      </c>
      <c r="C542">
        <v>1.5228999999999999</v>
      </c>
      <c r="D542">
        <v>0.80259999999999998</v>
      </c>
      <c r="E542">
        <v>0.90910000000000002</v>
      </c>
    </row>
    <row r="543" spans="1:5" x14ac:dyDescent="0.25">
      <c r="A543" t="s">
        <v>560</v>
      </c>
      <c r="B543" t="s">
        <v>569</v>
      </c>
      <c r="C543">
        <v>1.5228999999999999</v>
      </c>
      <c r="D543">
        <v>0.73870000000000002</v>
      </c>
      <c r="E543">
        <v>1.2273000000000001</v>
      </c>
    </row>
    <row r="544" spans="1:5" x14ac:dyDescent="0.25">
      <c r="A544" t="s">
        <v>560</v>
      </c>
      <c r="B544" t="s">
        <v>570</v>
      </c>
      <c r="C544">
        <v>1.5228999999999999</v>
      </c>
      <c r="D544">
        <v>1.1491</v>
      </c>
      <c r="E544">
        <v>0.51139999999999997</v>
      </c>
    </row>
    <row r="545" spans="1:5" x14ac:dyDescent="0.25">
      <c r="A545" t="s">
        <v>560</v>
      </c>
      <c r="B545" t="s">
        <v>571</v>
      </c>
      <c r="C545">
        <v>1.5228999999999999</v>
      </c>
      <c r="D545">
        <v>0.90290000000000004</v>
      </c>
      <c r="E545">
        <v>1.5341</v>
      </c>
    </row>
    <row r="546" spans="1:5" x14ac:dyDescent="0.25">
      <c r="A546" t="s">
        <v>560</v>
      </c>
      <c r="B546" t="s">
        <v>572</v>
      </c>
      <c r="C546">
        <v>1.5228999999999999</v>
      </c>
      <c r="D546">
        <v>1.2403</v>
      </c>
      <c r="E546">
        <v>0.54549999999999998</v>
      </c>
    </row>
    <row r="547" spans="1:5" x14ac:dyDescent="0.25">
      <c r="A547" t="s">
        <v>560</v>
      </c>
      <c r="B547" t="s">
        <v>573</v>
      </c>
      <c r="C547">
        <v>1.5228999999999999</v>
      </c>
      <c r="D547">
        <v>0.94850000000000001</v>
      </c>
      <c r="E547">
        <v>1</v>
      </c>
    </row>
    <row r="548" spans="1:5" x14ac:dyDescent="0.25">
      <c r="A548" t="s">
        <v>560</v>
      </c>
      <c r="B548" t="s">
        <v>574</v>
      </c>
      <c r="C548">
        <v>1.5228999999999999</v>
      </c>
      <c r="D548">
        <v>0.82079999999999997</v>
      </c>
      <c r="E548">
        <v>1.3295999999999999</v>
      </c>
    </row>
    <row r="549" spans="1:5" x14ac:dyDescent="0.25">
      <c r="A549" t="s">
        <v>560</v>
      </c>
      <c r="B549" t="s">
        <v>575</v>
      </c>
      <c r="C549">
        <v>1.5228999999999999</v>
      </c>
      <c r="D549">
        <v>1.7509999999999999</v>
      </c>
      <c r="E549">
        <v>0.63639999999999997</v>
      </c>
    </row>
    <row r="550" spans="1:5" x14ac:dyDescent="0.25">
      <c r="A550" t="s">
        <v>560</v>
      </c>
      <c r="B550" t="s">
        <v>576</v>
      </c>
      <c r="C550">
        <v>1.5228999999999999</v>
      </c>
      <c r="D550">
        <v>1.2403</v>
      </c>
      <c r="E550">
        <v>1.1818</v>
      </c>
    </row>
    <row r="551" spans="1:5" x14ac:dyDescent="0.25">
      <c r="A551" t="s">
        <v>560</v>
      </c>
      <c r="B551" t="s">
        <v>577</v>
      </c>
      <c r="C551">
        <v>1.5228999999999999</v>
      </c>
      <c r="D551">
        <v>0.98499999999999999</v>
      </c>
      <c r="E551">
        <v>0.61360000000000003</v>
      </c>
    </row>
    <row r="552" spans="1:5" x14ac:dyDescent="0.25">
      <c r="A552" t="s">
        <v>560</v>
      </c>
      <c r="B552" t="s">
        <v>578</v>
      </c>
      <c r="C552">
        <v>1.5228999999999999</v>
      </c>
      <c r="D552">
        <v>0.80259999999999998</v>
      </c>
      <c r="E552">
        <v>1.3636999999999999</v>
      </c>
    </row>
    <row r="553" spans="1:5" x14ac:dyDescent="0.25">
      <c r="A553" t="s">
        <v>579</v>
      </c>
      <c r="B553" t="s">
        <v>759</v>
      </c>
      <c r="C553">
        <v>1.8177000000000001</v>
      </c>
      <c r="D553">
        <v>0.64180000000000004</v>
      </c>
      <c r="E553">
        <v>0.95879999999999999</v>
      </c>
    </row>
    <row r="554" spans="1:5" x14ac:dyDescent="0.25">
      <c r="A554" t="s">
        <v>579</v>
      </c>
      <c r="B554" t="s">
        <v>580</v>
      </c>
      <c r="C554">
        <v>1.8177000000000001</v>
      </c>
      <c r="D554">
        <v>1.5128999999999999</v>
      </c>
      <c r="E554">
        <v>0.89890000000000003</v>
      </c>
    </row>
    <row r="555" spans="1:5" x14ac:dyDescent="0.25">
      <c r="A555" t="s">
        <v>579</v>
      </c>
      <c r="B555" t="s">
        <v>760</v>
      </c>
      <c r="C555">
        <v>1.8177000000000001</v>
      </c>
      <c r="D555">
        <v>0.63480000000000003</v>
      </c>
      <c r="E555">
        <v>0.77439999999999998</v>
      </c>
    </row>
    <row r="556" spans="1:5" x14ac:dyDescent="0.25">
      <c r="A556" t="s">
        <v>579</v>
      </c>
      <c r="B556" t="s">
        <v>581</v>
      </c>
      <c r="C556">
        <v>1.8177000000000001</v>
      </c>
      <c r="D556">
        <v>0.97330000000000005</v>
      </c>
      <c r="E556">
        <v>1.1063000000000001</v>
      </c>
    </row>
    <row r="557" spans="1:5" x14ac:dyDescent="0.25">
      <c r="A557" t="s">
        <v>579</v>
      </c>
      <c r="B557" t="s">
        <v>761</v>
      </c>
      <c r="C557">
        <v>1.8177000000000001</v>
      </c>
      <c r="D557">
        <v>0.50429999999999997</v>
      </c>
      <c r="E557">
        <v>1.3184</v>
      </c>
    </row>
    <row r="558" spans="1:5" x14ac:dyDescent="0.25">
      <c r="A558" t="s">
        <v>579</v>
      </c>
      <c r="B558" t="s">
        <v>582</v>
      </c>
      <c r="C558">
        <v>1.8177000000000001</v>
      </c>
      <c r="D558">
        <v>1.0085999999999999</v>
      </c>
      <c r="E558">
        <v>1.6180000000000001</v>
      </c>
    </row>
    <row r="559" spans="1:5" x14ac:dyDescent="0.25">
      <c r="A559" t="s">
        <v>579</v>
      </c>
      <c r="B559" t="s">
        <v>583</v>
      </c>
      <c r="C559">
        <v>1.8177000000000001</v>
      </c>
      <c r="D559">
        <v>0.96279999999999999</v>
      </c>
      <c r="E559">
        <v>0.5393</v>
      </c>
    </row>
    <row r="560" spans="1:5" x14ac:dyDescent="0.25">
      <c r="A560" t="s">
        <v>579</v>
      </c>
      <c r="B560" t="s">
        <v>584</v>
      </c>
      <c r="C560">
        <v>1.8177000000000001</v>
      </c>
      <c r="D560">
        <v>1.3754</v>
      </c>
      <c r="E560">
        <v>0.65920000000000001</v>
      </c>
    </row>
    <row r="561" spans="1:5" x14ac:dyDescent="0.25">
      <c r="A561" t="s">
        <v>579</v>
      </c>
      <c r="B561" t="s">
        <v>585</v>
      </c>
      <c r="C561">
        <v>1.8177000000000001</v>
      </c>
      <c r="D561">
        <v>0.82520000000000004</v>
      </c>
      <c r="E561">
        <v>1.1386000000000001</v>
      </c>
    </row>
    <row r="562" spans="1:5" x14ac:dyDescent="0.25">
      <c r="A562" t="s">
        <v>579</v>
      </c>
      <c r="B562" t="s">
        <v>586</v>
      </c>
      <c r="C562">
        <v>1.8177000000000001</v>
      </c>
      <c r="D562">
        <v>1.3504</v>
      </c>
      <c r="E562">
        <v>0.65369999999999995</v>
      </c>
    </row>
    <row r="563" spans="1:5" x14ac:dyDescent="0.25">
      <c r="A563" t="s">
        <v>579</v>
      </c>
      <c r="B563" t="s">
        <v>587</v>
      </c>
      <c r="C563">
        <v>1.8177000000000001</v>
      </c>
      <c r="D563">
        <v>0.87109999999999999</v>
      </c>
      <c r="E563">
        <v>1.7379</v>
      </c>
    </row>
    <row r="564" spans="1:5" x14ac:dyDescent="0.25">
      <c r="A564" t="s">
        <v>579</v>
      </c>
      <c r="B564" t="s">
        <v>588</v>
      </c>
      <c r="C564">
        <v>1.8177000000000001</v>
      </c>
      <c r="D564">
        <v>0.91690000000000005</v>
      </c>
      <c r="E564">
        <v>1.2584</v>
      </c>
    </row>
    <row r="565" spans="1:5" x14ac:dyDescent="0.25">
      <c r="A565" t="s">
        <v>579</v>
      </c>
      <c r="B565" t="s">
        <v>589</v>
      </c>
      <c r="C565">
        <v>1.8177000000000001</v>
      </c>
      <c r="D565">
        <v>1.2837000000000001</v>
      </c>
      <c r="E565">
        <v>1.0186999999999999</v>
      </c>
    </row>
    <row r="566" spans="1:5" x14ac:dyDescent="0.25">
      <c r="A566" t="s">
        <v>579</v>
      </c>
      <c r="B566" t="s">
        <v>590</v>
      </c>
      <c r="C566">
        <v>1.8177000000000001</v>
      </c>
      <c r="D566">
        <v>1.0085999999999999</v>
      </c>
      <c r="E566">
        <v>1.0186999999999999</v>
      </c>
    </row>
    <row r="567" spans="1:5" x14ac:dyDescent="0.25">
      <c r="A567" t="s">
        <v>579</v>
      </c>
      <c r="B567" t="s">
        <v>591</v>
      </c>
      <c r="C567">
        <v>1.8177000000000001</v>
      </c>
      <c r="D567">
        <v>1.2378</v>
      </c>
      <c r="E567">
        <v>0.59930000000000005</v>
      </c>
    </row>
    <row r="568" spans="1:5" x14ac:dyDescent="0.25">
      <c r="A568" t="s">
        <v>579</v>
      </c>
      <c r="B568" t="s">
        <v>592</v>
      </c>
      <c r="C568">
        <v>1.8177000000000001</v>
      </c>
      <c r="D568">
        <v>0.95030000000000003</v>
      </c>
      <c r="E568">
        <v>0.65369999999999995</v>
      </c>
    </row>
    <row r="569" spans="1:5" x14ac:dyDescent="0.25">
      <c r="A569" t="s">
        <v>593</v>
      </c>
      <c r="B569" t="s">
        <v>594</v>
      </c>
      <c r="C569">
        <v>1.3854</v>
      </c>
      <c r="D569">
        <v>1.0827</v>
      </c>
      <c r="E569">
        <v>0.57140000000000002</v>
      </c>
    </row>
    <row r="570" spans="1:5" x14ac:dyDescent="0.25">
      <c r="A570" t="s">
        <v>593</v>
      </c>
      <c r="B570" t="s">
        <v>595</v>
      </c>
      <c r="C570">
        <v>1.3854</v>
      </c>
      <c r="D570">
        <v>0.96240000000000003</v>
      </c>
      <c r="E570">
        <v>1.7141999999999999</v>
      </c>
    </row>
    <row r="571" spans="1:5" x14ac:dyDescent="0.25">
      <c r="A571" t="s">
        <v>593</v>
      </c>
      <c r="B571" t="s">
        <v>596</v>
      </c>
      <c r="C571">
        <v>1.3854</v>
      </c>
      <c r="D571">
        <v>1.5639000000000001</v>
      </c>
      <c r="E571">
        <v>0.85709999999999997</v>
      </c>
    </row>
    <row r="572" spans="1:5" x14ac:dyDescent="0.25">
      <c r="A572" t="s">
        <v>593</v>
      </c>
      <c r="B572" t="s">
        <v>762</v>
      </c>
      <c r="C572">
        <v>1.3854</v>
      </c>
      <c r="D572">
        <v>0.86619999999999997</v>
      </c>
      <c r="E572">
        <v>1.2</v>
      </c>
    </row>
    <row r="573" spans="1:5" x14ac:dyDescent="0.25">
      <c r="A573" t="s">
        <v>593</v>
      </c>
      <c r="B573" t="s">
        <v>597</v>
      </c>
      <c r="C573">
        <v>1.3854</v>
      </c>
      <c r="D573">
        <v>0.48120000000000002</v>
      </c>
      <c r="E573">
        <v>0.85709999999999997</v>
      </c>
    </row>
    <row r="574" spans="1:5" x14ac:dyDescent="0.25">
      <c r="A574" t="s">
        <v>593</v>
      </c>
      <c r="B574" t="s">
        <v>598</v>
      </c>
      <c r="C574">
        <v>1.3854</v>
      </c>
      <c r="D574">
        <v>0.3609</v>
      </c>
      <c r="E574">
        <v>1.2857000000000001</v>
      </c>
    </row>
    <row r="575" spans="1:5" x14ac:dyDescent="0.25">
      <c r="A575" t="s">
        <v>593</v>
      </c>
      <c r="B575" t="s">
        <v>599</v>
      </c>
      <c r="C575">
        <v>1.3854</v>
      </c>
      <c r="D575">
        <v>1.4436</v>
      </c>
      <c r="E575">
        <v>0.68569999999999998</v>
      </c>
    </row>
    <row r="576" spans="1:5" x14ac:dyDescent="0.25">
      <c r="A576" t="s">
        <v>593</v>
      </c>
      <c r="B576" t="s">
        <v>763</v>
      </c>
      <c r="C576">
        <v>1.3854</v>
      </c>
      <c r="D576">
        <v>0.7218</v>
      </c>
      <c r="E576">
        <v>1.3714</v>
      </c>
    </row>
    <row r="577" spans="1:5" x14ac:dyDescent="0.25">
      <c r="A577" t="s">
        <v>593</v>
      </c>
      <c r="B577" t="s">
        <v>600</v>
      </c>
      <c r="C577">
        <v>1.3854</v>
      </c>
      <c r="D577">
        <v>1.2632000000000001</v>
      </c>
      <c r="E577">
        <v>0.64280000000000004</v>
      </c>
    </row>
    <row r="578" spans="1:5" x14ac:dyDescent="0.25">
      <c r="A578" t="s">
        <v>593</v>
      </c>
      <c r="B578" t="s">
        <v>601</v>
      </c>
      <c r="C578">
        <v>1.3854</v>
      </c>
      <c r="D578">
        <v>1.4436</v>
      </c>
      <c r="E578">
        <v>0.85709999999999997</v>
      </c>
    </row>
    <row r="579" spans="1:5" x14ac:dyDescent="0.25">
      <c r="A579" t="s">
        <v>593</v>
      </c>
      <c r="B579" t="s">
        <v>602</v>
      </c>
      <c r="C579">
        <v>1.3854</v>
      </c>
      <c r="D579">
        <v>0.84209999999999996</v>
      </c>
      <c r="E579">
        <v>1.2857000000000001</v>
      </c>
    </row>
    <row r="580" spans="1:5" x14ac:dyDescent="0.25">
      <c r="A580" t="s">
        <v>593</v>
      </c>
      <c r="B580" t="s">
        <v>603</v>
      </c>
      <c r="C580">
        <v>1.3854</v>
      </c>
      <c r="D580">
        <v>1.6841999999999999</v>
      </c>
      <c r="E580">
        <v>0.57140000000000002</v>
      </c>
    </row>
    <row r="581" spans="1:5" x14ac:dyDescent="0.25">
      <c r="A581" t="s">
        <v>593</v>
      </c>
      <c r="B581" t="s">
        <v>604</v>
      </c>
      <c r="C581">
        <v>1.3854</v>
      </c>
      <c r="D581">
        <v>0.7218</v>
      </c>
      <c r="E581">
        <v>1.2857000000000001</v>
      </c>
    </row>
    <row r="582" spans="1:5" x14ac:dyDescent="0.25">
      <c r="A582" t="s">
        <v>593</v>
      </c>
      <c r="B582" t="s">
        <v>605</v>
      </c>
      <c r="C582">
        <v>1.3854</v>
      </c>
      <c r="D582">
        <v>0.7218</v>
      </c>
      <c r="E582">
        <v>0.85709999999999997</v>
      </c>
    </row>
    <row r="583" spans="1:5" x14ac:dyDescent="0.25">
      <c r="A583" t="s">
        <v>593</v>
      </c>
      <c r="B583" t="s">
        <v>606</v>
      </c>
      <c r="C583">
        <v>1.3854</v>
      </c>
      <c r="D583">
        <v>0.43309999999999998</v>
      </c>
      <c r="E583">
        <v>1.7141999999999999</v>
      </c>
    </row>
    <row r="584" spans="1:5" x14ac:dyDescent="0.25">
      <c r="A584" t="s">
        <v>593</v>
      </c>
      <c r="B584" t="s">
        <v>764</v>
      </c>
      <c r="C584">
        <v>1.3854</v>
      </c>
      <c r="D584">
        <v>1.0105</v>
      </c>
      <c r="E584">
        <v>1.0285</v>
      </c>
    </row>
    <row r="585" spans="1:5" x14ac:dyDescent="0.25">
      <c r="A585" t="s">
        <v>593</v>
      </c>
      <c r="B585" t="s">
        <v>607</v>
      </c>
      <c r="C585">
        <v>1.3854</v>
      </c>
      <c r="D585">
        <v>1.5880000000000001</v>
      </c>
      <c r="E585">
        <v>0.51429999999999998</v>
      </c>
    </row>
    <row r="586" spans="1:5" x14ac:dyDescent="0.25">
      <c r="A586" t="s">
        <v>593</v>
      </c>
      <c r="B586" t="s">
        <v>608</v>
      </c>
      <c r="C586">
        <v>1.3854</v>
      </c>
      <c r="D586">
        <v>0.57750000000000001</v>
      </c>
      <c r="E586">
        <v>0.68569999999999998</v>
      </c>
    </row>
    <row r="587" spans="1:5" x14ac:dyDescent="0.25">
      <c r="A587" t="s">
        <v>609</v>
      </c>
      <c r="B587" t="s">
        <v>610</v>
      </c>
      <c r="C587">
        <v>1.4375</v>
      </c>
      <c r="D587">
        <v>1.2919</v>
      </c>
      <c r="E587">
        <v>0.89049999999999996</v>
      </c>
    </row>
    <row r="588" spans="1:5" x14ac:dyDescent="0.25">
      <c r="A588" t="s">
        <v>609</v>
      </c>
      <c r="B588" t="s">
        <v>611</v>
      </c>
      <c r="C588">
        <v>1.4375</v>
      </c>
      <c r="D588">
        <v>0.83479999999999999</v>
      </c>
      <c r="E588">
        <v>1.8701000000000001</v>
      </c>
    </row>
    <row r="589" spans="1:5" x14ac:dyDescent="0.25">
      <c r="A589" t="s">
        <v>609</v>
      </c>
      <c r="B589" t="s">
        <v>612</v>
      </c>
      <c r="C589">
        <v>1.4375</v>
      </c>
      <c r="D589">
        <v>1.1924999999999999</v>
      </c>
      <c r="E589">
        <v>0.44529999999999997</v>
      </c>
    </row>
    <row r="590" spans="1:5" x14ac:dyDescent="0.25">
      <c r="A590" t="s">
        <v>609</v>
      </c>
      <c r="B590" t="s">
        <v>613</v>
      </c>
      <c r="C590">
        <v>1.4375</v>
      </c>
      <c r="D590">
        <v>0.55649999999999999</v>
      </c>
      <c r="E590">
        <v>1.0389999999999999</v>
      </c>
    </row>
    <row r="591" spans="1:5" x14ac:dyDescent="0.25">
      <c r="A591" t="s">
        <v>609</v>
      </c>
      <c r="B591" t="s">
        <v>614</v>
      </c>
      <c r="C591">
        <v>1.4375</v>
      </c>
      <c r="D591">
        <v>0.86960000000000004</v>
      </c>
      <c r="E591">
        <v>1.2987</v>
      </c>
    </row>
    <row r="592" spans="1:5" x14ac:dyDescent="0.25">
      <c r="A592" t="s">
        <v>609</v>
      </c>
      <c r="B592" t="s">
        <v>765</v>
      </c>
      <c r="C592">
        <v>1.4375</v>
      </c>
      <c r="D592">
        <v>1.1594</v>
      </c>
      <c r="E592">
        <v>0.86580000000000001</v>
      </c>
    </row>
    <row r="593" spans="1:5" x14ac:dyDescent="0.25">
      <c r="A593" t="s">
        <v>609</v>
      </c>
      <c r="B593" t="s">
        <v>615</v>
      </c>
      <c r="C593">
        <v>1.4375</v>
      </c>
      <c r="D593">
        <v>1.2174</v>
      </c>
      <c r="E593">
        <v>0.51949999999999996</v>
      </c>
    </row>
    <row r="594" spans="1:5" x14ac:dyDescent="0.25">
      <c r="A594" t="s">
        <v>609</v>
      </c>
      <c r="B594" t="s">
        <v>616</v>
      </c>
      <c r="C594">
        <v>1.4375</v>
      </c>
      <c r="D594">
        <v>0.55649999999999999</v>
      </c>
      <c r="E594">
        <v>0.41560000000000002</v>
      </c>
    </row>
    <row r="595" spans="1:5" x14ac:dyDescent="0.25">
      <c r="A595" t="s">
        <v>609</v>
      </c>
      <c r="B595" t="s">
        <v>712</v>
      </c>
      <c r="C595">
        <v>1.4375</v>
      </c>
      <c r="D595">
        <v>1.3913</v>
      </c>
      <c r="E595">
        <v>1.6623000000000001</v>
      </c>
    </row>
    <row r="596" spans="1:5" x14ac:dyDescent="0.25">
      <c r="A596" t="s">
        <v>609</v>
      </c>
      <c r="B596" t="s">
        <v>617</v>
      </c>
      <c r="C596">
        <v>1.4375</v>
      </c>
      <c r="D596">
        <v>0.55649999999999999</v>
      </c>
      <c r="E596">
        <v>1.4544999999999999</v>
      </c>
    </row>
    <row r="597" spans="1:5" x14ac:dyDescent="0.25">
      <c r="A597" t="s">
        <v>609</v>
      </c>
      <c r="B597" t="s">
        <v>766</v>
      </c>
      <c r="C597">
        <v>1.4375</v>
      </c>
      <c r="D597">
        <v>0.57969999999999999</v>
      </c>
      <c r="E597">
        <v>1.0389999999999999</v>
      </c>
    </row>
    <row r="598" spans="1:5" x14ac:dyDescent="0.25">
      <c r="A598" t="s">
        <v>609</v>
      </c>
      <c r="B598" t="s">
        <v>618</v>
      </c>
      <c r="C598">
        <v>1.4375</v>
      </c>
      <c r="D598">
        <v>1.6696</v>
      </c>
      <c r="E598">
        <v>0.62339999999999995</v>
      </c>
    </row>
    <row r="599" spans="1:5" x14ac:dyDescent="0.25">
      <c r="A599" t="s">
        <v>609</v>
      </c>
      <c r="B599" t="s">
        <v>619</v>
      </c>
      <c r="C599">
        <v>1.4375</v>
      </c>
      <c r="D599">
        <v>0.83479999999999999</v>
      </c>
      <c r="E599">
        <v>0.83120000000000005</v>
      </c>
    </row>
    <row r="600" spans="1:5" x14ac:dyDescent="0.25">
      <c r="A600" t="s">
        <v>609</v>
      </c>
      <c r="B600" t="s">
        <v>620</v>
      </c>
      <c r="C600">
        <v>1.4375</v>
      </c>
      <c r="D600">
        <v>1.0931999999999999</v>
      </c>
      <c r="E600">
        <v>1.1874</v>
      </c>
    </row>
    <row r="601" spans="1:5" x14ac:dyDescent="0.25">
      <c r="A601" t="s">
        <v>609</v>
      </c>
      <c r="B601" t="s">
        <v>621</v>
      </c>
      <c r="C601">
        <v>1.4375</v>
      </c>
      <c r="D601">
        <v>1.0435000000000001</v>
      </c>
      <c r="E601">
        <v>1.0389999999999999</v>
      </c>
    </row>
    <row r="602" spans="1:5" x14ac:dyDescent="0.25">
      <c r="A602" t="s">
        <v>622</v>
      </c>
      <c r="B602" t="s">
        <v>623</v>
      </c>
      <c r="C602">
        <v>1.8068</v>
      </c>
      <c r="D602">
        <v>0.64570000000000005</v>
      </c>
      <c r="E602">
        <v>1.0115000000000001</v>
      </c>
    </row>
    <row r="603" spans="1:5" x14ac:dyDescent="0.25">
      <c r="A603" t="s">
        <v>622</v>
      </c>
      <c r="B603" t="s">
        <v>624</v>
      </c>
      <c r="C603">
        <v>1.8068</v>
      </c>
      <c r="D603">
        <v>1.8817999999999999</v>
      </c>
      <c r="E603">
        <v>0.6069</v>
      </c>
    </row>
    <row r="604" spans="1:5" x14ac:dyDescent="0.25">
      <c r="A604" t="s">
        <v>622</v>
      </c>
      <c r="B604" t="s">
        <v>625</v>
      </c>
      <c r="C604">
        <v>1.8068</v>
      </c>
      <c r="D604">
        <v>0.73799999999999999</v>
      </c>
      <c r="E604">
        <v>0.50570000000000004</v>
      </c>
    </row>
    <row r="605" spans="1:5" x14ac:dyDescent="0.25">
      <c r="A605" t="s">
        <v>622</v>
      </c>
      <c r="B605" t="s">
        <v>767</v>
      </c>
      <c r="C605">
        <v>1.8068</v>
      </c>
      <c r="D605">
        <v>0.88549999999999995</v>
      </c>
      <c r="E605">
        <v>1.3654999999999999</v>
      </c>
    </row>
    <row r="606" spans="1:5" x14ac:dyDescent="0.25">
      <c r="A606" t="s">
        <v>622</v>
      </c>
      <c r="B606" t="s">
        <v>626</v>
      </c>
      <c r="C606">
        <v>1.8068</v>
      </c>
      <c r="D606">
        <v>1.0146999999999999</v>
      </c>
      <c r="E606">
        <v>0.75860000000000005</v>
      </c>
    </row>
    <row r="607" spans="1:5" x14ac:dyDescent="0.25">
      <c r="A607" t="s">
        <v>622</v>
      </c>
      <c r="B607" t="s">
        <v>627</v>
      </c>
      <c r="C607">
        <v>1.8068</v>
      </c>
      <c r="D607">
        <v>0.55349999999999999</v>
      </c>
      <c r="E607">
        <v>1.1378999999999999</v>
      </c>
    </row>
    <row r="608" spans="1:5" x14ac:dyDescent="0.25">
      <c r="A608" t="s">
        <v>622</v>
      </c>
      <c r="B608" t="s">
        <v>628</v>
      </c>
      <c r="C608">
        <v>1.8068</v>
      </c>
      <c r="D608">
        <v>1.1992</v>
      </c>
      <c r="E608">
        <v>1.0115000000000001</v>
      </c>
    </row>
    <row r="609" spans="1:5" x14ac:dyDescent="0.25">
      <c r="A609" t="s">
        <v>622</v>
      </c>
      <c r="B609" t="s">
        <v>629</v>
      </c>
      <c r="C609">
        <v>1.8068</v>
      </c>
      <c r="D609">
        <v>1.1069</v>
      </c>
      <c r="E609">
        <v>1.3908</v>
      </c>
    </row>
    <row r="610" spans="1:5" x14ac:dyDescent="0.25">
      <c r="A610" t="s">
        <v>622</v>
      </c>
      <c r="B610" t="s">
        <v>630</v>
      </c>
      <c r="C610">
        <v>1.8068</v>
      </c>
      <c r="D610">
        <v>1.0146999999999999</v>
      </c>
      <c r="E610">
        <v>1.6436999999999999</v>
      </c>
    </row>
    <row r="611" spans="1:5" x14ac:dyDescent="0.25">
      <c r="A611" t="s">
        <v>622</v>
      </c>
      <c r="B611" t="s">
        <v>768</v>
      </c>
      <c r="C611">
        <v>1.8068</v>
      </c>
      <c r="D611">
        <v>1.4390000000000001</v>
      </c>
      <c r="E611">
        <v>0.9103</v>
      </c>
    </row>
    <row r="612" spans="1:5" x14ac:dyDescent="0.25">
      <c r="A612" t="s">
        <v>622</v>
      </c>
      <c r="B612" t="s">
        <v>769</v>
      </c>
      <c r="C612">
        <v>1.8068</v>
      </c>
      <c r="D612">
        <v>0.22140000000000001</v>
      </c>
      <c r="E612">
        <v>0.75860000000000005</v>
      </c>
    </row>
    <row r="613" spans="1:5" x14ac:dyDescent="0.25">
      <c r="A613" t="s">
        <v>622</v>
      </c>
      <c r="B613" t="s">
        <v>631</v>
      </c>
      <c r="C613">
        <v>1.8068</v>
      </c>
      <c r="D613">
        <v>1.2176</v>
      </c>
      <c r="E613">
        <v>0.75860000000000005</v>
      </c>
    </row>
    <row r="614" spans="1:5" x14ac:dyDescent="0.25">
      <c r="A614" t="s">
        <v>622</v>
      </c>
      <c r="B614" t="s">
        <v>632</v>
      </c>
      <c r="C614">
        <v>1.8068</v>
      </c>
      <c r="D614">
        <v>1.2453000000000001</v>
      </c>
      <c r="E614">
        <v>0.56899999999999995</v>
      </c>
    </row>
    <row r="615" spans="1:5" x14ac:dyDescent="0.25">
      <c r="A615" t="s">
        <v>622</v>
      </c>
      <c r="B615" t="s">
        <v>770</v>
      </c>
      <c r="C615">
        <v>1.8068</v>
      </c>
      <c r="D615">
        <v>0.44280000000000003</v>
      </c>
      <c r="E615">
        <v>1.6689000000000001</v>
      </c>
    </row>
    <row r="616" spans="1:5" x14ac:dyDescent="0.25">
      <c r="A616" t="s">
        <v>622</v>
      </c>
      <c r="B616" t="s">
        <v>633</v>
      </c>
      <c r="C616">
        <v>1.8068</v>
      </c>
      <c r="D616">
        <v>0.36899999999999999</v>
      </c>
      <c r="E616">
        <v>1.5172000000000001</v>
      </c>
    </row>
    <row r="617" spans="1:5" x14ac:dyDescent="0.25">
      <c r="A617" t="s">
        <v>622</v>
      </c>
      <c r="B617" t="s">
        <v>634</v>
      </c>
      <c r="C617">
        <v>1.8068</v>
      </c>
      <c r="D617">
        <v>2.1215999999999999</v>
      </c>
      <c r="E617">
        <v>0.25290000000000001</v>
      </c>
    </row>
    <row r="618" spans="1:5" x14ac:dyDescent="0.25">
      <c r="A618" t="s">
        <v>635</v>
      </c>
      <c r="B618" t="s">
        <v>636</v>
      </c>
      <c r="C618">
        <v>1.5468999999999999</v>
      </c>
      <c r="D618">
        <v>0.96970000000000001</v>
      </c>
      <c r="E618">
        <v>0.59260000000000002</v>
      </c>
    </row>
    <row r="619" spans="1:5" x14ac:dyDescent="0.25">
      <c r="A619" t="s">
        <v>635</v>
      </c>
      <c r="B619" t="s">
        <v>637</v>
      </c>
      <c r="C619">
        <v>1.5468999999999999</v>
      </c>
      <c r="D619">
        <v>0.75419999999999998</v>
      </c>
      <c r="E619">
        <v>1.2593000000000001</v>
      </c>
    </row>
    <row r="620" spans="1:5" x14ac:dyDescent="0.25">
      <c r="A620" t="s">
        <v>635</v>
      </c>
      <c r="B620" t="s">
        <v>638</v>
      </c>
      <c r="C620">
        <v>1.5468999999999999</v>
      </c>
      <c r="D620">
        <v>1.9394</v>
      </c>
      <c r="E620">
        <v>0.56569999999999998</v>
      </c>
    </row>
    <row r="621" spans="1:5" x14ac:dyDescent="0.25">
      <c r="A621" t="s">
        <v>635</v>
      </c>
      <c r="B621" t="s">
        <v>639</v>
      </c>
      <c r="C621">
        <v>1.5468999999999999</v>
      </c>
      <c r="D621">
        <v>1.5868</v>
      </c>
      <c r="E621">
        <v>1.2121</v>
      </c>
    </row>
    <row r="622" spans="1:5" x14ac:dyDescent="0.25">
      <c r="A622" t="s">
        <v>635</v>
      </c>
      <c r="B622" t="s">
        <v>640</v>
      </c>
      <c r="C622">
        <v>1.5468999999999999</v>
      </c>
      <c r="D622">
        <v>0.8619</v>
      </c>
      <c r="E622">
        <v>0.96299999999999997</v>
      </c>
    </row>
    <row r="623" spans="1:5" x14ac:dyDescent="0.25">
      <c r="A623" t="s">
        <v>635</v>
      </c>
      <c r="B623" t="s">
        <v>641</v>
      </c>
      <c r="C623">
        <v>1.5468999999999999</v>
      </c>
      <c r="D623">
        <v>1.5623</v>
      </c>
      <c r="E623">
        <v>1.1852</v>
      </c>
    </row>
    <row r="624" spans="1:5" x14ac:dyDescent="0.25">
      <c r="A624" t="s">
        <v>635</v>
      </c>
      <c r="B624" t="s">
        <v>642</v>
      </c>
      <c r="C624">
        <v>1.5468999999999999</v>
      </c>
      <c r="D624">
        <v>1.4544999999999999</v>
      </c>
      <c r="E624">
        <v>0.66669999999999996</v>
      </c>
    </row>
    <row r="625" spans="1:5" x14ac:dyDescent="0.25">
      <c r="A625" t="s">
        <v>635</v>
      </c>
      <c r="B625" t="s">
        <v>713</v>
      </c>
      <c r="C625">
        <v>1.5468999999999999</v>
      </c>
      <c r="D625">
        <v>0.37709999999999999</v>
      </c>
      <c r="E625">
        <v>1.1111</v>
      </c>
    </row>
    <row r="626" spans="1:5" x14ac:dyDescent="0.25">
      <c r="A626" t="s">
        <v>635</v>
      </c>
      <c r="B626" t="s">
        <v>643</v>
      </c>
      <c r="C626">
        <v>1.5468999999999999</v>
      </c>
      <c r="D626">
        <v>0.74590000000000001</v>
      </c>
      <c r="E626">
        <v>0.34189999999999998</v>
      </c>
    </row>
    <row r="627" spans="1:5" x14ac:dyDescent="0.25">
      <c r="A627" t="s">
        <v>635</v>
      </c>
      <c r="B627" t="s">
        <v>644</v>
      </c>
      <c r="C627">
        <v>1.5468999999999999</v>
      </c>
      <c r="D627">
        <v>1.1313</v>
      </c>
      <c r="E627">
        <v>0.59260000000000002</v>
      </c>
    </row>
    <row r="628" spans="1:5" x14ac:dyDescent="0.25">
      <c r="A628" t="s">
        <v>635</v>
      </c>
      <c r="B628" t="s">
        <v>645</v>
      </c>
      <c r="C628">
        <v>1.5468999999999999</v>
      </c>
      <c r="D628">
        <v>0.8619</v>
      </c>
      <c r="E628">
        <v>1.0369999999999999</v>
      </c>
    </row>
    <row r="629" spans="1:5" x14ac:dyDescent="0.25">
      <c r="A629" t="s">
        <v>635</v>
      </c>
      <c r="B629" t="s">
        <v>646</v>
      </c>
      <c r="C629">
        <v>1.5468999999999999</v>
      </c>
      <c r="D629">
        <v>1.0773999999999999</v>
      </c>
      <c r="E629">
        <v>1.2593000000000001</v>
      </c>
    </row>
    <row r="630" spans="1:5" x14ac:dyDescent="0.25">
      <c r="A630" t="s">
        <v>635</v>
      </c>
      <c r="B630" t="s">
        <v>647</v>
      </c>
      <c r="C630">
        <v>1.5468999999999999</v>
      </c>
      <c r="D630">
        <v>0.70030000000000003</v>
      </c>
      <c r="E630">
        <v>1.0369999999999999</v>
      </c>
    </row>
    <row r="631" spans="1:5" x14ac:dyDescent="0.25">
      <c r="A631" t="s">
        <v>635</v>
      </c>
      <c r="B631" t="s">
        <v>771</v>
      </c>
      <c r="C631">
        <v>1.5468999999999999</v>
      </c>
      <c r="D631">
        <v>0.75419999999999998</v>
      </c>
      <c r="E631">
        <v>2.2963</v>
      </c>
    </row>
    <row r="632" spans="1:5" x14ac:dyDescent="0.25">
      <c r="A632" t="s">
        <v>635</v>
      </c>
      <c r="B632" t="s">
        <v>772</v>
      </c>
      <c r="C632">
        <v>1.5468999999999999</v>
      </c>
      <c r="D632">
        <v>0.64649999999999996</v>
      </c>
      <c r="E632">
        <v>1.1624000000000001</v>
      </c>
    </row>
    <row r="633" spans="1:5" x14ac:dyDescent="0.25">
      <c r="A633" t="s">
        <v>635</v>
      </c>
      <c r="B633" t="s">
        <v>773</v>
      </c>
      <c r="C633">
        <v>1.5468999999999999</v>
      </c>
      <c r="D633">
        <v>0.75419999999999998</v>
      </c>
      <c r="E633">
        <v>0.74070000000000003</v>
      </c>
    </row>
    <row r="634" spans="1:5" x14ac:dyDescent="0.25">
      <c r="A634" t="s">
        <v>648</v>
      </c>
      <c r="B634" t="s">
        <v>649</v>
      </c>
      <c r="C634">
        <v>1.7413000000000001</v>
      </c>
      <c r="D634">
        <v>1.0768</v>
      </c>
      <c r="E634">
        <v>1.1416999999999999</v>
      </c>
    </row>
    <row r="635" spans="1:5" x14ac:dyDescent="0.25">
      <c r="A635" t="s">
        <v>648</v>
      </c>
      <c r="B635" t="s">
        <v>650</v>
      </c>
      <c r="C635">
        <v>1.7413000000000001</v>
      </c>
      <c r="D635">
        <v>1.4716</v>
      </c>
      <c r="E635">
        <v>1.1416999999999999</v>
      </c>
    </row>
    <row r="636" spans="1:5" x14ac:dyDescent="0.25">
      <c r="A636" t="s">
        <v>648</v>
      </c>
      <c r="B636" t="s">
        <v>774</v>
      </c>
      <c r="C636">
        <v>1.7413000000000001</v>
      </c>
      <c r="D636">
        <v>1.0134000000000001</v>
      </c>
      <c r="E636">
        <v>1.0257000000000001</v>
      </c>
    </row>
    <row r="637" spans="1:5" x14ac:dyDescent="0.25">
      <c r="A637" t="s">
        <v>648</v>
      </c>
      <c r="B637" t="s">
        <v>775</v>
      </c>
      <c r="C637">
        <v>1.7413000000000001</v>
      </c>
      <c r="D637">
        <v>0.93320000000000003</v>
      </c>
      <c r="E637">
        <v>0.72660000000000002</v>
      </c>
    </row>
    <row r="638" spans="1:5" x14ac:dyDescent="0.25">
      <c r="A638" t="s">
        <v>648</v>
      </c>
      <c r="B638" t="s">
        <v>651</v>
      </c>
      <c r="C638">
        <v>1.7413000000000001</v>
      </c>
      <c r="D638">
        <v>0.61019999999999996</v>
      </c>
      <c r="E638">
        <v>0.83040000000000003</v>
      </c>
    </row>
    <row r="639" spans="1:5" x14ac:dyDescent="0.25">
      <c r="A639" t="s">
        <v>648</v>
      </c>
      <c r="B639" t="s">
        <v>652</v>
      </c>
      <c r="C639">
        <v>1.7413000000000001</v>
      </c>
      <c r="D639">
        <v>0.97970000000000002</v>
      </c>
      <c r="E639">
        <v>0.73270000000000002</v>
      </c>
    </row>
    <row r="640" spans="1:5" x14ac:dyDescent="0.25">
      <c r="A640" t="s">
        <v>648</v>
      </c>
      <c r="B640" t="s">
        <v>653</v>
      </c>
      <c r="C640">
        <v>1.7413000000000001</v>
      </c>
      <c r="D640">
        <v>0.74319999999999997</v>
      </c>
      <c r="E640">
        <v>0.73270000000000002</v>
      </c>
    </row>
    <row r="641" spans="1:5" x14ac:dyDescent="0.25">
      <c r="A641" t="s">
        <v>648</v>
      </c>
      <c r="B641" t="s">
        <v>654</v>
      </c>
      <c r="C641">
        <v>1.7413000000000001</v>
      </c>
      <c r="D641">
        <v>0.71789999999999998</v>
      </c>
      <c r="E641">
        <v>1.5049999999999999</v>
      </c>
    </row>
    <row r="642" spans="1:5" x14ac:dyDescent="0.25">
      <c r="A642" t="s">
        <v>648</v>
      </c>
      <c r="B642" t="s">
        <v>655</v>
      </c>
      <c r="C642">
        <v>1.7413000000000001</v>
      </c>
      <c r="D642">
        <v>1.2499</v>
      </c>
      <c r="E642">
        <v>1.3188</v>
      </c>
    </row>
    <row r="643" spans="1:5" x14ac:dyDescent="0.25">
      <c r="A643" t="s">
        <v>648</v>
      </c>
      <c r="B643" t="s">
        <v>656</v>
      </c>
      <c r="C643">
        <v>1.7413000000000001</v>
      </c>
      <c r="D643">
        <v>0.93320000000000003</v>
      </c>
      <c r="E643">
        <v>0.72660000000000002</v>
      </c>
    </row>
    <row r="644" spans="1:5" x14ac:dyDescent="0.25">
      <c r="A644" t="s">
        <v>648</v>
      </c>
      <c r="B644" t="s">
        <v>657</v>
      </c>
      <c r="C644">
        <v>1.7413000000000001</v>
      </c>
      <c r="D644">
        <v>0.82550000000000001</v>
      </c>
      <c r="E644">
        <v>0.98599999999999999</v>
      </c>
    </row>
    <row r="645" spans="1:5" x14ac:dyDescent="0.25">
      <c r="A645" t="s">
        <v>648</v>
      </c>
      <c r="B645" t="s">
        <v>658</v>
      </c>
      <c r="C645">
        <v>1.7413000000000001</v>
      </c>
      <c r="D645">
        <v>1.1103000000000001</v>
      </c>
      <c r="E645">
        <v>1.3286</v>
      </c>
    </row>
    <row r="646" spans="1:5" x14ac:dyDescent="0.25">
      <c r="A646" t="s">
        <v>648</v>
      </c>
      <c r="B646" t="s">
        <v>659</v>
      </c>
      <c r="C646">
        <v>1.7413000000000001</v>
      </c>
      <c r="D646">
        <v>1.3997999999999999</v>
      </c>
      <c r="E646">
        <v>0.72660000000000002</v>
      </c>
    </row>
    <row r="647" spans="1:5" x14ac:dyDescent="0.25">
      <c r="A647" t="s">
        <v>648</v>
      </c>
      <c r="B647" t="s">
        <v>660</v>
      </c>
      <c r="C647">
        <v>1.7413000000000001</v>
      </c>
      <c r="D647">
        <v>1.1822999999999999</v>
      </c>
      <c r="E647">
        <v>1.2211000000000001</v>
      </c>
    </row>
    <row r="648" spans="1:5" x14ac:dyDescent="0.25">
      <c r="A648" t="s">
        <v>648</v>
      </c>
      <c r="B648" t="s">
        <v>661</v>
      </c>
      <c r="C648">
        <v>1.7413000000000001</v>
      </c>
      <c r="D648">
        <v>0.89729999999999999</v>
      </c>
      <c r="E648">
        <v>1.0379</v>
      </c>
    </row>
    <row r="649" spans="1:5" x14ac:dyDescent="0.25">
      <c r="A649" t="s">
        <v>648</v>
      </c>
      <c r="B649" t="s">
        <v>662</v>
      </c>
      <c r="C649">
        <v>1.7413000000000001</v>
      </c>
      <c r="D649">
        <v>1.0134000000000001</v>
      </c>
      <c r="E649">
        <v>1.0257000000000001</v>
      </c>
    </row>
    <row r="650" spans="1:5" x14ac:dyDescent="0.25">
      <c r="A650" t="s">
        <v>648</v>
      </c>
      <c r="B650" t="s">
        <v>663</v>
      </c>
      <c r="C650">
        <v>1.7413000000000001</v>
      </c>
      <c r="D650">
        <v>0.74319999999999997</v>
      </c>
      <c r="E650">
        <v>0.78149999999999997</v>
      </c>
    </row>
    <row r="651" spans="1:5" x14ac:dyDescent="0.25">
      <c r="A651" t="s">
        <v>648</v>
      </c>
      <c r="B651" t="s">
        <v>664</v>
      </c>
      <c r="C651">
        <v>1.7413000000000001</v>
      </c>
      <c r="D651">
        <v>1.2499</v>
      </c>
      <c r="E651">
        <v>0.92800000000000005</v>
      </c>
    </row>
    <row r="652" spans="1:5" x14ac:dyDescent="0.25">
      <c r="A652" t="s">
        <v>648</v>
      </c>
      <c r="B652" t="s">
        <v>665</v>
      </c>
      <c r="C652">
        <v>1.7413000000000001</v>
      </c>
      <c r="D652">
        <v>0.86140000000000005</v>
      </c>
      <c r="E652">
        <v>1.1416999999999999</v>
      </c>
    </row>
    <row r="653" spans="1:5" x14ac:dyDescent="0.25">
      <c r="A653" t="s">
        <v>648</v>
      </c>
      <c r="B653" t="s">
        <v>666</v>
      </c>
      <c r="C653">
        <v>1.7413000000000001</v>
      </c>
      <c r="D653">
        <v>0.86140000000000005</v>
      </c>
      <c r="E653">
        <v>1.4012</v>
      </c>
    </row>
    <row r="654" spans="1:5" x14ac:dyDescent="0.25">
      <c r="A654" t="s">
        <v>648</v>
      </c>
      <c r="B654" t="s">
        <v>667</v>
      </c>
      <c r="C654">
        <v>1.7413000000000001</v>
      </c>
      <c r="D654">
        <v>1.6152</v>
      </c>
      <c r="E654">
        <v>0.46710000000000002</v>
      </c>
    </row>
    <row r="655" spans="1:5" x14ac:dyDescent="0.25">
      <c r="A655" t="s">
        <v>648</v>
      </c>
      <c r="B655" t="s">
        <v>668</v>
      </c>
      <c r="C655">
        <v>1.7413000000000001</v>
      </c>
      <c r="D655">
        <v>0.94589999999999996</v>
      </c>
      <c r="E655">
        <v>0.92800000000000005</v>
      </c>
    </row>
    <row r="656" spans="1:5" x14ac:dyDescent="0.25">
      <c r="A656" t="s">
        <v>648</v>
      </c>
      <c r="B656" t="s">
        <v>669</v>
      </c>
      <c r="C656">
        <v>1.7413000000000001</v>
      </c>
      <c r="D656">
        <v>0.86140000000000005</v>
      </c>
      <c r="E656">
        <v>0.72660000000000002</v>
      </c>
    </row>
    <row r="657" spans="1:5" x14ac:dyDescent="0.25">
      <c r="A657" t="s">
        <v>648</v>
      </c>
      <c r="B657" t="s">
        <v>670</v>
      </c>
      <c r="C657">
        <v>1.7413000000000001</v>
      </c>
      <c r="D657">
        <v>1.0471999999999999</v>
      </c>
      <c r="E657">
        <v>1.3188</v>
      </c>
    </row>
    <row r="658" spans="1:5" x14ac:dyDescent="0.25">
      <c r="A658" t="s">
        <v>648</v>
      </c>
      <c r="B658" t="s">
        <v>671</v>
      </c>
      <c r="C658">
        <v>1.7413000000000001</v>
      </c>
      <c r="D658">
        <v>0.96909999999999996</v>
      </c>
      <c r="E658">
        <v>0.88229999999999997</v>
      </c>
    </row>
    <row r="659" spans="1:5" x14ac:dyDescent="0.25">
      <c r="A659" t="s">
        <v>648</v>
      </c>
      <c r="B659" t="s">
        <v>672</v>
      </c>
      <c r="C659">
        <v>1.7413000000000001</v>
      </c>
      <c r="D659">
        <v>0.84450000000000003</v>
      </c>
      <c r="E659">
        <v>0.83040000000000003</v>
      </c>
    </row>
    <row r="660" spans="1:5" x14ac:dyDescent="0.25">
      <c r="A660" t="s">
        <v>648</v>
      </c>
      <c r="B660" t="s">
        <v>673</v>
      </c>
      <c r="C660">
        <v>1.7413000000000001</v>
      </c>
      <c r="D660">
        <v>1.0134000000000001</v>
      </c>
      <c r="E660">
        <v>1.4165000000000001</v>
      </c>
    </row>
    <row r="661" spans="1:5" x14ac:dyDescent="0.25">
      <c r="A661" t="s">
        <v>648</v>
      </c>
      <c r="B661" t="s">
        <v>674</v>
      </c>
      <c r="C661">
        <v>1.7413000000000001</v>
      </c>
      <c r="D661">
        <v>0.84450000000000003</v>
      </c>
      <c r="E661">
        <v>0.97689999999999999</v>
      </c>
    </row>
    <row r="662" spans="1:5" x14ac:dyDescent="0.25">
      <c r="A662" t="s">
        <v>675</v>
      </c>
      <c r="B662" t="s">
        <v>676</v>
      </c>
      <c r="C662">
        <v>1.5909</v>
      </c>
      <c r="D662">
        <v>1.1314</v>
      </c>
      <c r="E662">
        <v>0.8</v>
      </c>
    </row>
    <row r="663" spans="1:5" x14ac:dyDescent="0.25">
      <c r="A663" t="s">
        <v>675</v>
      </c>
      <c r="B663" t="s">
        <v>677</v>
      </c>
      <c r="C663">
        <v>1.5909</v>
      </c>
      <c r="D663">
        <v>1.4142999999999999</v>
      </c>
      <c r="E663">
        <v>0.66669999999999996</v>
      </c>
    </row>
    <row r="664" spans="1:5" x14ac:dyDescent="0.25">
      <c r="A664" t="s">
        <v>675</v>
      </c>
      <c r="B664" t="s">
        <v>678</v>
      </c>
      <c r="C664">
        <v>1.5909</v>
      </c>
      <c r="D664">
        <v>0.94289999999999996</v>
      </c>
      <c r="E664">
        <v>1.3332999999999999</v>
      </c>
    </row>
    <row r="665" spans="1:5" x14ac:dyDescent="0.25">
      <c r="A665" t="s">
        <v>675</v>
      </c>
      <c r="B665" t="s">
        <v>679</v>
      </c>
      <c r="C665">
        <v>1.5909</v>
      </c>
      <c r="D665">
        <v>0.62860000000000005</v>
      </c>
      <c r="E665">
        <v>0.83330000000000004</v>
      </c>
    </row>
    <row r="666" spans="1:5" x14ac:dyDescent="0.25">
      <c r="A666" t="s">
        <v>675</v>
      </c>
      <c r="B666" t="s">
        <v>680</v>
      </c>
      <c r="C666">
        <v>1.5909</v>
      </c>
      <c r="D666">
        <v>1.2572000000000001</v>
      </c>
      <c r="E666">
        <v>0.5</v>
      </c>
    </row>
    <row r="667" spans="1:5" x14ac:dyDescent="0.25">
      <c r="A667" t="s">
        <v>675</v>
      </c>
      <c r="B667" t="s">
        <v>681</v>
      </c>
      <c r="C667">
        <v>1.5909</v>
      </c>
      <c r="D667">
        <v>0.62860000000000005</v>
      </c>
      <c r="E667">
        <v>1.2</v>
      </c>
    </row>
    <row r="668" spans="1:5" x14ac:dyDescent="0.25">
      <c r="A668" t="s">
        <v>675</v>
      </c>
      <c r="B668" t="s">
        <v>682</v>
      </c>
      <c r="C668">
        <v>1.5909</v>
      </c>
      <c r="D668">
        <v>1.3829</v>
      </c>
      <c r="E668">
        <v>0.5333</v>
      </c>
    </row>
    <row r="669" spans="1:5" x14ac:dyDescent="0.25">
      <c r="A669" t="s">
        <v>675</v>
      </c>
      <c r="B669" t="s">
        <v>776</v>
      </c>
      <c r="C669">
        <v>1.5909</v>
      </c>
      <c r="D669">
        <v>0.50290000000000001</v>
      </c>
      <c r="E669">
        <v>2.2667000000000002</v>
      </c>
    </row>
    <row r="670" spans="1:5" x14ac:dyDescent="0.25">
      <c r="A670" t="s">
        <v>675</v>
      </c>
      <c r="B670" t="s">
        <v>683</v>
      </c>
      <c r="C670">
        <v>1.5909</v>
      </c>
      <c r="D670">
        <v>1.7285999999999999</v>
      </c>
      <c r="E670">
        <v>0.16669999999999999</v>
      </c>
    </row>
    <row r="671" spans="1:5" x14ac:dyDescent="0.25">
      <c r="A671" t="s">
        <v>675</v>
      </c>
      <c r="B671" t="s">
        <v>684</v>
      </c>
      <c r="C671">
        <v>1.5909</v>
      </c>
      <c r="D671">
        <v>0.47139999999999999</v>
      </c>
      <c r="E671">
        <v>1.5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83" zoomScale="80" zoomScaleNormal="80" workbookViewId="0">
      <selection activeCell="B487" sqref="B487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296</v>
      </c>
      <c r="B1" t="s">
        <v>2</v>
      </c>
      <c r="C1" t="s">
        <v>6</v>
      </c>
      <c r="D1" t="s">
        <v>383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216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217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40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219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38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215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37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41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36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221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700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220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701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218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39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714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49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222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54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42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224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44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223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45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46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43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53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51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225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52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48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50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47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715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227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56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287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57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688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226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228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716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229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717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55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230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231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58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59</v>
      </c>
      <c r="B56" t="s">
        <v>288</v>
      </c>
      <c r="C56">
        <v>1.1493</v>
      </c>
      <c r="D56">
        <v>1.9577</v>
      </c>
      <c r="E56">
        <v>0.4153</v>
      </c>
    </row>
    <row r="57" spans="1:5" x14ac:dyDescent="0.25">
      <c r="A57" t="s">
        <v>59</v>
      </c>
      <c r="B57" t="s">
        <v>309</v>
      </c>
      <c r="C57">
        <v>1.1493</v>
      </c>
      <c r="D57">
        <v>0.58009999999999995</v>
      </c>
      <c r="E57">
        <v>1.292</v>
      </c>
    </row>
    <row r="58" spans="1:5" x14ac:dyDescent="0.25">
      <c r="A58" t="s">
        <v>59</v>
      </c>
      <c r="B58" t="s">
        <v>75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59</v>
      </c>
      <c r="B59" t="s">
        <v>316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59</v>
      </c>
      <c r="B60" t="s">
        <v>63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59</v>
      </c>
      <c r="B61" t="s">
        <v>67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59</v>
      </c>
      <c r="B62" t="s">
        <v>237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59</v>
      </c>
      <c r="B63" t="s">
        <v>334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59</v>
      </c>
      <c r="B64" t="s">
        <v>66</v>
      </c>
      <c r="C64">
        <v>1.1493</v>
      </c>
      <c r="D64">
        <v>1.0875999999999999</v>
      </c>
      <c r="E64">
        <v>0.8306</v>
      </c>
    </row>
    <row r="65" spans="1:5" x14ac:dyDescent="0.25">
      <c r="A65" t="s">
        <v>59</v>
      </c>
      <c r="B65" t="s">
        <v>62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59</v>
      </c>
      <c r="B66" t="s">
        <v>68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59</v>
      </c>
      <c r="B67" t="s">
        <v>234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59</v>
      </c>
      <c r="B68" t="s">
        <v>236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59</v>
      </c>
      <c r="B69" t="s">
        <v>235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59</v>
      </c>
      <c r="B70" t="s">
        <v>289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59</v>
      </c>
      <c r="B71" t="s">
        <v>83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59</v>
      </c>
      <c r="B72" t="s">
        <v>69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59</v>
      </c>
      <c r="B73" t="s">
        <v>233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59</v>
      </c>
      <c r="B74" t="s">
        <v>64</v>
      </c>
      <c r="C74">
        <v>1.1493</v>
      </c>
      <c r="D74">
        <v>0.435</v>
      </c>
      <c r="E74">
        <v>0.55369999999999997</v>
      </c>
    </row>
    <row r="75" spans="1:5" x14ac:dyDescent="0.25">
      <c r="A75" t="s">
        <v>59</v>
      </c>
      <c r="B75" t="s">
        <v>60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70</v>
      </c>
      <c r="B76" t="s">
        <v>72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70</v>
      </c>
      <c r="B77" t="s">
        <v>73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70</v>
      </c>
      <c r="B78" t="s">
        <v>101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70</v>
      </c>
      <c r="B79" t="s">
        <v>77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70</v>
      </c>
      <c r="B80" t="s">
        <v>65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70</v>
      </c>
      <c r="B81" t="s">
        <v>79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70</v>
      </c>
      <c r="B82" t="s">
        <v>325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70</v>
      </c>
      <c r="B83" t="s">
        <v>86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70</v>
      </c>
      <c r="B84" t="s">
        <v>100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70</v>
      </c>
      <c r="B85" t="s">
        <v>76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70</v>
      </c>
      <c r="B86" t="s">
        <v>71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70</v>
      </c>
      <c r="B87" t="s">
        <v>84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70</v>
      </c>
      <c r="B88" t="s">
        <v>80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70</v>
      </c>
      <c r="B89" t="s">
        <v>78</v>
      </c>
      <c r="C89">
        <v>1.0342</v>
      </c>
      <c r="D89">
        <v>0.48349999999999999</v>
      </c>
      <c r="E89">
        <v>0</v>
      </c>
    </row>
    <row r="90" spans="1:5" x14ac:dyDescent="0.25">
      <c r="A90" t="s">
        <v>70</v>
      </c>
      <c r="B90" t="s">
        <v>360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70</v>
      </c>
      <c r="B91" t="s">
        <v>362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70</v>
      </c>
      <c r="B92" t="s">
        <v>82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70</v>
      </c>
      <c r="B93" t="s">
        <v>232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70</v>
      </c>
      <c r="B94" t="s">
        <v>74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70</v>
      </c>
      <c r="B95" t="s">
        <v>91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70</v>
      </c>
      <c r="B96" t="s">
        <v>88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70</v>
      </c>
      <c r="B97" t="s">
        <v>85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70</v>
      </c>
      <c r="B98" t="s">
        <v>61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70</v>
      </c>
      <c r="B99" t="s">
        <v>109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89</v>
      </c>
      <c r="B100" t="s">
        <v>92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89</v>
      </c>
      <c r="B101" t="s">
        <v>87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89</v>
      </c>
      <c r="B102" t="s">
        <v>115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89</v>
      </c>
      <c r="B103" t="s">
        <v>94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89</v>
      </c>
      <c r="B104" t="s">
        <v>96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89</v>
      </c>
      <c r="B105" t="s">
        <v>120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89</v>
      </c>
      <c r="B106" t="s">
        <v>95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89</v>
      </c>
      <c r="B107" t="s">
        <v>116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89</v>
      </c>
      <c r="B108" t="s">
        <v>81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89</v>
      </c>
      <c r="B109" t="s">
        <v>126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89</v>
      </c>
      <c r="B110" t="s">
        <v>98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89</v>
      </c>
      <c r="B111" t="s">
        <v>121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89</v>
      </c>
      <c r="B112" t="s">
        <v>97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89</v>
      </c>
      <c r="B113" t="s">
        <v>346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89</v>
      </c>
      <c r="B114" t="s">
        <v>105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89</v>
      </c>
      <c r="B115" t="s">
        <v>128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89</v>
      </c>
      <c r="B116" t="s">
        <v>103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89</v>
      </c>
      <c r="B117" t="s">
        <v>104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89</v>
      </c>
      <c r="B118" t="s">
        <v>106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89</v>
      </c>
      <c r="B119" t="s">
        <v>122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89</v>
      </c>
      <c r="B120" t="s">
        <v>99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89</v>
      </c>
      <c r="B121" t="s">
        <v>365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89</v>
      </c>
      <c r="B122" t="s">
        <v>366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89</v>
      </c>
      <c r="B123" t="s">
        <v>381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112</v>
      </c>
      <c r="B124" t="s">
        <v>90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112</v>
      </c>
      <c r="B125" t="s">
        <v>113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112</v>
      </c>
      <c r="B126" t="s">
        <v>117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112</v>
      </c>
      <c r="B127" t="s">
        <v>319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112</v>
      </c>
      <c r="B128" t="s">
        <v>119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112</v>
      </c>
      <c r="B129" t="s">
        <v>118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112</v>
      </c>
      <c r="B130" t="s">
        <v>107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112</v>
      </c>
      <c r="B131" t="s">
        <v>111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112</v>
      </c>
      <c r="B132" t="s">
        <v>93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112</v>
      </c>
      <c r="B133" t="s">
        <v>123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112</v>
      </c>
      <c r="B134" t="s">
        <v>125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112</v>
      </c>
      <c r="B135" t="s">
        <v>341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112</v>
      </c>
      <c r="B136" t="s">
        <v>127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112</v>
      </c>
      <c r="B137" t="s">
        <v>351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112</v>
      </c>
      <c r="B138" t="s">
        <v>129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112</v>
      </c>
      <c r="B139" t="s">
        <v>102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112</v>
      </c>
      <c r="B140" t="s">
        <v>108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112</v>
      </c>
      <c r="B141" t="s">
        <v>130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112</v>
      </c>
      <c r="B142" t="s">
        <v>131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112</v>
      </c>
      <c r="B143" t="s">
        <v>370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112</v>
      </c>
      <c r="B144" t="s">
        <v>372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112</v>
      </c>
      <c r="B145" t="s">
        <v>110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112</v>
      </c>
      <c r="B146" t="s">
        <v>132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112</v>
      </c>
      <c r="B147" t="s">
        <v>133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135</v>
      </c>
      <c r="B148" t="s">
        <v>305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135</v>
      </c>
      <c r="B149" t="s">
        <v>307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135</v>
      </c>
      <c r="B150" t="s">
        <v>313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135</v>
      </c>
      <c r="B151" t="s">
        <v>315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135</v>
      </c>
      <c r="B152" t="s">
        <v>317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135</v>
      </c>
      <c r="B153" t="s">
        <v>322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135</v>
      </c>
      <c r="B154" t="s">
        <v>326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135</v>
      </c>
      <c r="B155" t="s">
        <v>718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135</v>
      </c>
      <c r="B156" t="s">
        <v>330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135</v>
      </c>
      <c r="B157" t="s">
        <v>719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135</v>
      </c>
      <c r="B158" t="s">
        <v>340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135</v>
      </c>
      <c r="B159" t="s">
        <v>136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135</v>
      </c>
      <c r="B160" t="s">
        <v>720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135</v>
      </c>
      <c r="B161" t="s">
        <v>354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135</v>
      </c>
      <c r="B162" t="s">
        <v>134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135</v>
      </c>
      <c r="B163" t="s">
        <v>114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135</v>
      </c>
      <c r="B164" t="s">
        <v>368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135</v>
      </c>
      <c r="B165" t="s">
        <v>124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135</v>
      </c>
      <c r="B166" t="s">
        <v>374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135</v>
      </c>
      <c r="B167" t="s">
        <v>379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135</v>
      </c>
      <c r="B168" t="s">
        <v>380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135</v>
      </c>
      <c r="B169" t="s">
        <v>138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135</v>
      </c>
      <c r="B170" t="s">
        <v>137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135</v>
      </c>
      <c r="B171" t="s">
        <v>721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148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141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152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238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154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241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246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347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248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139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240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242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142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247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239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244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144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146</v>
      </c>
      <c r="C191">
        <v>1.5625</v>
      </c>
      <c r="D191">
        <v>1.28</v>
      </c>
      <c r="E191">
        <v>1.4915</v>
      </c>
    </row>
    <row r="192" spans="1:5" x14ac:dyDescent="0.25">
      <c r="A192" t="s">
        <v>143</v>
      </c>
      <c r="B192" t="s">
        <v>150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143</v>
      </c>
      <c r="B193" t="s">
        <v>722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143</v>
      </c>
      <c r="B194" t="s">
        <v>689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143</v>
      </c>
      <c r="B195" t="s">
        <v>243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143</v>
      </c>
      <c r="B196" t="s">
        <v>149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143</v>
      </c>
      <c r="B197" t="s">
        <v>327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143</v>
      </c>
      <c r="B198" t="s">
        <v>145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143</v>
      </c>
      <c r="B199" t="s">
        <v>155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143</v>
      </c>
      <c r="B200" t="s">
        <v>723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143</v>
      </c>
      <c r="B201" t="s">
        <v>151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143</v>
      </c>
      <c r="B202" t="s">
        <v>249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143</v>
      </c>
      <c r="B203" t="s">
        <v>140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143</v>
      </c>
      <c r="B204" t="s">
        <v>153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143</v>
      </c>
      <c r="B205" t="s">
        <v>159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143</v>
      </c>
      <c r="B206" t="s">
        <v>157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143</v>
      </c>
      <c r="B207" t="s">
        <v>690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143</v>
      </c>
      <c r="B208" t="s">
        <v>156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143</v>
      </c>
      <c r="B209" t="s">
        <v>147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143</v>
      </c>
      <c r="B210" t="s">
        <v>245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143</v>
      </c>
      <c r="B211" t="s">
        <v>158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160</v>
      </c>
      <c r="B212" t="s">
        <v>258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160</v>
      </c>
      <c r="B213" t="s">
        <v>256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160</v>
      </c>
      <c r="B214" t="s">
        <v>161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160</v>
      </c>
      <c r="B215" t="s">
        <v>259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160</v>
      </c>
      <c r="B216" t="s">
        <v>251</v>
      </c>
      <c r="C216">
        <v>0.9143</v>
      </c>
      <c r="D216">
        <v>0</v>
      </c>
      <c r="E216">
        <v>1.8992</v>
      </c>
    </row>
    <row r="217" spans="1:5" x14ac:dyDescent="0.25">
      <c r="A217" t="s">
        <v>160</v>
      </c>
      <c r="B217" t="s">
        <v>704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160</v>
      </c>
      <c r="B218" t="s">
        <v>255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160</v>
      </c>
      <c r="B219" t="s">
        <v>724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160</v>
      </c>
      <c r="B220" t="s">
        <v>252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160</v>
      </c>
      <c r="B221" t="s">
        <v>250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160</v>
      </c>
      <c r="B222" t="s">
        <v>257</v>
      </c>
      <c r="C222">
        <v>0.9143</v>
      </c>
      <c r="D222">
        <v>2.1875</v>
      </c>
      <c r="E222">
        <v>0</v>
      </c>
    </row>
    <row r="223" spans="1:5" x14ac:dyDescent="0.25">
      <c r="A223" t="s">
        <v>160</v>
      </c>
      <c r="B223" t="s">
        <v>162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160</v>
      </c>
      <c r="B224" t="s">
        <v>253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160</v>
      </c>
      <c r="B225" t="s">
        <v>254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265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163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269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270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261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267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268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177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291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171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260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271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167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263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166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165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168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164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170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725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262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174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290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169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693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172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26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266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726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727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264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692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173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176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292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728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691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175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178</v>
      </c>
      <c r="B266" t="s">
        <v>276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178</v>
      </c>
      <c r="B267" t="s">
        <v>184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178</v>
      </c>
      <c r="B268" t="s">
        <v>698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178</v>
      </c>
      <c r="B269" t="s">
        <v>729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178</v>
      </c>
      <c r="B270" t="s">
        <v>730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178</v>
      </c>
      <c r="B271" t="s">
        <v>277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178</v>
      </c>
      <c r="B272" t="s">
        <v>183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178</v>
      </c>
      <c r="B273" t="s">
        <v>697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178</v>
      </c>
      <c r="B274" t="s">
        <v>273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178</v>
      </c>
      <c r="B275" t="s">
        <v>275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178</v>
      </c>
      <c r="B276" t="s">
        <v>699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178</v>
      </c>
      <c r="B277" t="s">
        <v>181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178</v>
      </c>
      <c r="B278" t="s">
        <v>180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178</v>
      </c>
      <c r="B279" t="s">
        <v>274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178</v>
      </c>
      <c r="B280" t="s">
        <v>182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178</v>
      </c>
      <c r="B281" t="s">
        <v>179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178</v>
      </c>
      <c r="B282" t="s">
        <v>731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178</v>
      </c>
      <c r="B283" t="s">
        <v>272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27</v>
      </c>
      <c r="B284" t="s">
        <v>694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27</v>
      </c>
      <c r="B285" t="s">
        <v>30</v>
      </c>
      <c r="C285">
        <v>1.127</v>
      </c>
      <c r="D285">
        <v>1.4789000000000001</v>
      </c>
      <c r="E285">
        <v>0</v>
      </c>
    </row>
    <row r="286" spans="1:5" x14ac:dyDescent="0.25">
      <c r="A286" t="s">
        <v>27</v>
      </c>
      <c r="B286" t="s">
        <v>188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27</v>
      </c>
      <c r="B287" t="s">
        <v>732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27</v>
      </c>
      <c r="B288" t="s">
        <v>733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27</v>
      </c>
      <c r="B289" t="s">
        <v>695</v>
      </c>
      <c r="C289">
        <v>1.127</v>
      </c>
      <c r="D289">
        <v>1.1831</v>
      </c>
      <c r="E289">
        <v>0.2414</v>
      </c>
    </row>
    <row r="290" spans="1:5" x14ac:dyDescent="0.25">
      <c r="A290" t="s">
        <v>27</v>
      </c>
      <c r="B290" t="s">
        <v>279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27</v>
      </c>
      <c r="B291" t="s">
        <v>280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27</v>
      </c>
      <c r="B292" t="s">
        <v>187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27</v>
      </c>
      <c r="B293" t="s">
        <v>281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27</v>
      </c>
      <c r="B294" t="s">
        <v>185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27</v>
      </c>
      <c r="B295" t="s">
        <v>293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27</v>
      </c>
      <c r="B296" t="s">
        <v>29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27</v>
      </c>
      <c r="B297" t="s">
        <v>734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27</v>
      </c>
      <c r="B298" t="s">
        <v>278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27</v>
      </c>
      <c r="B299" t="s">
        <v>186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27</v>
      </c>
      <c r="B300" t="s">
        <v>28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27</v>
      </c>
      <c r="B301" t="s">
        <v>696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189</v>
      </c>
      <c r="B302" t="s">
        <v>197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189</v>
      </c>
      <c r="B303" t="s">
        <v>190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189</v>
      </c>
      <c r="B304" t="s">
        <v>193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189</v>
      </c>
      <c r="B305" t="s">
        <v>201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189</v>
      </c>
      <c r="B306" t="s">
        <v>194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189</v>
      </c>
      <c r="B307" t="s">
        <v>195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189</v>
      </c>
      <c r="B308" t="s">
        <v>191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189</v>
      </c>
      <c r="B309" t="s">
        <v>282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189</v>
      </c>
      <c r="B310" t="s">
        <v>283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189</v>
      </c>
      <c r="B311" t="s">
        <v>196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189</v>
      </c>
      <c r="B312" t="s">
        <v>198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189</v>
      </c>
      <c r="B313" t="s">
        <v>199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31</v>
      </c>
      <c r="B314" t="s">
        <v>205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31</v>
      </c>
      <c r="B315" t="s">
        <v>203</v>
      </c>
      <c r="C315">
        <v>1.3714</v>
      </c>
      <c r="D315">
        <v>1.6407</v>
      </c>
      <c r="E315">
        <v>1.1556</v>
      </c>
    </row>
    <row r="316" spans="1:5" x14ac:dyDescent="0.25">
      <c r="A316" t="s">
        <v>31</v>
      </c>
      <c r="B316" t="s">
        <v>324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31</v>
      </c>
      <c r="B317" t="s">
        <v>202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31</v>
      </c>
      <c r="B318" t="s">
        <v>192</v>
      </c>
      <c r="C318">
        <v>1.3714</v>
      </c>
      <c r="D318">
        <v>1.2153</v>
      </c>
      <c r="E318">
        <v>1.1006</v>
      </c>
    </row>
    <row r="319" spans="1:5" x14ac:dyDescent="0.25">
      <c r="A319" t="s">
        <v>31</v>
      </c>
      <c r="B319" t="s">
        <v>207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31</v>
      </c>
      <c r="B320" t="s">
        <v>32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31</v>
      </c>
      <c r="B321" t="s">
        <v>357</v>
      </c>
      <c r="C321">
        <v>1.3714</v>
      </c>
      <c r="D321">
        <v>1.7014</v>
      </c>
      <c r="E321">
        <v>1.1006</v>
      </c>
    </row>
    <row r="322" spans="1:5" x14ac:dyDescent="0.25">
      <c r="A322" t="s">
        <v>31</v>
      </c>
      <c r="B322" t="s">
        <v>361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31</v>
      </c>
      <c r="B323" t="s">
        <v>206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297</v>
      </c>
      <c r="B324" t="s">
        <v>298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297</v>
      </c>
      <c r="B325" t="s">
        <v>200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297</v>
      </c>
      <c r="B326" t="s">
        <v>323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297</v>
      </c>
      <c r="B327" t="s">
        <v>33</v>
      </c>
      <c r="C327">
        <v>1.3714</v>
      </c>
      <c r="D327">
        <v>1.2153</v>
      </c>
      <c r="E327">
        <v>0</v>
      </c>
    </row>
    <row r="328" spans="1:5" x14ac:dyDescent="0.25">
      <c r="A328" t="s">
        <v>297</v>
      </c>
      <c r="B328" t="s">
        <v>335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297</v>
      </c>
      <c r="B329" t="s">
        <v>735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297</v>
      </c>
      <c r="B330" t="s">
        <v>706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297</v>
      </c>
      <c r="B331" t="s">
        <v>353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297</v>
      </c>
      <c r="B332" t="s">
        <v>358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297</v>
      </c>
      <c r="B333" t="s">
        <v>204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303</v>
      </c>
      <c r="B334" t="s">
        <v>304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303</v>
      </c>
      <c r="B335" t="s">
        <v>308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303</v>
      </c>
      <c r="B336" t="s">
        <v>736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303</v>
      </c>
      <c r="B337" t="s">
        <v>328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303</v>
      </c>
      <c r="B338" t="s">
        <v>329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303</v>
      </c>
      <c r="B339" t="s">
        <v>705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303</v>
      </c>
      <c r="B340" t="s">
        <v>336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303</v>
      </c>
      <c r="B341" t="s">
        <v>707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303</v>
      </c>
      <c r="B342" t="s">
        <v>708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303</v>
      </c>
      <c r="B343" t="s">
        <v>371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300</v>
      </c>
      <c r="B344" t="s">
        <v>306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300</v>
      </c>
      <c r="B345" t="s">
        <v>310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300</v>
      </c>
      <c r="B346" t="s">
        <v>311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300</v>
      </c>
      <c r="B347" t="s">
        <v>312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300</v>
      </c>
      <c r="B348" t="s">
        <v>314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300</v>
      </c>
      <c r="B349" t="s">
        <v>318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300</v>
      </c>
      <c r="B350" t="s">
        <v>321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300</v>
      </c>
      <c r="B351" t="s">
        <v>332</v>
      </c>
      <c r="C351">
        <v>1.3</v>
      </c>
      <c r="D351">
        <v>0</v>
      </c>
      <c r="E351">
        <v>2.4691000000000001</v>
      </c>
    </row>
    <row r="352" spans="1:5" x14ac:dyDescent="0.25">
      <c r="A352" t="s">
        <v>300</v>
      </c>
      <c r="B352" t="s">
        <v>333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300</v>
      </c>
      <c r="B353" t="s">
        <v>337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300</v>
      </c>
      <c r="B354" t="s">
        <v>338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300</v>
      </c>
      <c r="B355" t="s">
        <v>350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300</v>
      </c>
      <c r="B356" t="s">
        <v>355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300</v>
      </c>
      <c r="B357" t="s">
        <v>363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300</v>
      </c>
      <c r="B358" t="s">
        <v>364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300</v>
      </c>
      <c r="B359" t="s">
        <v>367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300</v>
      </c>
      <c r="B360" t="s">
        <v>375</v>
      </c>
      <c r="C360">
        <v>1.3</v>
      </c>
      <c r="D360">
        <v>0.3846</v>
      </c>
      <c r="E360">
        <v>1.1111</v>
      </c>
    </row>
    <row r="361" spans="1:5" x14ac:dyDescent="0.25">
      <c r="A361" t="s">
        <v>300</v>
      </c>
      <c r="B361" t="s">
        <v>376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300</v>
      </c>
      <c r="B362" t="s">
        <v>377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300</v>
      </c>
      <c r="B363" t="s">
        <v>378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302</v>
      </c>
      <c r="B364" t="s">
        <v>301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302</v>
      </c>
      <c r="B365" t="s">
        <v>737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302</v>
      </c>
      <c r="B366" t="s">
        <v>738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302</v>
      </c>
      <c r="B367" t="s">
        <v>687</v>
      </c>
      <c r="C367">
        <v>0.87880000000000003</v>
      </c>
      <c r="D367">
        <v>0</v>
      </c>
      <c r="E367">
        <v>0</v>
      </c>
    </row>
    <row r="368" spans="1:5" x14ac:dyDescent="0.25">
      <c r="A368" t="s">
        <v>302</v>
      </c>
      <c r="B368" t="s">
        <v>320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302</v>
      </c>
      <c r="B369" t="s">
        <v>331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302</v>
      </c>
      <c r="B370" t="s">
        <v>339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302</v>
      </c>
      <c r="B371" t="s">
        <v>342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302</v>
      </c>
      <c r="B372" t="s">
        <v>686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302</v>
      </c>
      <c r="B373" t="s">
        <v>343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302</v>
      </c>
      <c r="B374" t="s">
        <v>344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302</v>
      </c>
      <c r="B375" t="s">
        <v>345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302</v>
      </c>
      <c r="B376" t="s">
        <v>348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302</v>
      </c>
      <c r="B377" t="s">
        <v>349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302</v>
      </c>
      <c r="B378" t="s">
        <v>352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302</v>
      </c>
      <c r="B379" t="s">
        <v>356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302</v>
      </c>
      <c r="B380" t="s">
        <v>359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302</v>
      </c>
      <c r="B381" t="s">
        <v>739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302</v>
      </c>
      <c r="B382" t="s">
        <v>369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302</v>
      </c>
      <c r="B383" t="s">
        <v>373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302</v>
      </c>
      <c r="B384" t="s">
        <v>740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302</v>
      </c>
      <c r="B385" t="s">
        <v>382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34</v>
      </c>
      <c r="B386" t="s">
        <v>702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34</v>
      </c>
      <c r="B387" t="s">
        <v>299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34</v>
      </c>
      <c r="B388" t="s">
        <v>741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34</v>
      </c>
      <c r="B389" t="s">
        <v>213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34</v>
      </c>
      <c r="B390" t="s">
        <v>285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34</v>
      </c>
      <c r="B391" t="s">
        <v>209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34</v>
      </c>
      <c r="B392" t="s">
        <v>294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34</v>
      </c>
      <c r="B393" t="s">
        <v>286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34</v>
      </c>
      <c r="B394" t="s">
        <v>211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34</v>
      </c>
      <c r="B395" t="s">
        <v>703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34</v>
      </c>
      <c r="B396" t="s">
        <v>284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34</v>
      </c>
      <c r="B397" t="s">
        <v>742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34</v>
      </c>
      <c r="B398" t="s">
        <v>35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34</v>
      </c>
      <c r="B399" t="s">
        <v>295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34</v>
      </c>
      <c r="B400" t="s">
        <v>212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34</v>
      </c>
      <c r="B401" t="s">
        <v>208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34</v>
      </c>
      <c r="B402" t="s">
        <v>210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34</v>
      </c>
      <c r="B403" t="s">
        <v>214</v>
      </c>
      <c r="C403">
        <v>1.2222</v>
      </c>
      <c r="D403">
        <v>1.4318</v>
      </c>
      <c r="E403">
        <v>1.3404</v>
      </c>
    </row>
    <row r="404" spans="1:5" x14ac:dyDescent="0.25">
      <c r="A404" t="s">
        <v>34</v>
      </c>
      <c r="B404" t="s">
        <v>743</v>
      </c>
      <c r="C404">
        <v>1.2222</v>
      </c>
      <c r="D404">
        <v>1.0909</v>
      </c>
      <c r="E404">
        <v>1.117</v>
      </c>
    </row>
    <row r="405" spans="1:5" x14ac:dyDescent="0.25">
      <c r="A405" t="s">
        <v>303</v>
      </c>
      <c r="B405" t="s">
        <v>304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439</v>
      </c>
      <c r="B406" t="s">
        <v>440</v>
      </c>
      <c r="C406">
        <v>1.0137</v>
      </c>
      <c r="D406">
        <v>0.7399</v>
      </c>
      <c r="E406">
        <v>1.4339</v>
      </c>
    </row>
    <row r="407" spans="1:5" x14ac:dyDescent="0.25">
      <c r="A407" t="s">
        <v>439</v>
      </c>
      <c r="B407" t="s">
        <v>441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439</v>
      </c>
      <c r="B408" t="s">
        <v>442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439</v>
      </c>
      <c r="B409" t="s">
        <v>443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439</v>
      </c>
      <c r="B410" t="s">
        <v>444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439</v>
      </c>
      <c r="B411" t="s">
        <v>744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439</v>
      </c>
      <c r="B412" t="s">
        <v>445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439</v>
      </c>
      <c r="B413" t="s">
        <v>446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439</v>
      </c>
      <c r="B414" t="s">
        <v>447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439</v>
      </c>
      <c r="B415" t="s">
        <v>448</v>
      </c>
      <c r="C415">
        <v>1.0137</v>
      </c>
      <c r="D415">
        <v>1.298</v>
      </c>
      <c r="E415">
        <v>1.0606</v>
      </c>
    </row>
    <row r="416" spans="1:5" x14ac:dyDescent="0.25">
      <c r="A416" t="s">
        <v>439</v>
      </c>
      <c r="B416" t="s">
        <v>449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439</v>
      </c>
      <c r="B417" t="s">
        <v>450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439</v>
      </c>
      <c r="B418" t="s">
        <v>451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439</v>
      </c>
      <c r="B419" t="s">
        <v>452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439</v>
      </c>
      <c r="B420" t="s">
        <v>453</v>
      </c>
      <c r="C420">
        <v>1.0137</v>
      </c>
      <c r="D420">
        <v>1.0903</v>
      </c>
      <c r="E420">
        <v>1.0606</v>
      </c>
    </row>
    <row r="421" spans="1:5" x14ac:dyDescent="0.25">
      <c r="A421" t="s">
        <v>439</v>
      </c>
      <c r="B421" t="s">
        <v>454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439</v>
      </c>
      <c r="B422" t="s">
        <v>455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439</v>
      </c>
      <c r="B423" t="s">
        <v>456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439</v>
      </c>
      <c r="B424" t="s">
        <v>457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439</v>
      </c>
      <c r="B425" t="s">
        <v>458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439</v>
      </c>
      <c r="B426" t="s">
        <v>459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439</v>
      </c>
      <c r="B427" t="s">
        <v>460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439</v>
      </c>
      <c r="B428" t="s">
        <v>461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439</v>
      </c>
      <c r="B429" t="s">
        <v>462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439</v>
      </c>
      <c r="B430" t="s">
        <v>463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439</v>
      </c>
      <c r="B431" t="s">
        <v>745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439</v>
      </c>
      <c r="B432" t="s">
        <v>464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439</v>
      </c>
      <c r="B433" t="s">
        <v>465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466</v>
      </c>
      <c r="B434" t="s">
        <v>467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466</v>
      </c>
      <c r="B435" t="s">
        <v>468</v>
      </c>
      <c r="C435">
        <v>1.6440999999999999</v>
      </c>
      <c r="D435" t="s">
        <v>746</v>
      </c>
      <c r="E435" t="s">
        <v>746</v>
      </c>
    </row>
    <row r="436" spans="1:5" x14ac:dyDescent="0.25">
      <c r="A436" t="s">
        <v>466</v>
      </c>
      <c r="B436" t="s">
        <v>469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466</v>
      </c>
      <c r="B437" t="s">
        <v>470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466</v>
      </c>
      <c r="B438" t="s">
        <v>471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466</v>
      </c>
      <c r="B439" t="s">
        <v>472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466</v>
      </c>
      <c r="B440" t="s">
        <v>473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466</v>
      </c>
      <c r="B441" t="s">
        <v>474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466</v>
      </c>
      <c r="B442" t="s">
        <v>475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466</v>
      </c>
      <c r="B443" t="s">
        <v>476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466</v>
      </c>
      <c r="B444" t="s">
        <v>477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466</v>
      </c>
      <c r="B445" t="s">
        <v>478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479</v>
      </c>
      <c r="B446" t="s">
        <v>480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479</v>
      </c>
      <c r="B447" t="s">
        <v>481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479</v>
      </c>
      <c r="B448" t="s">
        <v>482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479</v>
      </c>
      <c r="B449" t="s">
        <v>483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479</v>
      </c>
      <c r="B450" t="s">
        <v>747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479</v>
      </c>
      <c r="B451" t="s">
        <v>748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479</v>
      </c>
      <c r="B452" t="s">
        <v>484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479</v>
      </c>
      <c r="B453" t="s">
        <v>485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479</v>
      </c>
      <c r="B454" t="s">
        <v>486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479</v>
      </c>
      <c r="B455" t="s">
        <v>749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479</v>
      </c>
      <c r="B456" t="s">
        <v>487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479</v>
      </c>
      <c r="B457" t="s">
        <v>488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479</v>
      </c>
      <c r="B458" t="s">
        <v>489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479</v>
      </c>
      <c r="B459" t="s">
        <v>490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479</v>
      </c>
      <c r="B460" t="s">
        <v>750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479</v>
      </c>
      <c r="B461" t="s">
        <v>491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479</v>
      </c>
      <c r="B462" t="s">
        <v>492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479</v>
      </c>
      <c r="B463" t="s">
        <v>493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479</v>
      </c>
      <c r="B464" t="s">
        <v>494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479</v>
      </c>
      <c r="B465" t="s">
        <v>495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496</v>
      </c>
      <c r="B466" t="s">
        <v>497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496</v>
      </c>
      <c r="B467" t="s">
        <v>498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496</v>
      </c>
      <c r="B468" t="s">
        <v>499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496</v>
      </c>
      <c r="B469" t="s">
        <v>710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496</v>
      </c>
      <c r="B470" t="s">
        <v>500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496</v>
      </c>
      <c r="B471" t="s">
        <v>501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496</v>
      </c>
      <c r="B472" t="s">
        <v>502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496</v>
      </c>
      <c r="B473" t="s">
        <v>503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496</v>
      </c>
      <c r="B474" t="s">
        <v>504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496</v>
      </c>
      <c r="B475" t="s">
        <v>751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496</v>
      </c>
      <c r="B476" t="s">
        <v>505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496</v>
      </c>
      <c r="B477" t="s">
        <v>506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496</v>
      </c>
      <c r="B478" t="s">
        <v>507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496</v>
      </c>
      <c r="B479" t="s">
        <v>508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496</v>
      </c>
      <c r="B480" t="s">
        <v>509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496</v>
      </c>
      <c r="B481" t="s">
        <v>510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496</v>
      </c>
      <c r="B482" t="s">
        <v>752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496</v>
      </c>
      <c r="B483" t="s">
        <v>711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511</v>
      </c>
      <c r="B484" t="s">
        <v>512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511</v>
      </c>
      <c r="B485" t="s">
        <v>513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511</v>
      </c>
      <c r="B486" t="s">
        <v>514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511</v>
      </c>
      <c r="B487" t="s">
        <v>515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511</v>
      </c>
      <c r="B488" t="s">
        <v>753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511</v>
      </c>
      <c r="B489" t="s">
        <v>754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511</v>
      </c>
      <c r="B490" t="s">
        <v>516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511</v>
      </c>
      <c r="B491" t="s">
        <v>517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511</v>
      </c>
      <c r="B492" t="s">
        <v>518</v>
      </c>
      <c r="C492">
        <v>1.2879</v>
      </c>
      <c r="D492">
        <v>1.087</v>
      </c>
      <c r="E492">
        <v>0.8609</v>
      </c>
    </row>
    <row r="493" spans="1:5" x14ac:dyDescent="0.25">
      <c r="A493" t="s">
        <v>511</v>
      </c>
      <c r="B493" t="s">
        <v>519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511</v>
      </c>
      <c r="B494" t="s">
        <v>520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511</v>
      </c>
      <c r="B495" t="s">
        <v>521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522</v>
      </c>
      <c r="B496" t="s">
        <v>523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522</v>
      </c>
      <c r="B497" t="s">
        <v>524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522</v>
      </c>
      <c r="B498" t="s">
        <v>525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522</v>
      </c>
      <c r="B499" t="s">
        <v>526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522</v>
      </c>
      <c r="B500" t="s">
        <v>527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522</v>
      </c>
      <c r="B501" t="s">
        <v>528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522</v>
      </c>
      <c r="B502" t="s">
        <v>529</v>
      </c>
      <c r="C502">
        <v>1.4459</v>
      </c>
      <c r="D502">
        <v>1.0951</v>
      </c>
      <c r="E502">
        <v>1.01</v>
      </c>
    </row>
    <row r="503" spans="1:5" x14ac:dyDescent="0.25">
      <c r="A503" t="s">
        <v>522</v>
      </c>
      <c r="B503" t="s">
        <v>530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522</v>
      </c>
      <c r="B504" t="s">
        <v>531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522</v>
      </c>
      <c r="B505" t="s">
        <v>532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522</v>
      </c>
      <c r="B506" t="s">
        <v>533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522</v>
      </c>
      <c r="B507" t="s">
        <v>755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534</v>
      </c>
      <c r="B508" t="s">
        <v>535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534</v>
      </c>
      <c r="B509" t="s">
        <v>536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534</v>
      </c>
      <c r="B510" t="s">
        <v>537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534</v>
      </c>
      <c r="B511" t="s">
        <v>538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534</v>
      </c>
      <c r="B512" t="s">
        <v>539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534</v>
      </c>
      <c r="B513" t="s">
        <v>540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534</v>
      </c>
      <c r="B514" t="s">
        <v>756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534</v>
      </c>
      <c r="B515" t="s">
        <v>541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534</v>
      </c>
      <c r="B516" t="s">
        <v>542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534</v>
      </c>
      <c r="B517" t="s">
        <v>709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543</v>
      </c>
      <c r="B518" t="s">
        <v>544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543</v>
      </c>
      <c r="B519" t="s">
        <v>545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543</v>
      </c>
      <c r="B520" t="s">
        <v>546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543</v>
      </c>
      <c r="B521" t="s">
        <v>547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543</v>
      </c>
      <c r="B522" t="s">
        <v>548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543</v>
      </c>
      <c r="B523" t="s">
        <v>757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543</v>
      </c>
      <c r="B524" t="s">
        <v>549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543</v>
      </c>
      <c r="B525" t="s">
        <v>550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543</v>
      </c>
      <c r="B526" t="s">
        <v>551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543</v>
      </c>
      <c r="B527" t="s">
        <v>758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543</v>
      </c>
      <c r="B528" t="s">
        <v>552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543</v>
      </c>
      <c r="B529" t="s">
        <v>553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543</v>
      </c>
      <c r="B530" t="s">
        <v>554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543</v>
      </c>
      <c r="B531" t="s">
        <v>555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543</v>
      </c>
      <c r="B532" t="s">
        <v>556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543</v>
      </c>
      <c r="B533" t="s">
        <v>557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543</v>
      </c>
      <c r="B534" t="s">
        <v>558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543</v>
      </c>
      <c r="B535" t="s">
        <v>559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560</v>
      </c>
      <c r="B536" t="s">
        <v>561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560</v>
      </c>
      <c r="B537" t="s">
        <v>562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560</v>
      </c>
      <c r="B538" t="s">
        <v>563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560</v>
      </c>
      <c r="B539" t="s">
        <v>564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560</v>
      </c>
      <c r="B540" t="s">
        <v>565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560</v>
      </c>
      <c r="B541" t="s">
        <v>566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560</v>
      </c>
      <c r="B542" t="s">
        <v>567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560</v>
      </c>
      <c r="B543" t="s">
        <v>568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560</v>
      </c>
      <c r="B544" t="s">
        <v>569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560</v>
      </c>
      <c r="B545" t="s">
        <v>570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560</v>
      </c>
      <c r="B546" t="s">
        <v>571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560</v>
      </c>
      <c r="B547" t="s">
        <v>572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560</v>
      </c>
      <c r="B548" t="s">
        <v>573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560</v>
      </c>
      <c r="B549" t="s">
        <v>574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560</v>
      </c>
      <c r="B550" t="s">
        <v>575</v>
      </c>
      <c r="C550">
        <v>1.2222</v>
      </c>
      <c r="D550">
        <v>1.4318</v>
      </c>
      <c r="E550">
        <v>1.1491</v>
      </c>
    </row>
    <row r="551" spans="1:5" x14ac:dyDescent="0.25">
      <c r="A551" t="s">
        <v>560</v>
      </c>
      <c r="B551" t="s">
        <v>576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560</v>
      </c>
      <c r="B552" t="s">
        <v>577</v>
      </c>
      <c r="C552">
        <v>1.2222</v>
      </c>
      <c r="D552">
        <v>1.0909</v>
      </c>
      <c r="E552">
        <v>0.5837</v>
      </c>
    </row>
    <row r="553" spans="1:5" x14ac:dyDescent="0.25">
      <c r="A553" t="s">
        <v>560</v>
      </c>
      <c r="B553" t="s">
        <v>578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579</v>
      </c>
      <c r="B554" t="s">
        <v>759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579</v>
      </c>
      <c r="B555" t="s">
        <v>580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579</v>
      </c>
      <c r="B556" t="s">
        <v>760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579</v>
      </c>
      <c r="B557" t="s">
        <v>581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579</v>
      </c>
      <c r="B558" t="s">
        <v>761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579</v>
      </c>
      <c r="B559" t="s">
        <v>582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579</v>
      </c>
      <c r="B560" t="s">
        <v>583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579</v>
      </c>
      <c r="B561" t="s">
        <v>584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579</v>
      </c>
      <c r="B562" t="s">
        <v>585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579</v>
      </c>
      <c r="B563" t="s">
        <v>586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579</v>
      </c>
      <c r="B564" t="s">
        <v>587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579</v>
      </c>
      <c r="B565" t="s">
        <v>588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579</v>
      </c>
      <c r="B566" t="s">
        <v>589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579</v>
      </c>
      <c r="B567" t="s">
        <v>590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579</v>
      </c>
      <c r="B568" t="s">
        <v>591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579</v>
      </c>
      <c r="B569" t="s">
        <v>592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593</v>
      </c>
      <c r="B570" t="s">
        <v>594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593</v>
      </c>
      <c r="B571" t="s">
        <v>595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593</v>
      </c>
      <c r="B572" t="s">
        <v>596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593</v>
      </c>
      <c r="B573" t="s">
        <v>762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593</v>
      </c>
      <c r="B574" t="s">
        <v>597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593</v>
      </c>
      <c r="B575" t="s">
        <v>598</v>
      </c>
      <c r="C575">
        <v>1.1667000000000001</v>
      </c>
      <c r="D575">
        <v>1</v>
      </c>
      <c r="E575">
        <v>1.8045</v>
      </c>
    </row>
    <row r="576" spans="1:5" x14ac:dyDescent="0.25">
      <c r="A576" t="s">
        <v>593</v>
      </c>
      <c r="B576" t="s">
        <v>599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593</v>
      </c>
      <c r="B577" t="s">
        <v>763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593</v>
      </c>
      <c r="B578" t="s">
        <v>600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593</v>
      </c>
      <c r="B579" t="s">
        <v>601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593</v>
      </c>
      <c r="B580" t="s">
        <v>602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593</v>
      </c>
      <c r="B581" t="s">
        <v>603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593</v>
      </c>
      <c r="B582" t="s">
        <v>604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593</v>
      </c>
      <c r="B583" t="s">
        <v>605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593</v>
      </c>
      <c r="B584" t="s">
        <v>606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593</v>
      </c>
      <c r="B585" t="s">
        <v>764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593</v>
      </c>
      <c r="B586" t="s">
        <v>607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593</v>
      </c>
      <c r="B587" t="s">
        <v>608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609</v>
      </c>
      <c r="B588" t="s">
        <v>610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609</v>
      </c>
      <c r="B589" t="s">
        <v>611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609</v>
      </c>
      <c r="B590" t="s">
        <v>612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609</v>
      </c>
      <c r="B591" t="s">
        <v>613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609</v>
      </c>
      <c r="B592" t="s">
        <v>614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609</v>
      </c>
      <c r="B593" t="s">
        <v>765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609</v>
      </c>
      <c r="B594" t="s">
        <v>615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609</v>
      </c>
      <c r="B595" t="s">
        <v>616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609</v>
      </c>
      <c r="B596" t="s">
        <v>712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609</v>
      </c>
      <c r="B597" t="s">
        <v>617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609</v>
      </c>
      <c r="B598" t="s">
        <v>766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609</v>
      </c>
      <c r="B599" t="s">
        <v>618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609</v>
      </c>
      <c r="B600" t="s">
        <v>619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609</v>
      </c>
      <c r="B601" t="s">
        <v>620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609</v>
      </c>
      <c r="B602" t="s">
        <v>621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622</v>
      </c>
      <c r="B603" t="s">
        <v>623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622</v>
      </c>
      <c r="B604" t="s">
        <v>624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622</v>
      </c>
      <c r="B605" t="s">
        <v>625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622</v>
      </c>
      <c r="B606" t="s">
        <v>767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622</v>
      </c>
      <c r="B607" t="s">
        <v>626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622</v>
      </c>
      <c r="B608" t="s">
        <v>627</v>
      </c>
      <c r="C608">
        <v>1.3182</v>
      </c>
      <c r="D608">
        <v>0.9103</v>
      </c>
      <c r="E608">
        <v>1.3283</v>
      </c>
    </row>
    <row r="609" spans="1:5" x14ac:dyDescent="0.25">
      <c r="A609" t="s">
        <v>622</v>
      </c>
      <c r="B609" t="s">
        <v>628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622</v>
      </c>
      <c r="B610" t="s">
        <v>629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622</v>
      </c>
      <c r="B611" t="s">
        <v>630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622</v>
      </c>
      <c r="B612" t="s">
        <v>768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622</v>
      </c>
      <c r="B613" t="s">
        <v>769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622</v>
      </c>
      <c r="B614" t="s">
        <v>631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622</v>
      </c>
      <c r="B615" t="s">
        <v>632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622</v>
      </c>
      <c r="B616" t="s">
        <v>770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622</v>
      </c>
      <c r="B617" t="s">
        <v>633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622</v>
      </c>
      <c r="B618" t="s">
        <v>634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635</v>
      </c>
      <c r="B619" t="s">
        <v>636</v>
      </c>
      <c r="C619">
        <v>1.125</v>
      </c>
      <c r="D619">
        <v>1.4815</v>
      </c>
      <c r="E619">
        <v>1.1852</v>
      </c>
    </row>
    <row r="620" spans="1:5" x14ac:dyDescent="0.25">
      <c r="A620" t="s">
        <v>635</v>
      </c>
      <c r="B620" t="s">
        <v>637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635</v>
      </c>
      <c r="B621" t="s">
        <v>638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635</v>
      </c>
      <c r="B622" t="s">
        <v>639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635</v>
      </c>
      <c r="B623" t="s">
        <v>640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635</v>
      </c>
      <c r="B624" t="s">
        <v>641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635</v>
      </c>
      <c r="B625" t="s">
        <v>642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635</v>
      </c>
      <c r="B626" t="s">
        <v>713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635</v>
      </c>
      <c r="B627" t="s">
        <v>643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635</v>
      </c>
      <c r="B628" t="s">
        <v>644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635</v>
      </c>
      <c r="B629" t="s">
        <v>645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635</v>
      </c>
      <c r="B630" t="s">
        <v>646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635</v>
      </c>
      <c r="B631" t="s">
        <v>647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635</v>
      </c>
      <c r="B632" t="s">
        <v>771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635</v>
      </c>
      <c r="B633" t="s">
        <v>772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635</v>
      </c>
      <c r="B634" t="s">
        <v>773</v>
      </c>
      <c r="C634">
        <v>1.125</v>
      </c>
      <c r="D634">
        <v>1.1111</v>
      </c>
      <c r="E634">
        <v>1.5084</v>
      </c>
    </row>
    <row r="635" spans="1:5" x14ac:dyDescent="0.25">
      <c r="A635" t="s">
        <v>648</v>
      </c>
      <c r="B635" t="s">
        <v>649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648</v>
      </c>
      <c r="B636" t="s">
        <v>650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648</v>
      </c>
      <c r="B637" t="s">
        <v>774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648</v>
      </c>
      <c r="B638" t="s">
        <v>775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648</v>
      </c>
      <c r="B639" t="s">
        <v>651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648</v>
      </c>
      <c r="B640" t="s">
        <v>652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648</v>
      </c>
      <c r="B641" t="s">
        <v>653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648</v>
      </c>
      <c r="B642" t="s">
        <v>654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648</v>
      </c>
      <c r="B643" t="s">
        <v>655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648</v>
      </c>
      <c r="B644" t="s">
        <v>656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648</v>
      </c>
      <c r="B645" t="s">
        <v>657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648</v>
      </c>
      <c r="B646" t="s">
        <v>658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648</v>
      </c>
      <c r="B647" t="s">
        <v>659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648</v>
      </c>
      <c r="B648" t="s">
        <v>660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648</v>
      </c>
      <c r="B649" t="s">
        <v>661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648</v>
      </c>
      <c r="B650" t="s">
        <v>662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648</v>
      </c>
      <c r="B651" t="s">
        <v>663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648</v>
      </c>
      <c r="B652" t="s">
        <v>664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648</v>
      </c>
      <c r="B653" t="s">
        <v>665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648</v>
      </c>
      <c r="B654" t="s">
        <v>666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648</v>
      </c>
      <c r="B655" t="s">
        <v>667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648</v>
      </c>
      <c r="B656" t="s">
        <v>668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648</v>
      </c>
      <c r="B657" t="s">
        <v>669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648</v>
      </c>
      <c r="B658" t="s">
        <v>670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648</v>
      </c>
      <c r="B659" t="s">
        <v>671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648</v>
      </c>
      <c r="B660" t="s">
        <v>672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648</v>
      </c>
      <c r="B661" t="s">
        <v>673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648</v>
      </c>
      <c r="B662" t="s">
        <v>674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675</v>
      </c>
      <c r="B663" t="s">
        <v>676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675</v>
      </c>
      <c r="B664" t="s">
        <v>677</v>
      </c>
      <c r="C664">
        <v>1.5</v>
      </c>
      <c r="D664">
        <v>0.8</v>
      </c>
      <c r="E664">
        <v>1.5085999999999999</v>
      </c>
    </row>
    <row r="665" spans="1:5" x14ac:dyDescent="0.25">
      <c r="A665" t="s">
        <v>675</v>
      </c>
      <c r="B665" t="s">
        <v>678</v>
      </c>
      <c r="C665">
        <v>1.5</v>
      </c>
      <c r="D665">
        <v>1.2</v>
      </c>
      <c r="E665">
        <v>0.88</v>
      </c>
    </row>
    <row r="666" spans="1:5" x14ac:dyDescent="0.25">
      <c r="A666" t="s">
        <v>675</v>
      </c>
      <c r="B666" t="s">
        <v>679</v>
      </c>
      <c r="C666">
        <v>1.5</v>
      </c>
      <c r="D666">
        <v>1.5</v>
      </c>
      <c r="E666">
        <v>0.78569999999999995</v>
      </c>
    </row>
    <row r="667" spans="1:5" x14ac:dyDescent="0.25">
      <c r="A667" t="s">
        <v>675</v>
      </c>
      <c r="B667" t="s">
        <v>680</v>
      </c>
      <c r="C667">
        <v>1.5</v>
      </c>
      <c r="D667">
        <v>0.4</v>
      </c>
      <c r="E667">
        <v>0.62860000000000005</v>
      </c>
    </row>
    <row r="668" spans="1:5" x14ac:dyDescent="0.25">
      <c r="A668" t="s">
        <v>675</v>
      </c>
      <c r="B668" t="s">
        <v>681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675</v>
      </c>
      <c r="B669" t="s">
        <v>682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675</v>
      </c>
      <c r="B670" t="s">
        <v>776</v>
      </c>
      <c r="C670">
        <v>1.5</v>
      </c>
      <c r="D670">
        <v>0.5</v>
      </c>
      <c r="E670">
        <v>1.1000000000000001</v>
      </c>
    </row>
    <row r="671" spans="1:5" x14ac:dyDescent="0.25">
      <c r="A671" t="s">
        <v>675</v>
      </c>
      <c r="B671" t="s">
        <v>683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675</v>
      </c>
      <c r="B672" t="s">
        <v>684</v>
      </c>
      <c r="C672">
        <v>1.5</v>
      </c>
      <c r="D672">
        <v>0.5333</v>
      </c>
      <c r="E672">
        <v>1.3829</v>
      </c>
    </row>
    <row r="673" spans="1:5" x14ac:dyDescent="0.25">
      <c r="A673" t="s">
        <v>675</v>
      </c>
      <c r="B673" t="s">
        <v>681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675</v>
      </c>
      <c r="B674" t="s">
        <v>682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675</v>
      </c>
      <c r="B675" t="s">
        <v>683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675</v>
      </c>
      <c r="B676" t="s">
        <v>684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675</v>
      </c>
      <c r="B677" t="s">
        <v>683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675</v>
      </c>
      <c r="B678" t="s">
        <v>684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2" activePane="bottomRight" state="frozen"/>
      <selection pane="topRight" activeCell="M1" sqref="M1"/>
      <selection pane="bottomLeft" activeCell="A2" sqref="A2"/>
      <selection pane="bottomRight" activeCell="A17" sqref="A17:XFD1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384</v>
      </c>
      <c r="E1" t="s">
        <v>3</v>
      </c>
      <c r="F1" t="s">
        <v>4</v>
      </c>
      <c r="G1" t="s">
        <v>5</v>
      </c>
      <c r="H1" t="s">
        <v>6</v>
      </c>
      <c r="I1" t="s">
        <v>383</v>
      </c>
      <c r="J1" t="s">
        <v>7</v>
      </c>
      <c r="K1" s="2" t="s">
        <v>8</v>
      </c>
      <c r="L1" s="2" t="s">
        <v>9</v>
      </c>
      <c r="M1" s="4" t="s">
        <v>385</v>
      </c>
      <c r="N1" s="6" t="s">
        <v>386</v>
      </c>
      <c r="O1" s="4" t="s">
        <v>387</v>
      </c>
      <c r="P1" s="6" t="s">
        <v>388</v>
      </c>
      <c r="Q1" s="6" t="s">
        <v>389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6" t="s">
        <v>399</v>
      </c>
      <c r="X1" s="6" t="s">
        <v>395</v>
      </c>
      <c r="Y1" s="6" t="s">
        <v>401</v>
      </c>
      <c r="Z1" s="6" t="s">
        <v>400</v>
      </c>
      <c r="AA1" s="6" t="s">
        <v>396</v>
      </c>
      <c r="AB1" s="6" t="s">
        <v>402</v>
      </c>
      <c r="AC1" s="6" t="s">
        <v>397</v>
      </c>
      <c r="AD1" s="6" t="s">
        <v>403</v>
      </c>
      <c r="AE1" s="6" t="s">
        <v>398</v>
      </c>
      <c r="AF1" s="6" t="s">
        <v>404</v>
      </c>
      <c r="AG1" s="6" t="s">
        <v>405</v>
      </c>
      <c r="AH1" s="6" t="s">
        <v>406</v>
      </c>
      <c r="AI1" s="6" t="s">
        <v>407</v>
      </c>
      <c r="AJ1" s="6" t="s">
        <v>408</v>
      </c>
      <c r="AK1" s="6" t="s">
        <v>409</v>
      </c>
      <c r="AL1" s="7" t="s">
        <v>410</v>
      </c>
      <c r="AM1" s="7" t="s">
        <v>411</v>
      </c>
      <c r="AN1" s="7" t="s">
        <v>412</v>
      </c>
      <c r="AO1" s="7" t="s">
        <v>413</v>
      </c>
      <c r="AP1" s="7" t="s">
        <v>414</v>
      </c>
      <c r="AQ1" s="7" t="s">
        <v>415</v>
      </c>
      <c r="AR1" s="7" t="s">
        <v>416</v>
      </c>
      <c r="AS1" s="7" t="s">
        <v>417</v>
      </c>
      <c r="AT1" s="7" t="s">
        <v>418</v>
      </c>
      <c r="AU1" s="7" t="s">
        <v>419</v>
      </c>
      <c r="AV1" s="7" t="s">
        <v>420</v>
      </c>
      <c r="AW1" s="6" t="s">
        <v>421</v>
      </c>
      <c r="AX1" s="6" t="s">
        <v>423</v>
      </c>
      <c r="AY1" s="6" t="s">
        <v>422</v>
      </c>
      <c r="AZ1" s="6" t="s">
        <v>424</v>
      </c>
      <c r="BA1" s="6" t="s">
        <v>425</v>
      </c>
      <c r="BB1" s="6" t="s">
        <v>426</v>
      </c>
      <c r="BC1" s="6" t="s">
        <v>427</v>
      </c>
      <c r="BD1" s="6" t="s">
        <v>428</v>
      </c>
      <c r="BE1" s="6" t="s">
        <v>429</v>
      </c>
      <c r="BF1" s="6" t="s">
        <v>430</v>
      </c>
      <c r="BG1" s="6" t="s">
        <v>431</v>
      </c>
      <c r="BH1" s="6" t="s">
        <v>432</v>
      </c>
      <c r="BI1" s="6" t="s">
        <v>433</v>
      </c>
      <c r="BJ1" s="9" t="s">
        <v>434</v>
      </c>
      <c r="BK1" s="9" t="s">
        <v>435</v>
      </c>
      <c r="BL1" s="9" t="s">
        <v>436</v>
      </c>
      <c r="BM1" s="9" t="s">
        <v>437</v>
      </c>
      <c r="BN1" s="9" t="s">
        <v>438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59</v>
      </c>
      <c r="B2" t="s">
        <v>234</v>
      </c>
      <c r="C2" t="s">
        <v>283</v>
      </c>
      <c r="D2" s="11">
        <v>44661</v>
      </c>
      <c r="E2" s="1">
        <f>VLOOKUP(A2,home!$A$2:$E$670,3,FALSE)</f>
        <v>1.806</v>
      </c>
      <c r="F2">
        <f>VLOOKUP(B2,home!$B$2:$E$670,3,FALSE)</f>
        <v>2.2147999999999999</v>
      </c>
      <c r="G2">
        <f>VLOOKUP(C2,away!$B$2:$E$670,4,FALSE)</f>
        <v>1.4626999999999999</v>
      </c>
      <c r="H2">
        <f>VLOOKUP(A2,away!$A$2:$E$670,3,FALSE)</f>
        <v>1.1493</v>
      </c>
      <c r="I2">
        <f>VLOOKUP(C2,away!$B$2:$E$670,3,FALSE)</f>
        <v>1.1666000000000001</v>
      </c>
      <c r="J2">
        <f>VLOOKUP(B2,home!$B$2:$E$670,4,FALSE)</f>
        <v>0.58009999999999995</v>
      </c>
      <c r="K2" s="3">
        <f>E2*F2*G2</f>
        <v>5.8506958557599988</v>
      </c>
      <c r="L2" s="3">
        <f>H2*I2*J2</f>
        <v>0.77778263773800005</v>
      </c>
      <c r="M2" s="5">
        <f>_xlfn.POISSON.DIST(0,$K2,FALSE) * _xlfn.POISSON.DIST(0,$L2,FALSE)</f>
        <v>1.3221732515917863E-3</v>
      </c>
      <c r="N2" s="5">
        <f>_xlfn.POISSON.DIST(1,K2,FALSE) * _xlfn.POISSON.DIST(0,L2,FALSE)</f>
        <v>7.7356335636847868E-3</v>
      </c>
      <c r="O2" s="5">
        <f>_xlfn.POISSON.DIST(0,K2,FALSE) * _xlfn.POISSON.DIST(1,L2,FALSE)</f>
        <v>1.028363399169688E-3</v>
      </c>
      <c r="P2" s="5">
        <f>_xlfn.POISSON.DIST(1,K2,FALSE) * _xlfn.POISSON.DIST(1,L2,FALSE)</f>
        <v>6.016641477737358E-3</v>
      </c>
      <c r="Q2" s="5">
        <f>_xlfn.POISSON.DIST(2,K2,FALSE) * _xlfn.POISSON.DIST(0,L2,FALSE)</f>
        <v>2.262941961636427E-2</v>
      </c>
      <c r="R2" s="5">
        <f>_xlfn.POISSON.DIST(0,K2,FALSE) * _xlfn.POISSON.DIST(2,L2,FALSE)</f>
        <v>3.9992159857970779E-4</v>
      </c>
      <c r="S2" s="5">
        <f>_xlfn.POISSON.DIST(2,K2,FALSE) * _xlfn.POISSON.DIST(2,L2,FALSE)</f>
        <v>6.8447865338464222E-3</v>
      </c>
      <c r="T2" s="5">
        <f>_xlfn.POISSON.DIST(2,K2,FALSE) * _xlfn.POISSON.DIST(1,L2,FALSE)</f>
        <v>1.760076967969584E-2</v>
      </c>
      <c r="U2" s="5">
        <f>_xlfn.POISSON.DIST(1,K2,FALSE) * _xlfn.POISSON.DIST(2,L2,FALSE)</f>
        <v>2.3398196394392103E-3</v>
      </c>
      <c r="V2" s="5">
        <f>_xlfn.POISSON.DIST(3,K2,FALSE) * _xlfn.POISSON.DIST(3,L2,FALSE)</f>
        <v>3.460853099766536E-3</v>
      </c>
      <c r="W2" s="5">
        <f>_xlfn.POISSON.DIST(3,K2,FALSE) * _xlfn.POISSON.DIST(0,L2,FALSE)</f>
        <v>4.4132617189238811E-2</v>
      </c>
      <c r="X2" s="5">
        <f>_xlfn.POISSON.DIST(3,K2,FALSE) * _xlfn.POISSON.DIST(1,L2,FALSE)</f>
        <v>3.432558340772756E-2</v>
      </c>
      <c r="Y2" s="5">
        <f>_xlfn.POISSON.DIST(3,K2,FALSE) * _xlfn.POISSON.DIST(2,L2,FALSE)</f>
        <v>1.3348921402379034E-2</v>
      </c>
      <c r="Z2" s="5">
        <f>_xlfn.POISSON.DIST(0,K2,FALSE) * _xlfn.POISSON.DIST(3,L2,FALSE)</f>
        <v>1.0368402527724092E-4</v>
      </c>
      <c r="AA2" s="5">
        <f>_xlfn.POISSON.DIST(1,K2,FALSE) * _xlfn.POISSON.DIST(3,L2,FALSE)</f>
        <v>6.0662369699806835E-4</v>
      </c>
      <c r="AB2" s="5">
        <f>_xlfn.POISSON.DIST(2,K2,FALSE) * _xlfn.POISSON.DIST(3,L2,FALSE)</f>
        <v>1.7745853750162043E-3</v>
      </c>
      <c r="AC2" s="5">
        <f>_xlfn.POISSON.DIST(4,K2,FALSE) * _xlfn.POISSON.DIST(4,L2,FALSE)</f>
        <v>9.8430331857712492E-4</v>
      </c>
      <c r="AD2" s="5">
        <f>_xlfn.POISSON.DIST(4,K2,FALSE) * _xlfn.POISSON.DIST(0,L2,FALSE)</f>
        <v>6.4551630123230508E-2</v>
      </c>
      <c r="AE2" s="5">
        <f>_xlfn.POISSON.DIST(4,K2,FALSE) * _xlfn.POISSON.DIST(1,L2,FALSE)</f>
        <v>5.0207137147533963E-2</v>
      </c>
      <c r="AF2" s="5">
        <f>_xlfn.POISSON.DIST(4,K2,FALSE) * _xlfn.POISSON.DIST(2,L2,FALSE)</f>
        <v>1.9525119781941245E-2</v>
      </c>
      <c r="AG2" s="5">
        <f>_xlfn.POISSON.DIST(4,K2,FALSE) * _xlfn.POISSON.DIST(3,L2,FALSE)</f>
        <v>5.0620997220495552E-3</v>
      </c>
      <c r="AH2" s="5">
        <f>_xlfn.POISSON.DIST(0,K2,FALSE) * _xlfn.POISSON.DIST(4,L2,FALSE)</f>
        <v>2.0160908667856477E-5</v>
      </c>
      <c r="AI2" s="5">
        <f>_xlfn.POISSON.DIST(1,K2,FALSE) * _xlfn.POISSON.DIST(4,L2,FALSE)</f>
        <v>1.1795534479138372E-4</v>
      </c>
      <c r="AJ2" s="5">
        <f>_xlfn.POISSON.DIST(2,K2,FALSE) * _xlfn.POISSON.DIST(4,L2,FALSE)</f>
        <v>3.4506042346784532E-4</v>
      </c>
      <c r="AK2" s="5">
        <f>_xlfn.POISSON.DIST(3,K2,FALSE) * _xlfn.POISSON.DIST(4,L2,FALSE)</f>
        <v>6.7294786319003748E-4</v>
      </c>
      <c r="AL2" s="5">
        <f>_xlfn.POISSON.DIST(5,K2,FALSE) * _xlfn.POISSON.DIST(5,L2,FALSE)</f>
        <v>1.791656325249607E-4</v>
      </c>
      <c r="AM2" s="5">
        <f>_xlfn.POISSON.DIST(5,K2,FALSE) * _xlfn.POISSON.DIST(0,L2,FALSE)</f>
        <v>7.5534390968907406E-2</v>
      </c>
      <c r="AN2" s="5">
        <f>_xlfn.POISSON.DIST(5,K2,FALSE) * _xlfn.POISSON.DIST(1,L2,FALSE)</f>
        <v>5.8749337847730163E-2</v>
      </c>
      <c r="AO2" s="5">
        <f>_xlfn.POISSON.DIST(5,K2,FALSE) * _xlfn.POISSON.DIST(2,L2,FALSE)</f>
        <v>2.2847107478284241E-2</v>
      </c>
      <c r="AP2" s="5">
        <f>_xlfn.POISSON.DIST(5,K2,FALSE) * _xlfn.POISSON.DIST(3,L2,FALSE)</f>
        <v>5.9233611730478341E-3</v>
      </c>
      <c r="AQ2" s="5">
        <f>_xlfn.POISSON.DIST(5,K2,FALSE) * _xlfn.POISSON.DIST(4,L2,FALSE)</f>
        <v>1.1517718693619997E-3</v>
      </c>
      <c r="AR2" s="5">
        <f>_xlfn.POISSON.DIST(0,K2,FALSE) * _xlfn.POISSON.DIST(5,L2,FALSE)</f>
        <v>3.1361609445760645E-6</v>
      </c>
      <c r="AS2" s="5">
        <f>_xlfn.POISSON.DIST(1,K2,FALSE) * _xlfn.POISSON.DIST(5,L2,FALSE)</f>
        <v>1.8348723841427543E-5</v>
      </c>
      <c r="AT2" s="5">
        <f>_xlfn.POISSON.DIST(2,K2,FALSE) * _xlfn.POISSON.DIST(5,L2,FALSE)</f>
        <v>5.3676401268762418E-5</v>
      </c>
      <c r="AU2" s="5">
        <f>_xlfn.POISSON.DIST(3,K2,FALSE) * _xlfn.POISSON.DIST(5,L2,FALSE)</f>
        <v>1.0468143281841965E-4</v>
      </c>
      <c r="AV2" s="5">
        <f>_xlfn.POISSON.DIST(4,K2,FALSE) * _xlfn.POISSON.DIST(5,L2,FALSE)</f>
        <v>1.5311480629143668E-4</v>
      </c>
      <c r="AW2" s="5">
        <f>_xlfn.POISSON.DIST(6,K2,FALSE) * _xlfn.POISSON.DIST(6,L2,FALSE)</f>
        <v>2.2647380295554544E-5</v>
      </c>
      <c r="AX2" s="5">
        <f>_xlfn.POISSON.DIST(6,K2,FALSE) * _xlfn.POISSON.DIST(0,L2,FALSE)</f>
        <v>7.3654791368190337E-2</v>
      </c>
      <c r="AY2" s="5">
        <f>_xlfn.POISSON.DIST(6,K2,FALSE) * _xlfn.POISSON.DIST(1,L2,FALSE)</f>
        <v>5.7287417912393154E-2</v>
      </c>
      <c r="AZ2" s="5">
        <f>_xlfn.POISSON.DIST(6,K2,FALSE) * _xlfn.POISSON.DIST(2,L2,FALSE)</f>
        <v>2.2278579506550149E-2</v>
      </c>
      <c r="BA2" s="5">
        <f>_xlfn.POISSON.DIST(6,K2,FALSE) * _xlfn.POISSON.DIST(3,L2,FALSE)</f>
        <v>5.7759641112201084E-3</v>
      </c>
      <c r="BB2" s="5">
        <f>_xlfn.POISSON.DIST(6,K2,FALSE) * _xlfn.POISSON.DIST(4,L2,FALSE)</f>
        <v>1.1231111504761998E-3</v>
      </c>
      <c r="BC2" s="5">
        <f>_xlfn.POISSON.DIST(6,K2,FALSE) * _xlfn.POISSON.DIST(5,L2,FALSE)</f>
        <v>1.7470727061806774E-4</v>
      </c>
      <c r="BD2" s="5">
        <f>_xlfn.POISSON.DIST(0,K2,FALSE) * _xlfn.POISSON.DIST(6,L2,FALSE)</f>
        <v>4.06541921973878E-7</v>
      </c>
      <c r="BE2" s="5">
        <f>_xlfn.POISSON.DIST(1,K2,FALSE) * _xlfn.POISSON.DIST(6,L2,FALSE)</f>
        <v>2.378553138085273E-6</v>
      </c>
      <c r="BF2" s="5">
        <f>_xlfn.POISSON.DIST(2,K2,FALSE) * _xlfn.POISSON.DIST(6,L2,FALSE)</f>
        <v>6.9580954938502246E-6</v>
      </c>
      <c r="BG2" s="5">
        <f>_xlfn.POISSON.DIST(3,K2,FALSE) * _xlfn.POISSON.DIST(6,L2,FALSE)</f>
        <v>1.3569900156617275E-5</v>
      </c>
      <c r="BH2" s="5">
        <f>_xlfn.POISSON.DIST(4,K2,FALSE) * _xlfn.POISSON.DIST(6,L2,FALSE)</f>
        <v>1.9848339652349415E-5</v>
      </c>
      <c r="BI2" s="5">
        <f>_xlfn.POISSON.DIST(5,K2,FALSE) * _xlfn.POISSON.DIST(6,L2,FALSE)</f>
        <v>2.3225319709543513E-5</v>
      </c>
      <c r="BJ2" s="8">
        <f>SUM(N2,Q2,T2,W2,X2,Y2,AD2,AE2,AF2,AG2,AM2,AN2,AO2,AP2,AQ2,AX2,AY2,AZ2,BA2,BB2,BC2)</f>
        <v>0.60361947229062518</v>
      </c>
      <c r="BK2" s="8">
        <f>SUM(M2,P2,S2,V2,AC2,AL2,AY2)</f>
        <v>7.6095341226437352E-2</v>
      </c>
      <c r="BL2" s="8">
        <f>SUM(O2,R2,U2,AA2,AB2,AH2,AI2,AJ2,AK2,AR2,AS2,AT2,AU2,AV2,BD2,BE2,BF2,BG2,BH2,BI2)</f>
        <v>7.7047825245570439E-3</v>
      </c>
      <c r="BM2" s="8">
        <f>SUM(S2:BI2)</f>
        <v>0.59112635662767166</v>
      </c>
      <c r="BN2" s="8">
        <f>SUM(M2:R2)</f>
        <v>3.9132152907127599E-2</v>
      </c>
    </row>
    <row r="3" spans="1:88" x14ac:dyDescent="0.25">
      <c r="A3" t="s">
        <v>178</v>
      </c>
      <c r="B3" t="s">
        <v>276</v>
      </c>
      <c r="C3" t="s">
        <v>260</v>
      </c>
      <c r="D3" s="11">
        <v>44661</v>
      </c>
      <c r="E3" s="1">
        <f>VLOOKUP(A3,home!$A$2:$E$670,3,FALSE)</f>
        <v>1.8412999999999999</v>
      </c>
      <c r="F3">
        <f>VLOOKUP(B3,home!$B$2:$E$670,3,FALSE)</f>
        <v>2.7155</v>
      </c>
      <c r="G3">
        <f>VLOOKUP(C3,away!$B$2:$E$670,4,FALSE)</f>
        <v>0.71430000000000005</v>
      </c>
      <c r="H3">
        <f>VLOOKUP(A3,away!$A$2:$E$670,3,FALSE)</f>
        <v>1.4127000000000001</v>
      </c>
      <c r="I3">
        <f>VLOOKUP(C3,away!$B$2:$E$670,3,FALSE)</f>
        <v>2.1873999999999998</v>
      </c>
      <c r="J3">
        <f>VLOOKUP(B3,home!$B$2:$E$670,4,FALSE)</f>
        <v>0.23599999999999999</v>
      </c>
      <c r="K3" s="3">
        <f t="shared" ref="K3" si="0">E3*F3*G3</f>
        <v>3.571535822145</v>
      </c>
      <c r="L3" s="3">
        <f t="shared" ref="L3" si="1">H3*I3*J3</f>
        <v>0.72927303527999998</v>
      </c>
      <c r="M3" s="5">
        <f t="shared" ref="M3:M20" si="2">_xlfn.POISSON.DIST(0,$K3,FALSE) * _xlfn.POISSON.DIST(0,$L3,FALSE)</f>
        <v>1.3557588419918002E-2</v>
      </c>
      <c r="N3" s="5">
        <f t="shared" ref="N3" si="3">_xlfn.POISSON.DIST(1,K3,FALSE) * _xlfn.POISSON.DIST(0,L3,FALSE)</f>
        <v>4.8421412703635369E-2</v>
      </c>
      <c r="O3" s="5">
        <f t="shared" ref="O3" si="4">_xlfn.POISSON.DIST(0,K3,FALSE) * _xlfn.POISSON.DIST(1,L3,FALSE)</f>
        <v>9.8871836580705814E-3</v>
      </c>
      <c r="P3" s="5">
        <f t="shared" ref="P3" si="5">_xlfn.POISSON.DIST(1,K3,FALSE) * _xlfn.POISSON.DIST(1,L3,FALSE)</f>
        <v>3.531243061492572E-2</v>
      </c>
      <c r="Q3" s="5">
        <f t="shared" ref="Q3" si="6">_xlfn.POISSON.DIST(2,K3,FALSE) * _xlfn.POISSON.DIST(0,L3,FALSE)</f>
        <v>8.646940501495036E-2</v>
      </c>
      <c r="R3" s="5">
        <f t="shared" ref="R3" si="7">_xlfn.POISSON.DIST(0,K3,FALSE) * _xlfn.POISSON.DIST(2,L3,FALSE)</f>
        <v>3.6052282183459722E-3</v>
      </c>
      <c r="S3" s="5">
        <f t="shared" ref="S3" si="8">_xlfn.POISSON.DIST(2,K3,FALSE) * _xlfn.POISSON.DIST(2,L3,FALSE)</f>
        <v>2.2993907863841999E-2</v>
      </c>
      <c r="T3" s="5">
        <f t="shared" ref="T3" si="9">_xlfn.POISSON.DIST(2,K3,FALSE) * _xlfn.POISSON.DIST(1,L3,FALSE)</f>
        <v>6.3059805454108511E-2</v>
      </c>
      <c r="U3" s="5">
        <f t="shared" ref="U3" si="10">_xlfn.POISSON.DIST(1,K3,FALSE) * _xlfn.POISSON.DIST(2,L3,FALSE)</f>
        <v>1.2876201728830635E-2</v>
      </c>
      <c r="V3" s="5">
        <f t="shared" ref="V3" si="11">_xlfn.POISSON.DIST(3,K3,FALSE) * _xlfn.POISSON.DIST(3,L3,FALSE)</f>
        <v>6.6545002191869367E-3</v>
      </c>
      <c r="W3" s="5">
        <f t="shared" ref="W3" si="12">_xlfn.POISSON.DIST(3,K3,FALSE) * _xlfn.POISSON.DIST(0,L3,FALSE)</f>
        <v>0.10294285917681992</v>
      </c>
      <c r="X3" s="5">
        <f t="shared" ref="X3" si="13">_xlfn.POISSON.DIST(3,K3,FALSE) * _xlfn.POISSON.DIST(1,L3,FALSE)</f>
        <v>7.5073451372281066E-2</v>
      </c>
      <c r="Y3" s="5">
        <f t="shared" ref="Y3" si="14">_xlfn.POISSON.DIST(3,K3,FALSE) * _xlfn.POISSON.DIST(2,L3,FALSE)</f>
        <v>2.7374521875604442E-2</v>
      </c>
      <c r="Z3" s="5">
        <f t="shared" ref="Z3" si="15">_xlfn.POISSON.DIST(0,K3,FALSE) * _xlfn.POISSON.DIST(3,L3,FALSE)</f>
        <v>8.7639857522342469E-4</v>
      </c>
      <c r="AA3" s="5">
        <f t="shared" ref="AA3" si="16">_xlfn.POISSON.DIST(1,K3,FALSE) * _xlfn.POISSON.DIST(3,L3,FALSE)</f>
        <v>3.1300889058873006E-3</v>
      </c>
      <c r="AB3" s="5">
        <f t="shared" ref="AB3" si="17">_xlfn.POISSON.DIST(2,K3,FALSE) * _xlfn.POISSON.DIST(3,L3,FALSE)</f>
        <v>5.5896123269375724E-3</v>
      </c>
      <c r="AC3" s="5">
        <f t="shared" ref="AC3" si="18">_xlfn.POISSON.DIST(4,K3,FALSE) * _xlfn.POISSON.DIST(4,L3,FALSE)</f>
        <v>1.0832797562738846E-3</v>
      </c>
      <c r="AD3" s="5">
        <f t="shared" ref="AD3" si="19">_xlfn.POISSON.DIST(4,K3,FALSE) * _xlfn.POISSON.DIST(0,L3,FALSE)</f>
        <v>9.1916027296010117E-2</v>
      </c>
      <c r="AE3" s="5">
        <f t="shared" ref="AE3" si="20">_xlfn.POISSON.DIST(4,K3,FALSE) * _xlfn.POISSON.DIST(1,L3,FALSE)</f>
        <v>6.7031880217040624E-2</v>
      </c>
      <c r="AF3" s="5">
        <f t="shared" ref="AF3" si="21">_xlfn.POISSON.DIST(4,K3,FALSE) * _xlfn.POISSON.DIST(2,L3,FALSE)</f>
        <v>2.4442271373203296E-2</v>
      </c>
      <c r="AG3" s="5">
        <f t="shared" ref="AG3" si="22">_xlfn.POISSON.DIST(4,K3,FALSE) * _xlfn.POISSON.DIST(3,L3,FALSE)</f>
        <v>5.9416964778244742E-3</v>
      </c>
      <c r="AH3" s="5">
        <f t="shared" ref="AH3" si="23">_xlfn.POISSON.DIST(0,K3,FALSE) * _xlfn.POISSON.DIST(4,L3,FALSE)</f>
        <v>1.5978346226706353E-4</v>
      </c>
      <c r="AI3" s="5">
        <f t="shared" ref="AI3" si="24">_xlfn.POISSON.DIST(1,K3,FALSE) * _xlfn.POISSON.DIST(4,L3,FALSE)</f>
        <v>5.7067235927317126E-4</v>
      </c>
      <c r="AJ3" s="5">
        <f t="shared" ref="AJ3" si="25">_xlfn.POISSON.DIST(2,K3,FALSE) * _xlfn.POISSON.DIST(4,L3,FALSE)</f>
        <v>1.0190883869260665E-3</v>
      </c>
      <c r="AK3" s="5">
        <f t="shared" ref="AK3" si="26">_xlfn.POISSON.DIST(3,K3,FALSE) * _xlfn.POISSON.DIST(4,L3,FALSE)</f>
        <v>1.2132368932794703E-3</v>
      </c>
      <c r="AL3" s="5">
        <f t="shared" ref="AL3" si="27">_xlfn.POISSON.DIST(5,K3,FALSE) * _xlfn.POISSON.DIST(5,L3,FALSE)</f>
        <v>1.1286149142505554E-4</v>
      </c>
      <c r="AM3" s="5">
        <f t="shared" ref="AM3" si="28">_xlfn.POISSON.DIST(5,K3,FALSE) * _xlfn.POISSON.DIST(0,L3,FALSE)</f>
        <v>6.5656276823391535E-2</v>
      </c>
      <c r="AN3" s="5">
        <f t="shared" ref="AN3" si="29">_xlfn.POISSON.DIST(5,K3,FALSE) * _xlfn.POISSON.DIST(1,L3,FALSE)</f>
        <v>4.7881352284178662E-2</v>
      </c>
      <c r="AO3" s="5">
        <f t="shared" ref="AO3" si="30">_xlfn.POISSON.DIST(5,K3,FALSE) * _xlfn.POISSON.DIST(2,L3,FALSE)</f>
        <v>1.7459289556796966E-2</v>
      </c>
      <c r="AP3" s="5">
        <f t="shared" ref="AP3" si="31">_xlfn.POISSON.DIST(5,K3,FALSE) * _xlfn.POISSON.DIST(3,L3,FALSE)</f>
        <v>4.244196362972576E-3</v>
      </c>
      <c r="AQ3" s="5">
        <f t="shared" ref="AQ3" si="32">_xlfn.POISSON.DIST(5,K3,FALSE) * _xlfn.POISSON.DIST(4,L3,FALSE)</f>
        <v>7.7379449098733668E-4</v>
      </c>
      <c r="AR3" s="5">
        <f t="shared" ref="AR3" si="33">_xlfn.POISSON.DIST(0,K3,FALSE) * _xlfn.POISSON.DIST(5,L3,FALSE)</f>
        <v>2.330515410300976E-5</v>
      </c>
      <c r="AS3" s="5">
        <f t="shared" ref="AS3" si="34">_xlfn.POISSON.DIST(1,K3,FALSE) * _xlfn.POISSON.DIST(5,L3,FALSE)</f>
        <v>8.3235192719508875E-5</v>
      </c>
      <c r="AT3" s="5">
        <f t="shared" ref="AT3" si="35">_xlfn.POISSON.DIST(2,K3,FALSE) * _xlfn.POISSON.DIST(5,L3,FALSE)</f>
        <v>1.4863873623043435E-4</v>
      </c>
      <c r="AU3" s="5">
        <f t="shared" ref="AU3" si="36">_xlfn.POISSON.DIST(3,K3,FALSE) * _xlfn.POISSON.DIST(5,L3,FALSE)</f>
        <v>1.7695619033511939E-4</v>
      </c>
      <c r="AV3" s="5">
        <f t="shared" ref="AV3" si="37">_xlfn.POISSON.DIST(4,K3,FALSE) * _xlfn.POISSON.DIST(5,L3,FALSE)</f>
        <v>1.5800134318304693E-4</v>
      </c>
      <c r="AW3" s="5">
        <f t="shared" ref="AW3" si="38">_xlfn.POISSON.DIST(6,K3,FALSE) * _xlfn.POISSON.DIST(6,L3,FALSE)</f>
        <v>8.1656065584093775E-6</v>
      </c>
      <c r="AX3" s="5">
        <f t="shared" ref="AX3" si="39">_xlfn.POISSON.DIST(6,K3,FALSE) * _xlfn.POISSON.DIST(0,L3,FALSE)</f>
        <v>3.908229077056858E-2</v>
      </c>
      <c r="AY3" s="5">
        <f t="shared" ref="AY3" si="40">_xlfn.POISSON.DIST(6,K3,FALSE) * _xlfn.POISSON.DIST(1,L3,FALSE)</f>
        <v>2.8501660815948082E-2</v>
      </c>
      <c r="AZ3" s="5">
        <f t="shared" ref="AZ3" si="41">_xlfn.POISSON.DIST(6,K3,FALSE) * _xlfn.POISSON.DIST(2,L3,FALSE)</f>
        <v>1.0392746346883747E-2</v>
      </c>
      <c r="BA3" s="5">
        <f t="shared" ref="BA3" si="42">_xlfn.POISSON.DIST(6,K3,FALSE) * _xlfn.POISSON.DIST(3,L3,FALSE)</f>
        <v>2.5263832244290141E-3</v>
      </c>
      <c r="BB3" s="5">
        <f t="shared" ref="BB3" si="43">_xlfn.POISSON.DIST(6,K3,FALSE) * _xlfn.POISSON.DIST(4,L3,FALSE)</f>
        <v>4.6060579058995505E-4</v>
      </c>
      <c r="BC3" s="5">
        <f t="shared" ref="BC3" si="44">_xlfn.POISSON.DIST(6,K3,FALSE) * _xlfn.POISSON.DIST(5,L3,FALSE)</f>
        <v>6.7181476594216125E-5</v>
      </c>
      <c r="BD3" s="5">
        <f t="shared" ref="BD3" si="45">_xlfn.POISSON.DIST(0,K3,FALSE) * _xlfn.POISSON.DIST(6,L3,FALSE)</f>
        <v>2.832636745061678E-6</v>
      </c>
      <c r="BE3" s="5">
        <f t="shared" ref="BE3" si="46">_xlfn.POISSON.DIST(1,K3,FALSE) * _xlfn.POISSON.DIST(6,L3,FALSE)</f>
        <v>1.0116863606111996E-5</v>
      </c>
      <c r="BF3" s="5">
        <f t="shared" ref="BF3" si="47">_xlfn.POISSON.DIST(2,K3,FALSE) * _xlfn.POISSON.DIST(6,L3,FALSE)</f>
        <v>1.8066370388492022E-5</v>
      </c>
      <c r="BG3" s="5">
        <f t="shared" ref="BG3" si="48">_xlfn.POISSON.DIST(3,K3,FALSE) * _xlfn.POISSON.DIST(6,L3,FALSE)</f>
        <v>2.1508229672879647E-5</v>
      </c>
      <c r="BH3" s="5">
        <f t="shared" ref="BH3" si="49">_xlfn.POISSON.DIST(4,K3,FALSE) * _xlfn.POISSON.DIST(6,L3,FALSE)</f>
        <v>1.9204353186902922E-5</v>
      </c>
      <c r="BI3" s="5">
        <f t="shared" ref="BI3" si="50">_xlfn.POISSON.DIST(5,K3,FALSE) * _xlfn.POISSON.DIST(6,L3,FALSE)</f>
        <v>1.3717807069629654E-5</v>
      </c>
      <c r="BJ3" s="8">
        <f t="shared" ref="BJ3" si="51">SUM(N3,Q3,T3,W3,X3,Y3,AD3,AE3,AF3,AG3,AM3,AN3,AO3,AP3,AQ3,AX3,AY3,AZ3,BA3,BB3,BC3)</f>
        <v>0.8097191089048188</v>
      </c>
      <c r="BK3" s="8">
        <f t="shared" ref="BK3" si="52">SUM(M3,P3,S3,V3,AC3,AL3,AY3)</f>
        <v>0.1082162291815197</v>
      </c>
      <c r="BL3" s="8">
        <f t="shared" ref="BL3" si="53">SUM(O3,R3,U3,AA3,AB3,AH3,AI3,AJ3,AK3,AR3,AS3,AT3,AU3,AV3,BD3,BE3,BF3,BG3,BH3,BI3)</f>
        <v>3.8726678817058047E-2</v>
      </c>
      <c r="BM3" s="8">
        <f t="shared" ref="BM3" si="54">SUM(S3:BI3)</f>
        <v>0.73179167163938397</v>
      </c>
      <c r="BN3" s="8">
        <f t="shared" ref="BN3" si="55">SUM(M3:R3)</f>
        <v>0.197253248629846</v>
      </c>
    </row>
    <row r="4" spans="1:88" x14ac:dyDescent="0.25">
      <c r="A4" t="s">
        <v>10</v>
      </c>
      <c r="B4" t="s">
        <v>219</v>
      </c>
      <c r="C4" t="s">
        <v>311</v>
      </c>
      <c r="D4" s="11">
        <v>44661</v>
      </c>
      <c r="E4" s="1">
        <f>VLOOKUP(A4,home!$A$2:$E$670,3,FALSE)</f>
        <v>1.5185</v>
      </c>
      <c r="F4">
        <f>VLOOKUP(B4,home!$B$2:$E$670,3,FALSE)</f>
        <v>1.6464000000000001</v>
      </c>
      <c r="G4">
        <f>VLOOKUP(C4,away!$B$2:$E$670,4,FALSE)</f>
        <v>0.24690000000000001</v>
      </c>
      <c r="H4">
        <f>VLOOKUP(A4,away!$A$2:$E$670,3,FALSE)</f>
        <v>1.4074</v>
      </c>
      <c r="I4">
        <f>VLOOKUP(C4,away!$B$2:$E$670,3,FALSE)</f>
        <v>1.2821</v>
      </c>
      <c r="J4">
        <f>VLOOKUP(B4,home!$B$2:$E$670,4,FALSE)</f>
        <v>0.71050000000000002</v>
      </c>
      <c r="K4" s="3">
        <f t="shared" ref="K4" si="56">E4*F4*G4</f>
        <v>0.61726441895999995</v>
      </c>
      <c r="L4" s="3">
        <f t="shared" ref="L4" si="57">H4*I4*J4</f>
        <v>1.2820457671700001</v>
      </c>
      <c r="M4" s="5">
        <f t="shared" si="2"/>
        <v>0.14967182932447881</v>
      </c>
      <c r="N4" s="5">
        <f t="shared" ref="N4" si="58">_xlfn.POISSON.DIST(1,K4,FALSE) * _xlfn.POISSON.DIST(0,L4,FALSE)</f>
        <v>9.2387094762654706E-2</v>
      </c>
      <c r="O4" s="5">
        <f t="shared" ref="O4" si="59">_xlfn.POISSON.DIST(0,K4,FALSE) * _xlfn.POISSON.DIST(1,L4,FALSE)</f>
        <v>0.1918861352500387</v>
      </c>
      <c r="P4" s="5">
        <f t="shared" ref="P4" si="60">_xlfn.POISSON.DIST(1,K4,FALSE) * _xlfn.POISSON.DIST(1,L4,FALSE)</f>
        <v>0.11844448378159513</v>
      </c>
      <c r="Q4" s="5">
        <f t="shared" ref="Q4" si="61">_xlfn.POISSON.DIST(2,K4,FALSE) * _xlfn.POISSON.DIST(0,L4,FALSE)</f>
        <v>2.8513633184036248E-2</v>
      </c>
      <c r="R4" s="5">
        <f t="shared" ref="R4" si="62">_xlfn.POISSON.DIST(0,K4,FALSE) * _xlfn.POISSON.DIST(2,L4,FALSE)</f>
        <v>0.12300340373796118</v>
      </c>
      <c r="S4" s="5">
        <f t="shared" ref="S4" si="63">_xlfn.POISSON.DIST(2,K4,FALSE) * _xlfn.POISSON.DIST(2,L4,FALSE)</f>
        <v>2.3433093257439887E-2</v>
      </c>
      <c r="T4" s="5">
        <f t="shared" ref="T4" si="64">_xlfn.POISSON.DIST(2,K4,FALSE) * _xlfn.POISSON.DIST(1,L4,FALSE)</f>
        <v>3.6555782730231717E-2</v>
      </c>
      <c r="U4" s="5">
        <f t="shared" ref="U4" si="65">_xlfn.POISSON.DIST(1,K4,FALSE) * _xlfn.POISSON.DIST(2,L4,FALSE)</f>
        <v>7.5925624538414907E-2</v>
      </c>
      <c r="V4" s="5">
        <f t="shared" ref="V4" si="66">_xlfn.POISSON.DIST(3,K4,FALSE) * _xlfn.POISSON.DIST(3,L4,FALSE)</f>
        <v>2.06044907033559E-3</v>
      </c>
      <c r="W4" s="5">
        <f t="shared" ref="W4" si="67">_xlfn.POISSON.DIST(3,K4,FALSE) * _xlfn.POISSON.DIST(0,L4,FALSE)</f>
        <v>5.8668170732609042E-3</v>
      </c>
      <c r="X4" s="5">
        <f t="shared" ref="X4" si="68">_xlfn.POISSON.DIST(3,K4,FALSE) * _xlfn.POISSON.DIST(1,L4,FALSE)</f>
        <v>7.5215279955348291E-3</v>
      </c>
      <c r="Y4" s="5">
        <f t="shared" ref="Y4" si="69">_xlfn.POISSON.DIST(3,K4,FALSE) * _xlfn.POISSON.DIST(2,L4,FALSE)</f>
        <v>4.8214715646630428E-3</v>
      </c>
      <c r="Z4" s="5">
        <f t="shared" ref="Z4" si="70">_xlfn.POISSON.DIST(0,K4,FALSE) * _xlfn.POISSON.DIST(3,L4,FALSE)</f>
        <v>5.2565331036585221E-2</v>
      </c>
      <c r="AA4" s="5">
        <f t="shared" ref="AA4" si="71">_xlfn.POISSON.DIST(1,K4,FALSE) * _xlfn.POISSON.DIST(3,L4,FALSE)</f>
        <v>3.2446708519737834E-2</v>
      </c>
      <c r="AB4" s="5">
        <f t="shared" ref="AB4" si="72">_xlfn.POISSON.DIST(2,K4,FALSE) * _xlfn.POISSON.DIST(3,L4,FALSE)</f>
        <v>1.0014099340800223E-2</v>
      </c>
      <c r="AC4" s="5">
        <f t="shared" ref="AC4" si="73">_xlfn.POISSON.DIST(4,K4,FALSE) * _xlfn.POISSON.DIST(4,L4,FALSE)</f>
        <v>1.0190997013083727E-4</v>
      </c>
      <c r="AD4" s="5">
        <f t="shared" ref="AD4" si="74">_xlfn.POISSON.DIST(4,K4,FALSE) * _xlfn.POISSON.DIST(0,L4,FALSE)</f>
        <v>9.0534435796774972E-4</v>
      </c>
      <c r="AE4" s="5">
        <f t="shared" ref="AE4" si="75">_xlfn.POISSON.DIST(4,K4,FALSE) * _xlfn.POISSON.DIST(1,L4,FALSE)</f>
        <v>1.1606929019637945E-3</v>
      </c>
      <c r="AF4" s="5">
        <f t="shared" ref="AF4" si="76">_xlfn.POISSON.DIST(4,K4,FALSE) * _xlfn.POISSON.DIST(2,L4,FALSE)</f>
        <v>7.4403071097347358E-4</v>
      </c>
      <c r="AG4" s="5">
        <f t="shared" ref="AG4" si="77">_xlfn.POISSON.DIST(4,K4,FALSE) * _xlfn.POISSON.DIST(3,L4,FALSE)</f>
        <v>3.1796047454934247E-4</v>
      </c>
      <c r="AH4" s="5">
        <f t="shared" ref="AH4" si="78">_xlfn.POISSON.DIST(0,K4,FALSE) * _xlfn.POISSON.DIST(4,L4,FALSE)</f>
        <v>1.6847790038835981E-2</v>
      </c>
      <c r="AI4" s="5">
        <f t="shared" ref="AI4" si="79">_xlfn.POISSON.DIST(1,K4,FALSE) * _xlfn.POISSON.DIST(4,L4,FALSE)</f>
        <v>1.0399541329082168E-2</v>
      </c>
      <c r="AJ4" s="5">
        <f t="shared" ref="AJ4" si="80">_xlfn.POISSON.DIST(2,K4,FALSE) * _xlfn.POISSON.DIST(4,L4,FALSE)</f>
        <v>3.2096334179732042E-3</v>
      </c>
      <c r="AK4" s="5">
        <f t="shared" ref="AK4" si="81">_xlfn.POISSON.DIST(3,K4,FALSE) * _xlfn.POISSON.DIST(4,L4,FALSE)</f>
        <v>6.6039750227327631E-4</v>
      </c>
      <c r="AL4" s="5">
        <f t="shared" ref="AL4" si="82">_xlfn.POISSON.DIST(5,K4,FALSE) * _xlfn.POISSON.DIST(5,L4,FALSE)</f>
        <v>3.2259039951135656E-6</v>
      </c>
      <c r="AM4" s="5">
        <f t="shared" ref="AM4" si="83">_xlfn.POISSON.DIST(5,K4,FALSE) * _xlfn.POISSON.DIST(0,L4,FALSE)</f>
        <v>1.1176737181593545E-4</v>
      </c>
      <c r="AN4" s="5">
        <f t="shared" ref="AN4" si="84">_xlfn.POISSON.DIST(5,K4,FALSE) * _xlfn.POISSON.DIST(1,L4,FALSE)</f>
        <v>1.4329088594433557E-4</v>
      </c>
      <c r="AO4" s="5">
        <f t="shared" ref="AO4" si="85">_xlfn.POISSON.DIST(5,K4,FALSE) * _xlfn.POISSON.DIST(2,L4,FALSE)</f>
        <v>9.1852736899487381E-5</v>
      </c>
      <c r="AP4" s="5">
        <f t="shared" ref="AP4" si="86">_xlfn.POISSON.DIST(5,K4,FALSE) * _xlfn.POISSON.DIST(3,L4,FALSE)</f>
        <v>3.9253137514989147E-5</v>
      </c>
      <c r="AQ4" s="5">
        <f t="shared" ref="AQ4" si="87">_xlfn.POISSON.DIST(5,K4,FALSE) * _xlfn.POISSON.DIST(4,L4,FALSE)</f>
        <v>1.2581079699808445E-5</v>
      </c>
      <c r="AR4" s="5">
        <f t="shared" ref="AR4" si="88">_xlfn.POISSON.DIST(0,K4,FALSE) * _xlfn.POISSON.DIST(5,L4,FALSE)</f>
        <v>4.3199275810917107E-3</v>
      </c>
      <c r="AS4" s="5">
        <f t="shared" ref="AS4" si="89">_xlfn.POISSON.DIST(1,K4,FALSE) * _xlfn.POISSON.DIST(5,L4,FALSE)</f>
        <v>2.6665375882918532E-3</v>
      </c>
      <c r="AT4" s="5">
        <f t="shared" ref="AT4" si="90">_xlfn.POISSON.DIST(2,K4,FALSE) * _xlfn.POISSON.DIST(5,L4,FALSE)</f>
        <v>8.2297938753598501E-4</v>
      </c>
      <c r="AU4" s="5">
        <f t="shared" ref="AU4" si="91">_xlfn.POISSON.DIST(3,K4,FALSE) * _xlfn.POISSON.DIST(5,L4,FALSE)</f>
        <v>1.6933196448781884E-4</v>
      </c>
      <c r="AV4" s="5">
        <f t="shared" ref="AV4" si="92">_xlfn.POISSON.DIST(4,K4,FALSE) * _xlfn.POISSON.DIST(5,L4,FALSE)</f>
        <v>2.6130649167732206E-5</v>
      </c>
      <c r="AW4" s="5">
        <f t="shared" ref="AW4" si="93">_xlfn.POISSON.DIST(6,K4,FALSE) * _xlfn.POISSON.DIST(6,L4,FALSE)</f>
        <v>7.0912649204061849E-8</v>
      </c>
      <c r="AX4" s="5">
        <f t="shared" ref="AX4" si="94">_xlfn.POISSON.DIST(6,K4,FALSE) * _xlfn.POISSON.DIST(0,L4,FALSE)</f>
        <v>1.1498336970441611E-5</v>
      </c>
      <c r="AY4" s="5">
        <f t="shared" ref="AY4" si="95">_xlfn.POISSON.DIST(6,K4,FALSE) * _xlfn.POISSON.DIST(1,L4,FALSE)</f>
        <v>1.4741394242448986E-5</v>
      </c>
      <c r="AZ4" s="5">
        <f t="shared" ref="AZ4" si="96">_xlfn.POISSON.DIST(6,K4,FALSE) * _xlfn.POISSON.DIST(2,L4,FALSE)</f>
        <v>9.4495710453579697E-6</v>
      </c>
      <c r="BA4" s="5">
        <f t="shared" ref="BA4" si="97">_xlfn.POISSON.DIST(6,K4,FALSE) * _xlfn.POISSON.DIST(3,L4,FALSE)</f>
        <v>4.0382608534244585E-6</v>
      </c>
      <c r="BB4" s="5">
        <f t="shared" ref="BB4" si="98">_xlfn.POISSON.DIST(6,K4,FALSE) * _xlfn.POISSON.DIST(4,L4,FALSE)</f>
        <v>1.294308808465285E-6</v>
      </c>
      <c r="BC4" s="5">
        <f t="shared" ref="BC4" si="99">_xlfn.POISSON.DIST(6,K4,FALSE) * _xlfn.POISSON.DIST(5,L4,FALSE)</f>
        <v>3.3187262586075288E-7</v>
      </c>
      <c r="BD4" s="5">
        <f t="shared" ref="BD4" si="100">_xlfn.POISSON.DIST(0,K4,FALSE) * _xlfn.POISSON.DIST(6,L4,FALSE)</f>
        <v>9.2305747830326041E-4</v>
      </c>
      <c r="BE4" s="5">
        <f t="shared" ref="BE4" si="101">_xlfn.POISSON.DIST(1,K4,FALSE) * _xlfn.POISSON.DIST(6,L4,FALSE)</f>
        <v>5.6977053801154486E-4</v>
      </c>
      <c r="BF4" s="5">
        <f t="shared" ref="BF4" si="102">_xlfn.POISSON.DIST(2,K4,FALSE) * _xlfn.POISSON.DIST(6,L4,FALSE)</f>
        <v>1.7584954004311136E-4</v>
      </c>
      <c r="BG4" s="5">
        <f t="shared" ref="BG4" si="103">_xlfn.POISSON.DIST(3,K4,FALSE) * _xlfn.POISSON.DIST(6,L4,FALSE)</f>
        <v>3.6181888053031466E-5</v>
      </c>
      <c r="BH4" s="5">
        <f t="shared" ref="BH4" si="104">_xlfn.POISSON.DIST(4,K4,FALSE) * _xlfn.POISSON.DIST(6,L4,FALSE)</f>
        <v>5.5834480264825573E-6</v>
      </c>
      <c r="BI4" s="5">
        <f t="shared" ref="BI4" si="105">_xlfn.POISSON.DIST(5,K4,FALSE) * _xlfn.POISSON.DIST(6,L4,FALSE)</f>
        <v>6.8929276037202291E-7</v>
      </c>
      <c r="BJ4" s="8">
        <f t="shared" ref="BJ4" si="106">SUM(N4,Q4,T4,W4,X4,Y4,AD4,AE4,AF4,AG4,AM4,AN4,AO4,AP4,AQ4,AX4,AY4,AZ4,BA4,BB4,BC4)</f>
        <v>0.17923445471225635</v>
      </c>
      <c r="BK4" s="8">
        <f t="shared" ref="BK4" si="107">SUM(M4,P4,S4,V4,AC4,AL4,AY4)</f>
        <v>0.29372973270221775</v>
      </c>
      <c r="BL4" s="8">
        <f t="shared" ref="BL4" si="108">SUM(O4,R4,U4,AA4,AB4,AH4,AI4,AJ4,AK4,AR4,AS4,AT4,AU4,AV4,BD4,BE4,BF4,BG4,BH4,BI4)</f>
        <v>0.47410937303089035</v>
      </c>
      <c r="BM4" s="8">
        <f t="shared" ref="BM4" si="109">SUM(S4:BI4)</f>
        <v>0.29571764095959174</v>
      </c>
      <c r="BN4" s="8">
        <f t="shared" ref="BN4" si="110">SUM(M4:R4)</f>
        <v>0.70390658004076467</v>
      </c>
    </row>
    <row r="5" spans="1:88" x14ac:dyDescent="0.25">
      <c r="A5" t="s">
        <v>27</v>
      </c>
      <c r="B5" t="s">
        <v>29</v>
      </c>
      <c r="C5" t="s">
        <v>15</v>
      </c>
      <c r="D5" s="11">
        <v>44661</v>
      </c>
      <c r="E5" s="1">
        <f>VLOOKUP(A5,home!$A$2:$E$670,3,FALSE)</f>
        <v>1.381</v>
      </c>
      <c r="F5">
        <f>VLOOKUP(B5,home!$B$2:$E$670,3,FALSE)</f>
        <v>2.6551</v>
      </c>
      <c r="G5">
        <f>VLOOKUP(C5,away!$B$2:$E$670,4,FALSE)</f>
        <v>0.77780000000000005</v>
      </c>
      <c r="H5">
        <f>VLOOKUP(A5,away!$A$2:$E$670,3,FALSE)</f>
        <v>1.127</v>
      </c>
      <c r="I5">
        <f>VLOOKUP(C5,away!$B$2:$E$670,3,FALSE)</f>
        <v>1.117</v>
      </c>
      <c r="J5">
        <f>VLOOKUP(B5,home!$B$2:$E$670,4,FALSE)</f>
        <v>0.29580000000000001</v>
      </c>
      <c r="K5" s="3">
        <f t="shared" ref="K5:K8" si="111">E5*F5*G5</f>
        <v>2.8519538931800001</v>
      </c>
      <c r="L5" s="3">
        <f t="shared" ref="L5:L8" si="112">H5*I5*J5</f>
        <v>0.37237049220000001</v>
      </c>
      <c r="M5" s="5">
        <f t="shared" si="2"/>
        <v>3.9782650238892353E-2</v>
      </c>
      <c r="N5" s="5">
        <f t="shared" ref="N5:N8" si="113">_xlfn.POISSON.DIST(1,K5,FALSE) * _xlfn.POISSON.DIST(0,L5,FALSE)</f>
        <v>0.1134582842298273</v>
      </c>
      <c r="O5" s="5">
        <f t="shared" ref="O5:O8" si="114">_xlfn.POISSON.DIST(0,K5,FALSE) * _xlfn.POISSON.DIST(1,L5,FALSE)</f>
        <v>1.4813885050476795E-2</v>
      </c>
      <c r="P5" s="5">
        <f t="shared" ref="P5:P8" si="115">_xlfn.POISSON.DIST(1,K5,FALSE) * _xlfn.POISSON.DIST(1,L5,FALSE)</f>
        <v>4.2248517142828297E-2</v>
      </c>
      <c r="Q5" s="5">
        <f t="shared" ref="Q5:Q8" si="116">_xlfn.POISSON.DIST(2,K5,FALSE) * _xlfn.POISSON.DIST(0,L5,FALSE)</f>
        <v>0.16178889771138955</v>
      </c>
      <c r="R5" s="5">
        <f t="shared" ref="R5:R8" si="117">_xlfn.POISSON.DIST(0,K5,FALSE) * _xlfn.POISSON.DIST(2,L5,FALSE)</f>
        <v>2.7581268338201328E-3</v>
      </c>
      <c r="S5" s="5">
        <f t="shared" ref="S5:S8" si="118">_xlfn.POISSON.DIST(2,K5,FALSE) * _xlfn.POISSON.DIST(2,L5,FALSE)</f>
        <v>1.1216806761549439E-2</v>
      </c>
      <c r="T5" s="5">
        <f t="shared" ref="T5:T8" si="119">_xlfn.POISSON.DIST(2,K5,FALSE) * _xlfn.POISSON.DIST(1,L5,FALSE)</f>
        <v>6.0245411473285583E-2</v>
      </c>
      <c r="U5" s="5">
        <f t="shared" ref="U5:U8" si="120">_xlfn.POISSON.DIST(1,K5,FALSE) * _xlfn.POISSON.DIST(2,L5,FALSE)</f>
        <v>7.8660505615975543E-3</v>
      </c>
      <c r="V5" s="5">
        <f t="shared" ref="V5:V8" si="121">_xlfn.POISSON.DIST(3,K5,FALSE) * _xlfn.POISSON.DIST(3,L5,FALSE)</f>
        <v>1.3235626024784754E-3</v>
      </c>
      <c r="W5" s="5">
        <f t="shared" ref="W5:W8" si="122">_xlfn.POISSON.DIST(3,K5,FALSE) * _xlfn.POISSON.DIST(0,L5,FALSE)</f>
        <v>0.1538048255670994</v>
      </c>
      <c r="X5" s="5">
        <f t="shared" ref="X5:X8" si="123">_xlfn.POISSON.DIST(3,K5,FALSE) * _xlfn.POISSON.DIST(1,L5,FALSE)</f>
        <v>5.7272378599155953E-2</v>
      </c>
      <c r="Y5" s="5">
        <f t="shared" ref="Y5:Y8" si="124">_xlfn.POISSON.DIST(3,K5,FALSE) * _xlfn.POISSON.DIST(2,L5,FALSE)</f>
        <v>1.0663271904216225E-2</v>
      </c>
      <c r="Z5" s="5">
        <f t="shared" ref="Z5:Z8" si="125">_xlfn.POISSON.DIST(0,K5,FALSE) * _xlfn.POISSON.DIST(3,L5,FALSE)</f>
        <v>3.4234834888654348E-4</v>
      </c>
      <c r="AA5" s="5">
        <f t="shared" ref="AA5:AA8" si="126">_xlfn.POISSON.DIST(1,K5,FALSE) * _xlfn.POISSON.DIST(3,L5,FALSE)</f>
        <v>9.7636170643072254E-4</v>
      </c>
      <c r="AB5" s="5">
        <f t="shared" ref="AB5:AB8" si="127">_xlfn.POISSON.DIST(2,K5,FALSE) * _xlfn.POISSON.DIST(3,L5,FALSE)</f>
        <v>1.3922692849034841E-3</v>
      </c>
      <c r="AC5" s="5">
        <f t="shared" ref="AC5:AC8" si="128">_xlfn.POISSON.DIST(4,K5,FALSE) * _xlfn.POISSON.DIST(4,L5,FALSE)</f>
        <v>8.7850100742143286E-5</v>
      </c>
      <c r="AD5" s="5">
        <f t="shared" ref="AD5:AD8" si="129">_xlfn.POISSON.DIST(4,K5,FALSE) * _xlfn.POISSON.DIST(0,L5,FALSE)</f>
        <v>0.10966106776649</v>
      </c>
      <c r="AE5" s="5">
        <f t="shared" ref="AE5:AE8" si="130">_xlfn.POISSON.DIST(4,K5,FALSE) * _xlfn.POISSON.DIST(1,L5,FALSE)</f>
        <v>4.0834545779385438E-2</v>
      </c>
      <c r="AF5" s="5">
        <f t="shared" ref="AF5:AF8" si="131">_xlfn.POISSON.DIST(4,K5,FALSE) * _xlfn.POISSON.DIST(2,L5,FALSE)</f>
        <v>7.6027899553165936E-3</v>
      </c>
      <c r="AG5" s="5">
        <f t="shared" ref="AG5:AG8" si="132">_xlfn.POISSON.DIST(4,K5,FALSE) * _xlfn.POISSON.DIST(3,L5,FALSE)</f>
        <v>9.4368487925148518E-4</v>
      </c>
      <c r="AH5" s="5">
        <f t="shared" ref="AH5:AH8" si="133">_xlfn.POISSON.DIST(0,K5,FALSE) * _xlfn.POISSON.DIST(4,L5,FALSE)</f>
        <v>3.187010579468488E-5</v>
      </c>
      <c r="AI5" s="5">
        <f t="shared" ref="AI5:AI8" si="134">_xlfn.POISSON.DIST(1,K5,FALSE) * _xlfn.POISSON.DIST(4,L5,FALSE)</f>
        <v>9.0892072297210017E-5</v>
      </c>
      <c r="AJ5" s="5">
        <f t="shared" ref="AJ5:AJ8" si="135">_xlfn.POISSON.DIST(2,K5,FALSE) * _xlfn.POISSON.DIST(4,L5,FALSE)</f>
        <v>1.2960999972361312E-4</v>
      </c>
      <c r="AK5" s="5">
        <f t="shared" ref="AK5:AK8" si="136">_xlfn.POISSON.DIST(3,K5,FALSE) * _xlfn.POISSON.DIST(4,L5,FALSE)</f>
        <v>1.2321391443560572E-4</v>
      </c>
      <c r="AL5" s="5">
        <f t="shared" ref="AL5:AL8" si="137">_xlfn.POISSON.DIST(5,K5,FALSE) * _xlfn.POISSON.DIST(5,L5,FALSE)</f>
        <v>3.7318142103817481E-6</v>
      </c>
      <c r="AM5" s="5">
        <f t="shared" ref="AM5:AM8" si="138">_xlfn.POISSON.DIST(5,K5,FALSE) * _xlfn.POISSON.DIST(0,L5,FALSE)</f>
        <v>6.254966182938336E-2</v>
      </c>
      <c r="AN5" s="5">
        <f t="shared" ref="AN5:AN8" si="139">_xlfn.POISSON.DIST(5,K5,FALSE) * _xlfn.POISSON.DIST(1,L5,FALSE)</f>
        <v>2.3291648362351036E-2</v>
      </c>
      <c r="AO5" s="5">
        <f t="shared" ref="AO5:AO8" si="140">_xlfn.POISSON.DIST(5,K5,FALSE) * _xlfn.POISSON.DIST(2,L5,FALSE)</f>
        <v>4.3365612824189893E-3</v>
      </c>
      <c r="AP5" s="5">
        <f t="shared" ref="AP5:AP8" si="141">_xlfn.POISSON.DIST(5,K5,FALSE) * _xlfn.POISSON.DIST(3,L5,FALSE)</f>
        <v>5.3826915306327404E-4</v>
      </c>
      <c r="AQ5" s="5">
        <f t="shared" ref="AQ5:AQ8" si="142">_xlfn.POISSON.DIST(5,K5,FALSE) * _xlfn.POISSON.DIST(4,L5,FALSE)</f>
        <v>5.0108887365562122E-5</v>
      </c>
      <c r="AR5" s="5">
        <f t="shared" ref="AR5:AR8" si="143">_xlfn.POISSON.DIST(0,K5,FALSE) * _xlfn.POISSON.DIST(5,L5,FALSE)</f>
        <v>2.3734973962465777E-6</v>
      </c>
      <c r="AS5" s="5">
        <f t="shared" ref="AS5:AS8" si="144">_xlfn.POISSON.DIST(1,K5,FALSE) * _xlfn.POISSON.DIST(5,L5,FALSE)</f>
        <v>6.7691051396780196E-6</v>
      </c>
      <c r="AT5" s="5">
        <f t="shared" ref="AT5:AT8" si="145">_xlfn.POISSON.DIST(2,K5,FALSE) * _xlfn.POISSON.DIST(5,L5,FALSE)</f>
        <v>9.6525878782247415E-6</v>
      </c>
      <c r="AU5" s="5">
        <f t="shared" ref="AU5:AU8" si="146">_xlfn.POISSON.DIST(3,K5,FALSE) * _xlfn.POISSON.DIST(5,L5,FALSE)</f>
        <v>9.1762451928550416E-6</v>
      </c>
      <c r="AV5" s="5">
        <f t="shared" ref="AV5:AV8" si="147">_xlfn.POISSON.DIST(4,K5,FALSE) * _xlfn.POISSON.DIST(5,L5,FALSE)</f>
        <v>6.5425570506343003E-6</v>
      </c>
      <c r="AW5" s="5">
        <f t="shared" ref="AW5:AW8" si="148">_xlfn.POISSON.DIST(6,K5,FALSE) * _xlfn.POISSON.DIST(6,L5,FALSE)</f>
        <v>1.1008680619315423E-7</v>
      </c>
      <c r="AX5" s="5">
        <f t="shared" ref="AX5:AX8" si="149">_xlfn.POISSON.DIST(6,K5,FALSE) * _xlfn.POISSON.DIST(0,L5,FALSE)</f>
        <v>2.9731458595233729E-2</v>
      </c>
      <c r="AY5" s="5">
        <f t="shared" ref="AY5:AY8" si="150">_xlfn.POISSON.DIST(6,K5,FALSE) * _xlfn.POISSON.DIST(1,L5,FALSE)</f>
        <v>1.1071117870931105E-2</v>
      </c>
      <c r="AZ5" s="5">
        <f t="shared" ref="AZ5:AZ8" si="151">_xlfn.POISSON.DIST(6,K5,FALSE) * _xlfn.POISSON.DIST(2,L5,FALSE)</f>
        <v>2.0612788054014159E-3</v>
      </c>
      <c r="BA5" s="5">
        <f t="shared" ref="BA5:BA8" si="152">_xlfn.POISSON.DIST(6,K5,FALSE) * _xlfn.POISSON.DIST(3,L5,FALSE)</f>
        <v>2.5585313444291774E-4</v>
      </c>
      <c r="BB5" s="5">
        <f t="shared" ref="BB5:BB8" si="153">_xlfn.POISSON.DIST(6,K5,FALSE) * _xlfn.POISSON.DIST(4,L5,FALSE)</f>
        <v>2.3818039400855511E-5</v>
      </c>
      <c r="BC5" s="5">
        <f t="shared" ref="BC5:BC8" si="154">_xlfn.POISSON.DIST(6,K5,FALSE) * _xlfn.POISSON.DIST(5,L5,FALSE)</f>
        <v>1.7738270109871131E-6</v>
      </c>
      <c r="BD5" s="5">
        <f t="shared" ref="BD5:BD8" si="155">_xlfn.POISSON.DIST(0,K5,FALSE) * _xlfn.POISSON.DIST(6,L5,FALSE)</f>
        <v>1.4730339894595927E-7</v>
      </c>
      <c r="BE5" s="5">
        <f t="shared" ref="BE5:BE8" si="156">_xlfn.POISSON.DIST(1,K5,FALSE) * _xlfn.POISSON.DIST(6,L5,FALSE)</f>
        <v>4.2010250210257519E-7</v>
      </c>
      <c r="BF5" s="5">
        <f t="shared" ref="BF5:BF8" si="157">_xlfn.POISSON.DIST(2,K5,FALSE) * _xlfn.POISSON.DIST(6,L5,FALSE)</f>
        <v>5.9905648320304949E-7</v>
      </c>
      <c r="BG5" s="5">
        <f t="shared" ref="BG5:BG8" si="158">_xlfn.POISSON.DIST(3,K5,FALSE) * _xlfn.POISSON.DIST(6,L5,FALSE)</f>
        <v>5.6949382316855209E-7</v>
      </c>
      <c r="BH5" s="5">
        <f t="shared" ref="BH5:BH8" si="159">_xlfn.POISSON.DIST(4,K5,FALSE) * _xlfn.POISSON.DIST(6,L5,FALSE)</f>
        <v>4.0604253153187864E-7</v>
      </c>
      <c r="BI5" s="5">
        <f t="shared" ref="BI5:BI8" si="160">_xlfn.POISSON.DIST(5,K5,FALSE) * _xlfn.POISSON.DIST(6,L5,FALSE)</f>
        <v>2.3160291571980073E-7</v>
      </c>
      <c r="BJ5" s="8">
        <f t="shared" ref="BJ5:BJ8" si="161">SUM(N5,Q5,T5,W5,X5,Y5,AD5,AE5,AF5,AG5,AM5,AN5,AO5,AP5,AQ5,AX5,AY5,AZ5,BA5,BB5,BC5)</f>
        <v>0.85018670765242055</v>
      </c>
      <c r="BK5" s="8">
        <f t="shared" ref="BK5:BK8" si="162">SUM(M5,P5,S5,V5,AC5,AL5,AY5)</f>
        <v>0.10573423653163219</v>
      </c>
      <c r="BL5" s="8">
        <f t="shared" ref="BL5:BL8" si="163">SUM(O5,R5,U5,AA5,AB5,AH5,AI5,AJ5,AK5,AR5,AS5,AT5,AU5,AV5,BD5,BE5,BF5,BG5,BH5,BI5)</f>
        <v>2.8219167123792112E-2</v>
      </c>
      <c r="BM5" s="8">
        <f t="shared" ref="BM5:BM8" si="164">SUM(S5:BI5)</f>
        <v>0.59856109066537222</v>
      </c>
      <c r="BN5" s="8">
        <f t="shared" ref="BN5:BN8" si="165">SUM(M5:R5)</f>
        <v>0.37485036120723447</v>
      </c>
    </row>
    <row r="6" spans="1:88" x14ac:dyDescent="0.25">
      <c r="A6" t="s">
        <v>22</v>
      </c>
      <c r="B6" t="s">
        <v>267</v>
      </c>
      <c r="C6" t="s">
        <v>312</v>
      </c>
      <c r="D6" s="11">
        <v>44661</v>
      </c>
      <c r="E6" s="1">
        <f>VLOOKUP(A6,home!$A$2:$E$670,3,FALSE)</f>
        <v>1.4</v>
      </c>
      <c r="F6">
        <f>VLOOKUP(B6,home!$B$2:$E$670,3,FALSE)</f>
        <v>1.6667000000000001</v>
      </c>
      <c r="G6">
        <f>VLOOKUP(C6,away!$B$2:$E$670,4,FALSE)</f>
        <v>0.24690000000000001</v>
      </c>
      <c r="H6">
        <f>VLOOKUP(A6,away!$A$2:$E$670,3,FALSE)</f>
        <v>1.0286</v>
      </c>
      <c r="I6">
        <f>VLOOKUP(C6,away!$B$2:$E$670,3,FALSE)</f>
        <v>2.8205</v>
      </c>
      <c r="J6">
        <f>VLOOKUP(B6,home!$B$2:$E$670,4,FALSE)</f>
        <v>0.3241</v>
      </c>
      <c r="K6" s="3">
        <f t="shared" si="111"/>
        <v>0.57611152200000004</v>
      </c>
      <c r="L6" s="3">
        <f t="shared" si="112"/>
        <v>0.94026799782999992</v>
      </c>
      <c r="M6" s="5">
        <f t="shared" si="2"/>
        <v>0.21950516415754939</v>
      </c>
      <c r="N6" s="5">
        <f t="shared" si="113"/>
        <v>0.12645945420966562</v>
      </c>
      <c r="O6" s="5">
        <f t="shared" si="114"/>
        <v>0.20639368121576443</v>
      </c>
      <c r="P6" s="5">
        <f t="shared" si="115"/>
        <v>0.11890577781639684</v>
      </c>
      <c r="Q6" s="5">
        <f t="shared" si="116"/>
        <v>3.6427374318009874E-2</v>
      </c>
      <c r="R6" s="5">
        <f t="shared" si="117"/>
        <v>9.7032686700755016E-2</v>
      </c>
      <c r="S6" s="5">
        <f t="shared" si="118"/>
        <v>1.6102791991689076E-2</v>
      </c>
      <c r="T6" s="5">
        <f t="shared" si="119"/>
        <v>3.4251494316199102E-2</v>
      </c>
      <c r="U6" s="5">
        <f t="shared" si="120"/>
        <v>5.5901648818921131E-2</v>
      </c>
      <c r="V6" s="5">
        <f t="shared" si="121"/>
        <v>9.6920777550624096E-4</v>
      </c>
      <c r="W6" s="5">
        <f t="shared" si="122"/>
        <v>6.9954100202707951E-3</v>
      </c>
      <c r="X6" s="5">
        <f t="shared" si="123"/>
        <v>6.5775601737599401E-3</v>
      </c>
      <c r="Y6" s="5">
        <f t="shared" si="124"/>
        <v>3.0923346675938023E-3</v>
      </c>
      <c r="Z6" s="5">
        <f t="shared" si="125"/>
        <v>3.0412243349394866E-2</v>
      </c>
      <c r="AA6" s="5">
        <f t="shared" si="126"/>
        <v>1.7520843803454252E-2</v>
      </c>
      <c r="AB6" s="5">
        <f t="shared" si="127"/>
        <v>5.0469799951661483E-3</v>
      </c>
      <c r="AC6" s="5">
        <f t="shared" si="128"/>
        <v>3.2813693943879396E-5</v>
      </c>
      <c r="AD6" s="5">
        <f t="shared" si="129"/>
        <v>1.0075340784480645E-3</v>
      </c>
      <c r="AE6" s="5">
        <f t="shared" si="130"/>
        <v>9.4735205068785565E-4</v>
      </c>
      <c r="AF6" s="5">
        <f t="shared" si="131"/>
        <v>4.4538240797020728E-4</v>
      </c>
      <c r="AG6" s="5">
        <f t="shared" si="132"/>
        <v>1.3959294167028368E-4</v>
      </c>
      <c r="AH6" s="5">
        <f t="shared" si="133"/>
        <v>7.1489147909135587E-3</v>
      </c>
      <c r="AI6" s="5">
        <f t="shared" si="134"/>
        <v>4.1185721808415215E-3</v>
      </c>
      <c r="AJ6" s="5">
        <f t="shared" si="135"/>
        <v>1.1863784437857339E-3</v>
      </c>
      <c r="AK6" s="5">
        <f t="shared" si="136"/>
        <v>2.2782876363913027E-4</v>
      </c>
      <c r="AL6" s="5">
        <f t="shared" si="137"/>
        <v>7.1100610619360364E-7</v>
      </c>
      <c r="AM6" s="5">
        <f t="shared" si="138"/>
        <v>1.1609039828031641E-4</v>
      </c>
      <c r="AN6" s="5">
        <f t="shared" si="139"/>
        <v>1.0915608635832038E-4</v>
      </c>
      <c r="AO6" s="5">
        <f t="shared" si="140"/>
        <v>5.1317987385548225E-5</v>
      </c>
      <c r="AP6" s="5">
        <f t="shared" si="141"/>
        <v>1.6084220417224878E-5</v>
      </c>
      <c r="AQ6" s="5">
        <f t="shared" si="142"/>
        <v>3.7808694320901092E-6</v>
      </c>
      <c r="AR6" s="5">
        <f t="shared" si="143"/>
        <v>1.3443791594219138E-3</v>
      </c>
      <c r="AS6" s="5">
        <f t="shared" si="144"/>
        <v>7.7451232367963928E-4</v>
      </c>
      <c r="AT6" s="5">
        <f t="shared" si="145"/>
        <v>2.2310273680141676E-4</v>
      </c>
      <c r="AU6" s="5">
        <f t="shared" si="146"/>
        <v>4.2844019087009884E-5</v>
      </c>
      <c r="AV6" s="5">
        <f t="shared" si="147"/>
        <v>6.1707332612035779E-6</v>
      </c>
      <c r="AW6" s="5">
        <f t="shared" si="148"/>
        <v>1.069865162064626E-8</v>
      </c>
      <c r="AX6" s="5">
        <f t="shared" si="149"/>
        <v>1.1146836007143207E-5</v>
      </c>
      <c r="AY6" s="5">
        <f t="shared" si="150"/>
        <v>1.0481013174575893E-5</v>
      </c>
      <c r="AZ6" s="5">
        <f t="shared" si="151"/>
        <v>4.9274806364441624E-6</v>
      </c>
      <c r="BA6" s="5">
        <f t="shared" si="152"/>
        <v>1.5443841174584825E-6</v>
      </c>
      <c r="BB6" s="5">
        <f t="shared" si="153"/>
        <v>3.6303374050078462E-7</v>
      </c>
      <c r="BC6" s="5">
        <f t="shared" si="154"/>
        <v>6.8269801665081742E-8</v>
      </c>
      <c r="BD6" s="5">
        <f t="shared" si="155"/>
        <v>2.1067945009233671E-4</v>
      </c>
      <c r="BE6" s="5">
        <f t="shared" si="156"/>
        <v>1.2137485864681913E-4</v>
      </c>
      <c r="BF6" s="5">
        <f t="shared" si="157"/>
        <v>3.4962727273776909E-5</v>
      </c>
      <c r="BG6" s="5">
        <f t="shared" si="158"/>
        <v>6.7141433409888431E-6</v>
      </c>
      <c r="BH6" s="5">
        <f t="shared" si="159"/>
        <v>9.6702383477581174E-7</v>
      </c>
      <c r="BI6" s="5">
        <f t="shared" si="160"/>
        <v>1.1142271465259393E-7</v>
      </c>
      <c r="BJ6" s="8">
        <f t="shared" si="161"/>
        <v>0.21666844976362684</v>
      </c>
      <c r="BK6" s="8">
        <f t="shared" si="162"/>
        <v>0.35552694745436619</v>
      </c>
      <c r="BL6" s="8">
        <f t="shared" si="163"/>
        <v>0.39734335331139542</v>
      </c>
      <c r="BM6" s="8">
        <f t="shared" si="164"/>
        <v>0.19521638514611928</v>
      </c>
      <c r="BN6" s="8">
        <f t="shared" si="165"/>
        <v>0.80472413841814128</v>
      </c>
    </row>
    <row r="7" spans="1:88" x14ac:dyDescent="0.25">
      <c r="A7" t="s">
        <v>13</v>
      </c>
      <c r="B7" t="s">
        <v>224</v>
      </c>
      <c r="C7" t="s">
        <v>233</v>
      </c>
      <c r="D7" s="11">
        <v>44661</v>
      </c>
      <c r="E7" s="1">
        <f>VLOOKUP(A7,home!$A$2:$E$670,3,FALSE)</f>
        <v>1.2857000000000001</v>
      </c>
      <c r="F7">
        <f>VLOOKUP(B7,home!$B$2:$E$670,3,FALSE)</f>
        <v>1.1667000000000001</v>
      </c>
      <c r="G7">
        <f>VLOOKUP(C7,away!$B$2:$E$670,4,FALSE)</f>
        <v>0.55369999999999997</v>
      </c>
      <c r="H7">
        <f>VLOOKUP(A7,away!$A$2:$E$670,3,FALSE)</f>
        <v>1.4921</v>
      </c>
      <c r="I7">
        <f>VLOOKUP(C7,away!$B$2:$E$670,3,FALSE)</f>
        <v>1.4501999999999999</v>
      </c>
      <c r="J7">
        <f>VLOOKUP(B7,home!$B$2:$E$670,4,FALSE)</f>
        <v>1.3404</v>
      </c>
      <c r="K7" s="3">
        <f t="shared" si="111"/>
        <v>0.83056450140300009</v>
      </c>
      <c r="L7" s="3">
        <f t="shared" si="112"/>
        <v>2.9004157201680001</v>
      </c>
      <c r="M7" s="5">
        <f t="shared" si="2"/>
        <v>2.3969329064277446E-2</v>
      </c>
      <c r="N7" s="5">
        <f t="shared" si="113"/>
        <v>1.9908073843236035E-2</v>
      </c>
      <c r="O7" s="5">
        <f t="shared" si="114"/>
        <v>6.9521018819910047E-2</v>
      </c>
      <c r="P7" s="5">
        <f t="shared" si="115"/>
        <v>5.7741690333187171E-2</v>
      </c>
      <c r="Q7" s="5">
        <f t="shared" si="116"/>
        <v>8.2674697127507208E-3</v>
      </c>
      <c r="R7" s="5">
        <f t="shared" si="117"/>
        <v>0.10081992793368125</v>
      </c>
      <c r="S7" s="5">
        <f t="shared" si="118"/>
        <v>3.4774678022826286E-2</v>
      </c>
      <c r="T7" s="5">
        <f t="shared" si="119"/>
        <v>2.3979099120875012E-2</v>
      </c>
      <c r="U7" s="5">
        <f t="shared" si="120"/>
        <v>8.3737453175724369E-2</v>
      </c>
      <c r="V7" s="5">
        <f t="shared" si="121"/>
        <v>9.3079539015404125E-3</v>
      </c>
      <c r="W7" s="5">
        <f t="shared" si="122"/>
        <v>2.288888953278403E-3</v>
      </c>
      <c r="X7" s="5">
        <f t="shared" si="123"/>
        <v>6.6387295018075585E-3</v>
      </c>
      <c r="Y7" s="5">
        <f t="shared" si="124"/>
        <v>9.6275377044928601E-3</v>
      </c>
      <c r="Z7" s="5">
        <f t="shared" si="125"/>
        <v>9.7473234628351321E-2</v>
      </c>
      <c r="AA7" s="5">
        <f t="shared" si="126"/>
        <v>8.0957808519234259E-2</v>
      </c>
      <c r="AB7" s="5">
        <f t="shared" si="127"/>
        <v>3.3620340933728676E-2</v>
      </c>
      <c r="AC7" s="5">
        <f t="shared" si="128"/>
        <v>1.401418533600414E-3</v>
      </c>
      <c r="AD7" s="5">
        <f t="shared" si="129"/>
        <v>4.7526747806162775E-4</v>
      </c>
      <c r="AE7" s="5">
        <f t="shared" si="130"/>
        <v>1.3784732646545451E-3</v>
      </c>
      <c r="AF7" s="5">
        <f t="shared" si="131"/>
        <v>1.9990727633176736E-3</v>
      </c>
      <c r="AG7" s="5">
        <f t="shared" si="132"/>
        <v>1.9327140228287548E-3</v>
      </c>
      <c r="AH7" s="5">
        <f t="shared" si="133"/>
        <v>7.067822550292352E-2</v>
      </c>
      <c r="AI7" s="5">
        <f t="shared" si="134"/>
        <v>5.8702825124884478E-2</v>
      </c>
      <c r="AJ7" s="5">
        <f t="shared" si="135"/>
        <v>2.437824134039859E-2</v>
      </c>
      <c r="AK7" s="5">
        <f t="shared" si="136"/>
        <v>6.7492339546567203E-3</v>
      </c>
      <c r="AL7" s="5">
        <f t="shared" si="137"/>
        <v>1.3503969973851864E-4</v>
      </c>
      <c r="AM7" s="5">
        <f t="shared" si="138"/>
        <v>7.894805918986345E-5</v>
      </c>
      <c r="AN7" s="5">
        <f t="shared" si="139"/>
        <v>2.2898219195103368E-4</v>
      </c>
      <c r="AO7" s="5">
        <f t="shared" si="140"/>
        <v>3.3207177458665233E-4</v>
      </c>
      <c r="AP7" s="5">
        <f t="shared" si="141"/>
        <v>3.2104873174507035E-4</v>
      </c>
      <c r="AQ7" s="5">
        <f t="shared" si="142"/>
        <v>2.3279369712335036E-4</v>
      </c>
      <c r="AR7" s="5">
        <f t="shared" si="143"/>
        <v>4.099924726445163E-2</v>
      </c>
      <c r="AS7" s="5">
        <f t="shared" si="144"/>
        <v>3.4052519362097584E-2</v>
      </c>
      <c r="AT7" s="5">
        <f t="shared" si="145"/>
        <v>1.4141406882748292E-2</v>
      </c>
      <c r="AU7" s="5">
        <f t="shared" si="146"/>
        <v>3.9151168522355969E-3</v>
      </c>
      <c r="AV7" s="5">
        <f t="shared" si="147"/>
        <v>8.1293926907788513E-4</v>
      </c>
      <c r="AW7" s="5">
        <f t="shared" si="148"/>
        <v>9.0363403165007484E-6</v>
      </c>
      <c r="AX7" s="5">
        <f t="shared" si="149"/>
        <v>1.0928575902960575E-5</v>
      </c>
      <c r="AY7" s="5">
        <f t="shared" si="150"/>
        <v>3.1697413347996047E-5</v>
      </c>
      <c r="AZ7" s="5">
        <f t="shared" si="151"/>
        <v>4.5967837981595378E-5</v>
      </c>
      <c r="BA7" s="5">
        <f t="shared" si="152"/>
        <v>4.4441946634651638E-5</v>
      </c>
      <c r="BB7" s="5">
        <f t="shared" si="153"/>
        <v>3.2225030163502742E-5</v>
      </c>
      <c r="BC7" s="5">
        <f t="shared" si="154"/>
        <v>1.8693196813822257E-5</v>
      </c>
      <c r="BD7" s="5">
        <f t="shared" si="155"/>
        <v>1.9819143546811746E-2</v>
      </c>
      <c r="BE7" s="5">
        <f t="shared" si="156"/>
        <v>1.6461077078192186E-2</v>
      </c>
      <c r="BF7" s="5">
        <f t="shared" si="157"/>
        <v>6.835993138002522E-3</v>
      </c>
      <c r="BG7" s="5">
        <f t="shared" si="158"/>
        <v>1.8925777440864651E-3</v>
      </c>
      <c r="BH7" s="5">
        <f t="shared" si="159"/>
        <v>3.9297697259589728E-4</v>
      </c>
      <c r="BI7" s="5">
        <f t="shared" si="160"/>
        <v>6.527854466139439E-5</v>
      </c>
      <c r="BJ7" s="8">
        <f t="shared" si="161"/>
        <v>7.7873124820743669E-2</v>
      </c>
      <c r="BK7" s="8">
        <f t="shared" si="162"/>
        <v>0.12736180696851823</v>
      </c>
      <c r="BL7" s="8">
        <f t="shared" si="163"/>
        <v>0.66855335196010324</v>
      </c>
      <c r="BM7" s="8">
        <f t="shared" si="164"/>
        <v>0.69101134759764227</v>
      </c>
      <c r="BN7" s="8">
        <f t="shared" si="165"/>
        <v>0.28022750970704269</v>
      </c>
    </row>
    <row r="8" spans="1:88" x14ac:dyDescent="0.25">
      <c r="A8" t="s">
        <v>19</v>
      </c>
      <c r="B8" t="s">
        <v>139</v>
      </c>
      <c r="C8" t="s">
        <v>685</v>
      </c>
      <c r="D8" s="11">
        <v>44661</v>
      </c>
      <c r="E8" s="1">
        <f>VLOOKUP(A8,home!$A$2:$E$670,3,FALSE)</f>
        <v>1.4750000000000001</v>
      </c>
      <c r="F8">
        <f>VLOOKUP(B8,home!$B$2:$E$670,3,FALSE)</f>
        <v>1.3559000000000001</v>
      </c>
      <c r="G8">
        <f>VLOOKUP(C8,away!$B$2:$E$670,4,FALSE)</f>
        <v>1.4481999999999999</v>
      </c>
      <c r="H8">
        <f>VLOOKUP(A8,away!$A$2:$E$670,3,FALSE)</f>
        <v>1.5625</v>
      </c>
      <c r="I8">
        <f>VLOOKUP(C8,away!$B$2:$E$670,3,FALSE)</f>
        <v>1.331</v>
      </c>
      <c r="J8">
        <f>VLOOKUP(B8,home!$B$2:$E$670,4,FALSE)</f>
        <v>0.51200000000000001</v>
      </c>
      <c r="K8" s="3">
        <f t="shared" si="111"/>
        <v>2.8963312105000001</v>
      </c>
      <c r="L8" s="3">
        <f t="shared" si="112"/>
        <v>1.0648</v>
      </c>
      <c r="M8" s="5">
        <f t="shared" si="2"/>
        <v>1.9041562088899518E-2</v>
      </c>
      <c r="N8" s="5">
        <f t="shared" si="113"/>
        <v>5.5150670574753244E-2</v>
      </c>
      <c r="O8" s="5">
        <f t="shared" si="114"/>
        <v>2.0275455312260205E-2</v>
      </c>
      <c r="P8" s="5">
        <f t="shared" si="115"/>
        <v>5.8724434027997249E-2</v>
      </c>
      <c r="Q8" s="5">
        <f t="shared" si="116"/>
        <v>7.9867304232830921E-2</v>
      </c>
      <c r="R8" s="5">
        <f t="shared" si="117"/>
        <v>1.0794652408247332E-2</v>
      </c>
      <c r="S8" s="5">
        <f t="shared" si="118"/>
        <v>4.5276736433285808E-2</v>
      </c>
      <c r="T8" s="5">
        <f t="shared" si="119"/>
        <v>8.5042705547118361E-2</v>
      </c>
      <c r="U8" s="5">
        <f t="shared" si="120"/>
        <v>3.1264888676505731E-2</v>
      </c>
      <c r="V8" s="5">
        <f t="shared" si="121"/>
        <v>1.5514896130113878E-2</v>
      </c>
      <c r="W8" s="5">
        <f t="shared" si="122"/>
        <v>7.710738864934899E-2</v>
      </c>
      <c r="X8" s="5">
        <f t="shared" si="123"/>
        <v>8.2103947433826791E-2</v>
      </c>
      <c r="Y8" s="5">
        <f t="shared" si="124"/>
        <v>4.3712141613769379E-2</v>
      </c>
      <c r="Z8" s="5">
        <f t="shared" si="125"/>
        <v>3.8313819614339195E-3</v>
      </c>
      <c r="AA8" s="5">
        <f t="shared" si="126"/>
        <v>1.1096951154247768E-2</v>
      </c>
      <c r="AB8" s="5">
        <f t="shared" si="127"/>
        <v>1.6070222984720908E-2</v>
      </c>
      <c r="AC8" s="5">
        <f t="shared" si="128"/>
        <v>2.9905092935338796E-3</v>
      </c>
      <c r="AD8" s="5">
        <f t="shared" si="129"/>
        <v>5.5832134076315737E-2</v>
      </c>
      <c r="AE8" s="5">
        <f t="shared" si="130"/>
        <v>5.945005636446099E-2</v>
      </c>
      <c r="AF8" s="5">
        <f t="shared" si="131"/>
        <v>3.1651210008439026E-2</v>
      </c>
      <c r="AG8" s="5">
        <f t="shared" si="132"/>
        <v>1.1234069472328625E-2</v>
      </c>
      <c r="AH8" s="5">
        <f t="shared" si="133"/>
        <v>1.0199138781337093E-3</v>
      </c>
      <c r="AI8" s="5">
        <f t="shared" si="134"/>
        <v>2.9540083972607557E-3</v>
      </c>
      <c r="AJ8" s="5">
        <f t="shared" si="135"/>
        <v>4.2778933585327058E-3</v>
      </c>
      <c r="AK8" s="5">
        <f t="shared" si="136"/>
        <v>4.130065349836314E-3</v>
      </c>
      <c r="AL8" s="5">
        <f t="shared" si="137"/>
        <v>3.6891083808847868E-4</v>
      </c>
      <c r="AM8" s="5">
        <f t="shared" si="138"/>
        <v>3.2341670494810779E-2</v>
      </c>
      <c r="AN8" s="5">
        <f t="shared" si="139"/>
        <v>3.4437410742874514E-2</v>
      </c>
      <c r="AO8" s="5">
        <f t="shared" si="140"/>
        <v>1.8334477479506391E-2</v>
      </c>
      <c r="AP8" s="5">
        <f t="shared" si="141"/>
        <v>6.5075172067261345E-3</v>
      </c>
      <c r="AQ8" s="5">
        <f t="shared" si="142"/>
        <v>1.7323010804304968E-3</v>
      </c>
      <c r="AR8" s="5">
        <f t="shared" si="143"/>
        <v>2.1720085948735479E-4</v>
      </c>
      <c r="AS8" s="5">
        <f t="shared" si="144"/>
        <v>6.2908562828065063E-4</v>
      </c>
      <c r="AT8" s="5">
        <f t="shared" si="145"/>
        <v>9.1102016963312516E-4</v>
      </c>
      <c r="AU8" s="5">
        <f t="shared" si="146"/>
        <v>8.7953871690114166E-4</v>
      </c>
      <c r="AV8" s="5">
        <f t="shared" si="147"/>
        <v>6.3685885915097521E-4</v>
      </c>
      <c r="AW8" s="5">
        <f t="shared" si="148"/>
        <v>3.1603499860516716E-5</v>
      </c>
      <c r="AX8" s="5">
        <f t="shared" si="149"/>
        <v>1.5612031608971233E-2</v>
      </c>
      <c r="AY8" s="5">
        <f t="shared" si="150"/>
        <v>1.6623691257232568E-2</v>
      </c>
      <c r="AZ8" s="5">
        <f t="shared" si="151"/>
        <v>8.8504532253506178E-3</v>
      </c>
      <c r="BA8" s="5">
        <f t="shared" si="152"/>
        <v>3.1413208647844458E-3</v>
      </c>
      <c r="BB8" s="5">
        <f t="shared" si="153"/>
        <v>8.3621961420561944E-4</v>
      </c>
      <c r="BC8" s="5">
        <f t="shared" si="154"/>
        <v>1.7808132904122874E-4</v>
      </c>
      <c r="BD8" s="5">
        <f t="shared" si="155"/>
        <v>3.8545912530355876E-5</v>
      </c>
      <c r="BE8" s="5">
        <f t="shared" si="156"/>
        <v>1.1164172949887275E-4</v>
      </c>
      <c r="BF8" s="5">
        <f t="shared" si="157"/>
        <v>1.6167571277089186E-4</v>
      </c>
      <c r="BG8" s="5">
        <f t="shared" si="158"/>
        <v>1.5608880429272254E-4</v>
      </c>
      <c r="BH8" s="5">
        <f t="shared" si="159"/>
        <v>1.1302121887065967E-4</v>
      </c>
      <c r="BI8" s="5">
        <f t="shared" si="160"/>
        <v>6.5469376732768658E-5</v>
      </c>
      <c r="BJ8" s="8">
        <f t="shared" si="161"/>
        <v>0.719746802877126</v>
      </c>
      <c r="BK8" s="8">
        <f t="shared" si="162"/>
        <v>0.15854074006915139</v>
      </c>
      <c r="BL8" s="8">
        <f t="shared" si="163"/>
        <v>0.10580419850789498</v>
      </c>
      <c r="BM8" s="8">
        <f t="shared" si="164"/>
        <v>0.72747695701324588</v>
      </c>
      <c r="BN8" s="8">
        <f t="shared" si="165"/>
        <v>0.24385407864498848</v>
      </c>
    </row>
    <row r="9" spans="1:88" x14ac:dyDescent="0.25">
      <c r="A9" t="s">
        <v>511</v>
      </c>
      <c r="B9" t="s">
        <v>515</v>
      </c>
      <c r="C9" t="s">
        <v>236</v>
      </c>
      <c r="D9" s="11">
        <v>44875</v>
      </c>
      <c r="E9" s="1">
        <f>VLOOKUP(A9,home!$A$2:$E$670,3,FALSE)</f>
        <v>1.3938999999999999</v>
      </c>
      <c r="F9">
        <f>VLOOKUP(B9,home!$B$2:$E$670,3,FALSE)</f>
        <v>1.0044</v>
      </c>
      <c r="G9">
        <f>VLOOKUP(C9,away!$B$2:$E$670,4,FALSE)</f>
        <v>0.55369999999999997</v>
      </c>
      <c r="H9">
        <f>VLOOKUP(A9,away!$A$2:$E$670,3,FALSE)</f>
        <v>1.2879</v>
      </c>
      <c r="I9">
        <f>VLOOKUP(C9,away!$B$2:$E$670,3,FALSE)</f>
        <v>1.9577</v>
      </c>
      <c r="J9">
        <f>VLOOKUP(B9,home!$B$2:$E$670,4,FALSE)</f>
        <v>0.77649999999999997</v>
      </c>
      <c r="K9" s="3">
        <f t="shared" ref="K9" si="166">E9*F9*G9</f>
        <v>0.77519836069199988</v>
      </c>
      <c r="L9" s="3">
        <f t="shared" ref="L9" si="167">H9*I9*J9</f>
        <v>1.957806400995</v>
      </c>
      <c r="M9" s="5">
        <f t="shared" si="2"/>
        <v>6.5023615369818683E-2</v>
      </c>
      <c r="N9" s="5">
        <f t="shared" ref="N9" si="168">_xlfn.POISSON.DIST(1,K9,FALSE) * _xlfn.POISSON.DIST(0,L9,FALSE)</f>
        <v>5.0406200040950568E-2</v>
      </c>
      <c r="O9" s="5">
        <f t="shared" ref="O9" si="169">_xlfn.POISSON.DIST(0,K9,FALSE) * _xlfn.POISSON.DIST(1,L9,FALSE)</f>
        <v>0.12730365038686783</v>
      </c>
      <c r="P9" s="5">
        <f t="shared" ref="P9" si="170">_xlfn.POISSON.DIST(1,K9,FALSE) * _xlfn.POISSON.DIST(1,L9,FALSE)</f>
        <v>9.8685581090007427E-2</v>
      </c>
      <c r="Q9" s="5">
        <f t="shared" ref="Q9" si="171">_xlfn.POISSON.DIST(2,K9,FALSE) * _xlfn.POISSON.DIST(0,L9,FALSE)</f>
        <v>1.9537401820228943E-2</v>
      </c>
      <c r="R9" s="5">
        <f t="shared" ref="R9" si="172">_xlfn.POISSON.DIST(0,K9,FALSE) * _xlfn.POISSON.DIST(2,L9,FALSE)</f>
        <v>0.12461795079871979</v>
      </c>
      <c r="S9" s="5">
        <f t="shared" ref="S9" si="173">_xlfn.POISSON.DIST(2,K9,FALSE) * _xlfn.POISSON.DIST(2,L9,FALSE)</f>
        <v>3.7443488260700479E-2</v>
      </c>
      <c r="T9" s="5">
        <f t="shared" ref="T9" si="174">_xlfn.POISSON.DIST(2,K9,FALSE) * _xlfn.POISSON.DIST(1,L9,FALSE)</f>
        <v>3.8250450342455583E-2</v>
      </c>
      <c r="U9" s="5">
        <f t="shared" ref="U9" si="175">_xlfn.POISSON.DIST(1,K9,FALSE) * _xlfn.POISSON.DIST(2,L9,FALSE)</f>
        <v>9.6603631171963883E-2</v>
      </c>
      <c r="V9" s="5">
        <f t="shared" ref="V9" si="176">_xlfn.POISSON.DIST(3,K9,FALSE) * _xlfn.POISSON.DIST(3,L9,FALSE)</f>
        <v>6.3141716129306979E-3</v>
      </c>
      <c r="W9" s="5">
        <f t="shared" ref="W9" si="177">_xlfn.POISSON.DIST(3,K9,FALSE) * _xlfn.POISSON.DIST(0,L9,FALSE)</f>
        <v>5.0484539544074589E-3</v>
      </c>
      <c r="X9" s="5">
        <f t="shared" ref="X9" si="178">_xlfn.POISSON.DIST(3,K9,FALSE) * _xlfn.POISSON.DIST(1,L9,FALSE)</f>
        <v>9.8838954670674405E-3</v>
      </c>
      <c r="Y9" s="5">
        <f t="shared" ref="Y9" si="179">_xlfn.POISSON.DIST(3,K9,FALSE) * _xlfn.POISSON.DIST(2,L9,FALSE)</f>
        <v>9.6753769060950543E-3</v>
      </c>
      <c r="Z9" s="5">
        <f t="shared" ref="Z9" si="180">_xlfn.POISSON.DIST(0,K9,FALSE) * _xlfn.POISSON.DIST(3,L9,FALSE)</f>
        <v>8.1325940584204517E-2</v>
      </c>
      <c r="AA9" s="5">
        <f t="shared" ref="AA9" si="181">_xlfn.POISSON.DIST(1,K9,FALSE) * _xlfn.POISSON.DIST(3,L9,FALSE)</f>
        <v>6.3043735822610331E-2</v>
      </c>
      <c r="AB9" s="5">
        <f t="shared" ref="AB9" si="182">_xlfn.POISSON.DIST(2,K9,FALSE) * _xlfn.POISSON.DIST(3,L9,FALSE)</f>
        <v>2.4435700330793512E-2</v>
      </c>
      <c r="AC9" s="5">
        <f t="shared" ref="AC9" si="183">_xlfn.POISSON.DIST(4,K9,FALSE) * _xlfn.POISSON.DIST(4,L9,FALSE)</f>
        <v>5.9893402879490729E-4</v>
      </c>
      <c r="AD9" s="5">
        <f t="shared" ref="AD9" si="184">_xlfn.POISSON.DIST(4,K9,FALSE) * _xlfn.POISSON.DIST(0,L9,FALSE)</f>
        <v>9.7838830737142645E-4</v>
      </c>
      <c r="AE9" s="5">
        <f t="shared" ref="AE9" si="185">_xlfn.POISSON.DIST(4,K9,FALSE) * _xlfn.POISSON.DIST(1,L9,FALSE)</f>
        <v>1.9154948908304418E-3</v>
      </c>
      <c r="AF9" s="5">
        <f t="shared" ref="AF9" si="186">_xlfn.POISSON.DIST(4,K9,FALSE) * _xlfn.POISSON.DIST(2,L9,FALSE)</f>
        <v>1.8750840791705297E-3</v>
      </c>
      <c r="AG9" s="5">
        <f t="shared" ref="AG9" si="187">_xlfn.POISSON.DIST(4,K9,FALSE) * _xlfn.POISSON.DIST(3,L9,FALSE)</f>
        <v>1.2236838708679593E-3</v>
      </c>
      <c r="AH9" s="5">
        <f t="shared" ref="AH9" si="188">_xlfn.POISSON.DIST(0,K9,FALSE) * _xlfn.POISSON.DIST(4,L9,FALSE)</f>
        <v>3.9805111760673653E-2</v>
      </c>
      <c r="AI9" s="5">
        <f t="shared" ref="AI9" si="189">_xlfn.POISSON.DIST(1,K9,FALSE) * _xlfn.POISSON.DIST(4,L9,FALSE)</f>
        <v>3.0856857384036061E-2</v>
      </c>
      <c r="AJ9" s="5">
        <f t="shared" ref="AJ9" si="190">_xlfn.POISSON.DIST(2,K9,FALSE) * _xlfn.POISSON.DIST(4,L9,FALSE)</f>
        <v>1.1960092630105791E-2</v>
      </c>
      <c r="AK9" s="5">
        <f t="shared" ref="AK9" si="191">_xlfn.POISSON.DIST(3,K9,FALSE) * _xlfn.POISSON.DIST(4,L9,FALSE)</f>
        <v>3.0904814001941603E-3</v>
      </c>
      <c r="AL9" s="5">
        <f t="shared" ref="AL9" si="192">_xlfn.POISSON.DIST(5,K9,FALSE) * _xlfn.POISSON.DIST(5,L9,FALSE)</f>
        <v>3.635980702090544E-5</v>
      </c>
      <c r="AM9" s="5">
        <f t="shared" ref="AM9" si="193">_xlfn.POISSON.DIST(5,K9,FALSE) * _xlfn.POISSON.DIST(0,L9,FALSE)</f>
        <v>1.5168900239891011E-4</v>
      </c>
      <c r="AN9" s="5">
        <f t="shared" ref="AN9" si="194">_xlfn.POISSON.DIST(5,K9,FALSE) * _xlfn.POISSON.DIST(1,L9,FALSE)</f>
        <v>2.9697769985713207E-4</v>
      </c>
      <c r="AO9" s="5">
        <f t="shared" ref="AO9" si="195">_xlfn.POISSON.DIST(5,K9,FALSE) * _xlfn.POISSON.DIST(2,L9,FALSE)</f>
        <v>2.9071242086653264E-4</v>
      </c>
      <c r="AP9" s="5">
        <f t="shared" ref="AP9" si="196">_xlfn.POISSON.DIST(5,K9,FALSE) * _xlfn.POISSON.DIST(3,L9,FALSE)</f>
        <v>1.8971954614041664E-4</v>
      </c>
      <c r="AQ9" s="5">
        <f t="shared" ref="AQ9" si="197">_xlfn.POISSON.DIST(5,K9,FALSE) * _xlfn.POISSON.DIST(4,L9,FALSE)</f>
        <v>9.2858535456893462E-5</v>
      </c>
      <c r="AR9" s="5">
        <f t="shared" ref="AR9" si="198">_xlfn.POISSON.DIST(0,K9,FALSE) * _xlfn.POISSON.DIST(5,L9,FALSE)</f>
        <v>1.5586140519473648E-2</v>
      </c>
      <c r="AS9" s="5">
        <f t="shared" ref="AS9" si="199">_xlfn.POISSON.DIST(1,K9,FALSE) * _xlfn.POISSON.DIST(5,L9,FALSE)</f>
        <v>1.2082350580211128E-2</v>
      </c>
      <c r="AT9" s="5">
        <f t="shared" ref="AT9" si="200">_xlfn.POISSON.DIST(2,K9,FALSE) * _xlfn.POISSON.DIST(5,L9,FALSE)</f>
        <v>4.6831091815428489E-3</v>
      </c>
      <c r="AU9" s="5">
        <f t="shared" ref="AU9" si="201">_xlfn.POISSON.DIST(3,K9,FALSE) * _xlfn.POISSON.DIST(5,L9,FALSE)</f>
        <v>1.2101128534912236E-3</v>
      </c>
      <c r="AV9" s="5">
        <f t="shared" ref="AV9" si="202">_xlfn.POISSON.DIST(4,K9,FALSE) * _xlfn.POISSON.DIST(5,L9,FALSE)</f>
        <v>2.3451937506967864E-4</v>
      </c>
      <c r="AW9" s="5">
        <f t="shared" ref="AW9" si="203">_xlfn.POISSON.DIST(6,K9,FALSE) * _xlfn.POISSON.DIST(6,L9,FALSE)</f>
        <v>1.5328570601153189E-6</v>
      </c>
      <c r="AX9" s="5">
        <f t="shared" ref="AX9" si="204">_xlfn.POISSON.DIST(6,K9,FALSE) * _xlfn.POISSON.DIST(0,L9,FALSE)</f>
        <v>1.9598177665773313E-5</v>
      </c>
      <c r="AY9" s="5">
        <f t="shared" ref="AY9" si="205">_xlfn.POISSON.DIST(6,K9,FALSE) * _xlfn.POISSON.DIST(1,L9,FALSE)</f>
        <v>3.8369437681888235E-5</v>
      </c>
      <c r="AZ9" s="5">
        <f t="shared" ref="AZ9" si="206">_xlfn.POISSON.DIST(6,K9,FALSE) * _xlfn.POISSON.DIST(2,L9,FALSE)</f>
        <v>3.7559965348089786E-5</v>
      </c>
      <c r="BA9" s="5">
        <f t="shared" ref="BA9" si="207">_xlfn.POISSON.DIST(6,K9,FALSE) * _xlfn.POISSON.DIST(3,L9,FALSE)</f>
        <v>2.4511713526546854E-5</v>
      </c>
      <c r="BB9" s="5">
        <f t="shared" ref="BB9" si="208">_xlfn.POISSON.DIST(6,K9,FALSE) * _xlfn.POISSON.DIST(4,L9,FALSE)</f>
        <v>1.1997297410407286E-5</v>
      </c>
      <c r="BC9" s="5">
        <f t="shared" ref="BC9" si="209">_xlfn.POISSON.DIST(6,K9,FALSE) * _xlfn.POISSON.DIST(5,L9,FALSE)</f>
        <v>4.6976771329472247E-6</v>
      </c>
      <c r="BD9" s="5">
        <f t="shared" ref="BD9" si="210">_xlfn.POISSON.DIST(0,K9,FALSE) * _xlfn.POISSON.DIST(6,L9,FALSE)</f>
        <v>5.0857742793055053E-3</v>
      </c>
      <c r="BE9" s="5">
        <f t="shared" ref="BE9" si="211">_xlfn.POISSON.DIST(1,K9,FALSE) * _xlfn.POISSON.DIST(6,L9,FALSE)</f>
        <v>3.9424838841671649E-3</v>
      </c>
      <c r="BF9" s="5">
        <f t="shared" ref="BF9" si="212">_xlfn.POISSON.DIST(2,K9,FALSE) * _xlfn.POISSON.DIST(6,L9,FALSE)</f>
        <v>1.528103522030507E-3</v>
      </c>
      <c r="BG9" s="5">
        <f t="shared" ref="BG9" si="213">_xlfn.POISSON.DIST(3,K9,FALSE) * _xlfn.POISSON.DIST(6,L9,FALSE)</f>
        <v>3.9486111508190688E-4</v>
      </c>
      <c r="BH9" s="5">
        <f t="shared" ref="BH9" si="214">_xlfn.POISSON.DIST(4,K9,FALSE) * _xlfn.POISSON.DIST(6,L9,FALSE)</f>
        <v>7.6523922278127322E-5</v>
      </c>
      <c r="BI9" s="5">
        <f t="shared" ref="BI9" si="215">_xlfn.POISSON.DIST(5,K9,FALSE) * _xlfn.POISSON.DIST(6,L9,FALSE)</f>
        <v>1.1864243820745266E-5</v>
      </c>
      <c r="BJ9" s="8">
        <f t="shared" ref="BJ9" si="216">SUM(N9,Q9,T9,W9,X9,Y9,AD9,AE9,AF9,AG9,AM9,AN9,AO9,AP9,AQ9,AX9,AY9,AZ9,BA9,BB9,BC9)</f>
        <v>0.13995312115293101</v>
      </c>
      <c r="BK9" s="8">
        <f t="shared" ref="BK9" si="217">SUM(M9,P9,S9,V9,AC9,AL9,AY9)</f>
        <v>0.20814051960695501</v>
      </c>
      <c r="BL9" s="8">
        <f t="shared" ref="BL9" si="218">SUM(O9,R9,U9,AA9,AB9,AH9,AI9,AJ9,AK9,AR9,AS9,AT9,AU9,AV9,BD9,BE9,BF9,BG9,BH9,BI9)</f>
        <v>0.56655305516243737</v>
      </c>
      <c r="BM9" s="8">
        <f t="shared" ref="BM9" si="219">SUM(S9:BI9)</f>
        <v>0.51036140041931277</v>
      </c>
      <c r="BN9" s="8">
        <f t="shared" ref="BN9" si="220">SUM(M9:R9)</f>
        <v>0.48557439950659326</v>
      </c>
    </row>
    <row r="10" spans="1:88" x14ac:dyDescent="0.25">
      <c r="A10" t="s">
        <v>22</v>
      </c>
      <c r="B10" t="s">
        <v>291</v>
      </c>
      <c r="C10" t="s">
        <v>67</v>
      </c>
      <c r="D10" s="11">
        <v>44875</v>
      </c>
      <c r="E10" s="1">
        <f>VLOOKUP(A10,home!$A$2:$E$670,3,FALSE)</f>
        <v>1.4</v>
      </c>
      <c r="F10">
        <f>VLOOKUP(B10,home!$B$2:$E$670,3,FALSE)</f>
        <v>1.7857000000000001</v>
      </c>
      <c r="G10">
        <f>VLOOKUP(C10,away!$B$2:$E$670,4,FALSE)</f>
        <v>0.92279999999999995</v>
      </c>
      <c r="H10">
        <f>VLOOKUP(A10,away!$A$2:$E$670,3,FALSE)</f>
        <v>1.0286</v>
      </c>
      <c r="I10">
        <f>VLOOKUP(C10,away!$B$2:$E$670,3,FALSE)</f>
        <v>0.58009999999999995</v>
      </c>
      <c r="J10">
        <f>VLOOKUP(B10,home!$B$2:$E$670,4,FALSE)</f>
        <v>1.4582999999999999</v>
      </c>
      <c r="K10" s="3">
        <f t="shared" ref="K10:K12" si="221">E10*F10*G10</f>
        <v>2.3069815439999997</v>
      </c>
      <c r="L10" s="3">
        <f t="shared" ref="L10:L12" si="222">H10*I10*J10</f>
        <v>0.87015428113799986</v>
      </c>
      <c r="M10" s="5">
        <f t="shared" si="2"/>
        <v>4.1704934446070721E-2</v>
      </c>
      <c r="N10" s="5">
        <f t="shared" ref="N10:N12" si="223">_xlfn.POISSON.DIST(1,K10,FALSE) * _xlfn.POISSON.DIST(0,L10,FALSE)</f>
        <v>9.6212514060815019E-2</v>
      </c>
      <c r="O10" s="5">
        <f t="shared" ref="O10:O12" si="224">_xlfn.POISSON.DIST(0,K10,FALSE) * _xlfn.POISSON.DIST(1,L10,FALSE)</f>
        <v>3.6289727252828072E-2</v>
      </c>
      <c r="P10" s="5">
        <f t="shared" ref="P10:P12" si="225">_xlfn.POISSON.DIST(1,K10,FALSE) * _xlfn.POISSON.DIST(1,L10,FALSE)</f>
        <v>8.3719731009068182E-2</v>
      </c>
      <c r="Q10" s="5">
        <f t="shared" ref="Q10:Q12" si="226">_xlfn.POISSON.DIST(2,K10,FALSE) * _xlfn.POISSON.DIST(0,L10,FALSE)</f>
        <v>0.11098024712007037</v>
      </c>
      <c r="R10" s="5">
        <f t="shared" ref="R10:R12" si="227">_xlfn.POISSON.DIST(0,K10,FALSE) * _xlfn.POISSON.DIST(2,L10,FALSE)</f>
        <v>1.5788830765189346E-2</v>
      </c>
      <c r="S10" s="5">
        <f t="shared" ref="S10:S12" si="228">_xlfn.POISSON.DIST(2,K10,FALSE) * _xlfn.POISSON.DIST(2,L10,FALSE)</f>
        <v>4.2015372121578139E-2</v>
      </c>
      <c r="T10" s="5">
        <f t="shared" ref="T10:T12" si="229">_xlfn.POISSON.DIST(2,K10,FALSE) * _xlfn.POISSON.DIST(1,L10,FALSE)</f>
        <v>9.6569937153282409E-2</v>
      </c>
      <c r="U10" s="5">
        <f t="shared" ref="U10:U12" si="230">_xlfn.POISSON.DIST(1,K10,FALSE) * _xlfn.POISSON.DIST(2,L10,FALSE)</f>
        <v>3.6424541176631214E-2</v>
      </c>
      <c r="V10" s="5">
        <f t="shared" ref="V10:V12" si="231">_xlfn.POISSON.DIST(3,K10,FALSE) * _xlfn.POISSON.DIST(3,L10,FALSE)</f>
        <v>9.3714347634143765E-3</v>
      </c>
      <c r="W10" s="5">
        <f t="shared" ref="W10:W12" si="232">_xlfn.POISSON.DIST(3,K10,FALSE) * _xlfn.POISSON.DIST(0,L10,FALSE)</f>
        <v>8.5343127284853812E-2</v>
      </c>
      <c r="X10" s="5">
        <f t="shared" ref="X10:X12" si="233">_xlfn.POISSON.DIST(3,K10,FALSE) * _xlfn.POISSON.DIST(1,L10,FALSE)</f>
        <v>7.4261687572620791E-2</v>
      </c>
      <c r="Y10" s="5">
        <f t="shared" ref="Y10:Y12" si="234">_xlfn.POISSON.DIST(3,K10,FALSE) * _xlfn.POISSON.DIST(2,L10,FALSE)</f>
        <v>3.2309562682924287E-2</v>
      </c>
      <c r="Z10" s="5">
        <f t="shared" ref="Z10:Z12" si="235">_xlfn.POISSON.DIST(0,K10,FALSE) * _xlfn.POISSON.DIST(3,L10,FALSE)</f>
        <v>4.5795728948309581E-3</v>
      </c>
      <c r="AA10" s="5">
        <f t="shared" ref="AA10:AA12" si="236">_xlfn.POISSON.DIST(1,K10,FALSE) * _xlfn.POISSON.DIST(3,L10,FALSE)</f>
        <v>1.0564990147777672E-2</v>
      </c>
      <c r="AB10" s="5">
        <f t="shared" ref="AB10:AB12" si="237">_xlfn.POISSON.DIST(2,K10,FALSE) * _xlfn.POISSON.DIST(3,L10,FALSE)</f>
        <v>1.2186618641732462E-2</v>
      </c>
      <c r="AC10" s="5">
        <f t="shared" ref="AC10:AC12" si="238">_xlfn.POISSON.DIST(4,K10,FALSE) * _xlfn.POISSON.DIST(4,L10,FALSE)</f>
        <v>1.1757811275555214E-3</v>
      </c>
      <c r="AD10" s="5">
        <f t="shared" ref="AD10:AD12" si="239">_xlfn.POISSON.DIST(4,K10,FALSE) * _xlfn.POISSON.DIST(0,L10,FALSE)</f>
        <v>4.9221254888350149E-2</v>
      </c>
      <c r="AE10" s="5">
        <f t="shared" ref="AE10:AE12" si="240">_xlfn.POISSON.DIST(4,K10,FALSE) * _xlfn.POISSON.DIST(1,L10,FALSE)</f>
        <v>4.2830085664082584E-2</v>
      </c>
      <c r="AF10" s="5">
        <f t="shared" ref="AF10:AF12" si="241">_xlfn.POISSON.DIST(4,K10,FALSE) * _xlfn.POISSON.DIST(2,L10,FALSE)</f>
        <v>1.8634391201054364E-2</v>
      </c>
      <c r="AG10" s="5">
        <f t="shared" ref="AG10:AG12" si="242">_xlfn.POISSON.DIST(4,K10,FALSE) * _xlfn.POISSON.DIST(3,L10,FALSE)</f>
        <v>5.4049317599992441E-3</v>
      </c>
      <c r="AH10" s="5">
        <f t="shared" ref="AH10:AH12" si="243">_xlfn.POISSON.DIST(0,K10,FALSE) * _xlfn.POISSON.DIST(4,L10,FALSE)</f>
        <v>9.9623374005517514E-4</v>
      </c>
      <c r="AI10" s="5">
        <f t="shared" ref="AI10:AI12" si="244">_xlfn.POISSON.DIST(1,K10,FALSE) * _xlfn.POISSON.DIST(4,L10,FALSE)</f>
        <v>2.2982928518173822E-3</v>
      </c>
      <c r="AJ10" s="5">
        <f t="shared" ref="AJ10:AJ12" si="245">_xlfn.POISSON.DIST(2,K10,FALSE) * _xlfn.POISSON.DIST(4,L10,FALSE)</f>
        <v>2.6510595959249143E-3</v>
      </c>
      <c r="AK10" s="5">
        <f t="shared" ref="AK10:AK12" si="246">_xlfn.POISSON.DIST(3,K10,FALSE) * _xlfn.POISSON.DIST(4,L10,FALSE)</f>
        <v>2.0386485199476241E-3</v>
      </c>
      <c r="AL10" s="5">
        <f t="shared" ref="AL10:AL12" si="247">_xlfn.POISSON.DIST(5,K10,FALSE) * _xlfn.POISSON.DIST(5,L10,FALSE)</f>
        <v>9.4411926101239954E-5</v>
      </c>
      <c r="AM10" s="5">
        <f t="shared" ref="AM10:AM12" si="248">_xlfn.POISSON.DIST(5,K10,FALSE) * _xlfn.POISSON.DIST(0,L10,FALSE)</f>
        <v>2.2710505319988705E-2</v>
      </c>
      <c r="AN10" s="5">
        <f t="shared" ref="AN10:AN12" si="249">_xlfn.POISSON.DIST(5,K10,FALSE) * _xlfn.POISSON.DIST(1,L10,FALSE)</f>
        <v>1.9761643430995492E-2</v>
      </c>
      <c r="AO10" s="5">
        <f t="shared" ref="AO10:AO12" si="250">_xlfn.POISSON.DIST(5,K10,FALSE) * _xlfn.POISSON.DIST(2,L10,FALSE)</f>
        <v>8.5978393169016797E-3</v>
      </c>
      <c r="AP10" s="5">
        <f t="shared" ref="AP10:AP12" si="251">_xlfn.POISSON.DIST(5,K10,FALSE) * _xlfn.POISSON.DIST(3,L10,FALSE)</f>
        <v>2.4938155633795378E-3</v>
      </c>
      <c r="AQ10" s="5">
        <f t="shared" ref="AQ10:AQ12" si="252">_xlfn.POISSON.DIST(5,K10,FALSE) * _xlfn.POISSON.DIST(4,L10,FALSE)</f>
        <v>5.4250107221081928E-4</v>
      </c>
      <c r="AR10" s="5">
        <f t="shared" ref="AR10:AR12" si="253">_xlfn.POISSON.DIST(0,K10,FALSE) * _xlfn.POISSON.DIST(5,L10,FALSE)</f>
        <v>1.7337541078462645E-4</v>
      </c>
      <c r="AS10" s="5">
        <f t="shared" ref="AS10:AS12" si="254">_xlfn.POISSON.DIST(1,K10,FALSE) * _xlfn.POISSON.DIST(5,L10,FALSE)</f>
        <v>3.999738728635517E-4</v>
      </c>
      <c r="AT10" s="5">
        <f t="shared" ref="AT10:AT12" si="255">_xlfn.POISSON.DIST(2,K10,FALSE) * _xlfn.POISSON.DIST(5,L10,FALSE)</f>
        <v>4.6136617138920816E-4</v>
      </c>
      <c r="AU10" s="5">
        <f t="shared" ref="AU10:AU12" si="256">_xlfn.POISSON.DIST(3,K10,FALSE) * _xlfn.POISSON.DIST(5,L10,FALSE)</f>
        <v>3.547877474736146E-4</v>
      </c>
      <c r="AV10" s="5">
        <f t="shared" ref="AV10:AV12" si="257">_xlfn.POISSON.DIST(4,K10,FALSE) * _xlfn.POISSON.DIST(5,L10,FALSE)</f>
        <v>2.0462219636474039E-4</v>
      </c>
      <c r="AW10" s="5">
        <f t="shared" ref="AW10:AW12" si="258">_xlfn.POISSON.DIST(6,K10,FALSE) * _xlfn.POISSON.DIST(6,L10,FALSE)</f>
        <v>5.2645922293978057E-6</v>
      </c>
      <c r="AX10" s="5">
        <f t="shared" ref="AX10:AX12" si="259">_xlfn.POISSON.DIST(6,K10,FALSE) * _xlfn.POISSON.DIST(0,L10,FALSE)</f>
        <v>8.7321194380212998E-3</v>
      </c>
      <c r="AY10" s="5">
        <f t="shared" ref="AY10:AY12" si="260">_xlfn.POISSON.DIST(6,K10,FALSE) * _xlfn.POISSON.DIST(1,L10,FALSE)</f>
        <v>7.5982911124025778E-3</v>
      </c>
      <c r="AZ10" s="5">
        <f t="shared" ref="AZ10:AZ12" si="261">_xlfn.POISSON.DIST(6,K10,FALSE) * _xlfn.POISSON.DIST(2,L10,FALSE)</f>
        <v>3.305842770394959E-3</v>
      </c>
      <c r="BA10" s="5">
        <f t="shared" ref="BA10:BA12" si="262">_xlfn.POISSON.DIST(6,K10,FALSE) * _xlfn.POISSON.DIST(3,L10,FALSE)</f>
        <v>9.5886441314275994E-4</v>
      </c>
      <c r="BB10" s="5">
        <f t="shared" ref="BB10:BB12" si="263">_xlfn.POISSON.DIST(6,K10,FALSE) * _xlfn.POISSON.DIST(4,L10,FALSE)</f>
        <v>2.0858999353176206E-4</v>
      </c>
      <c r="BC10" s="5">
        <f t="shared" ref="BC10:BC12" si="264">_xlfn.POISSON.DIST(6,K10,FALSE) * _xlfn.POISSON.DIST(5,L10,FALSE)</f>
        <v>3.6301095174842098E-5</v>
      </c>
      <c r="BD10" s="5">
        <f t="shared" ref="BD10:BD12" si="265">_xlfn.POISSON.DIST(0,K10,FALSE) * _xlfn.POISSON.DIST(6,L10,FALSE)</f>
        <v>2.5143892656383669E-5</v>
      </c>
      <c r="BE10" s="5">
        <f t="shared" ref="BE10:BE12" si="266">_xlfn.POISSON.DIST(1,K10,FALSE) * _xlfn.POISSON.DIST(6,L10,FALSE)</f>
        <v>5.800649630259425E-5</v>
      </c>
      <c r="BF10" s="5">
        <f t="shared" ref="BF10:BF12" si="267">_xlfn.POISSON.DIST(2,K10,FALSE) * _xlfn.POISSON.DIST(6,L10,FALSE)</f>
        <v>6.6909958201094593E-5</v>
      </c>
      <c r="BG10" s="5">
        <f t="shared" ref="BG10:BG12" si="268">_xlfn.POISSON.DIST(3,K10,FALSE) * _xlfn.POISSON.DIST(6,L10,FALSE)</f>
        <v>5.1453346226578877E-5</v>
      </c>
      <c r="BH10" s="5">
        <f t="shared" ref="BH10:BH12" si="269">_xlfn.POISSON.DIST(4,K10,FALSE) * _xlfn.POISSON.DIST(6,L10,FALSE)</f>
        <v>2.967548003043988E-5</v>
      </c>
      <c r="BI10" s="5">
        <f t="shared" ref="BI10:BI12" si="270">_xlfn.POISSON.DIST(5,K10,FALSE) * _xlfn.POISSON.DIST(6,L10,FALSE)</f>
        <v>1.3692156947913067E-5</v>
      </c>
      <c r="BJ10" s="8">
        <f t="shared" ref="BJ10:BJ12" si="271">SUM(N10,Q10,T10,W10,X10,Y10,AD10,AE10,AF10,AG10,AM10,AN10,AO10,AP10,AQ10,AX10,AY10,AZ10,BA10,BB10,BC10)</f>
        <v>0.68671405291419751</v>
      </c>
      <c r="BK10" s="8">
        <f t="shared" ref="BK10:BK12" si="272">SUM(M10,P10,S10,V10,AC10,AL10,AY10)</f>
        <v>0.18567995650619074</v>
      </c>
      <c r="BL10" s="8">
        <f t="shared" ref="BL10:BL12" si="273">SUM(O10,R10,U10,AA10,AB10,AH10,AI10,AJ10,AK10,AR10,AS10,AT10,AU10,AV10,BD10,BE10,BF10,BG10,BH10,BI10)</f>
        <v>0.12107794942114464</v>
      </c>
      <c r="BM10" s="8">
        <f t="shared" ref="BM10:BM12" si="274">SUM(S10:BI10)</f>
        <v>0.60576252056214919</v>
      </c>
      <c r="BN10" s="8">
        <f t="shared" ref="BN10:BN12" si="275">SUM(M10:R10)</f>
        <v>0.38469598465404176</v>
      </c>
    </row>
    <row r="11" spans="1:88" x14ac:dyDescent="0.25">
      <c r="A11" t="s">
        <v>13</v>
      </c>
      <c r="B11" t="s">
        <v>190</v>
      </c>
      <c r="C11" t="s">
        <v>51</v>
      </c>
      <c r="D11" s="11">
        <v>44875</v>
      </c>
      <c r="E11" s="1">
        <f>VLOOKUP(A11,home!$A$2:$E$670,3,FALSE)</f>
        <v>1.2857000000000001</v>
      </c>
      <c r="F11">
        <f>VLOOKUP(B11,home!$B$2:$E$670,3,FALSE)</f>
        <v>1.6717</v>
      </c>
      <c r="G11">
        <f>VLOOKUP(C11,away!$B$2:$E$670,4,FALSE)</f>
        <v>1.9444999999999999</v>
      </c>
      <c r="H11">
        <f>VLOOKUP(A11,away!$A$2:$E$670,3,FALSE)</f>
        <v>1.4921</v>
      </c>
      <c r="I11">
        <f>VLOOKUP(C11,away!$B$2:$E$670,3,FALSE)</f>
        <v>0.33510000000000001</v>
      </c>
      <c r="J11">
        <f>VLOOKUP(B11,home!$B$2:$E$670,4,FALSE)</f>
        <v>0</v>
      </c>
      <c r="K11" s="3">
        <f t="shared" si="221"/>
        <v>4.1793229697049998</v>
      </c>
      <c r="L11" s="3">
        <f t="shared" si="222"/>
        <v>0</v>
      </c>
      <c r="M11" s="5">
        <f t="shared" si="2"/>
        <v>1.5308868626796488E-2</v>
      </c>
      <c r="N11" s="5">
        <f t="shared" si="223"/>
        <v>6.3980706292166803E-2</v>
      </c>
      <c r="O11" s="5">
        <f t="shared" si="224"/>
        <v>0</v>
      </c>
      <c r="P11" s="5">
        <f t="shared" si="225"/>
        <v>0</v>
      </c>
      <c r="Q11" s="5">
        <f t="shared" si="226"/>
        <v>0.13369801771240097</v>
      </c>
      <c r="R11" s="5">
        <f t="shared" si="227"/>
        <v>0</v>
      </c>
      <c r="S11" s="5">
        <f t="shared" si="228"/>
        <v>0</v>
      </c>
      <c r="T11" s="5">
        <f t="shared" si="229"/>
        <v>0</v>
      </c>
      <c r="U11" s="5">
        <f t="shared" si="230"/>
        <v>0</v>
      </c>
      <c r="V11" s="5">
        <f t="shared" si="231"/>
        <v>0</v>
      </c>
      <c r="W11" s="5">
        <f t="shared" si="232"/>
        <v>0.18625573214315447</v>
      </c>
      <c r="X11" s="5">
        <f t="shared" si="233"/>
        <v>0</v>
      </c>
      <c r="Y11" s="5">
        <f t="shared" si="234"/>
        <v>0</v>
      </c>
      <c r="Z11" s="5">
        <f t="shared" si="235"/>
        <v>0</v>
      </c>
      <c r="AA11" s="5">
        <f t="shared" si="236"/>
        <v>0</v>
      </c>
      <c r="AB11" s="5">
        <f t="shared" si="237"/>
        <v>0</v>
      </c>
      <c r="AC11" s="5">
        <f t="shared" si="238"/>
        <v>0</v>
      </c>
      <c r="AD11" s="5">
        <f t="shared" si="239"/>
        <v>0.19460571489627682</v>
      </c>
      <c r="AE11" s="5">
        <f t="shared" si="240"/>
        <v>0</v>
      </c>
      <c r="AF11" s="5">
        <f t="shared" si="241"/>
        <v>0</v>
      </c>
      <c r="AG11" s="5">
        <f t="shared" si="242"/>
        <v>0</v>
      </c>
      <c r="AH11" s="5">
        <f t="shared" si="243"/>
        <v>0</v>
      </c>
      <c r="AI11" s="5">
        <f t="shared" si="244"/>
        <v>0</v>
      </c>
      <c r="AJ11" s="5">
        <f t="shared" si="245"/>
        <v>0</v>
      </c>
      <c r="AK11" s="5">
        <f t="shared" si="246"/>
        <v>0</v>
      </c>
      <c r="AL11" s="5">
        <f t="shared" si="247"/>
        <v>0</v>
      </c>
      <c r="AM11" s="5">
        <f t="shared" si="248"/>
        <v>0.1626640268603744</v>
      </c>
      <c r="AN11" s="5">
        <f t="shared" si="249"/>
        <v>0</v>
      </c>
      <c r="AO11" s="5">
        <f t="shared" si="250"/>
        <v>0</v>
      </c>
      <c r="AP11" s="5">
        <f t="shared" si="251"/>
        <v>0</v>
      </c>
      <c r="AQ11" s="5">
        <f t="shared" si="252"/>
        <v>0</v>
      </c>
      <c r="AR11" s="5">
        <f t="shared" si="253"/>
        <v>0</v>
      </c>
      <c r="AS11" s="5">
        <f t="shared" si="254"/>
        <v>0</v>
      </c>
      <c r="AT11" s="5">
        <f t="shared" si="255"/>
        <v>0</v>
      </c>
      <c r="AU11" s="5">
        <f t="shared" si="256"/>
        <v>0</v>
      </c>
      <c r="AV11" s="5">
        <f t="shared" si="257"/>
        <v>0</v>
      </c>
      <c r="AW11" s="5">
        <f t="shared" si="258"/>
        <v>0</v>
      </c>
      <c r="AX11" s="5">
        <f t="shared" si="259"/>
        <v>0.11330425063371226</v>
      </c>
      <c r="AY11" s="5">
        <f t="shared" si="260"/>
        <v>0</v>
      </c>
      <c r="AZ11" s="5">
        <f t="shared" si="261"/>
        <v>0</v>
      </c>
      <c r="BA11" s="5">
        <f t="shared" si="262"/>
        <v>0</v>
      </c>
      <c r="BB11" s="5">
        <f t="shared" si="263"/>
        <v>0</v>
      </c>
      <c r="BC11" s="5">
        <f t="shared" si="264"/>
        <v>0</v>
      </c>
      <c r="BD11" s="5">
        <f t="shared" si="265"/>
        <v>0</v>
      </c>
      <c r="BE11" s="5">
        <f t="shared" si="266"/>
        <v>0</v>
      </c>
      <c r="BF11" s="5">
        <f t="shared" si="267"/>
        <v>0</v>
      </c>
      <c r="BG11" s="5">
        <f t="shared" si="268"/>
        <v>0</v>
      </c>
      <c r="BH11" s="5">
        <f t="shared" si="269"/>
        <v>0</v>
      </c>
      <c r="BI11" s="5">
        <f t="shared" si="270"/>
        <v>0</v>
      </c>
      <c r="BJ11" s="8">
        <f t="shared" si="271"/>
        <v>0.85450844853808572</v>
      </c>
      <c r="BK11" s="8">
        <f t="shared" si="272"/>
        <v>1.5308868626796488E-2</v>
      </c>
      <c r="BL11" s="8">
        <f t="shared" si="273"/>
        <v>0</v>
      </c>
      <c r="BM11" s="8">
        <f t="shared" si="274"/>
        <v>0.65682972453351796</v>
      </c>
      <c r="BN11" s="8">
        <f t="shared" si="275"/>
        <v>0.21298759263136427</v>
      </c>
    </row>
    <row r="12" spans="1:88" x14ac:dyDescent="0.25">
      <c r="A12" t="s">
        <v>13</v>
      </c>
      <c r="B12" t="s">
        <v>42</v>
      </c>
      <c r="C12" t="s">
        <v>364</v>
      </c>
      <c r="D12" s="11">
        <v>44875</v>
      </c>
      <c r="E12" s="1">
        <f>VLOOKUP(A12,home!$A$2:$E$670,3,FALSE)</f>
        <v>1.2857000000000001</v>
      </c>
      <c r="F12">
        <f>VLOOKUP(B12,home!$B$2:$E$670,3,FALSE)</f>
        <v>0.97219999999999995</v>
      </c>
      <c r="G12">
        <f>VLOOKUP(C12,away!$B$2:$E$670,4,FALSE)</f>
        <v>1.2963</v>
      </c>
      <c r="H12">
        <f>VLOOKUP(A12,away!$A$2:$E$670,3,FALSE)</f>
        <v>1.4921</v>
      </c>
      <c r="I12">
        <f>VLOOKUP(C12,away!$B$2:$E$670,3,FALSE)</f>
        <v>1.1537999999999999</v>
      </c>
      <c r="J12">
        <f>VLOOKUP(B12,home!$B$2:$E$670,4,FALSE)</f>
        <v>0.50260000000000005</v>
      </c>
      <c r="K12" s="3">
        <f t="shared" si="221"/>
        <v>1.6203199591020001</v>
      </c>
      <c r="L12" s="3">
        <f t="shared" si="222"/>
        <v>0.86526861094800001</v>
      </c>
      <c r="M12" s="5">
        <f t="shared" si="2"/>
        <v>8.3276526016065042E-2</v>
      </c>
      <c r="N12" s="5">
        <f t="shared" si="223"/>
        <v>0.13493461722850716</v>
      </c>
      <c r="O12" s="5">
        <f t="shared" si="224"/>
        <v>7.2056563990495592E-2</v>
      </c>
      <c r="P12" s="5">
        <f t="shared" si="225"/>
        <v>0.11675468881811048</v>
      </c>
      <c r="Q12" s="5">
        <f t="shared" si="226"/>
        <v>0.10931862673456939</v>
      </c>
      <c r="R12" s="5">
        <f t="shared" si="227"/>
        <v>3.1174141516870892E-2</v>
      </c>
      <c r="S12" s="5">
        <f t="shared" si="228"/>
        <v>4.0922868703673163E-2</v>
      </c>
      <c r="T12" s="5">
        <f t="shared" si="229"/>
        <v>9.4589976305363768E-2</v>
      </c>
      <c r="U12" s="5">
        <f t="shared" si="230"/>
        <v>5.0512083707656211E-2</v>
      </c>
      <c r="V12" s="5">
        <f t="shared" si="231"/>
        <v>6.37492811215496E-3</v>
      </c>
      <c r="W12" s="5">
        <f t="shared" si="232"/>
        <v>5.9043717599881439E-2</v>
      </c>
      <c r="X12" s="5">
        <f t="shared" si="233"/>
        <v>5.1088675512855397E-2</v>
      </c>
      <c r="Y12" s="5">
        <f t="shared" si="234"/>
        <v>2.210271364809074E-2</v>
      </c>
      <c r="Z12" s="5">
        <f t="shared" si="235"/>
        <v>8.9913353759330863E-3</v>
      </c>
      <c r="AA12" s="5">
        <f t="shared" si="236"/>
        <v>1.4568840168604266E-2</v>
      </c>
      <c r="AB12" s="5">
        <f t="shared" si="237"/>
        <v>1.1803091253078222E-2</v>
      </c>
      <c r="AC12" s="5">
        <f t="shared" si="238"/>
        <v>5.5860785714459025E-4</v>
      </c>
      <c r="AD12" s="5">
        <f t="shared" si="239"/>
        <v>2.3917428521667498E-2</v>
      </c>
      <c r="AE12" s="5">
        <f t="shared" si="240"/>
        <v>2.0695000154391317E-2</v>
      </c>
      <c r="AF12" s="5">
        <f t="shared" si="241"/>
        <v>8.9533670185794091E-3</v>
      </c>
      <c r="AG12" s="5">
        <f t="shared" si="242"/>
        <v>2.5823558144912806E-3</v>
      </c>
      <c r="AH12" s="5">
        <f t="shared" si="243"/>
        <v>1.9449800678253083E-3</v>
      </c>
      <c r="AI12" s="5">
        <f t="shared" si="244"/>
        <v>3.1514900239529089E-3</v>
      </c>
      <c r="AJ12" s="5">
        <f t="shared" si="245"/>
        <v>2.5532110933608699E-3</v>
      </c>
      <c r="AK12" s="5">
        <f t="shared" si="246"/>
        <v>1.3790062981244194E-3</v>
      </c>
      <c r="AL12" s="5">
        <f t="shared" si="247"/>
        <v>3.1326996767221718E-5</v>
      </c>
      <c r="AM12" s="5">
        <f t="shared" si="248"/>
        <v>7.7507773608106552E-3</v>
      </c>
      <c r="AN12" s="5">
        <f t="shared" si="249"/>
        <v>6.7065043607558422E-3</v>
      </c>
      <c r="AO12" s="5">
        <f t="shared" si="250"/>
        <v>2.9014638562739553E-3</v>
      </c>
      <c r="AP12" s="5">
        <f t="shared" si="251"/>
        <v>8.3684853354466446E-4</v>
      </c>
      <c r="AQ12" s="5">
        <f t="shared" si="252"/>
        <v>1.8102469204851561E-4</v>
      </c>
      <c r="AR12" s="5">
        <f t="shared" si="253"/>
        <v>3.3658604032175033E-4</v>
      </c>
      <c r="AS12" s="5">
        <f t="shared" si="254"/>
        <v>5.4537707908844271E-4</v>
      </c>
      <c r="AT12" s="5">
        <f t="shared" si="255"/>
        <v>4.4184268324187694E-4</v>
      </c>
      <c r="AU12" s="5">
        <f t="shared" si="256"/>
        <v>2.3864217281333204E-4</v>
      </c>
      <c r="AV12" s="5">
        <f t="shared" si="257"/>
        <v>9.6669168923227706E-5</v>
      </c>
      <c r="AW12" s="5">
        <f t="shared" si="258"/>
        <v>1.2200229278087234E-6</v>
      </c>
      <c r="AX12" s="5">
        <f t="shared" si="259"/>
        <v>2.093123209379572E-3</v>
      </c>
      <c r="AY12" s="5">
        <f t="shared" si="260"/>
        <v>1.8111138119228821E-3</v>
      </c>
      <c r="AZ12" s="5">
        <f t="shared" si="261"/>
        <v>7.8354996615562461E-4</v>
      </c>
      <c r="BA12" s="5">
        <f t="shared" si="262"/>
        <v>2.2599373027460995E-4</v>
      </c>
      <c r="BB12" s="5">
        <f t="shared" si="263"/>
        <v>4.8886320269417167E-5</v>
      </c>
      <c r="BC12" s="5">
        <f t="shared" si="264"/>
        <v>8.4599596867755332E-6</v>
      </c>
      <c r="BD12" s="5">
        <f t="shared" si="265"/>
        <v>4.8539555928948056E-5</v>
      </c>
      <c r="BE12" s="5">
        <f t="shared" si="266"/>
        <v>7.8649611277622363E-5</v>
      </c>
      <c r="BF12" s="5">
        <f t="shared" si="267"/>
        <v>6.3718767464372654E-5</v>
      </c>
      <c r="BG12" s="5">
        <f t="shared" si="268"/>
        <v>3.4414930230634051E-5</v>
      </c>
      <c r="BH12" s="5">
        <f t="shared" si="269"/>
        <v>1.3940799585949798E-5</v>
      </c>
      <c r="BI12" s="5">
        <f t="shared" si="270"/>
        <v>4.5177111629910696E-6</v>
      </c>
      <c r="BJ12" s="8">
        <f t="shared" si="271"/>
        <v>0.55057422433952008</v>
      </c>
      <c r="BK12" s="8">
        <f t="shared" si="272"/>
        <v>0.24973006031583836</v>
      </c>
      <c r="BL12" s="8">
        <f t="shared" si="273"/>
        <v>0.19104630664000785</v>
      </c>
      <c r="BM12" s="8">
        <f t="shared" si="274"/>
        <v>0.45101686857768541</v>
      </c>
      <c r="BN12" s="8">
        <f t="shared" si="275"/>
        <v>0.54751516430461855</v>
      </c>
    </row>
    <row r="13" spans="1:88" x14ac:dyDescent="0.25">
      <c r="A13" t="s">
        <v>19</v>
      </c>
      <c r="B13" t="s">
        <v>142</v>
      </c>
      <c r="C13" t="s">
        <v>30</v>
      </c>
      <c r="D13" s="11">
        <v>44875</v>
      </c>
      <c r="E13" s="1">
        <f>VLOOKUP(A13,home!$A$2:$E$670,3,FALSE)</f>
        <v>1.4750000000000001</v>
      </c>
      <c r="F13">
        <f>VLOOKUP(B13,home!$B$2:$E$670,3,FALSE)</f>
        <v>1.5819000000000001</v>
      </c>
      <c r="G13">
        <f>VLOOKUP(C13,away!$B$2:$E$670,4,FALSE)</f>
        <v>0</v>
      </c>
      <c r="H13">
        <f>VLOOKUP(A13,away!$A$2:$E$670,3,FALSE)</f>
        <v>1.5625</v>
      </c>
      <c r="I13">
        <f>VLOOKUP(C13,away!$B$2:$E$670,3,FALSE)</f>
        <v>1.4789000000000001</v>
      </c>
      <c r="J13">
        <f>VLOOKUP(B13,home!$B$2:$E$670,4,FALSE)</f>
        <v>0.64</v>
      </c>
      <c r="K13" s="3">
        <f t="shared" ref="K13" si="276">E13*F13*G13</f>
        <v>0</v>
      </c>
      <c r="L13" s="3">
        <f t="shared" ref="L13" si="277">H13*I13*J13</f>
        <v>1.4789000000000001</v>
      </c>
      <c r="M13" s="5">
        <f t="shared" si="2"/>
        <v>0.22788822761234789</v>
      </c>
      <c r="N13" s="5">
        <f t="shared" ref="N13" si="278">_xlfn.POISSON.DIST(1,K13,FALSE) * _xlfn.POISSON.DIST(0,L13,FALSE)</f>
        <v>0</v>
      </c>
      <c r="O13" s="5">
        <f t="shared" ref="O13" si="279">_xlfn.POISSON.DIST(0,K13,FALSE) * _xlfn.POISSON.DIST(1,L13,FALSE)</f>
        <v>0.33702389981590131</v>
      </c>
      <c r="P13" s="5">
        <f t="shared" ref="P13" si="280">_xlfn.POISSON.DIST(1,K13,FALSE) * _xlfn.POISSON.DIST(1,L13,FALSE)</f>
        <v>0</v>
      </c>
      <c r="Q13" s="5">
        <f t="shared" ref="Q13" si="281">_xlfn.POISSON.DIST(2,K13,FALSE) * _xlfn.POISSON.DIST(0,L13,FALSE)</f>
        <v>0</v>
      </c>
      <c r="R13" s="5">
        <f t="shared" ref="R13" si="282">_xlfn.POISSON.DIST(0,K13,FALSE) * _xlfn.POISSON.DIST(2,L13,FALSE)</f>
        <v>0.24921232271886831</v>
      </c>
      <c r="S13" s="5">
        <f t="shared" ref="S13" si="283">_xlfn.POISSON.DIST(2,K13,FALSE) * _xlfn.POISSON.DIST(2,L13,FALSE)</f>
        <v>0</v>
      </c>
      <c r="T13" s="5">
        <f t="shared" ref="T13" si="284">_xlfn.POISSON.DIST(2,K13,FALSE) * _xlfn.POISSON.DIST(1,L13,FALSE)</f>
        <v>0</v>
      </c>
      <c r="U13" s="5">
        <f t="shared" ref="U13" si="285">_xlfn.POISSON.DIST(1,K13,FALSE) * _xlfn.POISSON.DIST(2,L13,FALSE)</f>
        <v>0</v>
      </c>
      <c r="V13" s="5">
        <f t="shared" ref="V13" si="286">_xlfn.POISSON.DIST(3,K13,FALSE) * _xlfn.POISSON.DIST(3,L13,FALSE)</f>
        <v>0</v>
      </c>
      <c r="W13" s="5">
        <f t="shared" ref="W13" si="287">_xlfn.POISSON.DIST(3,K13,FALSE) * _xlfn.POISSON.DIST(0,L13,FALSE)</f>
        <v>0</v>
      </c>
      <c r="X13" s="5">
        <f t="shared" ref="X13" si="288">_xlfn.POISSON.DIST(3,K13,FALSE) * _xlfn.POISSON.DIST(1,L13,FALSE)</f>
        <v>0</v>
      </c>
      <c r="Y13" s="5">
        <f t="shared" ref="Y13" si="289">_xlfn.POISSON.DIST(3,K13,FALSE) * _xlfn.POISSON.DIST(2,L13,FALSE)</f>
        <v>0</v>
      </c>
      <c r="Z13" s="5">
        <f t="shared" ref="Z13" si="290">_xlfn.POISSON.DIST(0,K13,FALSE) * _xlfn.POISSON.DIST(3,L13,FALSE)</f>
        <v>0.12285336802297815</v>
      </c>
      <c r="AA13" s="5">
        <f t="shared" ref="AA13" si="291">_xlfn.POISSON.DIST(1,K13,FALSE) * _xlfn.POISSON.DIST(3,L13,FALSE)</f>
        <v>0</v>
      </c>
      <c r="AB13" s="5">
        <f t="shared" ref="AB13" si="292">_xlfn.POISSON.DIST(2,K13,FALSE) * _xlfn.POISSON.DIST(3,L13,FALSE)</f>
        <v>0</v>
      </c>
      <c r="AC13" s="5">
        <f t="shared" ref="AC13" si="293">_xlfn.POISSON.DIST(4,K13,FALSE) * _xlfn.POISSON.DIST(4,L13,FALSE)</f>
        <v>0</v>
      </c>
      <c r="AD13" s="5">
        <f t="shared" ref="AD13" si="294">_xlfn.POISSON.DIST(4,K13,FALSE) * _xlfn.POISSON.DIST(0,L13,FALSE)</f>
        <v>0</v>
      </c>
      <c r="AE13" s="5">
        <f t="shared" ref="AE13" si="295">_xlfn.POISSON.DIST(4,K13,FALSE) * _xlfn.POISSON.DIST(1,L13,FALSE)</f>
        <v>0</v>
      </c>
      <c r="AF13" s="5">
        <f t="shared" ref="AF13" si="296">_xlfn.POISSON.DIST(4,K13,FALSE) * _xlfn.POISSON.DIST(2,L13,FALSE)</f>
        <v>0</v>
      </c>
      <c r="AG13" s="5">
        <f t="shared" ref="AG13" si="297">_xlfn.POISSON.DIST(4,K13,FALSE) * _xlfn.POISSON.DIST(3,L13,FALSE)</f>
        <v>0</v>
      </c>
      <c r="AH13" s="5">
        <f t="shared" ref="AH13" si="298">_xlfn.POISSON.DIST(0,K13,FALSE) * _xlfn.POISSON.DIST(4,L13,FALSE)</f>
        <v>4.5421961492295583E-2</v>
      </c>
      <c r="AI13" s="5">
        <f t="shared" ref="AI13" si="299">_xlfn.POISSON.DIST(1,K13,FALSE) * _xlfn.POISSON.DIST(4,L13,FALSE)</f>
        <v>0</v>
      </c>
      <c r="AJ13" s="5">
        <f t="shared" ref="AJ13" si="300">_xlfn.POISSON.DIST(2,K13,FALSE) * _xlfn.POISSON.DIST(4,L13,FALSE)</f>
        <v>0</v>
      </c>
      <c r="AK13" s="5">
        <f t="shared" ref="AK13" si="301">_xlfn.POISSON.DIST(3,K13,FALSE) * _xlfn.POISSON.DIST(4,L13,FALSE)</f>
        <v>0</v>
      </c>
      <c r="AL13" s="5">
        <f t="shared" ref="AL13" si="302">_xlfn.POISSON.DIST(5,K13,FALSE) * _xlfn.POISSON.DIST(5,L13,FALSE)</f>
        <v>0</v>
      </c>
      <c r="AM13" s="5">
        <f t="shared" ref="AM13" si="303">_xlfn.POISSON.DIST(5,K13,FALSE) * _xlfn.POISSON.DIST(0,L13,FALSE)</f>
        <v>0</v>
      </c>
      <c r="AN13" s="5">
        <f t="shared" ref="AN13" si="304">_xlfn.POISSON.DIST(5,K13,FALSE) * _xlfn.POISSON.DIST(1,L13,FALSE)</f>
        <v>0</v>
      </c>
      <c r="AO13" s="5">
        <f t="shared" ref="AO13" si="305">_xlfn.POISSON.DIST(5,K13,FALSE) * _xlfn.POISSON.DIST(2,L13,FALSE)</f>
        <v>0</v>
      </c>
      <c r="AP13" s="5">
        <f t="shared" ref="AP13" si="306">_xlfn.POISSON.DIST(5,K13,FALSE) * _xlfn.POISSON.DIST(3,L13,FALSE)</f>
        <v>0</v>
      </c>
      <c r="AQ13" s="5">
        <f t="shared" ref="AQ13" si="307">_xlfn.POISSON.DIST(5,K13,FALSE) * _xlfn.POISSON.DIST(4,L13,FALSE)</f>
        <v>0</v>
      </c>
      <c r="AR13" s="5">
        <f t="shared" ref="AR13" si="308">_xlfn.POISSON.DIST(0,K13,FALSE) * _xlfn.POISSON.DIST(5,L13,FALSE)</f>
        <v>1.3434907770191176E-2</v>
      </c>
      <c r="AS13" s="5">
        <f t="shared" ref="AS13" si="309">_xlfn.POISSON.DIST(1,K13,FALSE) * _xlfn.POISSON.DIST(5,L13,FALSE)</f>
        <v>0</v>
      </c>
      <c r="AT13" s="5">
        <f t="shared" ref="AT13" si="310">_xlfn.POISSON.DIST(2,K13,FALSE) * _xlfn.POISSON.DIST(5,L13,FALSE)</f>
        <v>0</v>
      </c>
      <c r="AU13" s="5">
        <f t="shared" ref="AU13" si="311">_xlfn.POISSON.DIST(3,K13,FALSE) * _xlfn.POISSON.DIST(5,L13,FALSE)</f>
        <v>0</v>
      </c>
      <c r="AV13" s="5">
        <f t="shared" ref="AV13" si="312">_xlfn.POISSON.DIST(4,K13,FALSE) * _xlfn.POISSON.DIST(5,L13,FALSE)</f>
        <v>0</v>
      </c>
      <c r="AW13" s="5">
        <f t="shared" ref="AW13" si="313">_xlfn.POISSON.DIST(6,K13,FALSE) * _xlfn.POISSON.DIST(6,L13,FALSE)</f>
        <v>0</v>
      </c>
      <c r="AX13" s="5">
        <f t="shared" ref="AX13" si="314">_xlfn.POISSON.DIST(6,K13,FALSE) * _xlfn.POISSON.DIST(0,L13,FALSE)</f>
        <v>0</v>
      </c>
      <c r="AY13" s="5">
        <f t="shared" ref="AY13" si="315">_xlfn.POISSON.DIST(6,K13,FALSE) * _xlfn.POISSON.DIST(1,L13,FALSE)</f>
        <v>0</v>
      </c>
      <c r="AZ13" s="5">
        <f t="shared" ref="AZ13" si="316">_xlfn.POISSON.DIST(6,K13,FALSE) * _xlfn.POISSON.DIST(2,L13,FALSE)</f>
        <v>0</v>
      </c>
      <c r="BA13" s="5">
        <f t="shared" ref="BA13" si="317">_xlfn.POISSON.DIST(6,K13,FALSE) * _xlfn.POISSON.DIST(3,L13,FALSE)</f>
        <v>0</v>
      </c>
      <c r="BB13" s="5">
        <f t="shared" ref="BB13" si="318">_xlfn.POISSON.DIST(6,K13,FALSE) * _xlfn.POISSON.DIST(4,L13,FALSE)</f>
        <v>0</v>
      </c>
      <c r="BC13" s="5">
        <f t="shared" ref="BC13" si="319">_xlfn.POISSON.DIST(6,K13,FALSE) * _xlfn.POISSON.DIST(5,L13,FALSE)</f>
        <v>0</v>
      </c>
      <c r="BD13" s="5">
        <f t="shared" ref="BD13" si="320">_xlfn.POISSON.DIST(0,K13,FALSE) * _xlfn.POISSON.DIST(6,L13,FALSE)</f>
        <v>3.3114808502226266E-3</v>
      </c>
      <c r="BE13" s="5">
        <f t="shared" ref="BE13" si="321">_xlfn.POISSON.DIST(1,K13,FALSE) * _xlfn.POISSON.DIST(6,L13,FALSE)</f>
        <v>0</v>
      </c>
      <c r="BF13" s="5">
        <f t="shared" ref="BF13" si="322">_xlfn.POISSON.DIST(2,K13,FALSE) * _xlfn.POISSON.DIST(6,L13,FALSE)</f>
        <v>0</v>
      </c>
      <c r="BG13" s="5">
        <f t="shared" ref="BG13" si="323">_xlfn.POISSON.DIST(3,K13,FALSE) * _xlfn.POISSON.DIST(6,L13,FALSE)</f>
        <v>0</v>
      </c>
      <c r="BH13" s="5">
        <f t="shared" ref="BH13" si="324">_xlfn.POISSON.DIST(4,K13,FALSE) * _xlfn.POISSON.DIST(6,L13,FALSE)</f>
        <v>0</v>
      </c>
      <c r="BI13" s="5">
        <f t="shared" ref="BI13" si="325">_xlfn.POISSON.DIST(5,K13,FALSE) * _xlfn.POISSON.DIST(6,L13,FALSE)</f>
        <v>0</v>
      </c>
      <c r="BJ13" s="8">
        <f t="shared" ref="BJ13" si="326">SUM(N13,Q13,T13,W13,X13,Y13,AD13,AE13,AF13,AG13,AM13,AN13,AO13,AP13,AQ13,AX13,AY13,AZ13,BA13,BB13,BC13)</f>
        <v>0</v>
      </c>
      <c r="BK13" s="8">
        <f t="shared" ref="BK13" si="327">SUM(M13,P13,S13,V13,AC13,AL13,AY13)</f>
        <v>0.22788822761234789</v>
      </c>
      <c r="BL13" s="8">
        <f t="shared" ref="BL13" si="328">SUM(O13,R13,U13,AA13,AB13,AH13,AI13,AJ13,AK13,AR13,AS13,AT13,AU13,AV13,BD13,BE13,BF13,BG13,BH13,BI13)</f>
        <v>0.64840457264747897</v>
      </c>
      <c r="BM13" s="8">
        <f t="shared" ref="BM13" si="329">SUM(S13:BI13)</f>
        <v>0.18502171813568755</v>
      </c>
      <c r="BN13" s="8">
        <f t="shared" ref="BN13" si="330">SUM(M13:R13)</f>
        <v>0.81412445014711743</v>
      </c>
    </row>
    <row r="14" spans="1:88" x14ac:dyDescent="0.25">
      <c r="A14" t="s">
        <v>178</v>
      </c>
      <c r="B14" t="s">
        <v>276</v>
      </c>
      <c r="C14" t="s">
        <v>260</v>
      </c>
      <c r="D14" s="11">
        <v>44905</v>
      </c>
      <c r="E14" s="1">
        <f>VLOOKUP(A14,home!$A$2:$E$670,3,FALSE)</f>
        <v>1.8412999999999999</v>
      </c>
      <c r="F14">
        <f>VLOOKUP(B14,home!$B$2:$E$670,3,FALSE)</f>
        <v>2.7155</v>
      </c>
      <c r="G14">
        <f>VLOOKUP(C14,away!$B$2:$E$670,4,FALSE)</f>
        <v>0.71430000000000005</v>
      </c>
      <c r="H14">
        <f>VLOOKUP(A14,away!$A$2:$E$670,3,FALSE)</f>
        <v>1.4127000000000001</v>
      </c>
      <c r="I14">
        <f>VLOOKUP(C14,away!$B$2:$E$670,3,FALSE)</f>
        <v>2.1873999999999998</v>
      </c>
      <c r="J14">
        <f>VLOOKUP(B14,home!$B$2:$E$670,4,FALSE)</f>
        <v>0.23599999999999999</v>
      </c>
      <c r="K14" s="3">
        <f t="shared" ref="K14" si="331">E14*F14*G14</f>
        <v>3.571535822145</v>
      </c>
      <c r="L14" s="3">
        <f t="shared" ref="L14" si="332">H14*I14*J14</f>
        <v>0.72927303527999998</v>
      </c>
      <c r="M14" s="5">
        <f t="shared" si="2"/>
        <v>1.3557588419918002E-2</v>
      </c>
      <c r="N14" s="5">
        <f t="shared" ref="N14" si="333">_xlfn.POISSON.DIST(1,K14,FALSE) * _xlfn.POISSON.DIST(0,L14,FALSE)</f>
        <v>4.8421412703635369E-2</v>
      </c>
      <c r="O14" s="5">
        <f t="shared" ref="O14" si="334">_xlfn.POISSON.DIST(0,K14,FALSE) * _xlfn.POISSON.DIST(1,L14,FALSE)</f>
        <v>9.8871836580705814E-3</v>
      </c>
      <c r="P14" s="5">
        <f t="shared" ref="P14" si="335">_xlfn.POISSON.DIST(1,K14,FALSE) * _xlfn.POISSON.DIST(1,L14,FALSE)</f>
        <v>3.531243061492572E-2</v>
      </c>
      <c r="Q14" s="5">
        <f t="shared" ref="Q14" si="336">_xlfn.POISSON.DIST(2,K14,FALSE) * _xlfn.POISSON.DIST(0,L14,FALSE)</f>
        <v>8.646940501495036E-2</v>
      </c>
      <c r="R14" s="5">
        <f t="shared" ref="R14" si="337">_xlfn.POISSON.DIST(0,K14,FALSE) * _xlfn.POISSON.DIST(2,L14,FALSE)</f>
        <v>3.6052282183459722E-3</v>
      </c>
      <c r="S14" s="5">
        <f t="shared" ref="S14" si="338">_xlfn.POISSON.DIST(2,K14,FALSE) * _xlfn.POISSON.DIST(2,L14,FALSE)</f>
        <v>2.2993907863841999E-2</v>
      </c>
      <c r="T14" s="5">
        <f t="shared" ref="T14" si="339">_xlfn.POISSON.DIST(2,K14,FALSE) * _xlfn.POISSON.DIST(1,L14,FALSE)</f>
        <v>6.3059805454108511E-2</v>
      </c>
      <c r="U14" s="5">
        <f t="shared" ref="U14" si="340">_xlfn.POISSON.DIST(1,K14,FALSE) * _xlfn.POISSON.DIST(2,L14,FALSE)</f>
        <v>1.2876201728830635E-2</v>
      </c>
      <c r="V14" s="5">
        <f t="shared" ref="V14" si="341">_xlfn.POISSON.DIST(3,K14,FALSE) * _xlfn.POISSON.DIST(3,L14,FALSE)</f>
        <v>6.6545002191869367E-3</v>
      </c>
      <c r="W14" s="5">
        <f t="shared" ref="W14" si="342">_xlfn.POISSON.DIST(3,K14,FALSE) * _xlfn.POISSON.DIST(0,L14,FALSE)</f>
        <v>0.10294285917681992</v>
      </c>
      <c r="X14" s="5">
        <f t="shared" ref="X14" si="343">_xlfn.POISSON.DIST(3,K14,FALSE) * _xlfn.POISSON.DIST(1,L14,FALSE)</f>
        <v>7.5073451372281066E-2</v>
      </c>
      <c r="Y14" s="5">
        <f t="shared" ref="Y14" si="344">_xlfn.POISSON.DIST(3,K14,FALSE) * _xlfn.POISSON.DIST(2,L14,FALSE)</f>
        <v>2.7374521875604442E-2</v>
      </c>
      <c r="Z14" s="5">
        <f t="shared" ref="Z14" si="345">_xlfn.POISSON.DIST(0,K14,FALSE) * _xlfn.POISSON.DIST(3,L14,FALSE)</f>
        <v>8.7639857522342469E-4</v>
      </c>
      <c r="AA14" s="5">
        <f t="shared" ref="AA14" si="346">_xlfn.POISSON.DIST(1,K14,FALSE) * _xlfn.POISSON.DIST(3,L14,FALSE)</f>
        <v>3.1300889058873006E-3</v>
      </c>
      <c r="AB14" s="5">
        <f t="shared" ref="AB14" si="347">_xlfn.POISSON.DIST(2,K14,FALSE) * _xlfn.POISSON.DIST(3,L14,FALSE)</f>
        <v>5.5896123269375724E-3</v>
      </c>
      <c r="AC14" s="5">
        <f t="shared" ref="AC14" si="348">_xlfn.POISSON.DIST(4,K14,FALSE) * _xlfn.POISSON.DIST(4,L14,FALSE)</f>
        <v>1.0832797562738846E-3</v>
      </c>
      <c r="AD14" s="5">
        <f t="shared" ref="AD14" si="349">_xlfn.POISSON.DIST(4,K14,FALSE) * _xlfn.POISSON.DIST(0,L14,FALSE)</f>
        <v>9.1916027296010117E-2</v>
      </c>
      <c r="AE14" s="5">
        <f t="shared" ref="AE14" si="350">_xlfn.POISSON.DIST(4,K14,FALSE) * _xlfn.POISSON.DIST(1,L14,FALSE)</f>
        <v>6.7031880217040624E-2</v>
      </c>
      <c r="AF14" s="5">
        <f t="shared" ref="AF14" si="351">_xlfn.POISSON.DIST(4,K14,FALSE) * _xlfn.POISSON.DIST(2,L14,FALSE)</f>
        <v>2.4442271373203296E-2</v>
      </c>
      <c r="AG14" s="5">
        <f t="shared" ref="AG14" si="352">_xlfn.POISSON.DIST(4,K14,FALSE) * _xlfn.POISSON.DIST(3,L14,FALSE)</f>
        <v>5.9416964778244742E-3</v>
      </c>
      <c r="AH14" s="5">
        <f t="shared" ref="AH14" si="353">_xlfn.POISSON.DIST(0,K14,FALSE) * _xlfn.POISSON.DIST(4,L14,FALSE)</f>
        <v>1.5978346226706353E-4</v>
      </c>
      <c r="AI14" s="5">
        <f t="shared" ref="AI14" si="354">_xlfn.POISSON.DIST(1,K14,FALSE) * _xlfn.POISSON.DIST(4,L14,FALSE)</f>
        <v>5.7067235927317126E-4</v>
      </c>
      <c r="AJ14" s="5">
        <f t="shared" ref="AJ14" si="355">_xlfn.POISSON.DIST(2,K14,FALSE) * _xlfn.POISSON.DIST(4,L14,FALSE)</f>
        <v>1.0190883869260665E-3</v>
      </c>
      <c r="AK14" s="5">
        <f t="shared" ref="AK14" si="356">_xlfn.POISSON.DIST(3,K14,FALSE) * _xlfn.POISSON.DIST(4,L14,FALSE)</f>
        <v>1.2132368932794703E-3</v>
      </c>
      <c r="AL14" s="5">
        <f t="shared" ref="AL14" si="357">_xlfn.POISSON.DIST(5,K14,FALSE) * _xlfn.POISSON.DIST(5,L14,FALSE)</f>
        <v>1.1286149142505554E-4</v>
      </c>
      <c r="AM14" s="5">
        <f t="shared" ref="AM14" si="358">_xlfn.POISSON.DIST(5,K14,FALSE) * _xlfn.POISSON.DIST(0,L14,FALSE)</f>
        <v>6.5656276823391535E-2</v>
      </c>
      <c r="AN14" s="5">
        <f t="shared" ref="AN14" si="359">_xlfn.POISSON.DIST(5,K14,FALSE) * _xlfn.POISSON.DIST(1,L14,FALSE)</f>
        <v>4.7881352284178662E-2</v>
      </c>
      <c r="AO14" s="5">
        <f t="shared" ref="AO14" si="360">_xlfn.POISSON.DIST(5,K14,FALSE) * _xlfn.POISSON.DIST(2,L14,FALSE)</f>
        <v>1.7459289556796966E-2</v>
      </c>
      <c r="AP14" s="5">
        <f t="shared" ref="AP14" si="361">_xlfn.POISSON.DIST(5,K14,FALSE) * _xlfn.POISSON.DIST(3,L14,FALSE)</f>
        <v>4.244196362972576E-3</v>
      </c>
      <c r="AQ14" s="5">
        <f t="shared" ref="AQ14" si="362">_xlfn.POISSON.DIST(5,K14,FALSE) * _xlfn.POISSON.DIST(4,L14,FALSE)</f>
        <v>7.7379449098733668E-4</v>
      </c>
      <c r="AR14" s="5">
        <f t="shared" ref="AR14" si="363">_xlfn.POISSON.DIST(0,K14,FALSE) * _xlfn.POISSON.DIST(5,L14,FALSE)</f>
        <v>2.330515410300976E-5</v>
      </c>
      <c r="AS14" s="5">
        <f t="shared" ref="AS14" si="364">_xlfn.POISSON.DIST(1,K14,FALSE) * _xlfn.POISSON.DIST(5,L14,FALSE)</f>
        <v>8.3235192719508875E-5</v>
      </c>
      <c r="AT14" s="5">
        <f t="shared" ref="AT14" si="365">_xlfn.POISSON.DIST(2,K14,FALSE) * _xlfn.POISSON.DIST(5,L14,FALSE)</f>
        <v>1.4863873623043435E-4</v>
      </c>
      <c r="AU14" s="5">
        <f t="shared" ref="AU14" si="366">_xlfn.POISSON.DIST(3,K14,FALSE) * _xlfn.POISSON.DIST(5,L14,FALSE)</f>
        <v>1.7695619033511939E-4</v>
      </c>
      <c r="AV14" s="5">
        <f t="shared" ref="AV14" si="367">_xlfn.POISSON.DIST(4,K14,FALSE) * _xlfn.POISSON.DIST(5,L14,FALSE)</f>
        <v>1.5800134318304693E-4</v>
      </c>
      <c r="AW14" s="5">
        <f t="shared" ref="AW14" si="368">_xlfn.POISSON.DIST(6,K14,FALSE) * _xlfn.POISSON.DIST(6,L14,FALSE)</f>
        <v>8.1656065584093775E-6</v>
      </c>
      <c r="AX14" s="5">
        <f t="shared" ref="AX14" si="369">_xlfn.POISSON.DIST(6,K14,FALSE) * _xlfn.POISSON.DIST(0,L14,FALSE)</f>
        <v>3.908229077056858E-2</v>
      </c>
      <c r="AY14" s="5">
        <f t="shared" ref="AY14" si="370">_xlfn.POISSON.DIST(6,K14,FALSE) * _xlfn.POISSON.DIST(1,L14,FALSE)</f>
        <v>2.8501660815948082E-2</v>
      </c>
      <c r="AZ14" s="5">
        <f t="shared" ref="AZ14" si="371">_xlfn.POISSON.DIST(6,K14,FALSE) * _xlfn.POISSON.DIST(2,L14,FALSE)</f>
        <v>1.0392746346883747E-2</v>
      </c>
      <c r="BA14" s="5">
        <f t="shared" ref="BA14" si="372">_xlfn.POISSON.DIST(6,K14,FALSE) * _xlfn.POISSON.DIST(3,L14,FALSE)</f>
        <v>2.5263832244290141E-3</v>
      </c>
      <c r="BB14" s="5">
        <f t="shared" ref="BB14" si="373">_xlfn.POISSON.DIST(6,K14,FALSE) * _xlfn.POISSON.DIST(4,L14,FALSE)</f>
        <v>4.6060579058995505E-4</v>
      </c>
      <c r="BC14" s="5">
        <f t="shared" ref="BC14" si="374">_xlfn.POISSON.DIST(6,K14,FALSE) * _xlfn.POISSON.DIST(5,L14,FALSE)</f>
        <v>6.7181476594216125E-5</v>
      </c>
      <c r="BD14" s="5">
        <f t="shared" ref="BD14" si="375">_xlfn.POISSON.DIST(0,K14,FALSE) * _xlfn.POISSON.DIST(6,L14,FALSE)</f>
        <v>2.832636745061678E-6</v>
      </c>
      <c r="BE14" s="5">
        <f t="shared" ref="BE14" si="376">_xlfn.POISSON.DIST(1,K14,FALSE) * _xlfn.POISSON.DIST(6,L14,FALSE)</f>
        <v>1.0116863606111996E-5</v>
      </c>
      <c r="BF14" s="5">
        <f t="shared" ref="BF14" si="377">_xlfn.POISSON.DIST(2,K14,FALSE) * _xlfn.POISSON.DIST(6,L14,FALSE)</f>
        <v>1.8066370388492022E-5</v>
      </c>
      <c r="BG14" s="5">
        <f t="shared" ref="BG14" si="378">_xlfn.POISSON.DIST(3,K14,FALSE) * _xlfn.POISSON.DIST(6,L14,FALSE)</f>
        <v>2.1508229672879647E-5</v>
      </c>
      <c r="BH14" s="5">
        <f t="shared" ref="BH14" si="379">_xlfn.POISSON.DIST(4,K14,FALSE) * _xlfn.POISSON.DIST(6,L14,FALSE)</f>
        <v>1.9204353186902922E-5</v>
      </c>
      <c r="BI14" s="5">
        <f t="shared" ref="BI14" si="380">_xlfn.POISSON.DIST(5,K14,FALSE) * _xlfn.POISSON.DIST(6,L14,FALSE)</f>
        <v>1.3717807069629654E-5</v>
      </c>
      <c r="BJ14" s="8">
        <f t="shared" ref="BJ14" si="381">SUM(N14,Q14,T14,W14,X14,Y14,AD14,AE14,AF14,AG14,AM14,AN14,AO14,AP14,AQ14,AX14,AY14,AZ14,BA14,BB14,BC14)</f>
        <v>0.8097191089048188</v>
      </c>
      <c r="BK14" s="8">
        <f t="shared" ref="BK14" si="382">SUM(M14,P14,S14,V14,AC14,AL14,AY14)</f>
        <v>0.1082162291815197</v>
      </c>
      <c r="BL14" s="8">
        <f t="shared" ref="BL14" si="383">SUM(O14,R14,U14,AA14,AB14,AH14,AI14,AJ14,AK14,AR14,AS14,AT14,AU14,AV14,BD14,BE14,BF14,BG14,BH14,BI14)</f>
        <v>3.8726678817058047E-2</v>
      </c>
      <c r="BM14" s="8">
        <f t="shared" ref="BM14" si="384">SUM(S14:BI14)</f>
        <v>0.73179167163938397</v>
      </c>
      <c r="BN14" s="8">
        <f t="shared" ref="BN14" si="385">SUM(M14:R14)</f>
        <v>0.197253248629846</v>
      </c>
    </row>
    <row r="15" spans="1:88" x14ac:dyDescent="0.25">
      <c r="A15" t="s">
        <v>189</v>
      </c>
      <c r="B15" t="s">
        <v>283</v>
      </c>
      <c r="C15" t="s">
        <v>234</v>
      </c>
      <c r="D15" s="11">
        <v>44905</v>
      </c>
      <c r="E15" s="1">
        <f>VLOOKUP(A15,home!$A$2:$E$670,3,FALSE)</f>
        <v>1.5952</v>
      </c>
      <c r="F15">
        <f>VLOOKUP(B15,home!$B$2:$E$670,3,FALSE)</f>
        <v>1.8806</v>
      </c>
      <c r="G15">
        <f>VLOOKUP(C15,away!$B$2:$E$670,4,FALSE)</f>
        <v>0.73829999999999996</v>
      </c>
      <c r="H15">
        <f>VLOOKUP(A15,away!$A$2:$E$670,3,FALSE)</f>
        <v>1.1429</v>
      </c>
      <c r="I15">
        <f>VLOOKUP(C15,away!$B$2:$E$670,3,FALSE)</f>
        <v>0.87009999999999998</v>
      </c>
      <c r="J15">
        <f>VLOOKUP(B15,home!$B$2:$E$670,4,FALSE)</f>
        <v>0.21870000000000001</v>
      </c>
      <c r="K15" s="3">
        <f t="shared" ref="K15:K20" si="386">E15*F15*G15</f>
        <v>2.2148506224959998</v>
      </c>
      <c r="L15" s="3">
        <f t="shared" ref="L15:L20" si="387">H15*I15*J15</f>
        <v>0.21748343532300002</v>
      </c>
      <c r="M15" s="5">
        <f t="shared" si="2"/>
        <v>8.7831589143128316E-2</v>
      </c>
      <c r="N15" s="5">
        <f t="shared" ref="N15:N20" si="388">_xlfn.POISSON.DIST(1,K15,FALSE) * _xlfn.POISSON.DIST(0,L15,FALSE)</f>
        <v>0.19453384988847061</v>
      </c>
      <c r="O15" s="5">
        <f t="shared" ref="O15:O20" si="389">_xlfn.POISSON.DIST(0,K15,FALSE) * _xlfn.POISSON.DIST(1,L15,FALSE)</f>
        <v>1.9101915736725861E-2</v>
      </c>
      <c r="P15" s="5">
        <f t="shared" ref="P15:P20" si="390">_xlfn.POISSON.DIST(1,K15,FALSE) * _xlfn.POISSON.DIST(1,L15,FALSE)</f>
        <v>4.2307889960353402E-2</v>
      </c>
      <c r="Q15" s="5">
        <f t="shared" ref="Q15:Q20" si="391">_xlfn.POISSON.DIST(2,K15,FALSE) * _xlfn.POISSON.DIST(0,L15,FALSE)</f>
        <v>0.21543170926101132</v>
      </c>
      <c r="R15" s="5">
        <f t="shared" ref="R15:R20" si="392">_xlfn.POISSON.DIST(0,K15,FALSE) * _xlfn.POISSON.DIST(2,L15,FALSE)</f>
        <v>2.0771751278368072E-3</v>
      </c>
      <c r="S15" s="5">
        <f t="shared" ref="S15:S20" si="393">_xlfn.POISSON.DIST(2,K15,FALSE) * _xlfn.POISSON.DIST(2,L15,FALSE)</f>
        <v>5.0948570165925706E-3</v>
      </c>
      <c r="T15" s="5">
        <f t="shared" ref="T15:T20" si="394">_xlfn.POISSON.DIST(2,K15,FALSE) * _xlfn.POISSON.DIST(1,L15,FALSE)</f>
        <v>4.6852828207590513E-2</v>
      </c>
      <c r="U15" s="5">
        <f t="shared" ref="U15:U20" si="395">_xlfn.POISSON.DIST(1,K15,FALSE) * _xlfn.POISSON.DIST(2,L15,FALSE)</f>
        <v>4.6006326249225602E-3</v>
      </c>
      <c r="V15" s="5">
        <f t="shared" ref="V15:V20" si="396">_xlfn.POISSON.DIST(3,K15,FALSE) * _xlfn.POISSON.DIST(3,L15,FALSE)</f>
        <v>2.7268428910958646E-4</v>
      </c>
      <c r="W15" s="5">
        <f t="shared" ref="W15:W20" si="397">_xlfn.POISSON.DIST(3,K15,FALSE) * _xlfn.POISSON.DIST(0,L15,FALSE)</f>
        <v>0.15904968512070938</v>
      </c>
      <c r="X15" s="5">
        <f t="shared" ref="X15:X20" si="398">_xlfn.POISSON.DIST(3,K15,FALSE) * _xlfn.POISSON.DIST(1,L15,FALSE)</f>
        <v>3.4590671907093327E-2</v>
      </c>
      <c r="Y15" s="5">
        <f t="shared" ref="Y15:Y20" si="399">_xlfn.POISSON.DIST(3,K15,FALSE) * _xlfn.POISSON.DIST(2,L15,FALSE)</f>
        <v>3.7614490782427222E-3</v>
      </c>
      <c r="Z15" s="5">
        <f t="shared" ref="Z15:Z20" si="400">_xlfn.POISSON.DIST(0,K15,FALSE) * _xlfn.POISSON.DIST(3,L15,FALSE)</f>
        <v>1.505837275231469E-4</v>
      </c>
      <c r="AA15" s="5">
        <f t="shared" ref="AA15:AA20" si="401">_xlfn.POISSON.DIST(1,K15,FALSE) * _xlfn.POISSON.DIST(3,L15,FALSE)</f>
        <v>3.3352046264240991E-4</v>
      </c>
      <c r="AB15" s="5">
        <f t="shared" ref="AB15:AB20" si="402">_xlfn.POISSON.DIST(2,K15,FALSE) * _xlfn.POISSON.DIST(3,L15,FALSE)</f>
        <v>3.693490021493478E-4</v>
      </c>
      <c r="AC15" s="5">
        <f t="shared" ref="AC15:AC20" si="403">_xlfn.POISSON.DIST(4,K15,FALSE) * _xlfn.POISSON.DIST(4,L15,FALSE)</f>
        <v>8.2093875692360823E-6</v>
      </c>
      <c r="AD15" s="5">
        <f t="shared" ref="AD15:AD20" si="404">_xlfn.POISSON.DIST(4,K15,FALSE) * _xlfn.POISSON.DIST(0,L15,FALSE)</f>
        <v>8.806782352434897E-2</v>
      </c>
      <c r="AE15" s="5">
        <f t="shared" ref="AE15:AE20" si="405">_xlfn.POISSON.DIST(4,K15,FALSE) * _xlfn.POISSON.DIST(1,L15,FALSE)</f>
        <v>1.9153292801495133E-2</v>
      </c>
      <c r="AF15" s="5">
        <f t="shared" ref="AF15:AF20" si="406">_xlfn.POISSON.DIST(4,K15,FALSE) * _xlfn.POISSON.DIST(2,L15,FALSE)</f>
        <v>2.0827619581082241E-3</v>
      </c>
      <c r="AG15" s="5">
        <f t="shared" ref="AG15:AG20" si="407">_xlfn.POISSON.DIST(4,K15,FALSE) * _xlfn.POISSON.DIST(3,L15,FALSE)</f>
        <v>1.5098874186981166E-4</v>
      </c>
      <c r="AH15" s="5">
        <f t="shared" ref="AH15:AH20" si="408">_xlfn.POISSON.DIST(0,K15,FALSE) * _xlfn.POISSON.DIST(4,L15,FALSE)</f>
        <v>8.1873665913691448E-6</v>
      </c>
      <c r="AI15" s="5">
        <f t="shared" ref="AI15:AI20" si="409">_xlfn.POISSON.DIST(1,K15,FALSE) * _xlfn.POISSON.DIST(4,L15,FALSE)</f>
        <v>1.81337939914969E-5</v>
      </c>
      <c r="AJ15" s="5">
        <f t="shared" ref="AJ15:AJ20" si="410">_xlfn.POISSON.DIST(2,K15,FALSE) * _xlfn.POISSON.DIST(4,L15,FALSE)</f>
        <v>2.0081822455140569E-5</v>
      </c>
      <c r="AK15" s="5">
        <f t="shared" ref="AK15:AK20" si="411">_xlfn.POISSON.DIST(3,K15,FALSE) * _xlfn.POISSON.DIST(4,L15,FALSE)</f>
        <v>1.4826078988540745E-5</v>
      </c>
      <c r="AL15" s="5">
        <f t="shared" ref="AL15:AL20" si="412">_xlfn.POISSON.DIST(5,K15,FALSE) * _xlfn.POISSON.DIST(5,L15,FALSE)</f>
        <v>1.581762868278044E-7</v>
      </c>
      <c r="AM15" s="5">
        <f t="shared" ref="AM15:AM20" si="413">_xlfn.POISSON.DIST(5,K15,FALSE) * _xlfn.POISSON.DIST(0,L15,FALSE)</f>
        <v>3.9011414750954439E-2</v>
      </c>
      <c r="AN15" s="5">
        <f t="shared" ref="AN15:AN20" si="414">_xlfn.POISSON.DIST(5,K15,FALSE) * _xlfn.POISSON.DIST(1,L15,FALSE)</f>
        <v>8.4843364968479312E-3</v>
      </c>
      <c r="AO15" s="5">
        <f t="shared" ref="AO15:AO20" si="415">_xlfn.POISSON.DIST(5,K15,FALSE) * _xlfn.POISSON.DIST(2,L15,FALSE)</f>
        <v>9.2260132388539767E-4</v>
      </c>
      <c r="AP15" s="5">
        <f t="shared" ref="AP15:AP20" si="416">_xlfn.POISSON.DIST(5,K15,FALSE) * _xlfn.POISSON.DIST(3,L15,FALSE)</f>
        <v>6.6883501784048045E-5</v>
      </c>
      <c r="AQ15" s="5">
        <f t="shared" ref="AQ15:AQ20" si="417">_xlfn.POISSON.DIST(5,K15,FALSE) * _xlfn.POISSON.DIST(4,L15,FALSE)</f>
        <v>3.6365134336066922E-6</v>
      </c>
      <c r="AR15" s="5">
        <f t="shared" ref="AR15:AR20" si="418">_xlfn.POISSON.DIST(0,K15,FALSE) * _xlfn.POISSON.DIST(5,L15,FALSE)</f>
        <v>3.5612332250794461E-7</v>
      </c>
      <c r="AS15" s="5">
        <f t="shared" ref="AS15:AS20" si="419">_xlfn.POISSON.DIST(1,K15,FALSE) * _xlfn.POISSON.DIST(5,L15,FALSE)</f>
        <v>7.8875996254206477E-7</v>
      </c>
      <c r="AT15" s="5">
        <f t="shared" ref="AT15:AT20" si="420">_xlfn.POISSON.DIST(2,K15,FALSE) * _xlfn.POISSON.DIST(5,L15,FALSE)</f>
        <v>8.7349274701810706E-7</v>
      </c>
      <c r="AU15" s="5">
        <f t="shared" ref="AU15:AU20" si="421">_xlfn.POISSON.DIST(3,K15,FALSE) * _xlfn.POISSON.DIST(5,L15,FALSE)</f>
        <v>6.4488531815959833E-7</v>
      </c>
      <c r="AV15" s="5">
        <f t="shared" ref="AV15:AV20" si="422">_xlfn.POISSON.DIST(4,K15,FALSE) * _xlfn.POISSON.DIST(5,L15,FALSE)</f>
        <v>3.5708116209107928E-7</v>
      </c>
      <c r="AW15" s="5">
        <f t="shared" ref="AW15:AW20" si="423">_xlfn.POISSON.DIST(6,K15,FALSE) * _xlfn.POISSON.DIST(6,L15,FALSE)</f>
        <v>2.1164572522429969E-9</v>
      </c>
      <c r="AX15" s="5">
        <f t="shared" ref="AX15:AX20" si="424">_xlfn.POISSON.DIST(6,K15,FALSE) * _xlfn.POISSON.DIST(0,L15,FALSE)</f>
        <v>1.4400742707600176E-2</v>
      </c>
      <c r="AY15" s="5">
        <f t="shared" ref="AY15:AY20" si="425">_xlfn.POISSON.DIST(6,K15,FALSE) * _xlfn.POISSON.DIST(1,L15,FALSE)</f>
        <v>3.1319229952515276E-3</v>
      </c>
      <c r="AZ15" s="5">
        <f t="shared" ref="AZ15:AZ20" si="426">_xlfn.POISSON.DIST(6,K15,FALSE) * _xlfn.POISSON.DIST(2,L15,FALSE)</f>
        <v>3.40570686087201E-4</v>
      </c>
      <c r="BA15" s="5">
        <f t="shared" ref="BA15:BA20" si="427">_xlfn.POISSON.DIST(6,K15,FALSE) * _xlfn.POISSON.DIST(3,L15,FALSE)</f>
        <v>2.4689494260185182E-5</v>
      </c>
      <c r="BB15" s="5">
        <f t="shared" ref="BB15:BB20" si="428">_xlfn.POISSON.DIST(6,K15,FALSE) * _xlfn.POISSON.DIST(4,L15,FALSE)</f>
        <v>1.342389007023141E-6</v>
      </c>
      <c r="BC15" s="5">
        <f t="shared" ref="BC15:BC20" si="429">_xlfn.POISSON.DIST(6,K15,FALSE) * _xlfn.POISSON.DIST(5,L15,FALSE)</f>
        <v>5.8389474557444724E-8</v>
      </c>
      <c r="BD15" s="5">
        <f t="shared" ref="BD15:BD20" si="430">_xlfn.POISSON.DIST(0,K15,FALSE) * _xlfn.POISSON.DIST(6,L15,FALSE)</f>
        <v>1.2908487262944737E-8</v>
      </c>
      <c r="BE15" s="5">
        <f t="shared" ref="BE15:BE20" si="431">_xlfn.POISSON.DIST(1,K15,FALSE) * _xlfn.POISSON.DIST(6,L15,FALSE)</f>
        <v>2.8590371049814834E-8</v>
      </c>
      <c r="BF15" s="5">
        <f t="shared" ref="BF15:BF20" si="432">_xlfn.POISSON.DIST(2,K15,FALSE) * _xlfn.POISSON.DIST(6,L15,FALSE)</f>
        <v>3.1661700558537006E-8</v>
      </c>
      <c r="BG15" s="5">
        <f t="shared" ref="BG15:BG20" si="433">_xlfn.POISSON.DIST(3,K15,FALSE) * _xlfn.POISSON.DIST(6,L15,FALSE)</f>
        <v>2.3375312397119207E-8</v>
      </c>
      <c r="BH15" s="5">
        <f t="shared" ref="BH15:BH20" si="434">_xlfn.POISSON.DIST(4,K15,FALSE) * _xlfn.POISSON.DIST(6,L15,FALSE)</f>
        <v>1.2943206303449484E-8</v>
      </c>
      <c r="BI15" s="5">
        <f t="shared" ref="BI15:BI20" si="435">_xlfn.POISSON.DIST(5,K15,FALSE) * _xlfn.POISSON.DIST(6,L15,FALSE)</f>
        <v>5.7334537076578485E-9</v>
      </c>
      <c r="BJ15" s="8">
        <f t="shared" ref="BJ15:BJ20" si="436">SUM(N15,Q15,T15,W15,X15,Y15,AD15,AE15,AF15,AG15,AM15,AN15,AO15,AP15,AQ15,AX15,AY15,AZ15,BA15,BB15,BC15)</f>
        <v>0.83006325973752615</v>
      </c>
      <c r="BK15" s="8">
        <f t="shared" ref="BK15:BK20" si="437">SUM(M15,P15,S15,V15,AC15,AL15,AY15)</f>
        <v>0.13864731096829147</v>
      </c>
      <c r="BL15" s="8">
        <f t="shared" ref="BL15:BL20" si="438">SUM(O15,R15,U15,AA15,AB15,AH15,AI15,AJ15,AK15,AR15,AS15,AT15,AU15,AV15,BD15,BE15,BF15,BG15,BH15,BI15)</f>
        <v>2.6546957571347132E-2</v>
      </c>
      <c r="BM15" s="8">
        <f t="shared" ref="BM15:BM20" si="439">SUM(S15:BI15)</f>
        <v>0.4309920620083672</v>
      </c>
      <c r="BN15" s="8">
        <f t="shared" ref="BN15:BN20" si="440">SUM(M15:R15)</f>
        <v>0.56128412911752634</v>
      </c>
    </row>
    <row r="16" spans="1:88" x14ac:dyDescent="0.25">
      <c r="A16" t="s">
        <v>300</v>
      </c>
      <c r="B16" t="s">
        <v>311</v>
      </c>
      <c r="C16" t="s">
        <v>219</v>
      </c>
      <c r="D16" s="11">
        <v>44905</v>
      </c>
      <c r="E16" s="1">
        <f>VLOOKUP(A16,home!$A$2:$E$670,3,FALSE)</f>
        <v>1.35</v>
      </c>
      <c r="F16">
        <f>VLOOKUP(B16,home!$B$2:$E$670,3,FALSE)</f>
        <v>1.2345999999999999</v>
      </c>
      <c r="G16">
        <f>VLOOKUP(C16,away!$B$2:$E$670,4,FALSE)</f>
        <v>0.7903</v>
      </c>
      <c r="H16">
        <f>VLOOKUP(A16,away!$A$2:$E$670,3,FALSE)</f>
        <v>1.3</v>
      </c>
      <c r="I16">
        <f>VLOOKUP(C16,away!$B$2:$E$670,3,FALSE)</f>
        <v>1.2789999999999999</v>
      </c>
      <c r="J16">
        <f>VLOOKUP(B16,home!$B$2:$E$670,4,FALSE)</f>
        <v>1.2821</v>
      </c>
      <c r="K16" s="3">
        <f t="shared" si="386"/>
        <v>1.317200913</v>
      </c>
      <c r="L16" s="3">
        <f t="shared" si="387"/>
        <v>2.1317476699999998</v>
      </c>
      <c r="M16" s="5">
        <f t="shared" si="2"/>
        <v>3.1779031833029714E-2</v>
      </c>
      <c r="N16" s="5">
        <f t="shared" si="388"/>
        <v>4.1859369744722791E-2</v>
      </c>
      <c r="O16" s="5">
        <f t="shared" si="389"/>
        <v>6.77448770649169E-2</v>
      </c>
      <c r="P16" s="5">
        <f t="shared" si="390"/>
        <v>8.9233613920981295E-2</v>
      </c>
      <c r="Q16" s="5">
        <f t="shared" si="391"/>
        <v>2.7568600022676727E-2</v>
      </c>
      <c r="R16" s="5">
        <f t="shared" si="392"/>
        <v>7.2207491918786532E-2</v>
      </c>
      <c r="S16" s="5">
        <f t="shared" si="393"/>
        <v>6.2640657959903145E-2</v>
      </c>
      <c r="T16" s="5">
        <f t="shared" si="394"/>
        <v>5.8769298863503044E-2</v>
      </c>
      <c r="U16" s="5">
        <f t="shared" si="395"/>
        <v>9.511177428086573E-2</v>
      </c>
      <c r="V16" s="5">
        <f t="shared" si="396"/>
        <v>1.9543467520480695E-2</v>
      </c>
      <c r="W16" s="5">
        <f t="shared" si="397"/>
        <v>1.2104461706667208E-2</v>
      </c>
      <c r="X16" s="5">
        <f t="shared" si="398"/>
        <v>2.5803658039792038E-2</v>
      </c>
      <c r="Y16" s="5">
        <f t="shared" si="399"/>
        <v>2.7503443951901727E-2</v>
      </c>
      <c r="Z16" s="5">
        <f t="shared" si="400"/>
        <v>5.1309384218138999E-2</v>
      </c>
      <c r="AA16" s="5">
        <f t="shared" si="401"/>
        <v>6.7584767737600457E-2</v>
      </c>
      <c r="AB16" s="5">
        <f t="shared" si="402"/>
        <v>4.4511358884430148E-2</v>
      </c>
      <c r="AC16" s="5">
        <f t="shared" si="403"/>
        <v>3.4298052340034722E-3</v>
      </c>
      <c r="AD16" s="5">
        <f t="shared" si="404"/>
        <v>3.9860020028488936E-3</v>
      </c>
      <c r="AE16" s="5">
        <f t="shared" si="405"/>
        <v>8.4971504821884612E-3</v>
      </c>
      <c r="AF16" s="5">
        <f t="shared" si="406"/>
        <v>9.056890371022315E-3</v>
      </c>
      <c r="AG16" s="5">
        <f t="shared" si="407"/>
        <v>6.4356683152907513E-3</v>
      </c>
      <c r="AH16" s="5">
        <f t="shared" si="408"/>
        <v>2.7344665064038154E-2</v>
      </c>
      <c r="AI16" s="5">
        <f t="shared" si="409"/>
        <v>3.6018417788030256E-2</v>
      </c>
      <c r="AJ16" s="5">
        <f t="shared" si="410"/>
        <v>2.3721746397604451E-2</v>
      </c>
      <c r="AK16" s="5">
        <f t="shared" si="411"/>
        <v>1.0415435337626353E-2</v>
      </c>
      <c r="AL16" s="5">
        <f t="shared" si="412"/>
        <v>3.8522748922404602E-4</v>
      </c>
      <c r="AM16" s="5">
        <f t="shared" si="413"/>
        <v>1.0500730954744783E-3</v>
      </c>
      <c r="AN16" s="5">
        <f t="shared" si="414"/>
        <v>2.2384908746074061E-3</v>
      </c>
      <c r="AO16" s="5">
        <f t="shared" si="415"/>
        <v>2.3859488531303005E-3</v>
      </c>
      <c r="AP16" s="5">
        <f t="shared" si="416"/>
        <v>1.6954136361332296E-3</v>
      </c>
      <c r="AQ16" s="5">
        <f t="shared" si="417"/>
        <v>9.0354851712831034E-4</v>
      </c>
      <c r="AR16" s="5">
        <f t="shared" si="418"/>
        <v>1.1658385207438745E-2</v>
      </c>
      <c r="AS16" s="5">
        <f t="shared" si="419"/>
        <v>1.5356435639344006E-2</v>
      </c>
      <c r="AT16" s="5">
        <f t="shared" si="420"/>
        <v>1.0113755522284834E-2</v>
      </c>
      <c r="AU16" s="5">
        <f t="shared" si="421"/>
        <v>4.4406160026041275E-3</v>
      </c>
      <c r="AV16" s="5">
        <f t="shared" si="422"/>
        <v>1.4622958632281411E-3</v>
      </c>
      <c r="AW16" s="5">
        <f t="shared" si="423"/>
        <v>3.0047101869785772E-5</v>
      </c>
      <c r="AX16" s="5">
        <f t="shared" si="424"/>
        <v>2.3052620667928672E-4</v>
      </c>
      <c r="AY16" s="5">
        <f t="shared" si="425"/>
        <v>4.9142370396250781E-4</v>
      </c>
      <c r="AZ16" s="5">
        <f t="shared" si="426"/>
        <v>5.2379566795242294E-4</v>
      </c>
      <c r="BA16" s="5">
        <f t="shared" si="427"/>
        <v>3.7220006490455704E-4</v>
      </c>
      <c r="BB16" s="5">
        <f t="shared" si="428"/>
        <v>1.9835915528353462E-4</v>
      </c>
      <c r="BC16" s="5">
        <f t="shared" si="429"/>
        <v>8.4570333419768599E-5</v>
      </c>
      <c r="BD16" s="5">
        <f t="shared" si="430"/>
        <v>4.1421225836533303E-3</v>
      </c>
      <c r="BE16" s="5">
        <f t="shared" si="431"/>
        <v>5.4560076489460841E-3</v>
      </c>
      <c r="BF16" s="5">
        <f t="shared" si="432"/>
        <v>3.5933291282633836E-3</v>
      </c>
      <c r="BG16" s="5">
        <f t="shared" si="433"/>
        <v>1.5777121361526751E-3</v>
      </c>
      <c r="BH16" s="5">
        <f t="shared" si="434"/>
        <v>5.1954096654787069E-4</v>
      </c>
      <c r="BI16" s="5">
        <f t="shared" si="435"/>
        <v>1.3686796709555155E-4</v>
      </c>
      <c r="BJ16" s="8">
        <f t="shared" si="436"/>
        <v>0.23175889360928972</v>
      </c>
      <c r="BK16" s="8">
        <f t="shared" si="437"/>
        <v>0.20750322766158485</v>
      </c>
      <c r="BL16" s="8">
        <f t="shared" si="438"/>
        <v>0.50311760313945775</v>
      </c>
      <c r="BM16" s="8">
        <f t="shared" si="439"/>
        <v>0.6628347475212647</v>
      </c>
      <c r="BN16" s="8">
        <f t="shared" si="440"/>
        <v>0.33039298450511401</v>
      </c>
    </row>
    <row r="17" spans="1:66" x14ac:dyDescent="0.25">
      <c r="A17" t="s">
        <v>13</v>
      </c>
      <c r="B17" t="s">
        <v>15</v>
      </c>
      <c r="C17" t="s">
        <v>29</v>
      </c>
      <c r="D17" s="11">
        <v>44905</v>
      </c>
      <c r="E17" s="1">
        <f>VLOOKUP(A17,home!$A$2:$E$670,3,FALSE)</f>
        <v>1.2857000000000001</v>
      </c>
      <c r="F17">
        <f>VLOOKUP(B17,home!$B$2:$E$670,3,FALSE)</f>
        <v>0.77780000000000005</v>
      </c>
      <c r="G17">
        <f>VLOOKUP(C17,away!$B$2:$E$670,4,FALSE)</f>
        <v>0.72409999999999997</v>
      </c>
      <c r="H17">
        <f>VLOOKUP(A17,away!$A$2:$E$670,3,FALSE)</f>
        <v>1.4921</v>
      </c>
      <c r="I17">
        <f>VLOOKUP(C17,away!$B$2:$E$670,3,FALSE)</f>
        <v>1.1091</v>
      </c>
      <c r="J17">
        <f>VLOOKUP(B17,home!$B$2:$E$670,4,FALSE)</f>
        <v>1.5079</v>
      </c>
      <c r="K17" s="3">
        <f t="shared" si="386"/>
        <v>0.72411264278599996</v>
      </c>
      <c r="L17" s="3">
        <f t="shared" si="387"/>
        <v>2.495405781069</v>
      </c>
      <c r="M17" s="5">
        <f t="shared" si="2"/>
        <v>3.9974304297428466E-2</v>
      </c>
      <c r="N17" s="5">
        <f t="shared" si="388"/>
        <v>2.8945899128342681E-2</v>
      </c>
      <c r="O17" s="5">
        <f t="shared" si="389"/>
        <v>9.9752110038014374E-2</v>
      </c>
      <c r="P17" s="5">
        <f t="shared" si="390"/>
        <v>7.2231764023106465E-2</v>
      </c>
      <c r="Q17" s="5">
        <f t="shared" si="391"/>
        <v>1.0480045757820595E-2</v>
      </c>
      <c r="R17" s="5">
        <f t="shared" si="392"/>
        <v>0.12446099603134606</v>
      </c>
      <c r="S17" s="5">
        <f t="shared" si="393"/>
        <v>3.2629884532007804E-2</v>
      </c>
      <c r="T17" s="5">
        <f t="shared" si="394"/>
        <v>2.6151966769933165E-2</v>
      </c>
      <c r="U17" s="5">
        <f t="shared" si="395"/>
        <v>9.0123780760035854E-2</v>
      </c>
      <c r="V17" s="5">
        <f t="shared" si="396"/>
        <v>6.5511921026973289E-3</v>
      </c>
      <c r="W17" s="5">
        <f t="shared" si="397"/>
        <v>2.5295778767378927E-3</v>
      </c>
      <c r="X17" s="5">
        <f t="shared" si="398"/>
        <v>6.3123232572759851E-3</v>
      </c>
      <c r="Y17" s="5">
        <f t="shared" si="399"/>
        <v>7.8759039740913979E-3</v>
      </c>
      <c r="Z17" s="5">
        <f t="shared" si="400"/>
        <v>0.10352689633807562</v>
      </c>
      <c r="AA17" s="5">
        <f t="shared" si="401"/>
        <v>7.4965134506796191E-2</v>
      </c>
      <c r="AB17" s="5">
        <f t="shared" si="402"/>
        <v>2.7141600832262074E-2</v>
      </c>
      <c r="AC17" s="5">
        <f t="shared" si="403"/>
        <v>7.3985678167029555E-4</v>
      </c>
      <c r="AD17" s="5">
        <f t="shared" si="404"/>
        <v>4.5792483036441841E-4</v>
      </c>
      <c r="AE17" s="5">
        <f t="shared" si="405"/>
        <v>1.1427082689864109E-3</v>
      </c>
      <c r="AF17" s="5">
        <f t="shared" si="406"/>
        <v>1.4257604102520202E-3</v>
      </c>
      <c r="AG17" s="5">
        <f t="shared" si="407"/>
        <v>1.1859502567207335E-3</v>
      </c>
      <c r="AH17" s="5">
        <f t="shared" si="408"/>
        <v>6.4585403904541219E-2</v>
      </c>
      <c r="AI17" s="5">
        <f t="shared" si="409"/>
        <v>4.6767107506718586E-2</v>
      </c>
      <c r="AJ17" s="5">
        <f t="shared" si="410"/>
        <v>1.6932326906073485E-2</v>
      </c>
      <c r="AK17" s="5">
        <f t="shared" si="411"/>
        <v>4.086970661491122E-3</v>
      </c>
      <c r="AL17" s="5">
        <f t="shared" si="412"/>
        <v>5.347551273625709E-5</v>
      </c>
      <c r="AM17" s="5">
        <f t="shared" si="413"/>
        <v>6.6317831822501987E-5</v>
      </c>
      <c r="AN17" s="5">
        <f t="shared" si="414"/>
        <v>1.6548990091783315E-4</v>
      </c>
      <c r="AO17" s="5">
        <f t="shared" si="415"/>
        <v>2.0648222772944846E-4</v>
      </c>
      <c r="AP17" s="5">
        <f t="shared" si="416"/>
        <v>1.7175231492135717E-4</v>
      </c>
      <c r="AQ17" s="5">
        <f t="shared" si="417"/>
        <v>1.0714792989168451E-4</v>
      </c>
      <c r="AR17" s="5">
        <f t="shared" si="418"/>
        <v>3.2233358055213705E-2</v>
      </c>
      <c r="AS17" s="5">
        <f t="shared" si="419"/>
        <v>2.3340582087228199E-2</v>
      </c>
      <c r="AT17" s="5">
        <f t="shared" si="420"/>
        <v>8.4506052896731899E-3</v>
      </c>
      <c r="AU17" s="5">
        <f t="shared" si="421"/>
        <v>2.0397300431488682E-3</v>
      </c>
      <c r="AV17" s="5">
        <f t="shared" si="422"/>
        <v>3.6924857802863209E-4</v>
      </c>
      <c r="AW17" s="5">
        <f t="shared" si="423"/>
        <v>2.6841066230391349E-6</v>
      </c>
      <c r="AX17" s="5">
        <f t="shared" si="424"/>
        <v>8.003596744138229E-6</v>
      </c>
      <c r="AY17" s="5">
        <f t="shared" si="425"/>
        <v>1.9972221584667564E-5</v>
      </c>
      <c r="AZ17" s="5">
        <f t="shared" si="426"/>
        <v>2.4919398601585258E-5</v>
      </c>
      <c r="BA17" s="5">
        <f t="shared" si="427"/>
        <v>2.0728003777052868E-5</v>
      </c>
      <c r="BB17" s="5">
        <f t="shared" si="428"/>
        <v>1.2931195113819445E-5</v>
      </c>
      <c r="BC17" s="5">
        <f t="shared" si="429"/>
        <v>6.4537158086312499E-6</v>
      </c>
      <c r="BD17" s="5">
        <f t="shared" si="430"/>
        <v>1.3405884672374545E-2</v>
      </c>
      <c r="BE17" s="5">
        <f t="shared" si="431"/>
        <v>9.707370578997461E-3</v>
      </c>
      <c r="BF17" s="5">
        <f t="shared" si="432"/>
        <v>3.5146148822304568E-3</v>
      </c>
      <c r="BG17" s="5">
        <f t="shared" si="433"/>
        <v>8.4832569024896728E-4</v>
      </c>
      <c r="BH17" s="5">
        <f t="shared" si="434"/>
        <v>1.5357083937735929E-4</v>
      </c>
      <c r="BI17" s="5">
        <f t="shared" si="435"/>
        <v>2.2240517271280802E-5</v>
      </c>
      <c r="BJ17" s="8">
        <f t="shared" si="436"/>
        <v>8.7318258867438034E-2</v>
      </c>
      <c r="BK17" s="8">
        <f t="shared" si="437"/>
        <v>0.15220044947123129</v>
      </c>
      <c r="BL17" s="8">
        <f t="shared" si="438"/>
        <v>0.64290096238107175</v>
      </c>
      <c r="BM17" s="8">
        <f t="shared" si="439"/>
        <v>0.61008415966679652</v>
      </c>
      <c r="BN17" s="8">
        <f t="shared" si="440"/>
        <v>0.37584511927605868</v>
      </c>
    </row>
    <row r="18" spans="1:66" x14ac:dyDescent="0.25">
      <c r="A18" t="s">
        <v>300</v>
      </c>
      <c r="B18" t="s">
        <v>312</v>
      </c>
      <c r="C18" t="s">
        <v>267</v>
      </c>
      <c r="D18" s="11">
        <v>44905</v>
      </c>
      <c r="E18" s="1">
        <f>VLOOKUP(A18,home!$A$2:$E$670,3,FALSE)</f>
        <v>1.35</v>
      </c>
      <c r="F18">
        <f>VLOOKUP(B18,home!$B$2:$E$670,3,FALSE)</f>
        <v>1.7283999999999999</v>
      </c>
      <c r="G18">
        <f>VLOOKUP(C18,away!$B$2:$E$670,4,FALSE)</f>
        <v>1.7857000000000001</v>
      </c>
      <c r="H18">
        <f>VLOOKUP(A18,away!$A$2:$E$670,3,FALSE)</f>
        <v>1.3</v>
      </c>
      <c r="I18">
        <f>VLOOKUP(C18,away!$B$2:$E$670,3,FALSE)</f>
        <v>1.4582999999999999</v>
      </c>
      <c r="J18">
        <f>VLOOKUP(B18,home!$B$2:$E$670,4,FALSE)</f>
        <v>0</v>
      </c>
      <c r="K18" s="3">
        <f t="shared" si="386"/>
        <v>4.1666452380000001</v>
      </c>
      <c r="L18" s="3">
        <f t="shared" si="387"/>
        <v>0</v>
      </c>
      <c r="M18" s="5">
        <f t="shared" si="2"/>
        <v>1.5504185829479754E-2</v>
      </c>
      <c r="N18" s="5">
        <f t="shared" si="388"/>
        <v>6.4600442055468915E-2</v>
      </c>
      <c r="O18" s="5">
        <f t="shared" si="389"/>
        <v>0</v>
      </c>
      <c r="P18" s="5">
        <f t="shared" si="390"/>
        <v>0</v>
      </c>
      <c r="Q18" s="5">
        <f t="shared" si="391"/>
        <v>0.13458356213155723</v>
      </c>
      <c r="R18" s="5">
        <f t="shared" si="392"/>
        <v>0</v>
      </c>
      <c r="S18" s="5">
        <f t="shared" si="393"/>
        <v>0</v>
      </c>
      <c r="T18" s="5">
        <f t="shared" si="394"/>
        <v>0</v>
      </c>
      <c r="U18" s="5">
        <f t="shared" si="395"/>
        <v>0</v>
      </c>
      <c r="V18" s="5">
        <f t="shared" si="396"/>
        <v>0</v>
      </c>
      <c r="W18" s="5">
        <f t="shared" si="397"/>
        <v>0.18692065275617673</v>
      </c>
      <c r="X18" s="5">
        <f t="shared" si="398"/>
        <v>0</v>
      </c>
      <c r="Y18" s="5">
        <f t="shared" si="399"/>
        <v>0</v>
      </c>
      <c r="Z18" s="5">
        <f t="shared" si="400"/>
        <v>0</v>
      </c>
      <c r="AA18" s="5">
        <f t="shared" si="401"/>
        <v>0</v>
      </c>
      <c r="AB18" s="5">
        <f t="shared" si="402"/>
        <v>0</v>
      </c>
      <c r="AC18" s="5">
        <f t="shared" si="403"/>
        <v>0</v>
      </c>
      <c r="AD18" s="5">
        <f t="shared" si="404"/>
        <v>0.19470801192259382</v>
      </c>
      <c r="AE18" s="5">
        <f t="shared" si="405"/>
        <v>0</v>
      </c>
      <c r="AF18" s="5">
        <f t="shared" si="406"/>
        <v>0</v>
      </c>
      <c r="AG18" s="5">
        <f t="shared" si="407"/>
        <v>0</v>
      </c>
      <c r="AH18" s="5">
        <f t="shared" si="408"/>
        <v>0</v>
      </c>
      <c r="AI18" s="5">
        <f t="shared" si="409"/>
        <v>0</v>
      </c>
      <c r="AJ18" s="5">
        <f t="shared" si="410"/>
        <v>0</v>
      </c>
      <c r="AK18" s="5">
        <f t="shared" si="411"/>
        <v>0</v>
      </c>
      <c r="AL18" s="5">
        <f t="shared" si="412"/>
        <v>0</v>
      </c>
      <c r="AM18" s="5">
        <f t="shared" si="413"/>
        <v>0.1622558421355445</v>
      </c>
      <c r="AN18" s="5">
        <f t="shared" si="414"/>
        <v>0</v>
      </c>
      <c r="AO18" s="5">
        <f t="shared" si="415"/>
        <v>0</v>
      </c>
      <c r="AP18" s="5">
        <f t="shared" si="416"/>
        <v>0</v>
      </c>
      <c r="AQ18" s="5">
        <f t="shared" si="417"/>
        <v>0</v>
      </c>
      <c r="AR18" s="5">
        <f t="shared" si="418"/>
        <v>0</v>
      </c>
      <c r="AS18" s="5">
        <f t="shared" si="419"/>
        <v>0</v>
      </c>
      <c r="AT18" s="5">
        <f t="shared" si="420"/>
        <v>0</v>
      </c>
      <c r="AU18" s="5">
        <f t="shared" si="421"/>
        <v>0</v>
      </c>
      <c r="AV18" s="5">
        <f t="shared" si="422"/>
        <v>0</v>
      </c>
      <c r="AW18" s="5">
        <f t="shared" si="423"/>
        <v>0</v>
      </c>
      <c r="AX18" s="5">
        <f t="shared" si="424"/>
        <v>0.11267708866195773</v>
      </c>
      <c r="AY18" s="5">
        <f t="shared" si="425"/>
        <v>0</v>
      </c>
      <c r="AZ18" s="5">
        <f t="shared" si="426"/>
        <v>0</v>
      </c>
      <c r="BA18" s="5">
        <f t="shared" si="427"/>
        <v>0</v>
      </c>
      <c r="BB18" s="5">
        <f t="shared" si="428"/>
        <v>0</v>
      </c>
      <c r="BC18" s="5">
        <f t="shared" si="429"/>
        <v>0</v>
      </c>
      <c r="BD18" s="5">
        <f t="shared" si="430"/>
        <v>0</v>
      </c>
      <c r="BE18" s="5">
        <f t="shared" si="431"/>
        <v>0</v>
      </c>
      <c r="BF18" s="5">
        <f t="shared" si="432"/>
        <v>0</v>
      </c>
      <c r="BG18" s="5">
        <f t="shared" si="433"/>
        <v>0</v>
      </c>
      <c r="BH18" s="5">
        <f t="shared" si="434"/>
        <v>0</v>
      </c>
      <c r="BI18" s="5">
        <f t="shared" si="435"/>
        <v>0</v>
      </c>
      <c r="BJ18" s="8">
        <f t="shared" si="436"/>
        <v>0.85574559966329877</v>
      </c>
      <c r="BK18" s="8">
        <f t="shared" si="437"/>
        <v>1.5504185829479754E-2</v>
      </c>
      <c r="BL18" s="8">
        <f t="shared" si="438"/>
        <v>0</v>
      </c>
      <c r="BM18" s="8">
        <f t="shared" si="439"/>
        <v>0.65656159547627269</v>
      </c>
      <c r="BN18" s="8">
        <f t="shared" si="440"/>
        <v>0.21468819001650591</v>
      </c>
    </row>
    <row r="19" spans="1:66" x14ac:dyDescent="0.25">
      <c r="A19" t="s">
        <v>27</v>
      </c>
      <c r="B19" t="s">
        <v>685</v>
      </c>
      <c r="C19" t="s">
        <v>139</v>
      </c>
      <c r="D19" s="11">
        <v>44905</v>
      </c>
      <c r="E19" s="1">
        <f>VLOOKUP(A19,home!$A$2:$E$670,3,FALSE)</f>
        <v>1.381</v>
      </c>
      <c r="F19">
        <f>VLOOKUP(B19,home!$B$2:$E$670,3,FALSE)</f>
        <v>1.6896</v>
      </c>
      <c r="G19">
        <f>VLOOKUP(C19,away!$B$2:$E$670,4,FALSE)</f>
        <v>0.22600000000000001</v>
      </c>
      <c r="H19">
        <f>VLOOKUP(A19,away!$A$2:$E$670,3,FALSE)</f>
        <v>1.127</v>
      </c>
      <c r="I19">
        <f>VLOOKUP(C19,away!$B$2:$E$670,3,FALSE)</f>
        <v>1.28</v>
      </c>
      <c r="J19">
        <f>VLOOKUP(B19,home!$B$2:$E$670,4,FALSE)</f>
        <v>0.59150000000000003</v>
      </c>
      <c r="K19" s="3">
        <f t="shared" si="386"/>
        <v>0.52733429760000006</v>
      </c>
      <c r="L19" s="3">
        <f t="shared" si="387"/>
        <v>0.85327424000000007</v>
      </c>
      <c r="M19" s="5">
        <f t="shared" si="2"/>
        <v>0.25142550462345314</v>
      </c>
      <c r="N19" s="5">
        <f t="shared" si="388"/>
        <v>0.13258529187933421</v>
      </c>
      <c r="O19" s="5">
        <f t="shared" si="389"/>
        <v>0.21453490637419348</v>
      </c>
      <c r="P19" s="5">
        <f t="shared" si="390"/>
        <v>0.11313161416351707</v>
      </c>
      <c r="Q19" s="5">
        <f t="shared" si="391"/>
        <v>3.4958385882639845E-2</v>
      </c>
      <c r="R19" s="5">
        <f t="shared" si="392"/>
        <v>9.1528554594955541E-2</v>
      </c>
      <c r="S19" s="5">
        <f t="shared" si="393"/>
        <v>1.2726197111954628E-2</v>
      </c>
      <c r="T19" s="5">
        <f t="shared" si="394"/>
        <v>2.9829090145636242E-2</v>
      </c>
      <c r="U19" s="5">
        <f t="shared" si="395"/>
        <v>4.8266146047674131E-2</v>
      </c>
      <c r="V19" s="5">
        <f t="shared" si="396"/>
        <v>6.3625438636153787E-4</v>
      </c>
      <c r="W19" s="5">
        <f t="shared" si="397"/>
        <v>6.1449186215505464E-3</v>
      </c>
      <c r="X19" s="5">
        <f t="shared" si="398"/>
        <v>5.2433007666653902E-3</v>
      </c>
      <c r="Y19" s="5">
        <f t="shared" si="399"/>
        <v>2.2369867383839142E-3</v>
      </c>
      <c r="Z19" s="5">
        <f t="shared" si="400"/>
        <v>2.6032985953436404E-2</v>
      </c>
      <c r="AA19" s="5">
        <f t="shared" si="401"/>
        <v>1.3728086362186052E-2</v>
      </c>
      <c r="AB19" s="5">
        <f t="shared" si="402"/>
        <v>3.6196453895977606E-3</v>
      </c>
      <c r="AC19" s="5">
        <f t="shared" si="403"/>
        <v>1.7893094680146969E-5</v>
      </c>
      <c r="AD19" s="5">
        <f t="shared" si="404"/>
        <v>8.1010658627612942E-4</v>
      </c>
      <c r="AE19" s="5">
        <f t="shared" si="405"/>
        <v>6.9124308172375886E-4</v>
      </c>
      <c r="AF19" s="5">
        <f t="shared" si="406"/>
        <v>2.9490995760654912E-4</v>
      </c>
      <c r="AG19" s="5">
        <f t="shared" si="407"/>
        <v>8.3879689981720157E-5</v>
      </c>
      <c r="AH19" s="5">
        <f t="shared" si="408"/>
        <v>5.5533190760872807E-3</v>
      </c>
      <c r="AI19" s="5">
        <f t="shared" si="409"/>
        <v>2.928455614337167E-3</v>
      </c>
      <c r="AJ19" s="5">
        <f t="shared" si="410"/>
        <v>7.7213754221963323E-4</v>
      </c>
      <c r="AK19" s="5">
        <f t="shared" si="411"/>
        <v>1.3572486949232687E-4</v>
      </c>
      <c r="AL19" s="5">
        <f t="shared" si="412"/>
        <v>3.2204762783748913E-7</v>
      </c>
      <c r="AM19" s="5">
        <f t="shared" si="413"/>
        <v>8.5439397531011344E-5</v>
      </c>
      <c r="AN19" s="5">
        <f t="shared" si="414"/>
        <v>7.2903236994331593E-5</v>
      </c>
      <c r="AO19" s="5">
        <f t="shared" si="415"/>
        <v>3.1103227069939081E-5</v>
      </c>
      <c r="AP19" s="5">
        <f t="shared" si="416"/>
        <v>8.8465274798832345E-6</v>
      </c>
      <c r="AQ19" s="5">
        <f t="shared" si="417"/>
        <v>1.8871285030091205E-6</v>
      </c>
      <c r="AR19" s="5">
        <f t="shared" si="418"/>
        <v>9.4770082282517583E-4</v>
      </c>
      <c r="AS19" s="5">
        <f t="shared" si="419"/>
        <v>4.9975514773945614E-4</v>
      </c>
      <c r="AT19" s="5">
        <f t="shared" si="420"/>
        <v>1.3176901490258514E-4</v>
      </c>
      <c r="AU19" s="5">
        <f t="shared" si="421"/>
        <v>2.3162106973032892E-5</v>
      </c>
      <c r="AV19" s="5">
        <f t="shared" si="422"/>
        <v>3.0535433528900908E-6</v>
      </c>
      <c r="AW19" s="5">
        <f t="shared" si="423"/>
        <v>4.0252444234980685E-9</v>
      </c>
      <c r="AX19" s="5">
        <f t="shared" si="424"/>
        <v>7.5091874473971694E-6</v>
      </c>
      <c r="AY19" s="5">
        <f t="shared" si="425"/>
        <v>6.4073962121953606E-6</v>
      </c>
      <c r="AZ19" s="5">
        <f t="shared" si="426"/>
        <v>2.7336330666699373E-6</v>
      </c>
      <c r="BA19" s="5">
        <f t="shared" si="427"/>
        <v>7.7751289246722024E-7</v>
      </c>
      <c r="BB19" s="5">
        <f t="shared" si="428"/>
        <v>1.6585793060254225E-7</v>
      </c>
      <c r="BC19" s="5">
        <f t="shared" si="429"/>
        <v>2.8304459936571411E-8</v>
      </c>
      <c r="BD19" s="5">
        <f t="shared" si="430"/>
        <v>1.3477478322392104E-4</v>
      </c>
      <c r="BE19" s="5">
        <f t="shared" si="431"/>
        <v>7.1071365645578659E-5</v>
      </c>
      <c r="BF19" s="5">
        <f t="shared" si="432"/>
        <v>1.8739184341091997E-5</v>
      </c>
      <c r="BG19" s="5">
        <f t="shared" si="433"/>
        <v>3.2939382040355559E-6</v>
      </c>
      <c r="BH19" s="5">
        <f t="shared" si="434"/>
        <v>4.342516472907239E-7</v>
      </c>
      <c r="BI19" s="5">
        <f t="shared" si="435"/>
        <v>4.5799157481139383E-8</v>
      </c>
      <c r="BJ19" s="8">
        <f t="shared" si="436"/>
        <v>0.21309591475938569</v>
      </c>
      <c r="BK19" s="8">
        <f t="shared" si="437"/>
        <v>0.37794419282380659</v>
      </c>
      <c r="BL19" s="8">
        <f t="shared" si="438"/>
        <v>0.38290077582875598</v>
      </c>
      <c r="BM19" s="8">
        <f t="shared" si="439"/>
        <v>0.16180320847632351</v>
      </c>
      <c r="BN19" s="8">
        <f t="shared" si="440"/>
        <v>0.83816425751809331</v>
      </c>
    </row>
    <row r="20" spans="1:66" x14ac:dyDescent="0.25">
      <c r="A20" t="s">
        <v>59</v>
      </c>
      <c r="B20" t="s">
        <v>233</v>
      </c>
      <c r="C20" t="s">
        <v>224</v>
      </c>
      <c r="D20" s="11">
        <v>44905</v>
      </c>
      <c r="E20" s="1">
        <f>VLOOKUP(A20,home!$A$2:$E$670,3,FALSE)</f>
        <v>1.806</v>
      </c>
      <c r="F20">
        <f>VLOOKUP(B20,home!$B$2:$E$670,3,FALSE)</f>
        <v>1.7996000000000001</v>
      </c>
      <c r="G20">
        <f>VLOOKUP(C20,away!$B$2:$E$670,4,FALSE)</f>
        <v>1.2963</v>
      </c>
      <c r="H20">
        <f>VLOOKUP(A20,away!$A$2:$E$670,3,FALSE)</f>
        <v>1.1493</v>
      </c>
      <c r="I20">
        <f>VLOOKUP(C20,away!$B$2:$E$670,3,FALSE)</f>
        <v>1.7871999999999999</v>
      </c>
      <c r="J20">
        <f>VLOOKUP(B20,home!$B$2:$E$670,4,FALSE)</f>
        <v>0.87009999999999998</v>
      </c>
      <c r="K20" s="3">
        <f t="shared" si="386"/>
        <v>4.213075592880001</v>
      </c>
      <c r="L20" s="3">
        <f t="shared" si="387"/>
        <v>1.7872105980959996</v>
      </c>
      <c r="M20" s="5">
        <f t="shared" si="2"/>
        <v>2.4780428816634104E-3</v>
      </c>
      <c r="N20" s="5">
        <f t="shared" si="388"/>
        <v>1.0440181982846141E-2</v>
      </c>
      <c r="O20" s="5">
        <f t="shared" si="389"/>
        <v>4.4287845006451979E-3</v>
      </c>
      <c r="P20" s="5">
        <f t="shared" si="390"/>
        <v>1.8658803885793527E-2</v>
      </c>
      <c r="Q20" s="5">
        <f t="shared" si="391"/>
        <v>2.1992637948577309E-2</v>
      </c>
      <c r="R20" s="5">
        <f t="shared" si="392"/>
        <v>3.957585298118199E-3</v>
      </c>
      <c r="S20" s="5">
        <f t="shared" si="393"/>
        <v>3.5123581297229617E-2</v>
      </c>
      <c r="T20" s="5">
        <f t="shared" si="394"/>
        <v>3.9305475621785622E-2</v>
      </c>
      <c r="U20" s="5">
        <f t="shared" si="395"/>
        <v>1.6673606026242509E-2</v>
      </c>
      <c r="V20" s="5">
        <f t="shared" si="396"/>
        <v>2.9385376842757691E-2</v>
      </c>
      <c r="W20" s="5">
        <f t="shared" si="397"/>
        <v>3.0885548721399179E-2</v>
      </c>
      <c r="X20" s="5">
        <f t="shared" si="398"/>
        <v>5.5198980002894957E-2</v>
      </c>
      <c r="Y20" s="5">
        <f t="shared" si="399"/>
        <v>4.9326101032631513E-2</v>
      </c>
      <c r="Z20" s="5">
        <f t="shared" si="400"/>
        <v>2.3576794625552538E-3</v>
      </c>
      <c r="AA20" s="5">
        <f t="shared" si="401"/>
        <v>9.9330817995259783E-3</v>
      </c>
      <c r="AB20" s="5">
        <f t="shared" si="402"/>
        <v>2.0924412245831737E-2</v>
      </c>
      <c r="AC20" s="5">
        <f t="shared" si="403"/>
        <v>1.3828856324388579E-2</v>
      </c>
      <c r="AD20" s="5">
        <f t="shared" si="404"/>
        <v>3.2530787872708258E-2</v>
      </c>
      <c r="AE20" s="5">
        <f t="shared" si="405"/>
        <v>5.8139368850517008E-2</v>
      </c>
      <c r="AF20" s="5">
        <f t="shared" si="406"/>
        <v>5.1953648088128225E-2</v>
      </c>
      <c r="AG20" s="5">
        <f t="shared" si="407"/>
        <v>3.0950703490950911E-2</v>
      </c>
      <c r="AH20" s="5">
        <f t="shared" si="408"/>
        <v>1.0534174305980074E-3</v>
      </c>
      <c r="AI20" s="5">
        <f t="shared" si="409"/>
        <v>4.4381272659668276E-3</v>
      </c>
      <c r="AJ20" s="5">
        <f t="shared" si="410"/>
        <v>9.3490828311700476E-3</v>
      </c>
      <c r="AK20" s="5">
        <f t="shared" si="411"/>
        <v>1.3129464230605327E-2</v>
      </c>
      <c r="AL20" s="5">
        <f t="shared" si="412"/>
        <v>4.1650597740806967E-3</v>
      </c>
      <c r="AM20" s="5">
        <f t="shared" si="413"/>
        <v>2.7410933680732774E-2</v>
      </c>
      <c r="AN20" s="5">
        <f t="shared" si="414"/>
        <v>4.8989111177912194E-2</v>
      </c>
      <c r="AO20" s="5">
        <f t="shared" si="415"/>
        <v>4.3776929344233939E-2</v>
      </c>
      <c r="AP20" s="5">
        <f t="shared" si="416"/>
        <v>2.6079530692038222E-2</v>
      </c>
      <c r="AQ20" s="5">
        <f t="shared" si="417"/>
        <v>1.1652403411545151E-2</v>
      </c>
      <c r="AR20" s="5">
        <f t="shared" si="418"/>
        <v>3.7653575923676336E-4</v>
      </c>
      <c r="AS20" s="5">
        <f t="shared" si="419"/>
        <v>1.586373617086948E-3</v>
      </c>
      <c r="AT20" s="5">
        <f t="shared" si="420"/>
        <v>3.3417559836688938E-3</v>
      </c>
      <c r="AU20" s="5">
        <f t="shared" si="421"/>
        <v>4.6930235240520372E-3</v>
      </c>
      <c r="AV20" s="5">
        <f t="shared" si="422"/>
        <v>4.9430157164988336E-3</v>
      </c>
      <c r="AW20" s="5">
        <f t="shared" si="423"/>
        <v>8.7115156337735174E-4</v>
      </c>
      <c r="AX20" s="5">
        <f t="shared" si="424"/>
        <v>1.9247389278057931E-2</v>
      </c>
      <c r="AY20" s="5">
        <f t="shared" si="425"/>
        <v>3.4399138103424438E-2</v>
      </c>
      <c r="AZ20" s="5">
        <f t="shared" si="426"/>
        <v>3.0739252091904045E-2</v>
      </c>
      <c r="BA20" s="5">
        <f t="shared" si="427"/>
        <v>1.8312505705398514E-2</v>
      </c>
      <c r="BB20" s="5">
        <f t="shared" si="428"/>
        <v>8.1820760685954192E-3</v>
      </c>
      <c r="BC20" s="5">
        <f t="shared" si="429"/>
        <v>2.9246186128442779E-3</v>
      </c>
      <c r="BD20" s="5">
        <f t="shared" si="430"/>
        <v>1.1215811657834444E-4</v>
      </c>
      <c r="BE20" s="5">
        <f t="shared" si="431"/>
        <v>4.7253062349961276E-4</v>
      </c>
      <c r="BF20" s="5">
        <f t="shared" si="432"/>
        <v>9.9540361837729399E-4</v>
      </c>
      <c r="BG20" s="5">
        <f t="shared" si="433"/>
        <v>1.3979035632166051E-3</v>
      </c>
      <c r="BH20" s="5">
        <f t="shared" si="434"/>
        <v>1.4723683458469667E-3</v>
      </c>
      <c r="BI20" s="5">
        <f t="shared" si="435"/>
        <v>1.2406398283233908E-3</v>
      </c>
      <c r="BJ20" s="8">
        <f t="shared" si="436"/>
        <v>0.65243732177912628</v>
      </c>
      <c r="BK20" s="8">
        <f t="shared" si="437"/>
        <v>0.13803885910933797</v>
      </c>
      <c r="BL20" s="8">
        <f t="shared" si="438"/>
        <v>0.10451927032508954</v>
      </c>
      <c r="BM20" s="8">
        <f t="shared" si="439"/>
        <v>0.80186910763841779</v>
      </c>
      <c r="BN20" s="8">
        <f t="shared" si="440"/>
        <v>6.1956036497643779E-2</v>
      </c>
    </row>
    <row r="21" spans="1:66" x14ac:dyDescent="0.25">
      <c r="D2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0" customFormat="1" x14ac:dyDescent="0.25">
      <c r="E29" s="23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4"/>
      <c r="BK29" s="14"/>
      <c r="BL29" s="14"/>
      <c r="BM29" s="14"/>
      <c r="BN29" s="14"/>
    </row>
    <row r="30" spans="1:66" x14ac:dyDescent="0.25">
      <c r="A30" s="10"/>
      <c r="D30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A31" s="10"/>
      <c r="D3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A32" s="10"/>
      <c r="D32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1:66" s="15" customFormat="1" x14ac:dyDescent="0.25">
      <c r="E33" s="24"/>
      <c r="K33" s="19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1"/>
      <c r="BK33" s="21"/>
      <c r="BL33" s="21"/>
      <c r="BM33" s="21"/>
      <c r="BN33" s="21"/>
    </row>
    <row r="34" spans="1:66" x14ac:dyDescent="0.25">
      <c r="A34" s="10"/>
      <c r="D34"/>
      <c r="E34" s="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A35" s="10"/>
      <c r="D35"/>
      <c r="E35" s="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A36" s="10"/>
      <c r="D36"/>
      <c r="E36" s="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A37" s="10"/>
      <c r="D37"/>
      <c r="E37" s="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A38" s="10"/>
      <c r="D38"/>
      <c r="E38" s="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A39" s="10"/>
      <c r="D39"/>
      <c r="E39" s="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A40" s="10"/>
      <c r="D40"/>
      <c r="E40" s="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A41" s="10"/>
      <c r="D41"/>
      <c r="E41" s="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A42" s="10"/>
      <c r="D42"/>
      <c r="E42" s="1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A43" s="10"/>
      <c r="D43"/>
      <c r="E43" s="1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A44" s="10"/>
      <c r="D44"/>
      <c r="E44" s="1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A45" s="10"/>
      <c r="D45"/>
      <c r="E45" s="1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A46" s="10"/>
      <c r="D46"/>
      <c r="E46" s="1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A47" s="10"/>
      <c r="D47"/>
      <c r="E47" s="1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A48" s="10"/>
      <c r="D48"/>
      <c r="E48" s="1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1:66" s="15" customFormat="1" x14ac:dyDescent="0.25">
      <c r="E49" s="24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1"/>
      <c r="BK49" s="21"/>
      <c r="BL49" s="21"/>
      <c r="BM49" s="21"/>
      <c r="BN49" s="21"/>
    </row>
    <row r="50" spans="1:66" x14ac:dyDescent="0.25">
      <c r="A50" s="10"/>
      <c r="D50" s="11"/>
      <c r="E50" s="1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A51" s="10"/>
      <c r="D51" s="11"/>
      <c r="E51" s="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A52" s="10"/>
      <c r="D52" s="11"/>
      <c r="E52" s="1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A53" s="10"/>
      <c r="D53" s="11"/>
      <c r="E53" s="1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A54" s="10"/>
      <c r="D54" s="11"/>
      <c r="E54" s="1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A55" s="10"/>
      <c r="D55" s="11"/>
      <c r="E55" s="1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A56" s="10"/>
      <c r="D56" s="11"/>
      <c r="E56" s="1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A57" s="10"/>
      <c r="D57" s="11"/>
      <c r="E57" s="1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A58" s="10"/>
      <c r="D58" s="11"/>
      <c r="E58" s="1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A59" s="10"/>
      <c r="D59" s="11"/>
      <c r="E59" s="1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A60" s="10"/>
      <c r="D60" s="11"/>
      <c r="E60" s="1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A61" s="10"/>
      <c r="D61" s="11"/>
      <c r="E61" s="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A62" s="10"/>
      <c r="D62" s="11"/>
      <c r="E62" s="1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A63" s="10"/>
      <c r="D63" s="11"/>
      <c r="E63" s="1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A64" s="10"/>
      <c r="D64" s="11"/>
      <c r="E64" s="1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1:66" x14ac:dyDescent="0.25">
      <c r="A65" s="10"/>
      <c r="D65" s="11"/>
      <c r="E65" s="1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1:66" x14ac:dyDescent="0.25">
      <c r="A66" s="10"/>
      <c r="D66"/>
      <c r="E66" s="1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A67" s="10"/>
      <c r="D67"/>
      <c r="E67" s="1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A68" s="10"/>
      <c r="D68"/>
      <c r="E68" s="1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A69" s="10"/>
      <c r="D69"/>
      <c r="E69" s="1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A70" s="10"/>
      <c r="D70"/>
      <c r="E70" s="1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A71" s="10"/>
      <c r="D71"/>
      <c r="E71" s="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A72" s="10"/>
      <c r="D72"/>
      <c r="E72" s="1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A73" s="10"/>
      <c r="D73"/>
      <c r="E73" s="1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A74" s="10"/>
      <c r="D74"/>
      <c r="E74" s="1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A75" s="10"/>
      <c r="D75"/>
      <c r="E75" s="1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A76" s="10"/>
      <c r="D76"/>
      <c r="E76" s="1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B77"/>
      <c r="C77"/>
      <c r="D77"/>
      <c r="E77" s="1"/>
      <c r="F77"/>
      <c r="G77"/>
      <c r="H77"/>
      <c r="I77"/>
      <c r="J77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8"/>
      <c r="BK77" s="8"/>
      <c r="BL77" s="8"/>
      <c r="BM77" s="8"/>
      <c r="BN77" s="8"/>
    </row>
    <row r="78" spans="1:66" x14ac:dyDescent="0.25">
      <c r="A78" s="10"/>
      <c r="D78"/>
      <c r="E78" s="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A79" s="10"/>
      <c r="D79"/>
      <c r="E79" s="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A80" s="10"/>
      <c r="D80"/>
      <c r="E80" s="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1:66" x14ac:dyDescent="0.25">
      <c r="A81" s="10"/>
      <c r="D81"/>
      <c r="E81" s="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1:66" x14ac:dyDescent="0.25">
      <c r="A82" s="10"/>
      <c r="D82" s="11"/>
      <c r="E82" s="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A83" s="10"/>
      <c r="D83" s="11"/>
      <c r="E83" s="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A84" s="10"/>
      <c r="D84" s="11"/>
      <c r="E84" s="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A85" s="10"/>
      <c r="D85" s="11"/>
      <c r="E85" s="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A86" s="10"/>
      <c r="D86" s="11"/>
      <c r="E86" s="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A87" s="10"/>
      <c r="D87" s="11"/>
      <c r="E87" s="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A88" s="10"/>
      <c r="D88" s="11"/>
      <c r="E88" s="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E89" s="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E90" s="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E91" s="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E92" s="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E93" s="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E94" s="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E95" s="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E96" s="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s="15" customFormat="1" x14ac:dyDescent="0.25">
      <c r="D97" s="22"/>
      <c r="E97" s="24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1"/>
      <c r="BK97" s="21"/>
      <c r="BL97" s="21"/>
      <c r="BM97" s="21"/>
      <c r="BN97" s="21"/>
    </row>
    <row r="98" spans="1:66" x14ac:dyDescent="0.25">
      <c r="D98" s="11"/>
      <c r="E98" s="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E99" s="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 s="1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E101" s="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E102" s="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E103" s="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 s="1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E105" s="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E106" s="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E107" s="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E108" s="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E109" s="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E110" s="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E111" s="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E112" s="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E113" s="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E114" s="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E115" s="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E116" s="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E117" s="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2022-10-13T10:03:42Z</dcterms:modified>
</cp:coreProperties>
</file>