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4401B513-4C16-4FBB-A4F0-F76B65C29496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F13" i="3"/>
  <c r="G13" i="3"/>
  <c r="H13" i="3"/>
  <c r="L13" i="3" s="1"/>
  <c r="I13" i="3"/>
  <c r="J13" i="3"/>
  <c r="E12" i="3"/>
  <c r="F12" i="3"/>
  <c r="G12" i="3"/>
  <c r="H12" i="3"/>
  <c r="L12" i="3" s="1"/>
  <c r="I12" i="3"/>
  <c r="J12" i="3"/>
  <c r="J8" i="3"/>
  <c r="I8" i="3"/>
  <c r="G8" i="3"/>
  <c r="K8" i="3" s="1"/>
  <c r="E11" i="3"/>
  <c r="F11" i="3"/>
  <c r="G11" i="3"/>
  <c r="H11" i="3"/>
  <c r="I11" i="3"/>
  <c r="L11" i="3" s="1"/>
  <c r="J11" i="3"/>
  <c r="K11" i="3"/>
  <c r="E10" i="3"/>
  <c r="F10" i="3"/>
  <c r="K10" i="3" s="1"/>
  <c r="G10" i="3"/>
  <c r="H10" i="3"/>
  <c r="L10" i="3" s="1"/>
  <c r="I10" i="3"/>
  <c r="J10" i="3"/>
  <c r="E8" i="3"/>
  <c r="F8" i="3"/>
  <c r="H8" i="3"/>
  <c r="E9" i="3"/>
  <c r="F9" i="3"/>
  <c r="G9" i="3"/>
  <c r="H9" i="3"/>
  <c r="I9" i="3"/>
  <c r="L9" i="3" s="1"/>
  <c r="J9" i="3"/>
  <c r="K9" i="3"/>
  <c r="N9" i="3" s="1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E7" i="3"/>
  <c r="F7" i="3"/>
  <c r="G7" i="3"/>
  <c r="H7" i="3"/>
  <c r="I7" i="3"/>
  <c r="J7" i="3"/>
  <c r="L7" i="3" s="1"/>
  <c r="K7" i="3"/>
  <c r="K13" i="3" l="1"/>
  <c r="M13" i="3" s="1"/>
  <c r="O13" i="3"/>
  <c r="S13" i="3"/>
  <c r="W13" i="3"/>
  <c r="AA13" i="3"/>
  <c r="AE13" i="3"/>
  <c r="AI13" i="3"/>
  <c r="AM13" i="3"/>
  <c r="AQ13" i="3"/>
  <c r="AU13" i="3"/>
  <c r="AY13" i="3"/>
  <c r="BC13" i="3"/>
  <c r="BG13" i="3"/>
  <c r="N13" i="3"/>
  <c r="R13" i="3"/>
  <c r="V13" i="3"/>
  <c r="Z13" i="3"/>
  <c r="AD13" i="3"/>
  <c r="AH13" i="3"/>
  <c r="AL13" i="3"/>
  <c r="AP13" i="3"/>
  <c r="AT13" i="3"/>
  <c r="AX13" i="3"/>
  <c r="BB13" i="3"/>
  <c r="BF13" i="3"/>
  <c r="S9" i="3"/>
  <c r="K12" i="3"/>
  <c r="M12" i="3" s="1"/>
  <c r="O12" i="3"/>
  <c r="S12" i="3"/>
  <c r="W12" i="3"/>
  <c r="AA12" i="3"/>
  <c r="AE12" i="3"/>
  <c r="AI12" i="3"/>
  <c r="AM12" i="3"/>
  <c r="AQ12" i="3"/>
  <c r="AU12" i="3"/>
  <c r="AY12" i="3"/>
  <c r="BC12" i="3"/>
  <c r="BG12" i="3"/>
  <c r="N12" i="3"/>
  <c r="R12" i="3"/>
  <c r="V12" i="3"/>
  <c r="Z12" i="3"/>
  <c r="AD12" i="3"/>
  <c r="AH12" i="3"/>
  <c r="AL12" i="3"/>
  <c r="AP12" i="3"/>
  <c r="AT12" i="3"/>
  <c r="AX12" i="3"/>
  <c r="BB12" i="3"/>
  <c r="BF12" i="3"/>
  <c r="L8" i="3"/>
  <c r="N8" i="3"/>
  <c r="M11" i="3"/>
  <c r="O11" i="3"/>
  <c r="Q11" i="3"/>
  <c r="S11" i="3"/>
  <c r="W11" i="3"/>
  <c r="Y11" i="3"/>
  <c r="AC11" i="3"/>
  <c r="AG11" i="3"/>
  <c r="AK11" i="3"/>
  <c r="AO11" i="3"/>
  <c r="AS11" i="3"/>
  <c r="AY11" i="3"/>
  <c r="BA11" i="3"/>
  <c r="BE11" i="3"/>
  <c r="BI11" i="3"/>
  <c r="U11" i="3"/>
  <c r="AA11" i="3"/>
  <c r="AE11" i="3"/>
  <c r="AI11" i="3"/>
  <c r="AM11" i="3"/>
  <c r="AQ11" i="3"/>
  <c r="AU11" i="3"/>
  <c r="AW11" i="3"/>
  <c r="BC11" i="3"/>
  <c r="BG11" i="3"/>
  <c r="N11" i="3"/>
  <c r="BH11" i="3"/>
  <c r="BF11" i="3"/>
  <c r="BD11" i="3"/>
  <c r="BB11" i="3"/>
  <c r="AZ11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9" i="3"/>
  <c r="O9" i="3"/>
  <c r="Q9" i="3"/>
  <c r="BI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H9" i="3"/>
  <c r="BF9" i="3"/>
  <c r="BD9" i="3"/>
  <c r="BB9" i="3"/>
  <c r="AZ9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T9" i="3"/>
  <c r="R9" i="3"/>
  <c r="P9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E6" i="3"/>
  <c r="F6" i="3"/>
  <c r="G6" i="3"/>
  <c r="H6" i="3"/>
  <c r="I6" i="3"/>
  <c r="J6" i="3"/>
  <c r="L6" i="3"/>
  <c r="E5" i="3"/>
  <c r="F5" i="3"/>
  <c r="K5" i="3" s="1"/>
  <c r="G5" i="3"/>
  <c r="H5" i="3"/>
  <c r="I5" i="3"/>
  <c r="J5" i="3"/>
  <c r="L5" i="3"/>
  <c r="E4" i="3"/>
  <c r="F4" i="3"/>
  <c r="G4" i="3"/>
  <c r="H4" i="3"/>
  <c r="I4" i="3"/>
  <c r="J4" i="3"/>
  <c r="L4" i="3" s="1"/>
  <c r="K4" i="3"/>
  <c r="BH13" i="3" l="1"/>
  <c r="BD13" i="3"/>
  <c r="AZ13" i="3"/>
  <c r="AV13" i="3"/>
  <c r="BL13" i="3" s="1"/>
  <c r="AR13" i="3"/>
  <c r="AN13" i="3"/>
  <c r="AJ13" i="3"/>
  <c r="AF13" i="3"/>
  <c r="AB13" i="3"/>
  <c r="X13" i="3"/>
  <c r="T13" i="3"/>
  <c r="P13" i="3"/>
  <c r="BN13" i="3" s="1"/>
  <c r="BI13" i="3"/>
  <c r="BE13" i="3"/>
  <c r="BA13" i="3"/>
  <c r="AW13" i="3"/>
  <c r="AS13" i="3"/>
  <c r="AO13" i="3"/>
  <c r="AK13" i="3"/>
  <c r="AG13" i="3"/>
  <c r="AC13" i="3"/>
  <c r="Y13" i="3"/>
  <c r="U13" i="3"/>
  <c r="Q13" i="3"/>
  <c r="BJ13" i="3" s="1"/>
  <c r="BM13" i="3"/>
  <c r="BK13" i="3"/>
  <c r="BJ9" i="3"/>
  <c r="BH12" i="3"/>
  <c r="BD12" i="3"/>
  <c r="AZ12" i="3"/>
  <c r="AV12" i="3"/>
  <c r="AR12" i="3"/>
  <c r="AN12" i="3"/>
  <c r="AJ12" i="3"/>
  <c r="AF12" i="3"/>
  <c r="AB12" i="3"/>
  <c r="X12" i="3"/>
  <c r="T12" i="3"/>
  <c r="BM12" i="3" s="1"/>
  <c r="P12" i="3"/>
  <c r="BI12" i="3"/>
  <c r="BE12" i="3"/>
  <c r="BA12" i="3"/>
  <c r="AW12" i="3"/>
  <c r="AS12" i="3"/>
  <c r="AO12" i="3"/>
  <c r="AK12" i="3"/>
  <c r="AG12" i="3"/>
  <c r="AC12" i="3"/>
  <c r="BK12" i="3" s="1"/>
  <c r="Y12" i="3"/>
  <c r="U12" i="3"/>
  <c r="Q12" i="3"/>
  <c r="BJ12" i="3"/>
  <c r="BL12" i="3"/>
  <c r="BN12" i="3"/>
  <c r="BM8" i="3"/>
  <c r="BL8" i="3"/>
  <c r="BJ8" i="3"/>
  <c r="BJ11" i="3"/>
  <c r="BM11" i="3"/>
  <c r="BL11" i="3"/>
  <c r="BK11" i="3"/>
  <c r="BN11" i="3"/>
  <c r="BJ10" i="3"/>
  <c r="BM10" i="3"/>
  <c r="BL10" i="3"/>
  <c r="BK10" i="3"/>
  <c r="BN10" i="3"/>
  <c r="BM9" i="3"/>
  <c r="BN8" i="3"/>
  <c r="BK8" i="3"/>
  <c r="BN9" i="3"/>
  <c r="BK9" i="3"/>
  <c r="BL9" i="3"/>
  <c r="BJ7" i="3"/>
  <c r="BM7" i="3"/>
  <c r="BL7" i="3"/>
  <c r="BK7" i="3"/>
  <c r="BN7" i="3"/>
  <c r="K6" i="3"/>
  <c r="M6" i="3" s="1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E3" i="3"/>
  <c r="F3" i="3"/>
  <c r="G3" i="3"/>
  <c r="H3" i="3"/>
  <c r="I3" i="3"/>
  <c r="J3" i="3"/>
  <c r="BJ6" i="3" l="1"/>
  <c r="BM6" i="3"/>
  <c r="BL6" i="3"/>
  <c r="BK6" i="3"/>
  <c r="BN6" i="3"/>
  <c r="BJ5" i="3"/>
  <c r="BM5" i="3"/>
  <c r="BL5" i="3"/>
  <c r="BK5" i="3"/>
  <c r="BN5" i="3"/>
  <c r="BJ4" i="3"/>
  <c r="BM4" i="3"/>
  <c r="BL4" i="3"/>
  <c r="BK4" i="3"/>
  <c r="BN4" i="3"/>
  <c r="L3" i="3"/>
  <c r="AG3" i="3" s="1"/>
  <c r="K3" i="3"/>
  <c r="Q3" i="3"/>
  <c r="AU3" i="3"/>
  <c r="J2" i="3"/>
  <c r="I2" i="3"/>
  <c r="H2" i="3"/>
  <c r="G2" i="3"/>
  <c r="F2" i="3"/>
  <c r="E2" i="3"/>
  <c r="AD3" i="3" l="1"/>
  <c r="AF3" i="3"/>
  <c r="O3" i="3"/>
  <c r="AW3" i="3"/>
  <c r="AV3" i="3"/>
  <c r="P3" i="3"/>
  <c r="AE3" i="3"/>
  <c r="AT3" i="3"/>
  <c r="N3" i="3"/>
  <c r="U3" i="3"/>
  <c r="BH3" i="3"/>
  <c r="AR3" i="3"/>
  <c r="AB3" i="3"/>
  <c r="BG3" i="3"/>
  <c r="AQ3" i="3"/>
  <c r="AA3" i="3"/>
  <c r="BF3" i="3"/>
  <c r="AP3" i="3"/>
  <c r="Z3" i="3"/>
  <c r="BI3" i="3"/>
  <c r="AS3" i="3"/>
  <c r="AC3" i="3"/>
  <c r="M3" i="3"/>
  <c r="BD3" i="3"/>
  <c r="AN3" i="3"/>
  <c r="X3" i="3"/>
  <c r="BC3" i="3"/>
  <c r="AM3" i="3"/>
  <c r="W3" i="3"/>
  <c r="BB3" i="3"/>
  <c r="AL3" i="3"/>
  <c r="V3" i="3"/>
  <c r="BE3" i="3"/>
  <c r="AO3" i="3"/>
  <c r="Y3" i="3"/>
  <c r="AZ3" i="3"/>
  <c r="AJ3" i="3"/>
  <c r="T3" i="3"/>
  <c r="AY3" i="3"/>
  <c r="AI3" i="3"/>
  <c r="S3" i="3"/>
  <c r="AX3" i="3"/>
  <c r="AH3" i="3"/>
  <c r="R3" i="3"/>
  <c r="BA3" i="3"/>
  <c r="AK3" i="3"/>
  <c r="K2" i="3"/>
  <c r="L2" i="3"/>
  <c r="BN3" i="3" l="1"/>
  <c r="BK3" i="3"/>
  <c r="BL3" i="3"/>
  <c r="BM3" i="3"/>
  <c r="BJ3" i="3"/>
  <c r="BI2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<sst xmlns="http://schemas.openxmlformats.org/spreadsheetml/2006/main" count="2813" uniqueCount="844">
  <si>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</si>
  <si>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</si>
  <si>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</si>
  <si>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</si>
  <si>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</si>
  <si>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</si>
  <si>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</si>
  <si>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</si>
  <si>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</si>
  <si>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</si>
  <si>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</si>
  <si>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</si>
  <si>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</si>
  <si>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</si>
  <si>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</si>
  <si>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</si>
  <si>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</si>
  <si>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</si>
  <si>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</si>
  <si>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</si>
  <si>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</si>
  <si>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</si>
  <si>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</si>
  <si>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</si>
  <si>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</si>
  <si>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</si>
  <si>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</si>
  <si>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</si>
  <si>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</si>
  <si>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</si>
  <si>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</si>
  <si>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</si>
  <si>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</si>
  <si>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</si>
  <si>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</si>
  <si>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</si>
  <si>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</si>
  <si>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</si>
  <si>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</si>
  <si>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</si>
  <si>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</si>
  <si>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</si>
  <si>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</si>
  <si>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</si>
  <si>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</si>
  <si>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</si>
  <si>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</si>
  <si>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</si>
  <si>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</si>
  <si>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</si>
  <si>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</si>
  <si>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</si>
  <si>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</si>
  <si>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</si>
  <si>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</si>
  <si>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</si>
  <si>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</si>
  <si>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</si>
  <si>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</si>
  <si>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</si>
  <si>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</si>
  <si>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</si>
  <si>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</si>
  <si>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</si>
  <si>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</si>
  <si>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</si>
  <si>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</si>
  <si>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</si>
  <si>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</si>
  <si>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</si>
  <si>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</si>
  <si>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</si>
  <si>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</si>
  <si>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</si>
  <si>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</si>
  <si>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</si>
  <si>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</si>
  <si>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</si>
  <si>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</si>
  <si>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</si>
  <si>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</si>
  <si>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</si>
  <si>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</si>
  <si>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</si>
  <si>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</si>
  <si>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</si>
  <si>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</si>
  <si>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</si>
  <si>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</si>
  <si>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</si>
  <si>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</si>
  <si>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</si>
  <si>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</si>
  <si>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</si>
  <si>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</si>
  <si>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</si>
  <si>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</si>
  <si>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</si>
  <si>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</si>
  <si>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</si>
  <si>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</si>
  <si>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</si>
  <si>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</si>
  <si>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</si>
  <si>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</si>
  <si>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</si>
  <si>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</si>
  <si>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</si>
  <si>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</si>
  <si>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</si>
  <si>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</si>
  <si>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</si>
  <si>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</si>
  <si>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</si>
  <si>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</si>
  <si>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</si>
  <si>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</si>
  <si>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</si>
  <si>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</si>
  <si>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</si>
  <si>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</si>
  <si>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</si>
  <si>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</si>
  <si>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</si>
  <si>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</si>
  <si>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</si>
  <si>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</si>
  <si>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</si>
  <si>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</si>
  <si>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</si>
  <si>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</si>
  <si>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</si>
  <si>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</si>
  <si>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</si>
  <si>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</si>
  <si>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</si>
  <si>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</si>
  <si>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</si>
  <si>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</si>
  <si>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</si>
  <si>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</si>
  <si>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</si>
  <si>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</si>
  <si>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</si>
  <si>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</si>
  <si>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</si>
  <si>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</si>
  <si>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</si>
  <si>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</si>
  <si>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</si>
  <si>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</si>
  <si>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</si>
  <si>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</si>
  <si>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</si>
  <si>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</si>
  <si>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</si>
  <si>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</si>
  <si>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</si>
  <si>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</si>
  <si>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</si>
  <si>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</si>
  <si>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</si>
  <si>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</si>
  <si>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</si>
  <si>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</si>
  <si>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</si>
  <si>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</si>
  <si>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</si>
  <si>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</si>
  <si>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</si>
  <si>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</si>
  <si>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</si>
  <si>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</si>
  <si>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</si>
  <si>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</si>
  <si>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</si>
  <si>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</si>
  <si>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</si>
  <si>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</si>
  <si>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</si>
  <si>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</si>
  <si>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</si>
  <si>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</si>
  <si>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</si>
  <si>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</si>
  <si>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</si>
  <si>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</si>
  <si>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</si>
  <si>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</si>
  <si>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</si>
  <si>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</si>
  <si>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</si>
  <si>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</si>
  <si>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</si>
  <si>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</si>
  <si>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</si>
  <si>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</si>
  <si>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</si>
  <si>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</si>
  <si>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</si>
  <si>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</si>
  <si>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</si>
  <si>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</si>
  <si>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</si>
  <si>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</si>
  <si>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</si>
  <si>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</si>
  <si>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</si>
  <si>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</si>
  <si>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</si>
  <si>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</si>
  <si>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</si>
  <si>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</si>
  <si>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</si>
  <si>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</si>
  <si>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</si>
  <si>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</si>
  <si>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</si>
  <si>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</si>
  <si>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</si>
  <si>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</si>
  <si>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</si>
  <si>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</si>
  <si>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</si>
  <si>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</si>
  <si>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</si>
  <si>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</si>
  <si>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</si>
  <si>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</si>
  <si>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</si>
  <si>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</si>
  <si>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</si>
  <si>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</si>
  <si>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</si>
  <si>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</si>
  <si>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</si>
  <si>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</si>
  <si>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</si>
  <si>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</si>
  <si>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</si>
  <si>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</si>
  <si>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</si>
  <si>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</si>
  <si>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</si>
  <si>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</si>
  <si>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</si>
  <si>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</si>
  <si>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</si>
  <si>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</si>
  <si>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</si>
  <si>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</si>
  <si>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</si>
  <si>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</si>
  <si>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</si>
  <si>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</si>
  <si>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</si>
  <si>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</si>
  <si>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</si>
  <si>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</si>
  <si>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</si>
  <si>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</si>
  <si>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</si>
  <si>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</si>
  <si>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</si>
  <si>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</si>
  <si>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</si>
  <si>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</si>
  <si>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</si>
  <si>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</si>
  <si>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</si>
  <si>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</si>
  <si>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</si>
  <si>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</si>
  <si>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</si>
  <si>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</si>
  <si>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</si>
  <si>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</si>
  <si>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</si>
  <si>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</si>
  <si>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</si>
  <si>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</si>
  <si>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</si>
  <si>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</si>
  <si>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</si>
  <si>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</si>
  <si>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</si>
  <si>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</si>
  <si>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</si>
  <si>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</si>
  <si>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</si>
  <si>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</si>
  <si>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</si>
  <si>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</si>
  <si>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</si>
  <si>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</si>
  <si>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</si>
  <si>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</si>
  <si>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</si>
  <si>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</si>
  <si>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</si>
  <si>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</si>
  <si>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</si>
  <si>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</si>
  <si>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</si>
  <si>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</si>
  <si>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</si>
  <si>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</si>
  <si>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</si>
  <si>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</si>
  <si>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</si>
  <si>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</si>
  <si>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</si>
  <si>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</si>
  <si>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</si>
  <si>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</si>
  <si>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</si>
  <si>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</si>
  <si>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</si>
  <si>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</si>
  <si>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</si>
  <si>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</si>
  <si>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</si>
  <si>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</si>
  <si>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</si>
  <si>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</si>
  <si>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</si>
  <si>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</si>
  <si>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</si>
  <si>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</si>
  <si>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</si>
  <si>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</si>
  <si>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</si>
  <si>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</si>
  <si>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</si>
  <si>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</si>
  <si>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</si>
  <si>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</si>
  <si>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</si>
  <si>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</si>
  <si>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</si>
  <si>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</si>
  <si>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</si>
  <si>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</si>
  <si>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</si>
  <si>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</si>
  <si>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</si>
  <si>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</si>
  <si>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</si>
  <si>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</si>
  <si>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</si>
  <si>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</si>
  <si>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</si>
  <si>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</si>
  <si>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</si>
  <si>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</si>
  <si>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</si>
  <si>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</si>
  <si>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</si>
  <si>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</si>
  <si>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</si>
  <si>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</si>
  <si>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</si>
  <si>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</si>
  <si>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</si>
  <si>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</si>
  <si>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</si>
  <si>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</si>
  <si>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</si>
  <si>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</si>
  <si>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</si>
  <si>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</si>
  <si>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</si>
  <si>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</si>
  <si>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</si>
  <si>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</si>
  <si>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</si>
  <si>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</si>
  <si>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</si>
  <si>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</si>
  <si>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</si>
  <si>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</si>
  <si>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</si>
  <si>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</si>
  <si>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</si>
  <si>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</si>
  <si>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</si>
  <si>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</si>
  <si>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</si>
  <si>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</si>
  <si>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</si>
  <si>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</si>
  <si>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</si>
  <si>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</si>
  <si>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</si>
  <si>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</si>
  <si>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</si>
  <si>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</si>
  <si>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</si>
  <si>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</si>
  <si>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</si>
  <si>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</si>
  <si>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</si>
  <si>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</si>
  <si>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</si>
  <si>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</si>
  <si>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</si>
  <si>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</si>
  <si>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</si>
  <si>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</si>
  <si>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</si>
  <si>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</si>
  <si>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</si>
  <si>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</si>
  <si>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</si>
  <si>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</si>
  <si>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</si>
  <si>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</si>
  <si>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</si>
  <si>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</si>
  <si>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</si>
  <si>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</si>
  <si>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</si>
  <si>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</si>
  <si>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</si>
  <si>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</si>
  <si>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</si>
  <si>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</si>
  <si>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</si>
  <si>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</si>
  <si>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</si>
  <si>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</si>
  <si>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</si>
  <si>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</si>
  <si>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</si>
  <si>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</si>
  <si>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</si>
  <si>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</si>
  <si>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</si>
  <si>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</si>
  <si>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</si>
  <si>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</si>
  <si>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</si>
  <si>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</si>
  <si>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</si>
  <si>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</si>
  <si>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</si>
  <si>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</si>
  <si>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</si>
  <si>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</si>
  <si>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</si>
  <si>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</si>
  <si>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</si>
  <si>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</si>
  <si>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</si>
  <si>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</si>
  <si>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</si>
  <si>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</si>
  <si>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</si>
  <si>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</si>
  <si>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</si>
  <si>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</si>
  <si>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</si>
  <si>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</si>
  <si>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</si>
  <si>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</si>
  <si>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</si>
  <si>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</si>
  <si>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</si>
  <si>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</si>
  <si>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</si>
  <si>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</si>
  <si>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</si>
  <si>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</si>
  <si>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</si>
  <si>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</si>
  <si>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</si>
  <si>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</si>
  <si>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</si>
  <si>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</si>
  <si>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</si>
  <si>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</si>
  <si>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</si>
  <si>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</si>
  <si>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</si>
  <si>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</si>
  <si>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</si>
  <si>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</si>
  <si>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</si>
  <si>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</si>
  <si>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</si>
  <si>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</si>
  <si>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</si>
  <si>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</si>
  <si>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</si>
  <si>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</si>
  <si>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</si>
  <si>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</si>
  <si>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</si>
  <si>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</si>
  <si>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</si>
  <si>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</si>
  <si>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</si>
  <si>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</si>
  <si>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</si>
  <si>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</si>
  <si>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</si>
  <si>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</si>
  <si>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</si>
  <si>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</si>
  <si>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</si>
  <si>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</si>
  <si>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</si>
  <si>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</si>
  <si>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</si>
  <si>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</si>
  <si>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</si>
  <si>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</si>
  <si>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</si>
  <si>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</si>
  <si>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</si>
  <si>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</si>
  <si>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</si>
  <si>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</si>
  <si>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</si>
  <si>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</si>
  <si>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</si>
  <si>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</si>
  <si>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</si>
  <si>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</si>
  <si>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</si>
  <si>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</si>
  <si>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</si>
  <si>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</si>
  <si>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</si>
  <si>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</si>
  <si>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</si>
  <si>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</si>
  <si>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</si>
  <si>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</si>
  <si>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</si>
  <si>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</si>
  <si>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</si>
  <si>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</si>
  <si>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</si>
  <si>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</si>
  <si>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</si>
  <si>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</si>
  <si>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</si>
  <si>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</si>
  <si>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</si>
  <si>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</si>
  <si>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</si>
  <si>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</si>
  <si>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</si>
  <si>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</si>
  <si>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</si>
  <si>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</si>
  <si>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</si>
  <si>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</si>
  <si>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</si>
  <si>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</si>
  <si>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</si>
  <si>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</si>
  <si>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</si>
  <si>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</si>
  <si>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</si>
  <si>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</si>
  <si>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</si>
  <si>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</si>
  <si>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</si>
  <si>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</si>
  <si>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</si>
  <si>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</si>
  <si>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</si>
  <si>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</si>
  <si>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</si>
  <si>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</si>
  <si>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</si>
  <si>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</si>
  <si>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</si>
  <si>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</si>
  <si>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</si>
  <si>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</si>
  <si>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</si>
  <si>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</si>
  <si>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</si>
  <si>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</si>
  <si>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</si>
  <si>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</si>
  <si>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</si>
  <si>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</si>
  <si>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</si>
  <si>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</si>
  <si>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</si>
  <si>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</si>
  <si>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</si>
  <si>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</si>
  <si>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</si>
  <si>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</si>
  <si>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</si>
  <si>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</si>
  <si>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</si>
  <si>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</si>
  <si>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</si>
  <si>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</si>
  <si>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</si>
  <si>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</si>
  <si>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</si>
  <si>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</si>
  <si>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</si>
  <si>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</si>
  <si>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</si>
  <si>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</si>
  <si>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</si>
  <si>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</si>
  <si>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</si>
  <si>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</si>
  <si>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</si>
  <si>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</si>
  <si>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</si>
  <si>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</si>
  <si>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</si>
  <si>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</si>
  <si>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</si>
  <si>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</si>
  <si>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</si>
  <si>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</si>
  <si>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</si>
  <si>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</si>
  <si>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</si>
  <si>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</si>
  <si>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</si>
  <si>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</si>
  <si>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</si>
  <si>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</si>
  <si>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</si>
  <si>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</si>
  <si>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</si>
  <si>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</si>
  <si>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</si>
  <si>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</si>
  <si>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</si>
  <si>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</si>
  <si>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</si>
  <si>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</si>
  <si>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</si>
  <si>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</si>
  <si>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</si>
  <si>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</si>
  <si>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</si>
  <si>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</si>
  <si>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</si>
  <si>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</si>
  <si>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</si>
  <si>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</si>
  <si>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</si>
  <si>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</si>
  <si>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</si>
  <si>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</si>
  <si>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</si>
  <si>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</si>
  <si>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</si>
  <si>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</si>
  <si>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</si>
  <si>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</si>
  <si>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</si>
  <si>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</si>
  <si>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</si>
  <si>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</si>
  <si>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</si>
  <si>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</si>
  <si>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</si>
  <si>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</si>
  <si>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</si>
  <si>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</si>
  <si>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</si>
  <si>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</si>
  <si>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</si>
  <si>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</si>
  <si>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</si>
  <si>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</si>
  <si>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</si>
  <si>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</si>
  <si>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</si>
  <si>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</si>
  <si>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</si>
  <si>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</si>
  <si>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</si>
  <si>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</si>
  <si>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</si>
  <si>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</si>
  <si>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</si>
  <si>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</si>
  <si>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</si>
  <si>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</si>
  <si>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</si>
  <si>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</si>
  <si>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</si>
  <si>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</si>
  <si>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</si>
  <si>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</si>
  <si>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</si>
  <si>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</si>
  <si>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</si>
  <si>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</si>
  <si>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</si>
  <si>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</si>
  <si>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</si>
  <si>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</si>
  <si>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</si>
  <si>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</si>
  <si>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</si>
  <si>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</si>
  <si>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</si>
  <si>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</si>
  <si>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</si>
  <si>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</si>
  <si>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</si>
  <si>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</si>
  <si>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</si>
  <si>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</si>
  <si>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</si>
  <si>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</si>
  <si>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</si>
  <si>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</si>
  <si>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</si>
  <si>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</si>
  <si>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</si>
  <si>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</si>
  <si>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</si>
  <si>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</si>
  <si>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</si>
  <si>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</si>
  <si>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</si>
  <si>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</si>
  <si>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</si>
  <si>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</si>
  <si>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</si>
  <si>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</si>
  <si>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</si>
  <si>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</si>
  <si>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</si>
  <si>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</si>
  <si>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</si>
  <si>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</si>
  <si>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</si>
  <si>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</si>
  <si>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</si>
  <si>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</si>
  <si>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</si>
  <si>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</si>
  <si>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</si>
  <si>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</si>
  <si>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</si>
  <si>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</si>
  <si>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</si>
  <si>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</si>
  <si>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</si>
  <si>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</si>
  <si>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</si>
  <si>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</si>
  <si>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</si>
  <si>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</si>
  <si>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</si>
  <si>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</si>
  <si>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</si>
  <si>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</si>
  <si>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</si>
  <si>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</si>
  <si>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</si>
  <si>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</si>
  <si>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</si>
  <si>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Kelty Hearts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</si>
  <si>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</si>
  <si>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</si>
  <si>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</si>
  <si>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</si>
  <si>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</si>
  <si>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</si>
  <si>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</si>
  <si>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</si>
  <si>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</si>
  <si>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</si>
  <si>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</si>
  <si>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</si>
  <si>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</si>
  <si>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</si>
  <si>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</si>
  <si>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</si>
  <si>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</si>
  <si>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</si>
  <si>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</si>
  <si>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</si>
  <si>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</si>
  <si>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</si>
  <si>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</si>
  <si>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</si>
  <si>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</si>
  <si>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</si>
  <si>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</si>
  <si>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</si>
  <si>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</si>
  <si>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</si>
  <si>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</si>
  <si>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</si>
  <si>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</si>
  <si>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</si>
  <si>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</si>
  <si>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</si>
  <si>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</si>
  <si>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Chengdu Rongcheng</t>
  </si>
  <si>
    <t>Meizhou Hakka</t>
  </si>
  <si>
    <t>Wuhan Three Towns</t>
  </si>
  <si>
    <t>Zhejiang Professional</t>
  </si>
  <si>
    <t>Horsens</t>
  </si>
  <si>
    <t>Lyngby</t>
  </si>
  <si>
    <t>VPS</t>
  </si>
  <si>
    <t>Shelbourne</t>
  </si>
  <si>
    <t>UC Dublin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</si>
  <si>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</si>
  <si>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</si>
  <si>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</si>
  <si>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</si>
  <si>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</si>
  <si>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</si>
  <si>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</si>
  <si>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</si>
  <si>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</si>
  <si>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FCSB</t>
  </si>
  <si>
    <t>Petrolul</t>
  </si>
  <si>
    <t>Fakel Voronezh</t>
  </si>
  <si>
    <t>Orenburg</t>
  </si>
  <si>
    <t>samara</t>
  </si>
  <si>
    <t>Torpedo Moscow</t>
  </si>
  <si>
    <t>Helsingborg</t>
  </si>
  <si>
    <t>Sundsvall</t>
  </si>
  <si>
    <t>Varberg</t>
  </si>
  <si>
    <t>Varnamo</t>
  </si>
  <si>
    <t>CF Montreal</t>
  </si>
  <si>
    <t>Charlotte</t>
  </si>
  <si>
    <t>Winterthur</t>
  </si>
  <si>
    <t>i1</t>
  </si>
  <si>
    <t>SP Braga</t>
  </si>
  <si>
    <t>13/10/2022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</si>
</sst>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0"/>
  <sheetViews>
    <sheetView topLeftCell="A2" zoomScale="80" zoomScaleNormal="80" workbookViewId="0">
      <selection activeCell="A2" sqref="A2:E67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356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384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386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390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408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370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389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364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375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398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363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366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392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396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400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405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406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346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350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378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407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401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374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379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388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404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353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355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362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391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369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360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403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387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365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409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747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361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383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393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380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359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367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373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402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372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399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748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352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376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368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749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750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751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752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753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371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754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347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755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756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757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758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759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760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761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762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763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764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765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766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767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768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769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770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771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381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349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382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348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357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377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385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354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772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394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345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358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395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397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351</v>
      </c>
      <c r="C404">
        <v>1.3</v>
      </c>
      <c r="D404">
        <v>1.23</v>
      </c>
      <c r="E404">
        <v>0.95</v>
      </c>
    </row>
    <row r="405" spans="1:5" x14ac:dyDescent="0.25">
      <c r="A405" t="s">
        <v>466</v>
      </c>
      <c r="B405" t="s">
        <v>467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466</v>
      </c>
      <c r="B406" t="s">
        <v>468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466</v>
      </c>
      <c r="B407" t="s">
        <v>469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466</v>
      </c>
      <c r="B408" t="s">
        <v>470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466</v>
      </c>
      <c r="B409" t="s">
        <v>471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466</v>
      </c>
      <c r="B410" t="s">
        <v>472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466</v>
      </c>
      <c r="B411" t="s">
        <v>473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466</v>
      </c>
      <c r="B412" t="s">
        <v>474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466</v>
      </c>
      <c r="B413" t="s">
        <v>475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466</v>
      </c>
      <c r="B414" t="s">
        <v>476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466</v>
      </c>
      <c r="B415" t="s">
        <v>477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466</v>
      </c>
      <c r="B416" t="s">
        <v>478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466</v>
      </c>
      <c r="B417" t="s">
        <v>479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466</v>
      </c>
      <c r="B418" t="s">
        <v>480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466</v>
      </c>
      <c r="B419" t="s">
        <v>481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466</v>
      </c>
      <c r="B420" t="s">
        <v>482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466</v>
      </c>
      <c r="B421" t="s">
        <v>483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466</v>
      </c>
      <c r="B422" t="s">
        <v>484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466</v>
      </c>
      <c r="B423" t="s">
        <v>485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466</v>
      </c>
      <c r="B424" t="s">
        <v>486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466</v>
      </c>
      <c r="B425" t="s">
        <v>487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466</v>
      </c>
      <c r="B426" t="s">
        <v>488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466</v>
      </c>
      <c r="B427" t="s">
        <v>489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466</v>
      </c>
      <c r="B428" t="s">
        <v>490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466</v>
      </c>
      <c r="B429" t="s">
        <v>491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466</v>
      </c>
      <c r="B430" t="s">
        <v>492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493</v>
      </c>
      <c r="B431" t="s">
        <v>494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493</v>
      </c>
      <c r="B432" t="s">
        <v>495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493</v>
      </c>
      <c r="B433" t="s">
        <v>496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493</v>
      </c>
      <c r="B434" t="s">
        <v>497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493</v>
      </c>
      <c r="B435" t="s">
        <v>498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493</v>
      </c>
      <c r="B436" t="s">
        <v>499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493</v>
      </c>
      <c r="B437" t="s">
        <v>500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493</v>
      </c>
      <c r="B438" t="s">
        <v>501</v>
      </c>
      <c r="C438">
        <v>1.7</v>
      </c>
      <c r="D438">
        <v>1.0588</v>
      </c>
      <c r="E438">
        <v>0.878</v>
      </c>
    </row>
    <row r="439" spans="1:5" x14ac:dyDescent="0.25">
      <c r="A439" t="s">
        <v>493</v>
      </c>
      <c r="B439" t="s">
        <v>502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493</v>
      </c>
      <c r="B440" t="s">
        <v>503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493</v>
      </c>
      <c r="B441" t="s">
        <v>504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493</v>
      </c>
      <c r="B442" t="s">
        <v>505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506</v>
      </c>
      <c r="B443" t="s">
        <v>507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506</v>
      </c>
      <c r="B444" t="s">
        <v>508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506</v>
      </c>
      <c r="B445" t="s">
        <v>509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506</v>
      </c>
      <c r="B446" t="s">
        <v>510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506</v>
      </c>
      <c r="B447" t="s">
        <v>511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506</v>
      </c>
      <c r="B448" t="s">
        <v>512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506</v>
      </c>
      <c r="B449" t="s">
        <v>513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506</v>
      </c>
      <c r="B450" t="s">
        <v>514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506</v>
      </c>
      <c r="B451" t="s">
        <v>515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506</v>
      </c>
      <c r="B452" t="s">
        <v>516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506</v>
      </c>
      <c r="B453" t="s">
        <v>517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506</v>
      </c>
      <c r="B454" t="s">
        <v>518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506</v>
      </c>
      <c r="B455" t="s">
        <v>519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506</v>
      </c>
      <c r="B456" t="s">
        <v>520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506</v>
      </c>
      <c r="B457" t="s">
        <v>521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506</v>
      </c>
      <c r="B458" t="s">
        <v>522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506</v>
      </c>
      <c r="B459" t="s">
        <v>523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506</v>
      </c>
      <c r="B460" t="s">
        <v>524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506</v>
      </c>
      <c r="B461" t="s">
        <v>525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506</v>
      </c>
      <c r="B462" t="s">
        <v>526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527</v>
      </c>
      <c r="B463" t="s">
        <v>528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527</v>
      </c>
      <c r="B464" t="s">
        <v>529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527</v>
      </c>
      <c r="B465" t="s">
        <v>530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527</v>
      </c>
      <c r="B466" t="s">
        <v>531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527</v>
      </c>
      <c r="B467" t="s">
        <v>532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527</v>
      </c>
      <c r="B468" t="s">
        <v>533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527</v>
      </c>
      <c r="B469" t="s">
        <v>534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527</v>
      </c>
      <c r="B470" t="s">
        <v>535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527</v>
      </c>
      <c r="B471" t="s">
        <v>536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527</v>
      </c>
      <c r="B472" t="s">
        <v>537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527</v>
      </c>
      <c r="B473" t="s">
        <v>538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527</v>
      </c>
      <c r="B474" t="s">
        <v>539</v>
      </c>
      <c r="C474">
        <v>1.4554</v>
      </c>
      <c r="D474">
        <v>1.5705</v>
      </c>
      <c r="E474">
        <v>0.1159</v>
      </c>
    </row>
    <row r="475" spans="1:5" x14ac:dyDescent="0.25">
      <c r="A475" t="s">
        <v>527</v>
      </c>
      <c r="B475" t="s">
        <v>540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527</v>
      </c>
      <c r="B476" t="s">
        <v>541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527</v>
      </c>
      <c r="B477" t="s">
        <v>542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527</v>
      </c>
      <c r="B478" t="s">
        <v>543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544</v>
      </c>
      <c r="B479" t="s">
        <v>545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544</v>
      </c>
      <c r="B480" t="s">
        <v>546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544</v>
      </c>
      <c r="B481" t="s">
        <v>547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544</v>
      </c>
      <c r="B482" t="s">
        <v>548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544</v>
      </c>
      <c r="B483" t="s">
        <v>549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544</v>
      </c>
      <c r="B484" t="s">
        <v>550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544</v>
      </c>
      <c r="B485" t="s">
        <v>551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544</v>
      </c>
      <c r="B486" t="s">
        <v>552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544</v>
      </c>
      <c r="B487" t="s">
        <v>553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544</v>
      </c>
      <c r="B488" t="s">
        <v>554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544</v>
      </c>
      <c r="B489" t="s">
        <v>555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544</v>
      </c>
      <c r="B490" t="s">
        <v>556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557</v>
      </c>
      <c r="B491" t="s">
        <v>558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557</v>
      </c>
      <c r="B492" t="s">
        <v>559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557</v>
      </c>
      <c r="B493" t="s">
        <v>560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557</v>
      </c>
      <c r="B494" t="s">
        <v>561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557</v>
      </c>
      <c r="B495" t="s">
        <v>562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557</v>
      </c>
      <c r="B496" t="s">
        <v>563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557</v>
      </c>
      <c r="B497" t="s">
        <v>564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557</v>
      </c>
      <c r="B498" t="s">
        <v>565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557</v>
      </c>
      <c r="B499" t="s">
        <v>566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557</v>
      </c>
      <c r="B500" t="s">
        <v>567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557</v>
      </c>
      <c r="B501" t="s">
        <v>568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557</v>
      </c>
      <c r="B502" t="s">
        <v>569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570</v>
      </c>
      <c r="B503" t="s">
        <v>571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570</v>
      </c>
      <c r="B504" t="s">
        <v>572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570</v>
      </c>
      <c r="B505" t="s">
        <v>573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570</v>
      </c>
      <c r="B506" t="s">
        <v>574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570</v>
      </c>
      <c r="B507" t="s">
        <v>575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570</v>
      </c>
      <c r="B508" t="s">
        <v>576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570</v>
      </c>
      <c r="B509" t="s">
        <v>577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570</v>
      </c>
      <c r="B510" t="s">
        <v>578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570</v>
      </c>
      <c r="B511" t="s">
        <v>579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570</v>
      </c>
      <c r="B512" t="s">
        <v>580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581</v>
      </c>
      <c r="B513" t="s">
        <v>582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581</v>
      </c>
      <c r="B514" t="s">
        <v>583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581</v>
      </c>
      <c r="B515" t="s">
        <v>584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581</v>
      </c>
      <c r="B516" t="s">
        <v>585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581</v>
      </c>
      <c r="B517" t="s">
        <v>586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581</v>
      </c>
      <c r="B518" t="s">
        <v>587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581</v>
      </c>
      <c r="B519" t="s">
        <v>588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581</v>
      </c>
      <c r="B520" t="s">
        <v>589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581</v>
      </c>
      <c r="B521" t="s">
        <v>590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581</v>
      </c>
      <c r="B522" t="s">
        <v>591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581</v>
      </c>
      <c r="B523" t="s">
        <v>592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581</v>
      </c>
      <c r="B524" t="s">
        <v>593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581</v>
      </c>
      <c r="B525" t="s">
        <v>594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581</v>
      </c>
      <c r="B526" t="s">
        <v>595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581</v>
      </c>
      <c r="B527" t="s">
        <v>596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581</v>
      </c>
      <c r="B528" t="s">
        <v>597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581</v>
      </c>
      <c r="B529" t="s">
        <v>598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581</v>
      </c>
      <c r="B530" t="s">
        <v>599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581</v>
      </c>
      <c r="B531" t="s">
        <v>600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581</v>
      </c>
      <c r="B532" t="s">
        <v>601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602</v>
      </c>
      <c r="B533" t="s">
        <v>603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602</v>
      </c>
      <c r="B534" t="s">
        <v>604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602</v>
      </c>
      <c r="B535" t="s">
        <v>605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602</v>
      </c>
      <c r="B536" t="s">
        <v>606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602</v>
      </c>
      <c r="B537" t="s">
        <v>607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602</v>
      </c>
      <c r="B538" t="s">
        <v>608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602</v>
      </c>
      <c r="B539" t="s">
        <v>609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602</v>
      </c>
      <c r="B540" t="s">
        <v>610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602</v>
      </c>
      <c r="B541" t="s">
        <v>611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602</v>
      </c>
      <c r="B542" t="s">
        <v>612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602</v>
      </c>
      <c r="B543" t="s">
        <v>613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602</v>
      </c>
      <c r="B544" t="s">
        <v>614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602</v>
      </c>
      <c r="B545" t="s">
        <v>615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602</v>
      </c>
      <c r="B546" t="s">
        <v>616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602</v>
      </c>
      <c r="B547" t="s">
        <v>617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602</v>
      </c>
      <c r="B548" t="s">
        <v>618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602</v>
      </c>
      <c r="B549" t="s">
        <v>619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602</v>
      </c>
      <c r="B550" t="s">
        <v>620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621</v>
      </c>
      <c r="B551" t="s">
        <v>622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621</v>
      </c>
      <c r="B552" t="s">
        <v>623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621</v>
      </c>
      <c r="B553" t="s">
        <v>624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621</v>
      </c>
      <c r="B554" t="s">
        <v>625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621</v>
      </c>
      <c r="B555" t="s">
        <v>626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621</v>
      </c>
      <c r="B556" t="s">
        <v>627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621</v>
      </c>
      <c r="B557" t="s">
        <v>628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621</v>
      </c>
      <c r="B558" t="s">
        <v>629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621</v>
      </c>
      <c r="B559" t="s">
        <v>630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621</v>
      </c>
      <c r="B560" t="s">
        <v>631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621</v>
      </c>
      <c r="B561" t="s">
        <v>632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621</v>
      </c>
      <c r="B562" t="s">
        <v>633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621</v>
      </c>
      <c r="B563" t="s">
        <v>634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621</v>
      </c>
      <c r="B564" t="s">
        <v>635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621</v>
      </c>
      <c r="B565" t="s">
        <v>636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621</v>
      </c>
      <c r="B566" t="s">
        <v>637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638</v>
      </c>
      <c r="B567" t="s">
        <v>639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638</v>
      </c>
      <c r="B568" t="s">
        <v>640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638</v>
      </c>
      <c r="B569" t="s">
        <v>641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638</v>
      </c>
      <c r="B570" t="s">
        <v>642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638</v>
      </c>
      <c r="B571" t="s">
        <v>643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638</v>
      </c>
      <c r="B572" t="s">
        <v>644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638</v>
      </c>
      <c r="B573" t="s">
        <v>645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638</v>
      </c>
      <c r="B574" t="s">
        <v>646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638</v>
      </c>
      <c r="B575" t="s">
        <v>647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638</v>
      </c>
      <c r="B576" t="s">
        <v>648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638</v>
      </c>
      <c r="B577" t="s">
        <v>649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638</v>
      </c>
      <c r="B578" t="s">
        <v>650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638</v>
      </c>
      <c r="B579" t="s">
        <v>651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638</v>
      </c>
      <c r="B580" t="s">
        <v>652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638</v>
      </c>
      <c r="B581" t="s">
        <v>653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638</v>
      </c>
      <c r="B582" t="s">
        <v>654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638</v>
      </c>
      <c r="B583" t="s">
        <v>655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638</v>
      </c>
      <c r="B584" t="s">
        <v>656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657</v>
      </c>
      <c r="B585" t="s">
        <v>658</v>
      </c>
      <c r="C585">
        <v>1.25</v>
      </c>
      <c r="D585">
        <v>0.64</v>
      </c>
      <c r="E585">
        <v>1.6649</v>
      </c>
    </row>
    <row r="586" spans="1:5" x14ac:dyDescent="0.25">
      <c r="A586" t="s">
        <v>657</v>
      </c>
      <c r="B586" t="s">
        <v>659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657</v>
      </c>
      <c r="B587" t="s">
        <v>660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657</v>
      </c>
      <c r="B588" t="s">
        <v>661</v>
      </c>
      <c r="C588">
        <v>1.25</v>
      </c>
      <c r="D588">
        <v>1.2</v>
      </c>
      <c r="E588">
        <v>1.982</v>
      </c>
    </row>
    <row r="589" spans="1:5" x14ac:dyDescent="0.25">
      <c r="A589" t="s">
        <v>657</v>
      </c>
      <c r="B589" t="s">
        <v>662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657</v>
      </c>
      <c r="B590" t="s">
        <v>663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657</v>
      </c>
      <c r="B591" t="s">
        <v>664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657</v>
      </c>
      <c r="B592" t="s">
        <v>665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657</v>
      </c>
      <c r="B593" t="s">
        <v>666</v>
      </c>
      <c r="C593">
        <v>1.25</v>
      </c>
      <c r="D593">
        <v>2.56</v>
      </c>
      <c r="E593">
        <v>1.1892</v>
      </c>
    </row>
    <row r="594" spans="1:5" x14ac:dyDescent="0.25">
      <c r="A594" t="s">
        <v>657</v>
      </c>
      <c r="B594" t="s">
        <v>667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657</v>
      </c>
      <c r="B595" t="s">
        <v>668</v>
      </c>
      <c r="C595">
        <v>1.25</v>
      </c>
      <c r="D595">
        <v>0.5333</v>
      </c>
      <c r="E595">
        <v>1.1892</v>
      </c>
    </row>
    <row r="596" spans="1:5" x14ac:dyDescent="0.25">
      <c r="A596" t="s">
        <v>657</v>
      </c>
      <c r="B596" t="s">
        <v>669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657</v>
      </c>
      <c r="B597" t="s">
        <v>670</v>
      </c>
      <c r="C597">
        <v>1.25</v>
      </c>
      <c r="D597">
        <v>0.8</v>
      </c>
      <c r="E597">
        <v>1.3874</v>
      </c>
    </row>
    <row r="598" spans="1:5" x14ac:dyDescent="0.25">
      <c r="A598" t="s">
        <v>657</v>
      </c>
      <c r="B598" t="s">
        <v>671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657</v>
      </c>
      <c r="B599" t="s">
        <v>672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657</v>
      </c>
      <c r="B600" t="s">
        <v>673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674</v>
      </c>
      <c r="B601" t="s">
        <v>675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674</v>
      </c>
      <c r="B602" t="s">
        <v>676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674</v>
      </c>
      <c r="B603" t="s">
        <v>677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674</v>
      </c>
      <c r="B604" t="s">
        <v>678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674</v>
      </c>
      <c r="B605" t="s">
        <v>679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674</v>
      </c>
      <c r="B606" t="s">
        <v>680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674</v>
      </c>
      <c r="B607" t="s">
        <v>681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674</v>
      </c>
      <c r="B608" t="s">
        <v>682</v>
      </c>
      <c r="C608">
        <v>1.3125</v>
      </c>
      <c r="D608">
        <v>1.5238</v>
      </c>
      <c r="E608">
        <v>0.625</v>
      </c>
    </row>
    <row r="609" spans="1:5" x14ac:dyDescent="0.25">
      <c r="A609" t="s">
        <v>674</v>
      </c>
      <c r="B609" t="s">
        <v>683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674</v>
      </c>
      <c r="B610" t="s">
        <v>684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674</v>
      </c>
      <c r="B611" t="s">
        <v>685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674</v>
      </c>
      <c r="B612" t="s">
        <v>686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674</v>
      </c>
      <c r="B613" t="s">
        <v>687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674</v>
      </c>
      <c r="B614" t="s">
        <v>688</v>
      </c>
      <c r="C614">
        <v>1.3125</v>
      </c>
      <c r="D614">
        <v>1.0159</v>
      </c>
      <c r="E614">
        <v>1.3889</v>
      </c>
    </row>
    <row r="615" spans="1:5" x14ac:dyDescent="0.25">
      <c r="A615" t="s">
        <v>674</v>
      </c>
      <c r="B615" t="s">
        <v>689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674</v>
      </c>
      <c r="B616" t="s">
        <v>690</v>
      </c>
      <c r="C616">
        <v>1.3125</v>
      </c>
      <c r="D616">
        <v>1.5238</v>
      </c>
      <c r="E616">
        <v>1</v>
      </c>
    </row>
    <row r="617" spans="1:5" x14ac:dyDescent="0.25">
      <c r="A617" t="s">
        <v>691</v>
      </c>
      <c r="B617" t="s">
        <v>692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691</v>
      </c>
      <c r="B618" t="s">
        <v>693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691</v>
      </c>
      <c r="B619" t="s">
        <v>694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691</v>
      </c>
      <c r="B620" t="s">
        <v>695</v>
      </c>
      <c r="C620">
        <v>1.4943</v>
      </c>
      <c r="D620">
        <v>1.1711</v>
      </c>
      <c r="E620">
        <v>1.0362</v>
      </c>
    </row>
    <row r="621" spans="1:5" x14ac:dyDescent="0.25">
      <c r="A621" t="s">
        <v>691</v>
      </c>
      <c r="B621" t="s">
        <v>696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691</v>
      </c>
      <c r="B622" t="s">
        <v>697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691</v>
      </c>
      <c r="B623" t="s">
        <v>698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691</v>
      </c>
      <c r="B624" t="s">
        <v>699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691</v>
      </c>
      <c r="B625" t="s">
        <v>700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691</v>
      </c>
      <c r="B626" t="s">
        <v>701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691</v>
      </c>
      <c r="B627" t="s">
        <v>702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691</v>
      </c>
      <c r="B628" t="s">
        <v>703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691</v>
      </c>
      <c r="B629" t="s">
        <v>704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691</v>
      </c>
      <c r="B630" t="s">
        <v>705</v>
      </c>
      <c r="C630">
        <v>1.4943</v>
      </c>
      <c r="D630">
        <v>1.0342</v>
      </c>
      <c r="E630">
        <v>1.3912</v>
      </c>
    </row>
    <row r="631" spans="1:5" x14ac:dyDescent="0.25">
      <c r="A631" t="s">
        <v>691</v>
      </c>
      <c r="B631" t="s">
        <v>706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691</v>
      </c>
      <c r="B632" t="s">
        <v>707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708</v>
      </c>
      <c r="B633" t="s">
        <v>709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708</v>
      </c>
      <c r="B634" t="s">
        <v>710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708</v>
      </c>
      <c r="B635" t="s">
        <v>711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708</v>
      </c>
      <c r="B636" t="s">
        <v>712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708</v>
      </c>
      <c r="B637" t="s">
        <v>713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708</v>
      </c>
      <c r="B638" t="s">
        <v>714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708</v>
      </c>
      <c r="B639" t="s">
        <v>715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708</v>
      </c>
      <c r="B640" t="s">
        <v>716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708</v>
      </c>
      <c r="B641" t="s">
        <v>717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708</v>
      </c>
      <c r="B642" t="s">
        <v>718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708</v>
      </c>
      <c r="B643" t="s">
        <v>719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708</v>
      </c>
      <c r="B644" t="s">
        <v>720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708</v>
      </c>
      <c r="B645" t="s">
        <v>721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708</v>
      </c>
      <c r="B646" t="s">
        <v>722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708</v>
      </c>
      <c r="B647" t="s">
        <v>723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708</v>
      </c>
      <c r="B648" t="s">
        <v>724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708</v>
      </c>
      <c r="B649" t="s">
        <v>725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708</v>
      </c>
      <c r="B650" t="s">
        <v>726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708</v>
      </c>
      <c r="B651" t="s">
        <v>727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708</v>
      </c>
      <c r="B652" t="s">
        <v>728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708</v>
      </c>
      <c r="B653" t="s">
        <v>729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708</v>
      </c>
      <c r="B654" t="s">
        <v>730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708</v>
      </c>
      <c r="B655" t="s">
        <v>731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708</v>
      </c>
      <c r="B656" t="s">
        <v>732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708</v>
      </c>
      <c r="B657" t="s">
        <v>733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708</v>
      </c>
      <c r="B658" t="s">
        <v>734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708</v>
      </c>
      <c r="B659" t="s">
        <v>735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736</v>
      </c>
      <c r="B660" t="s">
        <v>737</v>
      </c>
      <c r="C660">
        <v>2</v>
      </c>
      <c r="D660">
        <v>1.6</v>
      </c>
      <c r="E660">
        <v>0.61970000000000003</v>
      </c>
    </row>
    <row r="661" spans="1:5" x14ac:dyDescent="0.25">
      <c r="A661" t="s">
        <v>736</v>
      </c>
      <c r="B661" t="s">
        <v>738</v>
      </c>
      <c r="C661">
        <v>2</v>
      </c>
      <c r="D661">
        <v>1.2</v>
      </c>
      <c r="E661">
        <v>0.86760000000000004</v>
      </c>
    </row>
    <row r="662" spans="1:5" x14ac:dyDescent="0.25">
      <c r="A662" t="s">
        <v>736</v>
      </c>
      <c r="B662" t="s">
        <v>739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736</v>
      </c>
      <c r="B663" t="s">
        <v>740</v>
      </c>
      <c r="C663">
        <v>2</v>
      </c>
      <c r="D663">
        <v>0.6</v>
      </c>
      <c r="E663">
        <v>0.61970000000000003</v>
      </c>
    </row>
    <row r="664" spans="1:5" x14ac:dyDescent="0.25">
      <c r="A664" t="s">
        <v>736</v>
      </c>
      <c r="B664" t="s">
        <v>741</v>
      </c>
      <c r="C664">
        <v>2</v>
      </c>
      <c r="D664">
        <v>0.8</v>
      </c>
      <c r="E664">
        <v>1.4874000000000001</v>
      </c>
    </row>
    <row r="665" spans="1:5" x14ac:dyDescent="0.25">
      <c r="A665" t="s">
        <v>736</v>
      </c>
      <c r="B665" t="s">
        <v>742</v>
      </c>
      <c r="C665">
        <v>2</v>
      </c>
      <c r="D665">
        <v>1</v>
      </c>
      <c r="E665">
        <v>1.3633999999999999</v>
      </c>
    </row>
    <row r="666" spans="1:5" x14ac:dyDescent="0.25">
      <c r="A666" t="s">
        <v>736</v>
      </c>
      <c r="B666" t="s">
        <v>743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736</v>
      </c>
      <c r="B667" t="s">
        <v>744</v>
      </c>
      <c r="C667">
        <v>2</v>
      </c>
      <c r="D667">
        <v>0.75</v>
      </c>
      <c r="E667">
        <v>1.2395</v>
      </c>
    </row>
    <row r="668" spans="1:5" x14ac:dyDescent="0.25">
      <c r="A668" t="s">
        <v>736</v>
      </c>
      <c r="B668" t="s">
        <v>745</v>
      </c>
      <c r="C668">
        <v>2</v>
      </c>
      <c r="D668">
        <v>1</v>
      </c>
      <c r="E668">
        <v>0.20660000000000001</v>
      </c>
    </row>
    <row r="669" spans="1:5" x14ac:dyDescent="0.25">
      <c r="A669" t="s">
        <v>736</v>
      </c>
      <c r="B669" t="s">
        <v>746</v>
      </c>
      <c r="C669">
        <v>2</v>
      </c>
      <c r="D669">
        <v>1.625</v>
      </c>
      <c r="E669">
        <v>0.92959999999999998</v>
      </c>
    </row>
    <row r="670" spans="1:5" x14ac:dyDescent="0.25">
      <c r="A670" t="s">
        <v>736</v>
      </c>
      <c r="B670" t="s">
        <v>746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468" zoomScale="80" zoomScaleNormal="80" workbookViewId="0">
      <selection activeCell="A498" sqref="A498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410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227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228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41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231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39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226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38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42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37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233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766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232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767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229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40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773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50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234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55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43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236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45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235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46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47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44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54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52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237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53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49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51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48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774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239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58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304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59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752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238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240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775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241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776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56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242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243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60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61</v>
      </c>
      <c r="B56" t="s">
        <v>305</v>
      </c>
      <c r="C56">
        <v>1.1493</v>
      </c>
      <c r="D56">
        <v>1.9577</v>
      </c>
      <c r="E56">
        <v>0.4153</v>
      </c>
    </row>
    <row r="57" spans="1:5" x14ac:dyDescent="0.25">
      <c r="A57" t="s">
        <v>61</v>
      </c>
      <c r="B57" t="s">
        <v>328</v>
      </c>
      <c r="C57">
        <v>1.1493</v>
      </c>
      <c r="D57">
        <v>0.58009999999999995</v>
      </c>
      <c r="E57">
        <v>1.292</v>
      </c>
    </row>
    <row r="58" spans="1:5" x14ac:dyDescent="0.25">
      <c r="A58" t="s">
        <v>61</v>
      </c>
      <c r="B58" t="s">
        <v>77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61</v>
      </c>
      <c r="B59" t="s">
        <v>335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61</v>
      </c>
      <c r="B60" t="s">
        <v>65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61</v>
      </c>
      <c r="B61" t="s">
        <v>69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61</v>
      </c>
      <c r="B62" t="s">
        <v>249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61</v>
      </c>
      <c r="B63" t="s">
        <v>356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61</v>
      </c>
      <c r="B64" t="s">
        <v>68</v>
      </c>
      <c r="C64">
        <v>1.1493</v>
      </c>
      <c r="D64">
        <v>1.0875999999999999</v>
      </c>
      <c r="E64">
        <v>0.8306</v>
      </c>
    </row>
    <row r="65" spans="1:5" x14ac:dyDescent="0.25">
      <c r="A65" t="s">
        <v>61</v>
      </c>
      <c r="B65" t="s">
        <v>64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61</v>
      </c>
      <c r="B66" t="s">
        <v>70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61</v>
      </c>
      <c r="B67" t="s">
        <v>246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61</v>
      </c>
      <c r="B68" t="s">
        <v>248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61</v>
      </c>
      <c r="B69" t="s">
        <v>247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61</v>
      </c>
      <c r="B70" t="s">
        <v>306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61</v>
      </c>
      <c r="B71" t="s">
        <v>85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61</v>
      </c>
      <c r="B72" t="s">
        <v>71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61</v>
      </c>
      <c r="B73" t="s">
        <v>245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61</v>
      </c>
      <c r="B74" t="s">
        <v>66</v>
      </c>
      <c r="C74">
        <v>1.1493</v>
      </c>
      <c r="D74">
        <v>0.435</v>
      </c>
      <c r="E74">
        <v>0.55369999999999997</v>
      </c>
    </row>
    <row r="75" spans="1:5" x14ac:dyDescent="0.25">
      <c r="A75" t="s">
        <v>61</v>
      </c>
      <c r="B75" t="s">
        <v>62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72</v>
      </c>
      <c r="B76" t="s">
        <v>74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72</v>
      </c>
      <c r="B77" t="s">
        <v>75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72</v>
      </c>
      <c r="B78" t="s">
        <v>103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72</v>
      </c>
      <c r="B79" t="s">
        <v>79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72</v>
      </c>
      <c r="B80" t="s">
        <v>67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72</v>
      </c>
      <c r="B81" t="s">
        <v>81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72</v>
      </c>
      <c r="B82" t="s">
        <v>344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72</v>
      </c>
      <c r="B83" t="s">
        <v>88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72</v>
      </c>
      <c r="B84" t="s">
        <v>102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72</v>
      </c>
      <c r="B85" t="s">
        <v>78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72</v>
      </c>
      <c r="B86" t="s">
        <v>73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72</v>
      </c>
      <c r="B87" t="s">
        <v>86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72</v>
      </c>
      <c r="B88" t="s">
        <v>82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72</v>
      </c>
      <c r="B89" t="s">
        <v>80</v>
      </c>
      <c r="C89">
        <v>1.0342</v>
      </c>
      <c r="D89">
        <v>0.48349999999999999</v>
      </c>
      <c r="E89">
        <v>0</v>
      </c>
    </row>
    <row r="90" spans="1:5" x14ac:dyDescent="0.25">
      <c r="A90" t="s">
        <v>72</v>
      </c>
      <c r="B90" t="s">
        <v>384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72</v>
      </c>
      <c r="B91" t="s">
        <v>386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72</v>
      </c>
      <c r="B92" t="s">
        <v>84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72</v>
      </c>
      <c r="B93" t="s">
        <v>244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72</v>
      </c>
      <c r="B94" t="s">
        <v>76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72</v>
      </c>
      <c r="B95" t="s">
        <v>93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72</v>
      </c>
      <c r="B96" t="s">
        <v>90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72</v>
      </c>
      <c r="B97" t="s">
        <v>87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72</v>
      </c>
      <c r="B98" t="s">
        <v>63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72</v>
      </c>
      <c r="B99" t="s">
        <v>111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91</v>
      </c>
      <c r="B100" t="s">
        <v>94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91</v>
      </c>
      <c r="B101" t="s">
        <v>89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91</v>
      </c>
      <c r="B102" t="s">
        <v>117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91</v>
      </c>
      <c r="B103" t="s">
        <v>96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91</v>
      </c>
      <c r="B104" t="s">
        <v>98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91</v>
      </c>
      <c r="B105" t="s">
        <v>122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91</v>
      </c>
      <c r="B106" t="s">
        <v>97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91</v>
      </c>
      <c r="B107" t="s">
        <v>118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91</v>
      </c>
      <c r="B108" t="s">
        <v>83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91</v>
      </c>
      <c r="B109" t="s">
        <v>128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91</v>
      </c>
      <c r="B110" t="s">
        <v>100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91</v>
      </c>
      <c r="B111" t="s">
        <v>123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91</v>
      </c>
      <c r="B112" t="s">
        <v>99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91</v>
      </c>
      <c r="B113" t="s">
        <v>370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91</v>
      </c>
      <c r="B114" t="s">
        <v>107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91</v>
      </c>
      <c r="B115" t="s">
        <v>130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91</v>
      </c>
      <c r="B116" t="s">
        <v>105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91</v>
      </c>
      <c r="B117" t="s">
        <v>106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91</v>
      </c>
      <c r="B118" t="s">
        <v>108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91</v>
      </c>
      <c r="B119" t="s">
        <v>124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91</v>
      </c>
      <c r="B120" t="s">
        <v>101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91</v>
      </c>
      <c r="B121" t="s">
        <v>389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91</v>
      </c>
      <c r="B122" t="s">
        <v>390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91</v>
      </c>
      <c r="B123" t="s">
        <v>408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114</v>
      </c>
      <c r="B124" t="s">
        <v>92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114</v>
      </c>
      <c r="B125" t="s">
        <v>115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114</v>
      </c>
      <c r="B126" t="s">
        <v>119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114</v>
      </c>
      <c r="B127" t="s">
        <v>338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114</v>
      </c>
      <c r="B128" t="s">
        <v>121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114</v>
      </c>
      <c r="B129" t="s">
        <v>120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114</v>
      </c>
      <c r="B130" t="s">
        <v>109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114</v>
      </c>
      <c r="B131" t="s">
        <v>113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114</v>
      </c>
      <c r="B132" t="s">
        <v>95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114</v>
      </c>
      <c r="B133" t="s">
        <v>125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114</v>
      </c>
      <c r="B134" t="s">
        <v>127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114</v>
      </c>
      <c r="B135" t="s">
        <v>364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114</v>
      </c>
      <c r="B136" t="s">
        <v>129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114</v>
      </c>
      <c r="B137" t="s">
        <v>375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114</v>
      </c>
      <c r="B138" t="s">
        <v>131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114</v>
      </c>
      <c r="B139" t="s">
        <v>104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114</v>
      </c>
      <c r="B140" t="s">
        <v>110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114</v>
      </c>
      <c r="B141" t="s">
        <v>132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114</v>
      </c>
      <c r="B142" t="s">
        <v>133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114</v>
      </c>
      <c r="B143" t="s">
        <v>396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114</v>
      </c>
      <c r="B144" t="s">
        <v>398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114</v>
      </c>
      <c r="B145" t="s">
        <v>112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114</v>
      </c>
      <c r="B146" t="s">
        <v>134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114</v>
      </c>
      <c r="B147" t="s">
        <v>135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137</v>
      </c>
      <c r="B148" t="s">
        <v>324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137</v>
      </c>
      <c r="B149" t="s">
        <v>326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137</v>
      </c>
      <c r="B150" t="s">
        <v>332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137</v>
      </c>
      <c r="B151" t="s">
        <v>334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137</v>
      </c>
      <c r="B152" t="s">
        <v>336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137</v>
      </c>
      <c r="B153" t="s">
        <v>341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137</v>
      </c>
      <c r="B154" t="s">
        <v>346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137</v>
      </c>
      <c r="B155" t="s">
        <v>777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137</v>
      </c>
      <c r="B156" t="s">
        <v>350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137</v>
      </c>
      <c r="B157" t="s">
        <v>778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137</v>
      </c>
      <c r="B158" t="s">
        <v>363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137</v>
      </c>
      <c r="B159" t="s">
        <v>138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137</v>
      </c>
      <c r="B160" t="s">
        <v>779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137</v>
      </c>
      <c r="B161" t="s">
        <v>378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137</v>
      </c>
      <c r="B162" t="s">
        <v>136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137</v>
      </c>
      <c r="B163" t="s">
        <v>116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137</v>
      </c>
      <c r="B164" t="s">
        <v>392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137</v>
      </c>
      <c r="B165" t="s">
        <v>126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137</v>
      </c>
      <c r="B166" t="s">
        <v>400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137</v>
      </c>
      <c r="B167" t="s">
        <v>405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137</v>
      </c>
      <c r="B168" t="s">
        <v>407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137</v>
      </c>
      <c r="B169" t="s">
        <v>140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137</v>
      </c>
      <c r="B170" t="s">
        <v>139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137</v>
      </c>
      <c r="B171" t="s">
        <v>780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151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144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155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250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157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253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258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371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260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142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252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254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145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259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251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256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147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149</v>
      </c>
      <c r="C191">
        <v>1.5625</v>
      </c>
      <c r="D191">
        <v>1.28</v>
      </c>
      <c r="E191">
        <v>1.4915</v>
      </c>
    </row>
    <row r="192" spans="1:5" x14ac:dyDescent="0.25">
      <c r="A192" t="s">
        <v>146</v>
      </c>
      <c r="B192" t="s">
        <v>153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146</v>
      </c>
      <c r="B193" t="s">
        <v>781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146</v>
      </c>
      <c r="B194" t="s">
        <v>754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146</v>
      </c>
      <c r="B195" t="s">
        <v>255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146</v>
      </c>
      <c r="B196" t="s">
        <v>152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146</v>
      </c>
      <c r="B197" t="s">
        <v>347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146</v>
      </c>
      <c r="B198" t="s">
        <v>148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146</v>
      </c>
      <c r="B199" t="s">
        <v>159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146</v>
      </c>
      <c r="B200" t="s">
        <v>782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146</v>
      </c>
      <c r="B201" t="s">
        <v>154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146</v>
      </c>
      <c r="B202" t="s">
        <v>261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146</v>
      </c>
      <c r="B203" t="s">
        <v>143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146</v>
      </c>
      <c r="B204" t="s">
        <v>156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146</v>
      </c>
      <c r="B205" t="s">
        <v>164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146</v>
      </c>
      <c r="B206" t="s">
        <v>162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146</v>
      </c>
      <c r="B207" t="s">
        <v>755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146</v>
      </c>
      <c r="B208" t="s">
        <v>161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146</v>
      </c>
      <c r="B209" t="s">
        <v>150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146</v>
      </c>
      <c r="B210" t="s">
        <v>257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146</v>
      </c>
      <c r="B211" t="s">
        <v>163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165</v>
      </c>
      <c r="B212" t="s">
        <v>270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165</v>
      </c>
      <c r="B213" t="s">
        <v>268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165</v>
      </c>
      <c r="B214" t="s">
        <v>166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165</v>
      </c>
      <c r="B215" t="s">
        <v>271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165</v>
      </c>
      <c r="B216" t="s">
        <v>263</v>
      </c>
      <c r="C216">
        <v>0.9143</v>
      </c>
      <c r="D216">
        <v>0</v>
      </c>
      <c r="E216">
        <v>1.8992</v>
      </c>
    </row>
    <row r="217" spans="1:5" x14ac:dyDescent="0.25">
      <c r="A217" t="s">
        <v>165</v>
      </c>
      <c r="B217" t="s">
        <v>771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165</v>
      </c>
      <c r="B218" t="s">
        <v>267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165</v>
      </c>
      <c r="B219" t="s">
        <v>783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165</v>
      </c>
      <c r="B220" t="s">
        <v>264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165</v>
      </c>
      <c r="B221" t="s">
        <v>262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165</v>
      </c>
      <c r="B222" t="s">
        <v>269</v>
      </c>
      <c r="C222">
        <v>0.9143</v>
      </c>
      <c r="D222">
        <v>2.1875</v>
      </c>
      <c r="E222">
        <v>0</v>
      </c>
    </row>
    <row r="223" spans="1:5" x14ac:dyDescent="0.25">
      <c r="A223" t="s">
        <v>165</v>
      </c>
      <c r="B223" t="s">
        <v>167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165</v>
      </c>
      <c r="B224" t="s">
        <v>265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165</v>
      </c>
      <c r="B225" t="s">
        <v>266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278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169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282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283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273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280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281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184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308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177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272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284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173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276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172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171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174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170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176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784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275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180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307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175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759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178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27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279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785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786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277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757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179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183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309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787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756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182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185</v>
      </c>
      <c r="B266" t="s">
        <v>290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185</v>
      </c>
      <c r="B267" t="s">
        <v>193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185</v>
      </c>
      <c r="B268" t="s">
        <v>764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185</v>
      </c>
      <c r="B269" t="s">
        <v>788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185</v>
      </c>
      <c r="B270" t="s">
        <v>789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185</v>
      </c>
      <c r="B271" t="s">
        <v>291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185</v>
      </c>
      <c r="B272" t="s">
        <v>192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185</v>
      </c>
      <c r="B273" t="s">
        <v>763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185</v>
      </c>
      <c r="B274" t="s">
        <v>287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185</v>
      </c>
      <c r="B275" t="s">
        <v>289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185</v>
      </c>
      <c r="B276" t="s">
        <v>765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185</v>
      </c>
      <c r="B277" t="s">
        <v>188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185</v>
      </c>
      <c r="B278" t="s">
        <v>187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185</v>
      </c>
      <c r="B279" t="s">
        <v>288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185</v>
      </c>
      <c r="B280" t="s">
        <v>189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185</v>
      </c>
      <c r="B281" t="s">
        <v>186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185</v>
      </c>
      <c r="B282" t="s">
        <v>790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185</v>
      </c>
      <c r="B283" t="s">
        <v>285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28</v>
      </c>
      <c r="B284" t="s">
        <v>760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28</v>
      </c>
      <c r="B285" t="s">
        <v>31</v>
      </c>
      <c r="C285">
        <v>1.127</v>
      </c>
      <c r="D285">
        <v>1.4789000000000001</v>
      </c>
      <c r="E285">
        <v>0</v>
      </c>
    </row>
    <row r="286" spans="1:5" x14ac:dyDescent="0.25">
      <c r="A286" t="s">
        <v>28</v>
      </c>
      <c r="B286" t="s">
        <v>198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28</v>
      </c>
      <c r="B287" t="s">
        <v>791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28</v>
      </c>
      <c r="B288" t="s">
        <v>792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28</v>
      </c>
      <c r="B289" t="s">
        <v>761</v>
      </c>
      <c r="C289">
        <v>1.127</v>
      </c>
      <c r="D289">
        <v>1.1831</v>
      </c>
      <c r="E289">
        <v>0.2414</v>
      </c>
    </row>
    <row r="290" spans="1:5" x14ac:dyDescent="0.25">
      <c r="A290" t="s">
        <v>28</v>
      </c>
      <c r="B290" t="s">
        <v>294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28</v>
      </c>
      <c r="B291" t="s">
        <v>295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28</v>
      </c>
      <c r="B292" t="s">
        <v>196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28</v>
      </c>
      <c r="B293" t="s">
        <v>296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28</v>
      </c>
      <c r="B294" t="s">
        <v>194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28</v>
      </c>
      <c r="B295" t="s">
        <v>310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28</v>
      </c>
      <c r="B296" t="s">
        <v>30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28</v>
      </c>
      <c r="B297" t="s">
        <v>793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28</v>
      </c>
      <c r="B298" t="s">
        <v>293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28</v>
      </c>
      <c r="B299" t="s">
        <v>195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28</v>
      </c>
      <c r="B300" t="s">
        <v>29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28</v>
      </c>
      <c r="B301" t="s">
        <v>762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199</v>
      </c>
      <c r="B302" t="s">
        <v>207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199</v>
      </c>
      <c r="B303" t="s">
        <v>200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199</v>
      </c>
      <c r="B304" t="s">
        <v>203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199</v>
      </c>
      <c r="B305" t="s">
        <v>211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199</v>
      </c>
      <c r="B306" t="s">
        <v>204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199</v>
      </c>
      <c r="B307" t="s">
        <v>205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199</v>
      </c>
      <c r="B308" t="s">
        <v>201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199</v>
      </c>
      <c r="B309" t="s">
        <v>297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199</v>
      </c>
      <c r="B310" t="s">
        <v>298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199</v>
      </c>
      <c r="B311" t="s">
        <v>206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199</v>
      </c>
      <c r="B312" t="s">
        <v>208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199</v>
      </c>
      <c r="B313" t="s">
        <v>209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32</v>
      </c>
      <c r="B314" t="s">
        <v>215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32</v>
      </c>
      <c r="B315" t="s">
        <v>213</v>
      </c>
      <c r="C315">
        <v>1.3714</v>
      </c>
      <c r="D315">
        <v>1.6407</v>
      </c>
      <c r="E315">
        <v>1.1556</v>
      </c>
    </row>
    <row r="316" spans="1:5" x14ac:dyDescent="0.25">
      <c r="A316" t="s">
        <v>32</v>
      </c>
      <c r="B316" t="s">
        <v>343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32</v>
      </c>
      <c r="B317" t="s">
        <v>212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32</v>
      </c>
      <c r="B318" t="s">
        <v>202</v>
      </c>
      <c r="C318">
        <v>1.3714</v>
      </c>
      <c r="D318">
        <v>1.2153</v>
      </c>
      <c r="E318">
        <v>1.1006</v>
      </c>
    </row>
    <row r="319" spans="1:5" x14ac:dyDescent="0.25">
      <c r="A319" t="s">
        <v>32</v>
      </c>
      <c r="B319" t="s">
        <v>217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32</v>
      </c>
      <c r="B320" t="s">
        <v>33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32</v>
      </c>
      <c r="B321" t="s">
        <v>381</v>
      </c>
      <c r="C321">
        <v>1.3714</v>
      </c>
      <c r="D321">
        <v>1.7014</v>
      </c>
      <c r="E321">
        <v>1.1006</v>
      </c>
    </row>
    <row r="322" spans="1:5" x14ac:dyDescent="0.25">
      <c r="A322" t="s">
        <v>32</v>
      </c>
      <c r="B322" t="s">
        <v>385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32</v>
      </c>
      <c r="B323" t="s">
        <v>216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315</v>
      </c>
      <c r="B324" t="s">
        <v>316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315</v>
      </c>
      <c r="B325" t="s">
        <v>210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315</v>
      </c>
      <c r="B326" t="s">
        <v>342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315</v>
      </c>
      <c r="B327" t="s">
        <v>34</v>
      </c>
      <c r="C327">
        <v>1.3714</v>
      </c>
      <c r="D327">
        <v>1.2153</v>
      </c>
      <c r="E327">
        <v>0</v>
      </c>
    </row>
    <row r="328" spans="1:5" x14ac:dyDescent="0.25">
      <c r="A328" t="s">
        <v>315</v>
      </c>
      <c r="B328" t="s">
        <v>357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315</v>
      </c>
      <c r="B329" t="s">
        <v>794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315</v>
      </c>
      <c r="B330" t="s">
        <v>772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315</v>
      </c>
      <c r="B331" t="s">
        <v>377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315</v>
      </c>
      <c r="B332" t="s">
        <v>382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315</v>
      </c>
      <c r="B333" t="s">
        <v>214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321</v>
      </c>
      <c r="B334" t="s">
        <v>322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321</v>
      </c>
      <c r="B335" t="s">
        <v>327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321</v>
      </c>
      <c r="B336" t="s">
        <v>795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321</v>
      </c>
      <c r="B337" t="s">
        <v>348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321</v>
      </c>
      <c r="B338" t="s">
        <v>349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321</v>
      </c>
      <c r="B339" t="s">
        <v>354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321</v>
      </c>
      <c r="B340" t="s">
        <v>358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321</v>
      </c>
      <c r="B341" t="s">
        <v>394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321</v>
      </c>
      <c r="B342" t="s">
        <v>395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321</v>
      </c>
      <c r="B343" t="s">
        <v>397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318</v>
      </c>
      <c r="B344" t="s">
        <v>325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318</v>
      </c>
      <c r="B345" t="s">
        <v>329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318</v>
      </c>
      <c r="B346" t="s">
        <v>330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318</v>
      </c>
      <c r="B347" t="s">
        <v>331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318</v>
      </c>
      <c r="B348" t="s">
        <v>333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318</v>
      </c>
      <c r="B349" t="s">
        <v>337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318</v>
      </c>
      <c r="B350" t="s">
        <v>340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318</v>
      </c>
      <c r="B351" t="s">
        <v>353</v>
      </c>
      <c r="C351">
        <v>1.3</v>
      </c>
      <c r="D351">
        <v>0</v>
      </c>
      <c r="E351">
        <v>2.4691000000000001</v>
      </c>
    </row>
    <row r="352" spans="1:5" x14ac:dyDescent="0.25">
      <c r="A352" t="s">
        <v>318</v>
      </c>
      <c r="B352" t="s">
        <v>355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318</v>
      </c>
      <c r="B353" t="s">
        <v>360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318</v>
      </c>
      <c r="B354" t="s">
        <v>361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318</v>
      </c>
      <c r="B355" t="s">
        <v>374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318</v>
      </c>
      <c r="B356" t="s">
        <v>379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318</v>
      </c>
      <c r="B357" t="s">
        <v>387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318</v>
      </c>
      <c r="B358" t="s">
        <v>388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318</v>
      </c>
      <c r="B359" t="s">
        <v>391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318</v>
      </c>
      <c r="B360" t="s">
        <v>401</v>
      </c>
      <c r="C360">
        <v>1.3</v>
      </c>
      <c r="D360">
        <v>0.3846</v>
      </c>
      <c r="E360">
        <v>1.1111</v>
      </c>
    </row>
    <row r="361" spans="1:5" x14ac:dyDescent="0.25">
      <c r="A361" t="s">
        <v>318</v>
      </c>
      <c r="B361" t="s">
        <v>402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318</v>
      </c>
      <c r="B362" t="s">
        <v>403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318</v>
      </c>
      <c r="B363" t="s">
        <v>404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320</v>
      </c>
      <c r="B364" t="s">
        <v>319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320</v>
      </c>
      <c r="B365" t="s">
        <v>796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320</v>
      </c>
      <c r="B366" t="s">
        <v>797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320</v>
      </c>
      <c r="B367" t="s">
        <v>750</v>
      </c>
      <c r="C367">
        <v>0.87880000000000003</v>
      </c>
      <c r="D367">
        <v>0</v>
      </c>
      <c r="E367">
        <v>0</v>
      </c>
    </row>
    <row r="368" spans="1:5" x14ac:dyDescent="0.25">
      <c r="A368" t="s">
        <v>320</v>
      </c>
      <c r="B368" t="s">
        <v>339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320</v>
      </c>
      <c r="B369" t="s">
        <v>352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320</v>
      </c>
      <c r="B370" t="s">
        <v>362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320</v>
      </c>
      <c r="B371" t="s">
        <v>365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320</v>
      </c>
      <c r="B372" t="s">
        <v>748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320</v>
      </c>
      <c r="B373" t="s">
        <v>367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320</v>
      </c>
      <c r="B374" t="s">
        <v>368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320</v>
      </c>
      <c r="B375" t="s">
        <v>369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320</v>
      </c>
      <c r="B376" t="s">
        <v>372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320</v>
      </c>
      <c r="B377" t="s">
        <v>373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320</v>
      </c>
      <c r="B378" t="s">
        <v>376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320</v>
      </c>
      <c r="B379" t="s">
        <v>380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320</v>
      </c>
      <c r="B380" t="s">
        <v>383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320</v>
      </c>
      <c r="B381" t="s">
        <v>798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320</v>
      </c>
      <c r="B382" t="s">
        <v>393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320</v>
      </c>
      <c r="B383" t="s">
        <v>399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320</v>
      </c>
      <c r="B384" t="s">
        <v>799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320</v>
      </c>
      <c r="B385" t="s">
        <v>409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35</v>
      </c>
      <c r="B386" t="s">
        <v>769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35</v>
      </c>
      <c r="B387" t="s">
        <v>317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35</v>
      </c>
      <c r="B388" t="s">
        <v>800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35</v>
      </c>
      <c r="B389" t="s">
        <v>224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35</v>
      </c>
      <c r="B390" t="s">
        <v>302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35</v>
      </c>
      <c r="B391" t="s">
        <v>220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35</v>
      </c>
      <c r="B392" t="s">
        <v>312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35</v>
      </c>
      <c r="B393" t="s">
        <v>303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35</v>
      </c>
      <c r="B394" t="s">
        <v>222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35</v>
      </c>
      <c r="B395" t="s">
        <v>770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35</v>
      </c>
      <c r="B396" t="s">
        <v>299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35</v>
      </c>
      <c r="B397" t="s">
        <v>801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35</v>
      </c>
      <c r="B398" t="s">
        <v>36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35</v>
      </c>
      <c r="B399" t="s">
        <v>313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35</v>
      </c>
      <c r="B400" t="s">
        <v>223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35</v>
      </c>
      <c r="B401" t="s">
        <v>218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35</v>
      </c>
      <c r="B402" t="s">
        <v>221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35</v>
      </c>
      <c r="B403" t="s">
        <v>225</v>
      </c>
      <c r="C403">
        <v>1.2222</v>
      </c>
      <c r="D403">
        <v>1.4318</v>
      </c>
      <c r="E403">
        <v>1.3404</v>
      </c>
    </row>
    <row r="404" spans="1:5" x14ac:dyDescent="0.25">
      <c r="A404" t="s">
        <v>35</v>
      </c>
      <c r="B404" t="s">
        <v>802</v>
      </c>
      <c r="C404">
        <v>1.2222</v>
      </c>
      <c r="D404">
        <v>1.0909</v>
      </c>
      <c r="E404">
        <v>1.117</v>
      </c>
    </row>
    <row r="405" spans="1:5" x14ac:dyDescent="0.25">
      <c r="A405" t="s">
        <v>321</v>
      </c>
      <c r="B405" t="s">
        <v>322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466</v>
      </c>
      <c r="B406" t="s">
        <v>467</v>
      </c>
      <c r="C406">
        <v>1.0137</v>
      </c>
      <c r="D406">
        <v>0.7399</v>
      </c>
      <c r="E406">
        <v>1.4339</v>
      </c>
    </row>
    <row r="407" spans="1:5" x14ac:dyDescent="0.25">
      <c r="A407" t="s">
        <v>466</v>
      </c>
      <c r="B407" t="s">
        <v>468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466</v>
      </c>
      <c r="B408" t="s">
        <v>469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466</v>
      </c>
      <c r="B409" t="s">
        <v>470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466</v>
      </c>
      <c r="B410" t="s">
        <v>471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466</v>
      </c>
      <c r="B411" t="s">
        <v>803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466</v>
      </c>
      <c r="B412" t="s">
        <v>472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466</v>
      </c>
      <c r="B413" t="s">
        <v>473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466</v>
      </c>
      <c r="B414" t="s">
        <v>474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466</v>
      </c>
      <c r="B415" t="s">
        <v>475</v>
      </c>
      <c r="C415">
        <v>1.0137</v>
      </c>
      <c r="D415">
        <v>1.298</v>
      </c>
      <c r="E415">
        <v>1.0606</v>
      </c>
    </row>
    <row r="416" spans="1:5" x14ac:dyDescent="0.25">
      <c r="A416" t="s">
        <v>466</v>
      </c>
      <c r="B416" t="s">
        <v>476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466</v>
      </c>
      <c r="B417" t="s">
        <v>477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466</v>
      </c>
      <c r="B418" t="s">
        <v>478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466</v>
      </c>
      <c r="B419" t="s">
        <v>479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466</v>
      </c>
      <c r="B420" t="s">
        <v>480</v>
      </c>
      <c r="C420">
        <v>1.0137</v>
      </c>
      <c r="D420">
        <v>1.0903</v>
      </c>
      <c r="E420">
        <v>1.0606</v>
      </c>
    </row>
    <row r="421" spans="1:5" x14ac:dyDescent="0.25">
      <c r="A421" t="s">
        <v>466</v>
      </c>
      <c r="B421" t="s">
        <v>481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466</v>
      </c>
      <c r="B422" t="s">
        <v>482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466</v>
      </c>
      <c r="B423" t="s">
        <v>483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466</v>
      </c>
      <c r="B424" t="s">
        <v>484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466</v>
      </c>
      <c r="B425" t="s">
        <v>485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466</v>
      </c>
      <c r="B426" t="s">
        <v>486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466</v>
      </c>
      <c r="B427" t="s">
        <v>487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466</v>
      </c>
      <c r="B428" t="s">
        <v>488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466</v>
      </c>
      <c r="B429" t="s">
        <v>489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466</v>
      </c>
      <c r="B430" t="s">
        <v>490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466</v>
      </c>
      <c r="B431" t="s">
        <v>804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466</v>
      </c>
      <c r="B432" t="s">
        <v>491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466</v>
      </c>
      <c r="B433" t="s">
        <v>492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493</v>
      </c>
      <c r="B434" t="s">
        <v>494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493</v>
      </c>
      <c r="B435" t="s">
        <v>495</v>
      </c>
      <c r="C435">
        <v>1.6440999999999999</v>
      </c>
      <c r="D435" t="s">
        <v>805</v>
      </c>
      <c r="E435" t="s">
        <v>805</v>
      </c>
    </row>
    <row r="436" spans="1:5" x14ac:dyDescent="0.25">
      <c r="A436" t="s">
        <v>493</v>
      </c>
      <c r="B436" t="s">
        <v>496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493</v>
      </c>
      <c r="B437" t="s">
        <v>497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493</v>
      </c>
      <c r="B438" t="s">
        <v>498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493</v>
      </c>
      <c r="B439" t="s">
        <v>499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493</v>
      </c>
      <c r="B440" t="s">
        <v>500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493</v>
      </c>
      <c r="B441" t="s">
        <v>501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493</v>
      </c>
      <c r="B442" t="s">
        <v>502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493</v>
      </c>
      <c r="B443" t="s">
        <v>503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493</v>
      </c>
      <c r="B444" t="s">
        <v>504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493</v>
      </c>
      <c r="B445" t="s">
        <v>505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506</v>
      </c>
      <c r="B446" t="s">
        <v>507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506</v>
      </c>
      <c r="B447" t="s">
        <v>508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506</v>
      </c>
      <c r="B448" t="s">
        <v>509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506</v>
      </c>
      <c r="B449" t="s">
        <v>510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506</v>
      </c>
      <c r="B450" t="s">
        <v>806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506</v>
      </c>
      <c r="B451" t="s">
        <v>807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506</v>
      </c>
      <c r="B452" t="s">
        <v>512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506</v>
      </c>
      <c r="B453" t="s">
        <v>513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506</v>
      </c>
      <c r="B454" t="s">
        <v>515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506</v>
      </c>
      <c r="B455" t="s">
        <v>808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506</v>
      </c>
      <c r="B456" t="s">
        <v>516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506</v>
      </c>
      <c r="B457" t="s">
        <v>517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506</v>
      </c>
      <c r="B458" t="s">
        <v>518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506</v>
      </c>
      <c r="B459" t="s">
        <v>519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506</v>
      </c>
      <c r="B460" t="s">
        <v>809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506</v>
      </c>
      <c r="B461" t="s">
        <v>521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506</v>
      </c>
      <c r="B462" t="s">
        <v>522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506</v>
      </c>
      <c r="B463" t="s">
        <v>523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506</v>
      </c>
      <c r="B464" t="s">
        <v>524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506</v>
      </c>
      <c r="B465" t="s">
        <v>525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527</v>
      </c>
      <c r="B466" t="s">
        <v>528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527</v>
      </c>
      <c r="B467" t="s">
        <v>529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527</v>
      </c>
      <c r="B468" t="s">
        <v>530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527</v>
      </c>
      <c r="B469" t="s">
        <v>810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527</v>
      </c>
      <c r="B470" t="s">
        <v>532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527</v>
      </c>
      <c r="B471" t="s">
        <v>533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527</v>
      </c>
      <c r="B472" t="s">
        <v>534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527</v>
      </c>
      <c r="B473" t="s">
        <v>535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527</v>
      </c>
      <c r="B474" t="s">
        <v>536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527</v>
      </c>
      <c r="B475" t="s">
        <v>811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527</v>
      </c>
      <c r="B476" t="s">
        <v>538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527</v>
      </c>
      <c r="B477" t="s">
        <v>539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527</v>
      </c>
      <c r="B478" t="s">
        <v>540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527</v>
      </c>
      <c r="B479" t="s">
        <v>541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527</v>
      </c>
      <c r="B480" t="s">
        <v>542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527</v>
      </c>
      <c r="B481" t="s">
        <v>543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527</v>
      </c>
      <c r="B482" t="s">
        <v>812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527</v>
      </c>
      <c r="B483" t="s">
        <v>813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544</v>
      </c>
      <c r="B484" t="s">
        <v>545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544</v>
      </c>
      <c r="B485" t="s">
        <v>546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544</v>
      </c>
      <c r="B486" t="s">
        <v>547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544</v>
      </c>
      <c r="B487" t="s">
        <v>548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544</v>
      </c>
      <c r="B488" t="s">
        <v>814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544</v>
      </c>
      <c r="B489" t="s">
        <v>815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544</v>
      </c>
      <c r="B490" t="s">
        <v>549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544</v>
      </c>
      <c r="B491" t="s">
        <v>550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544</v>
      </c>
      <c r="B492" t="s">
        <v>551</v>
      </c>
      <c r="C492">
        <v>1.2879</v>
      </c>
      <c r="D492">
        <v>1.087</v>
      </c>
      <c r="E492">
        <v>0.8609</v>
      </c>
    </row>
    <row r="493" spans="1:5" x14ac:dyDescent="0.25">
      <c r="A493" t="s">
        <v>544</v>
      </c>
      <c r="B493" t="s">
        <v>552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544</v>
      </c>
      <c r="B494" t="s">
        <v>553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544</v>
      </c>
      <c r="B495" t="s">
        <v>556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557</v>
      </c>
      <c r="B496" t="s">
        <v>558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557</v>
      </c>
      <c r="B497" t="s">
        <v>559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557</v>
      </c>
      <c r="B498" t="s">
        <v>560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557</v>
      </c>
      <c r="B499" t="s">
        <v>561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557</v>
      </c>
      <c r="B500" t="s">
        <v>562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557</v>
      </c>
      <c r="B501" t="s">
        <v>563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557</v>
      </c>
      <c r="B502" t="s">
        <v>564</v>
      </c>
      <c r="C502">
        <v>1.4459</v>
      </c>
      <c r="D502">
        <v>1.0951</v>
      </c>
      <c r="E502">
        <v>1.01</v>
      </c>
    </row>
    <row r="503" spans="1:5" x14ac:dyDescent="0.25">
      <c r="A503" t="s">
        <v>557</v>
      </c>
      <c r="B503" t="s">
        <v>566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557</v>
      </c>
      <c r="B504" t="s">
        <v>567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557</v>
      </c>
      <c r="B505" t="s">
        <v>568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557</v>
      </c>
      <c r="B506" t="s">
        <v>569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557</v>
      </c>
      <c r="B507" t="s">
        <v>816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570</v>
      </c>
      <c r="B508" t="s">
        <v>571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570</v>
      </c>
      <c r="B509" t="s">
        <v>572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570</v>
      </c>
      <c r="B510" t="s">
        <v>573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570</v>
      </c>
      <c r="B511" t="s">
        <v>574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570</v>
      </c>
      <c r="B512" t="s">
        <v>575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570</v>
      </c>
      <c r="B513" t="s">
        <v>577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570</v>
      </c>
      <c r="B514" t="s">
        <v>817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570</v>
      </c>
      <c r="B515" t="s">
        <v>578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570</v>
      </c>
      <c r="B516" t="s">
        <v>579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570</v>
      </c>
      <c r="B517" t="s">
        <v>818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581</v>
      </c>
      <c r="B518" t="s">
        <v>582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581</v>
      </c>
      <c r="B519" t="s">
        <v>583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581</v>
      </c>
      <c r="B520" t="s">
        <v>584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581</v>
      </c>
      <c r="B521" t="s">
        <v>585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581</v>
      </c>
      <c r="B522" t="s">
        <v>586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581</v>
      </c>
      <c r="B523" t="s">
        <v>819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581</v>
      </c>
      <c r="B524" t="s">
        <v>587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581</v>
      </c>
      <c r="B525" t="s">
        <v>588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581</v>
      </c>
      <c r="B526" t="s">
        <v>589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581</v>
      </c>
      <c r="B527" t="s">
        <v>820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581</v>
      </c>
      <c r="B528" t="s">
        <v>590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581</v>
      </c>
      <c r="B529" t="s">
        <v>592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581</v>
      </c>
      <c r="B530" t="s">
        <v>593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581</v>
      </c>
      <c r="B531" t="s">
        <v>594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581</v>
      </c>
      <c r="B532" t="s">
        <v>595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581</v>
      </c>
      <c r="B533" t="s">
        <v>597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581</v>
      </c>
      <c r="B534" t="s">
        <v>599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581</v>
      </c>
      <c r="B535" t="s">
        <v>600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602</v>
      </c>
      <c r="B536" t="s">
        <v>603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602</v>
      </c>
      <c r="B537" t="s">
        <v>604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602</v>
      </c>
      <c r="B538" t="s">
        <v>605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602</v>
      </c>
      <c r="B539" t="s">
        <v>606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602</v>
      </c>
      <c r="B540" t="s">
        <v>607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602</v>
      </c>
      <c r="B541" t="s">
        <v>608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602</v>
      </c>
      <c r="B542" t="s">
        <v>609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602</v>
      </c>
      <c r="B543" t="s">
        <v>610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602</v>
      </c>
      <c r="B544" t="s">
        <v>611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602</v>
      </c>
      <c r="B545" t="s">
        <v>612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602</v>
      </c>
      <c r="B546" t="s">
        <v>613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602</v>
      </c>
      <c r="B547" t="s">
        <v>614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602</v>
      </c>
      <c r="B548" t="s">
        <v>615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602</v>
      </c>
      <c r="B549" t="s">
        <v>616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602</v>
      </c>
      <c r="B550" t="s">
        <v>617</v>
      </c>
      <c r="C550">
        <v>1.2222</v>
      </c>
      <c r="D550">
        <v>1.4318</v>
      </c>
      <c r="E550">
        <v>1.1491</v>
      </c>
    </row>
    <row r="551" spans="1:5" x14ac:dyDescent="0.25">
      <c r="A551" t="s">
        <v>602</v>
      </c>
      <c r="B551" t="s">
        <v>618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602</v>
      </c>
      <c r="B552" t="s">
        <v>619</v>
      </c>
      <c r="C552">
        <v>1.2222</v>
      </c>
      <c r="D552">
        <v>1.0909</v>
      </c>
      <c r="E552">
        <v>0.5837</v>
      </c>
    </row>
    <row r="553" spans="1:5" x14ac:dyDescent="0.25">
      <c r="A553" t="s">
        <v>602</v>
      </c>
      <c r="B553" t="s">
        <v>620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621</v>
      </c>
      <c r="B554" t="s">
        <v>821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621</v>
      </c>
      <c r="B555" t="s">
        <v>622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621</v>
      </c>
      <c r="B556" t="s">
        <v>822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621</v>
      </c>
      <c r="B557" t="s">
        <v>624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621</v>
      </c>
      <c r="B558" t="s">
        <v>823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621</v>
      </c>
      <c r="B559" t="s">
        <v>625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621</v>
      </c>
      <c r="B560" t="s">
        <v>626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621</v>
      </c>
      <c r="B561" t="s">
        <v>628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621</v>
      </c>
      <c r="B562" t="s">
        <v>629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621</v>
      </c>
      <c r="B563" t="s">
        <v>630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621</v>
      </c>
      <c r="B564" t="s">
        <v>631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621</v>
      </c>
      <c r="B565" t="s">
        <v>632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621</v>
      </c>
      <c r="B566" t="s">
        <v>634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621</v>
      </c>
      <c r="B567" t="s">
        <v>635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621</v>
      </c>
      <c r="B568" t="s">
        <v>636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621</v>
      </c>
      <c r="B569" t="s">
        <v>637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638</v>
      </c>
      <c r="B570" t="s">
        <v>639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638</v>
      </c>
      <c r="B571" t="s">
        <v>640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638</v>
      </c>
      <c r="B572" t="s">
        <v>641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638</v>
      </c>
      <c r="B573" t="s">
        <v>824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638</v>
      </c>
      <c r="B574" t="s">
        <v>642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638</v>
      </c>
      <c r="B575" t="s">
        <v>643</v>
      </c>
      <c r="C575">
        <v>1.1667000000000001</v>
      </c>
      <c r="D575">
        <v>1</v>
      </c>
      <c r="E575">
        <v>1.8045</v>
      </c>
    </row>
    <row r="576" spans="1:5" x14ac:dyDescent="0.25">
      <c r="A576" t="s">
        <v>638</v>
      </c>
      <c r="B576" t="s">
        <v>645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638</v>
      </c>
      <c r="B577" t="s">
        <v>825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638</v>
      </c>
      <c r="B578" t="s">
        <v>646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638</v>
      </c>
      <c r="B579" t="s">
        <v>647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638</v>
      </c>
      <c r="B580" t="s">
        <v>648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638</v>
      </c>
      <c r="B581" t="s">
        <v>649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638</v>
      </c>
      <c r="B582" t="s">
        <v>650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638</v>
      </c>
      <c r="B583" t="s">
        <v>651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638</v>
      </c>
      <c r="B584" t="s">
        <v>653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638</v>
      </c>
      <c r="B585" t="s">
        <v>826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638</v>
      </c>
      <c r="B586" t="s">
        <v>655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638</v>
      </c>
      <c r="B587" t="s">
        <v>656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657</v>
      </c>
      <c r="B588" t="s">
        <v>659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657</v>
      </c>
      <c r="B589" t="s">
        <v>660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657</v>
      </c>
      <c r="B590" t="s">
        <v>662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657</v>
      </c>
      <c r="B591" t="s">
        <v>663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657</v>
      </c>
      <c r="B592" t="s">
        <v>664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657</v>
      </c>
      <c r="B593" t="s">
        <v>827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657</v>
      </c>
      <c r="B594" t="s">
        <v>665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657</v>
      </c>
      <c r="B595" t="s">
        <v>667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657</v>
      </c>
      <c r="B596" t="s">
        <v>828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657</v>
      </c>
      <c r="B597" t="s">
        <v>669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657</v>
      </c>
      <c r="B598" t="s">
        <v>829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657</v>
      </c>
      <c r="B599" t="s">
        <v>670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657</v>
      </c>
      <c r="B600" t="s">
        <v>671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657</v>
      </c>
      <c r="B601" t="s">
        <v>672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657</v>
      </c>
      <c r="B602" t="s">
        <v>673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674</v>
      </c>
      <c r="B603" t="s">
        <v>675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674</v>
      </c>
      <c r="B604" t="s">
        <v>677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674</v>
      </c>
      <c r="B605" t="s">
        <v>678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674</v>
      </c>
      <c r="B606" t="s">
        <v>830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674</v>
      </c>
      <c r="B607" t="s">
        <v>680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674</v>
      </c>
      <c r="B608" t="s">
        <v>681</v>
      </c>
      <c r="C608">
        <v>1.3182</v>
      </c>
      <c r="D608">
        <v>0.9103</v>
      </c>
      <c r="E608">
        <v>1.3283</v>
      </c>
    </row>
    <row r="609" spans="1:5" x14ac:dyDescent="0.25">
      <c r="A609" t="s">
        <v>674</v>
      </c>
      <c r="B609" t="s">
        <v>682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674</v>
      </c>
      <c r="B610" t="s">
        <v>683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674</v>
      </c>
      <c r="B611" t="s">
        <v>684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674</v>
      </c>
      <c r="B612" t="s">
        <v>831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674</v>
      </c>
      <c r="B613" t="s">
        <v>832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674</v>
      </c>
      <c r="B614" t="s">
        <v>686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674</v>
      </c>
      <c r="B615" t="s">
        <v>687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674</v>
      </c>
      <c r="B616" t="s">
        <v>833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674</v>
      </c>
      <c r="B617" t="s">
        <v>689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674</v>
      </c>
      <c r="B618" t="s">
        <v>690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691</v>
      </c>
      <c r="B619" t="s">
        <v>692</v>
      </c>
      <c r="C619">
        <v>1.125</v>
      </c>
      <c r="D619">
        <v>1.4815</v>
      </c>
      <c r="E619">
        <v>1.1852</v>
      </c>
    </row>
    <row r="620" spans="1:5" x14ac:dyDescent="0.25">
      <c r="A620" t="s">
        <v>691</v>
      </c>
      <c r="B620" t="s">
        <v>693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691</v>
      </c>
      <c r="B621" t="s">
        <v>694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691</v>
      </c>
      <c r="B622" t="s">
        <v>695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691</v>
      </c>
      <c r="B623" t="s">
        <v>696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691</v>
      </c>
      <c r="B624" t="s">
        <v>697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691</v>
      </c>
      <c r="B625" t="s">
        <v>699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691</v>
      </c>
      <c r="B626" t="s">
        <v>834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691</v>
      </c>
      <c r="B627" t="s">
        <v>700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691</v>
      </c>
      <c r="B628" t="s">
        <v>701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691</v>
      </c>
      <c r="B629" t="s">
        <v>702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691</v>
      </c>
      <c r="B630" t="s">
        <v>703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691</v>
      </c>
      <c r="B631" t="s">
        <v>706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691</v>
      </c>
      <c r="B632" t="s">
        <v>835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691</v>
      </c>
      <c r="B633" t="s">
        <v>836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691</v>
      </c>
      <c r="B634" t="s">
        <v>837</v>
      </c>
      <c r="C634">
        <v>1.125</v>
      </c>
      <c r="D634">
        <v>1.1111</v>
      </c>
      <c r="E634">
        <v>1.5084</v>
      </c>
    </row>
    <row r="635" spans="1:5" x14ac:dyDescent="0.25">
      <c r="A635" t="s">
        <v>708</v>
      </c>
      <c r="B635" t="s">
        <v>709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708</v>
      </c>
      <c r="B636" t="s">
        <v>710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708</v>
      </c>
      <c r="B637" t="s">
        <v>838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708</v>
      </c>
      <c r="B638" t="s">
        <v>839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708</v>
      </c>
      <c r="B639" t="s">
        <v>711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708</v>
      </c>
      <c r="B640" t="s">
        <v>713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708</v>
      </c>
      <c r="B641" t="s">
        <v>714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708</v>
      </c>
      <c r="B642" t="s">
        <v>715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708</v>
      </c>
      <c r="B643" t="s">
        <v>716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708</v>
      </c>
      <c r="B644" t="s">
        <v>717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708</v>
      </c>
      <c r="B645" t="s">
        <v>718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708</v>
      </c>
      <c r="B646" t="s">
        <v>719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708</v>
      </c>
      <c r="B647" t="s">
        <v>720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708</v>
      </c>
      <c r="B648" t="s">
        <v>721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708</v>
      </c>
      <c r="B649" t="s">
        <v>722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708</v>
      </c>
      <c r="B650" t="s">
        <v>723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708</v>
      </c>
      <c r="B651" t="s">
        <v>724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708</v>
      </c>
      <c r="B652" t="s">
        <v>725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708</v>
      </c>
      <c r="B653" t="s">
        <v>726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708</v>
      </c>
      <c r="B654" t="s">
        <v>727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708</v>
      </c>
      <c r="B655" t="s">
        <v>728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708</v>
      </c>
      <c r="B656" t="s">
        <v>729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708</v>
      </c>
      <c r="B657" t="s">
        <v>730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708</v>
      </c>
      <c r="B658" t="s">
        <v>731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708</v>
      </c>
      <c r="B659" t="s">
        <v>732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708</v>
      </c>
      <c r="B660" t="s">
        <v>733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708</v>
      </c>
      <c r="B661" t="s">
        <v>734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708</v>
      </c>
      <c r="B662" t="s">
        <v>735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736</v>
      </c>
      <c r="B663" t="s">
        <v>737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736</v>
      </c>
      <c r="B664" t="s">
        <v>738</v>
      </c>
      <c r="C664">
        <v>1.5</v>
      </c>
      <c r="D664">
        <v>0.8</v>
      </c>
      <c r="E664">
        <v>1.5085999999999999</v>
      </c>
    </row>
    <row r="665" spans="1:5" x14ac:dyDescent="0.25">
      <c r="A665" t="s">
        <v>736</v>
      </c>
      <c r="B665" t="s">
        <v>740</v>
      </c>
      <c r="C665">
        <v>1.5</v>
      </c>
      <c r="D665">
        <v>1.2</v>
      </c>
      <c r="E665">
        <v>0.88</v>
      </c>
    </row>
    <row r="666" spans="1:5" x14ac:dyDescent="0.25">
      <c r="A666" t="s">
        <v>736</v>
      </c>
      <c r="B666" t="s">
        <v>741</v>
      </c>
      <c r="C666">
        <v>1.5</v>
      </c>
      <c r="D666">
        <v>1.5</v>
      </c>
      <c r="E666">
        <v>0.78569999999999995</v>
      </c>
    </row>
    <row r="667" spans="1:5" x14ac:dyDescent="0.25">
      <c r="A667" t="s">
        <v>736</v>
      </c>
      <c r="B667" t="s">
        <v>742</v>
      </c>
      <c r="C667">
        <v>1.5</v>
      </c>
      <c r="D667">
        <v>0.4</v>
      </c>
      <c r="E667">
        <v>0.62860000000000005</v>
      </c>
    </row>
    <row r="668" spans="1:5" x14ac:dyDescent="0.25">
      <c r="A668" t="s">
        <v>736</v>
      </c>
      <c r="B668" t="s">
        <v>743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736</v>
      </c>
      <c r="B669" t="s">
        <v>744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736</v>
      </c>
      <c r="B670" t="s">
        <v>840</v>
      </c>
      <c r="C670">
        <v>1.5</v>
      </c>
      <c r="D670">
        <v>0.5</v>
      </c>
      <c r="E670">
        <v>1.1000000000000001</v>
      </c>
    </row>
    <row r="671" spans="1:5" x14ac:dyDescent="0.25">
      <c r="A671" t="s">
        <v>736</v>
      </c>
      <c r="B671" t="s">
        <v>745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736</v>
      </c>
      <c r="B672" t="s">
        <v>746</v>
      </c>
      <c r="C672">
        <v>1.5</v>
      </c>
      <c r="D672">
        <v>0.5333</v>
      </c>
      <c r="E672">
        <v>1.3829</v>
      </c>
    </row>
    <row r="673" spans="1:5" x14ac:dyDescent="0.25">
      <c r="A673" t="s">
        <v>736</v>
      </c>
      <c r="B673" t="s">
        <v>743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736</v>
      </c>
      <c r="B674" t="s">
        <v>744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736</v>
      </c>
      <c r="B675" t="s">
        <v>745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736</v>
      </c>
      <c r="B676" t="s">
        <v>746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736</v>
      </c>
      <c r="B677" t="s">
        <v>745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736</v>
      </c>
      <c r="B678" t="s">
        <v>746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G2" activePane="bottomRight" state="frozen"/>
      <selection pane="topRight" activeCell="M1" sqref="M1"/>
      <selection pane="bottomLeft" activeCell="A2" sqref="A2"/>
      <selection pane="bottomRight" activeCell="H18" sqref="H1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411</v>
      </c>
      <c r="E1" t="s">
        <v>3</v>
      </c>
      <c r="F1" t="s">
        <v>4</v>
      </c>
      <c r="G1" t="s">
        <v>5</v>
      </c>
      <c r="H1" t="s">
        <v>6</v>
      </c>
      <c r="I1" t="s">
        <v>410</v>
      </c>
      <c r="J1" t="s">
        <v>7</v>
      </c>
      <c r="K1" s="2" t="s">
        <v>8</v>
      </c>
      <c r="L1" s="2" t="s">
        <v>9</v>
      </c>
      <c r="M1" s="4" t="s">
        <v>412</v>
      </c>
      <c r="N1" s="6" t="s">
        <v>413</v>
      </c>
      <c r="O1" s="4" t="s">
        <v>414</v>
      </c>
      <c r="P1" s="6" t="s">
        <v>415</v>
      </c>
      <c r="Q1" s="6" t="s">
        <v>416</v>
      </c>
      <c r="R1" s="6" t="s">
        <v>417</v>
      </c>
      <c r="S1" s="6" t="s">
        <v>418</v>
      </c>
      <c r="T1" s="6" t="s">
        <v>419</v>
      </c>
      <c r="U1" s="6" t="s">
        <v>420</v>
      </c>
      <c r="V1" s="6" t="s">
        <v>421</v>
      </c>
      <c r="W1" s="6" t="s">
        <v>426</v>
      </c>
      <c r="X1" s="6" t="s">
        <v>422</v>
      </c>
      <c r="Y1" s="6" t="s">
        <v>428</v>
      </c>
      <c r="Z1" s="6" t="s">
        <v>427</v>
      </c>
      <c r="AA1" s="6" t="s">
        <v>423</v>
      </c>
      <c r="AB1" s="6" t="s">
        <v>429</v>
      </c>
      <c r="AC1" s="6" t="s">
        <v>424</v>
      </c>
      <c r="AD1" s="6" t="s">
        <v>430</v>
      </c>
      <c r="AE1" s="6" t="s">
        <v>425</v>
      </c>
      <c r="AF1" s="6" t="s">
        <v>431</v>
      </c>
      <c r="AG1" s="6" t="s">
        <v>432</v>
      </c>
      <c r="AH1" s="6" t="s">
        <v>433</v>
      </c>
      <c r="AI1" s="6" t="s">
        <v>434</v>
      </c>
      <c r="AJ1" s="6" t="s">
        <v>435</v>
      </c>
      <c r="AK1" s="6" t="s">
        <v>436</v>
      </c>
      <c r="AL1" s="7" t="s">
        <v>437</v>
      </c>
      <c r="AM1" s="7" t="s">
        <v>438</v>
      </c>
      <c r="AN1" s="7" t="s">
        <v>439</v>
      </c>
      <c r="AO1" s="7" t="s">
        <v>440</v>
      </c>
      <c r="AP1" s="7" t="s">
        <v>441</v>
      </c>
      <c r="AQ1" s="7" t="s">
        <v>442</v>
      </c>
      <c r="AR1" s="7" t="s">
        <v>443</v>
      </c>
      <c r="AS1" s="7" t="s">
        <v>444</v>
      </c>
      <c r="AT1" s="7" t="s">
        <v>445</v>
      </c>
      <c r="AU1" s="7" t="s">
        <v>446</v>
      </c>
      <c r="AV1" s="7" t="s">
        <v>447</v>
      </c>
      <c r="AW1" s="6" t="s">
        <v>448</v>
      </c>
      <c r="AX1" s="6" t="s">
        <v>450</v>
      </c>
      <c r="AY1" s="6" t="s">
        <v>449</v>
      </c>
      <c r="AZ1" s="6" t="s">
        <v>451</v>
      </c>
      <c r="BA1" s="6" t="s">
        <v>452</v>
      </c>
      <c r="BB1" s="6" t="s">
        <v>453</v>
      </c>
      <c r="BC1" s="6" t="s">
        <v>454</v>
      </c>
      <c r="BD1" s="6" t="s">
        <v>455</v>
      </c>
      <c r="BE1" s="6" t="s">
        <v>456</v>
      </c>
      <c r="BF1" s="6" t="s">
        <v>457</v>
      </c>
      <c r="BG1" s="6" t="s">
        <v>458</v>
      </c>
      <c r="BH1" s="6" t="s">
        <v>459</v>
      </c>
      <c r="BI1" s="6" t="s">
        <v>460</v>
      </c>
      <c r="BJ1" s="9" t="s">
        <v>461</v>
      </c>
      <c r="BK1" s="9" t="s">
        <v>462</v>
      </c>
      <c r="BL1" s="9" t="s">
        <v>463</v>
      </c>
      <c r="BM1" s="9" t="s">
        <v>464</v>
      </c>
      <c r="BN1" s="9" t="s">
        <v>465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621</v>
      </c>
      <c r="B2" t="s">
        <v>305</v>
      </c>
      <c r="C2" t="s">
        <v>622</v>
      </c>
      <c r="D2" s="11">
        <v>44722</v>
      </c>
      <c r="E2" s="1">
        <f>VLOOKUP(A2,home!$A$2:$E$670,3,FALSE)</f>
        <v>1.8332999999999999</v>
      </c>
      <c r="F2">
        <f>VLOOKUP(B2,home!$B$2:$E$670,3,FALSE)</f>
        <v>0.91</v>
      </c>
      <c r="G2">
        <f>VLOOKUP(C2,away!$B$2:$E$670,4,FALSE)</f>
        <v>0.73350000000000004</v>
      </c>
      <c r="H2">
        <f>VLOOKUP(A2,away!$A$2:$E$670,3,FALSE)</f>
        <v>1.3906000000000001</v>
      </c>
      <c r="I2">
        <f>VLOOKUP(C2,away!$B$2:$E$670,3,FALSE)</f>
        <v>1.6180000000000001</v>
      </c>
      <c r="J2">
        <f>VLOOKUP(B2,home!$B$2:$E$670,4,FALSE)</f>
        <v>0.86</v>
      </c>
      <c r="K2" s="3">
        <f>E2*F2*G2</f>
        <v>1.2237002505000001</v>
      </c>
      <c r="L2" s="3">
        <f>H2*I2*J2</f>
        <v>1.9349920880000002</v>
      </c>
      <c r="M2" s="5">
        <f>_xlfn.POISSON.DIST(0,$K2,FALSE) * _xlfn.POISSON.DIST(0,$L2,FALSE)</f>
        <v>4.2481255878102316E-2</v>
      </c>
      <c r="N2" s="5">
        <f>_xlfn.POISSON.DIST(1,K2,FALSE) * _xlfn.POISSON.DIST(0,L2,FALSE)</f>
        <v>5.1984323459588408E-2</v>
      </c>
      <c r="O2" s="5">
        <f>_xlfn.POISSON.DIST(0,K2,FALSE) * _xlfn.POISSON.DIST(1,L2,FALSE)</f>
        <v>8.2200894012431483E-2</v>
      </c>
      <c r="P2" s="5">
        <f>_xlfn.POISSON.DIST(1,K2,FALSE) * _xlfn.POISSON.DIST(1,L2,FALSE)</f>
        <v>0.10058925459433637</v>
      </c>
      <c r="Q2" s="5">
        <f>_xlfn.POISSON.DIST(2,K2,FALSE) * _xlfn.POISSON.DIST(0,L2,FALSE)</f>
        <v>3.1806614819785688E-2</v>
      </c>
      <c r="R2" s="5">
        <f>_xlfn.POISSON.DIST(0,K2,FALSE) * _xlfn.POISSON.DIST(2,L2,FALSE)</f>
        <v>7.9529039770290771E-2</v>
      </c>
      <c r="S2" s="5">
        <f>_xlfn.POISSON.DIST(2,K2,FALSE) * _xlfn.POISSON.DIST(2,L2,FALSE)</f>
        <v>5.9545074237434562E-2</v>
      </c>
      <c r="T2" s="5">
        <f>_xlfn.POISSON.DIST(2,K2,FALSE) * _xlfn.POISSON.DIST(1,L2,FALSE)</f>
        <v>6.1545548022348857E-2</v>
      </c>
      <c r="U2" s="5">
        <f>_xlfn.POISSON.DIST(1,K2,FALSE) * _xlfn.POISSON.DIST(2,L2,FALSE)</f>
        <v>9.7319705888929284E-2</v>
      </c>
      <c r="V2" s="5">
        <f>_xlfn.POISSON.DIST(3,K2,FALSE) * _xlfn.POISSON.DIST(3,L2,FALSE)</f>
        <v>1.5665980229269395E-2</v>
      </c>
      <c r="W2" s="5">
        <f>_xlfn.POISSON.DIST(3,K2,FALSE) * _xlfn.POISSON.DIST(0,L2,FALSE)</f>
        <v>1.2973920840842925E-2</v>
      </c>
      <c r="X2" s="5">
        <f>_xlfn.POISSON.DIST(3,K2,FALSE) * _xlfn.POISSON.DIST(1,L2,FALSE)</f>
        <v>2.5104434177369371E-2</v>
      </c>
      <c r="Y2" s="5">
        <f>_xlfn.POISSON.DIST(3,K2,FALSE) * _xlfn.POISSON.DIST(2,L2,FALSE)</f>
        <v>2.4288440753463265E-2</v>
      </c>
      <c r="Z2" s="5">
        <f>_xlfn.POISSON.DIST(0,K2,FALSE) * _xlfn.POISSON.DIST(3,L2,FALSE)</f>
        <v>5.1296020907249995E-2</v>
      </c>
      <c r="AA2" s="5">
        <f>_xlfn.POISSON.DIST(1,K2,FALSE) * _xlfn.POISSON.DIST(3,L2,FALSE)</f>
        <v>6.2770953633855056E-2</v>
      </c>
      <c r="AB2" s="5">
        <f>_xlfn.POISSON.DIST(2,K2,FALSE) * _xlfn.POISSON.DIST(3,L2,FALSE)</f>
        <v>3.8406415842936172E-2</v>
      </c>
      <c r="AC2" s="5">
        <f>_xlfn.POISSON.DIST(4,K2,FALSE) * _xlfn.POISSON.DIST(4,L2,FALSE)</f>
        <v>2.3184185018469898E-3</v>
      </c>
      <c r="AD2" s="5">
        <f>_xlfn.POISSON.DIST(4,K2,FALSE) * _xlfn.POISSON.DIST(0,L2,FALSE)</f>
        <v>3.9690475457266625E-3</v>
      </c>
      <c r="AE2" s="5">
        <f>_xlfn.POISSON.DIST(4,K2,FALSE) * _xlfn.POISSON.DIST(1,L2,FALSE)</f>
        <v>7.6800755978769118E-3</v>
      </c>
      <c r="AF2" s="5">
        <f>_xlfn.POISSON.DIST(4,K2,FALSE) * _xlfn.POISSON.DIST(2,L2,FALSE)</f>
        <v>7.4304427585668489E-3</v>
      </c>
      <c r="AG2" s="5">
        <f>_xlfn.POISSON.DIST(4,K2,FALSE) * _xlfn.POISSON.DIST(3,L2,FALSE)</f>
        <v>4.7926159827212491E-3</v>
      </c>
      <c r="AH2" s="5">
        <f>_xlfn.POISSON.DIST(0,K2,FALSE) * _xlfn.POISSON.DIST(4,L2,FALSE)</f>
        <v>2.4814348650352827E-2</v>
      </c>
      <c r="AI2" s="5">
        <f>_xlfn.POISSON.DIST(1,K2,FALSE) * _xlfn.POISSON.DIST(4,L2,FALSE)</f>
        <v>3.0365324659431092E-2</v>
      </c>
      <c r="AJ2" s="5">
        <f>_xlfn.POISSON.DIST(2,K2,FALSE) * _xlfn.POISSON.DIST(4,L2,FALSE)</f>
        <v>1.8579027696129832E-2</v>
      </c>
      <c r="AK2" s="5">
        <f>_xlfn.POISSON.DIST(3,K2,FALSE) * _xlfn.POISSON.DIST(4,L2,FALSE)</f>
        <v>7.5783869486001744E-3</v>
      </c>
      <c r="AL2" s="5">
        <f>_xlfn.POISSON.DIST(5,K2,FALSE) * _xlfn.POISSON.DIST(5,L2,FALSE)</f>
        <v>2.1958671806472459E-4</v>
      </c>
      <c r="AM2" s="5">
        <f>_xlfn.POISSON.DIST(5,K2,FALSE) * _xlfn.POISSON.DIST(0,L2,FALSE)</f>
        <v>9.7138489519042553E-4</v>
      </c>
      <c r="AN2" s="5">
        <f>_xlfn.POISSON.DIST(5,K2,FALSE) * _xlfn.POISSON.DIST(1,L2,FALSE)</f>
        <v>1.879622086596183E-3</v>
      </c>
      <c r="AO2" s="5">
        <f>_xlfn.POISSON.DIST(5,K2,FALSE) * _xlfn.POISSON.DIST(2,L2,FALSE)</f>
        <v>1.818526932996833E-3</v>
      </c>
      <c r="AP2" s="5">
        <f>_xlfn.POISSON.DIST(5,K2,FALSE) * _xlfn.POISSON.DIST(3,L2,FALSE)</f>
        <v>1.1729450757212592E-3</v>
      </c>
      <c r="AQ2" s="5">
        <f>_xlfn.POISSON.DIST(5,K2,FALSE) * _xlfn.POISSON.DIST(4,L2,FALSE)</f>
        <v>5.6740986029479932E-4</v>
      </c>
      <c r="AR2" s="5">
        <f>_xlfn.POISSON.DIST(0,K2,FALSE) * _xlfn.POISSON.DIST(5,L2,FALSE)</f>
        <v>9.6031136614612485E-3</v>
      </c>
      <c r="AS2" s="5">
        <f>_xlfn.POISSON.DIST(1,K2,FALSE) * _xlfn.POISSON.DIST(5,L2,FALSE)</f>
        <v>1.1751332593110102E-2</v>
      </c>
      <c r="AT2" s="5">
        <f>_xlfn.POISSON.DIST(2,K2,FALSE) * _xlfn.POISSON.DIST(5,L2,FALSE)</f>
        <v>7.1900543189488244E-3</v>
      </c>
      <c r="AU2" s="5">
        <f>_xlfn.POISSON.DIST(3,K2,FALSE) * _xlfn.POISSON.DIST(5,L2,FALSE)</f>
        <v>2.9328237570687625E-3</v>
      </c>
      <c r="AV2" s="5">
        <f>_xlfn.POISSON.DIST(4,K2,FALSE) * _xlfn.POISSON.DIST(5,L2,FALSE)</f>
        <v>8.9722429154934864E-4</v>
      </c>
      <c r="AW2" s="5">
        <f>_xlfn.POISSON.DIST(6,K2,FALSE) * _xlfn.POISSON.DIST(6,L2,FALSE)</f>
        <v>1.4443013246129493E-5</v>
      </c>
      <c r="AX2" s="5">
        <f>_xlfn.POISSON.DIST(6,K2,FALSE) * _xlfn.POISSON.DIST(0,L2,FALSE)</f>
        <v>1.9811398992940665E-4</v>
      </c>
      <c r="AY2" s="5">
        <f>_xlfn.POISSON.DIST(6,K2,FALSE) * _xlfn.POISSON.DIST(1,L2,FALSE)</f>
        <v>3.8334900303551363E-4</v>
      </c>
      <c r="AZ2" s="5">
        <f>_xlfn.POISSON.DIST(6,K2,FALSE) * _xlfn.POISSON.DIST(2,L2,FALSE)</f>
        <v>3.7088864390820349E-4</v>
      </c>
      <c r="BA2" s="5">
        <f>_xlfn.POISSON.DIST(6,K2,FALSE) * _xlfn.POISSON.DIST(3,L2,FALSE)</f>
        <v>2.3922219716380775E-4</v>
      </c>
      <c r="BB2" s="5">
        <f>_xlfn.POISSON.DIST(6,K2,FALSE) * _xlfn.POISSON.DIST(4,L2,FALSE)</f>
        <v>1.1572326469648598E-4</v>
      </c>
      <c r="BC2" s="5">
        <f>_xlfn.POISSON.DIST(6,K2,FALSE) * _xlfn.POISSON.DIST(5,L2,FALSE)</f>
        <v>4.4784720317046058E-5</v>
      </c>
      <c r="BD2" s="5">
        <f>_xlfn.POISSON.DIST(0,K2,FALSE) * _xlfn.POISSON.DIST(6,L2,FALSE)</f>
        <v>3.0969914925153704E-3</v>
      </c>
      <c r="BE2" s="5">
        <f>_xlfn.POISSON.DIST(1,K2,FALSE) * _xlfn.POISSON.DIST(6,L2,FALSE)</f>
        <v>3.789789265187428E-3</v>
      </c>
      <c r="BF2" s="5">
        <f>_xlfn.POISSON.DIST(2,K2,FALSE) * _xlfn.POISSON.DIST(6,L2,FALSE)</f>
        <v>2.3187830365760335E-3</v>
      </c>
      <c r="BG2" s="5">
        <f>_xlfn.POISSON.DIST(3,K2,FALSE) * _xlfn.POISSON.DIST(6,L2,FALSE)</f>
        <v>9.4583179423774811E-4</v>
      </c>
      <c r="BH2" s="5">
        <f>_xlfn.POISSON.DIST(4,K2,FALSE) * _xlfn.POISSON.DIST(6,L2,FALSE)</f>
        <v>2.893536508848991E-4</v>
      </c>
      <c r="BI2" s="5">
        <f>_xlfn.POISSON.DIST(5,K2,FALSE) * _xlfn.POISSON.DIST(6,L2,FALSE)</f>
        <v>7.0816427014188109E-5</v>
      </c>
      <c r="BJ2" s="8">
        <f>SUM(N2,Q2,T2,W2,X2,Y2,AD2,AE2,AF2,AG2,AM2,AN2,AO2,AP2,AQ2,AX2,AY2,AZ2,BA2,BB2,BC2)</f>
        <v>0.23933743462814014</v>
      </c>
      <c r="BK2" s="8">
        <f>SUM(M2,P2,S2,V2,AC2,AL2,AY2)</f>
        <v>0.22120291916208987</v>
      </c>
      <c r="BL2" s="8">
        <f>SUM(O2,R2,U2,AA2,AB2,AH2,AI2,AJ2,AK2,AR2,AS2,AT2,AU2,AV2,BD2,BE2,BF2,BG2,BH2,BI2)</f>
        <v>0.48445021139151068</v>
      </c>
      <c r="BM2" s="8">
        <f>SUM(S2:BI2)</f>
        <v>0.60732629756466638</v>
      </c>
      <c r="BN2" s="8">
        <f>SUM(M2:R2)</f>
        <v>0.38859138253453507</v>
      </c>
    </row>
    <row r="3" spans="1:88" x14ac:dyDescent="0.25">
      <c r="A3" t="s">
        <v>35</v>
      </c>
      <c r="B3" t="s">
        <v>503</v>
      </c>
      <c r="C3" t="s">
        <v>23</v>
      </c>
      <c r="D3" s="11">
        <v>44722</v>
      </c>
      <c r="E3" s="1">
        <f>VLOOKUP(A3,home!$A$2:$E$670,3,FALSE)</f>
        <v>1.5681818181818199</v>
      </c>
      <c r="F3">
        <f>VLOOKUP(B3,home!$B$2:$E$670,3,FALSE)</f>
        <v>1.5294000000000001</v>
      </c>
      <c r="G3">
        <f>VLOOKUP(C3,away!$B$2:$E$670,4,FALSE)</f>
        <v>0.23810000000000001</v>
      </c>
      <c r="H3">
        <f>VLOOKUP(A3,away!$A$2:$E$670,3,FALSE)</f>
        <v>1.2222</v>
      </c>
      <c r="I3">
        <f>VLOOKUP(C3,away!$B$2:$E$670,3,FALSE)</f>
        <v>1.6203000000000001</v>
      </c>
      <c r="J3">
        <f>VLOOKUP(B3,home!$B$2:$E$670,4,FALSE)</f>
        <v>1.0244</v>
      </c>
      <c r="K3" s="3">
        <f t="shared" ref="K3" si="0">E3*F3*G3</f>
        <v>0.57105362863636433</v>
      </c>
      <c r="L3" s="3">
        <f t="shared" ref="L3" si="1">H3*I3*J3</f>
        <v>2.028650728104</v>
      </c>
      <c r="M3" s="5">
        <f t="shared" ref="M3:M13" si="2">_xlfn.POISSON.DIST(0,$K3,FALSE) * _xlfn.POISSON.DIST(0,$L3,FALSE)</f>
        <v>7.4295539943360592E-2</v>
      </c>
      <c r="N3" s="5">
        <f t="shared" ref="N3" si="3">_xlfn.POISSON.DIST(1,K3,FALSE) * _xlfn.POISSON.DIST(0,L3,FALSE)</f>
        <v>4.2426737676154007E-2</v>
      </c>
      <c r="O3" s="5">
        <f t="shared" ref="O3" si="4">_xlfn.POISSON.DIST(0,K3,FALSE) * _xlfn.POISSON.DIST(1,L3,FALSE)</f>
        <v>0.15071970120097827</v>
      </c>
      <c r="P3" s="5">
        <f t="shared" ref="P3" si="5">_xlfn.POISSON.DIST(1,K3,FALSE) * _xlfn.POISSON.DIST(1,L3,FALSE)</f>
        <v>8.6069032277807225E-2</v>
      </c>
      <c r="Q3" s="5">
        <f t="shared" ref="Q3" si="6">_xlfn.POISSON.DIST(2,K3,FALSE) * _xlfn.POISSON.DIST(0,L3,FALSE)</f>
        <v>1.2113971250585448E-2</v>
      </c>
      <c r="R3" s="5">
        <f t="shared" ref="R3" si="7">_xlfn.POISSON.DIST(0,K3,FALSE) * _xlfn.POISSON.DIST(2,L3,FALSE)</f>
        <v>0.15287881579049098</v>
      </c>
      <c r="S3" s="5">
        <f t="shared" ref="S3" si="8">_xlfn.POISSON.DIST(2,K3,FALSE) * _xlfn.POISSON.DIST(2,L3,FALSE)</f>
        <v>2.4927062657077542E-2</v>
      </c>
      <c r="T3" s="5">
        <f t="shared" ref="T3" si="9">_xlfn.POISSON.DIST(2,K3,FALSE) * _xlfn.POISSON.DIST(1,L3,FALSE)</f>
        <v>2.4575016597731092E-2</v>
      </c>
      <c r="U3" s="5">
        <f t="shared" ref="U3" si="10">_xlfn.POISSON.DIST(1,K3,FALSE) * _xlfn.POISSON.DIST(2,L3,FALSE)</f>
        <v>8.7302002498790179E-2</v>
      </c>
      <c r="V3" s="5">
        <f t="shared" ref="V3" si="11">_xlfn.POISSON.DIST(3,K3,FALSE) * _xlfn.POISSON.DIST(3,L3,FALSE)</f>
        <v>3.2085792648874098E-3</v>
      </c>
      <c r="W3" s="5">
        <f t="shared" ref="W3" si="12">_xlfn.POISSON.DIST(3,K3,FALSE) * _xlfn.POISSON.DIST(0,L3,FALSE)</f>
        <v>2.3059090799478063E-3</v>
      </c>
      <c r="X3" s="5">
        <f t="shared" ref="X3" si="13">_xlfn.POISSON.DIST(3,K3,FALSE) * _xlfn.POISSON.DIST(1,L3,FALSE)</f>
        <v>4.6778841339777414E-3</v>
      </c>
      <c r="Y3" s="5">
        <f t="shared" ref="Y3" si="14">_xlfn.POISSON.DIST(3,K3,FALSE) * _xlfn.POISSON.DIST(2,L3,FALSE)</f>
        <v>4.7448965271900487E-3</v>
      </c>
      <c r="Z3" s="5">
        <f t="shared" ref="Z3" si="15">_xlfn.POISSON.DIST(0,K3,FALSE) * _xlfn.POISSON.DIST(3,L3,FALSE)</f>
        <v>0.10337924032168556</v>
      </c>
      <c r="AA3" s="5">
        <f t="shared" ref="AA3" si="16">_xlfn.POISSON.DIST(1,K3,FALSE) * _xlfn.POISSON.DIST(3,L3,FALSE)</f>
        <v>5.9035090311369283E-2</v>
      </c>
      <c r="AB3" s="5">
        <f t="shared" ref="AB3" si="17">_xlfn.POISSON.DIST(2,K3,FALSE) * _xlfn.POISSON.DIST(3,L3,FALSE)</f>
        <v>1.6856101269591455E-2</v>
      </c>
      <c r="AC3" s="5">
        <f t="shared" ref="AC3" si="18">_xlfn.POISSON.DIST(4,K3,FALSE) * _xlfn.POISSON.DIST(4,L3,FALSE)</f>
        <v>2.3231484733641846E-4</v>
      </c>
      <c r="AD3" s="5">
        <f t="shared" ref="AD3" si="19">_xlfn.POISSON.DIST(4,K3,FALSE) * _xlfn.POISSON.DIST(0,L3,FALSE)</f>
        <v>3.2919943685243364E-4</v>
      </c>
      <c r="AE3" s="5">
        <f t="shared" ref="AE3" si="20">_xlfn.POISSON.DIST(4,K3,FALSE) * _xlfn.POISSON.DIST(1,L3,FALSE)</f>
        <v>6.678306772621163E-4</v>
      </c>
      <c r="AF3" s="5">
        <f t="shared" ref="AF3" si="21">_xlfn.POISSON.DIST(4,K3,FALSE) * _xlfn.POISSON.DIST(2,L3,FALSE)</f>
        <v>6.7739759483898996E-4</v>
      </c>
      <c r="AG3" s="5">
        <f t="shared" ref="AG3" si="22">_xlfn.POISSON.DIST(4,K3,FALSE) * _xlfn.POISSON.DIST(3,L3,FALSE)</f>
        <v>4.5806770799533829E-4</v>
      </c>
      <c r="AH3" s="5">
        <f t="shared" ref="AH3" si="23">_xlfn.POISSON.DIST(0,K3,FALSE) * _xlfn.POISSON.DIST(4,L3,FALSE)</f>
        <v>5.2430092787356476E-2</v>
      </c>
      <c r="AI3" s="5">
        <f t="shared" ref="AI3" si="24">_xlfn.POISSON.DIST(1,K3,FALSE) * _xlfn.POISSON.DIST(4,L3,FALSE)</f>
        <v>2.9940394735961186E-2</v>
      </c>
      <c r="AJ3" s="5">
        <f t="shared" ref="AJ3" si="25">_xlfn.POISSON.DIST(2,K3,FALSE) * _xlfn.POISSON.DIST(4,L3,FALSE)</f>
        <v>8.5487855283878679E-3</v>
      </c>
      <c r="AK3" s="5">
        <f t="shared" ref="AK3" si="26">_xlfn.POISSON.DIST(3,K3,FALSE) * _xlfn.POISSON.DIST(4,L3,FALSE)</f>
        <v>1.627271665473311E-3</v>
      </c>
      <c r="AL3" s="5">
        <f t="shared" ref="AL3" si="27">_xlfn.POISSON.DIST(5,K3,FALSE) * _xlfn.POISSON.DIST(5,L3,FALSE)</f>
        <v>1.0765176003434606E-5</v>
      </c>
      <c r="AM3" s="5">
        <f t="shared" ref="AM3" si="28">_xlfn.POISSON.DIST(5,K3,FALSE) * _xlfn.POISSON.DIST(0,L3,FALSE)</f>
        <v>3.7598106591925995E-5</v>
      </c>
      <c r="AN3" s="5">
        <f t="shared" ref="AN3" si="29">_xlfn.POISSON.DIST(5,K3,FALSE) * _xlfn.POISSON.DIST(1,L3,FALSE)</f>
        <v>7.6273426313042464E-5</v>
      </c>
      <c r="AO3" s="5">
        <f t="shared" ref="AO3" si="30">_xlfn.POISSON.DIST(5,K3,FALSE) * _xlfn.POISSON.DIST(2,L3,FALSE)</f>
        <v>7.7366070912470223E-5</v>
      </c>
      <c r="AP3" s="5">
        <f t="shared" ref="AP3" si="31">_xlfn.POISSON.DIST(5,K3,FALSE) * _xlfn.POISSON.DIST(3,L3,FALSE)</f>
        <v>5.2316245362376113E-5</v>
      </c>
      <c r="AQ3" s="5">
        <f t="shared" ref="AQ3" si="32">_xlfn.POISSON.DIST(5,K3,FALSE) * _xlfn.POISSON.DIST(4,L3,FALSE)</f>
        <v>2.6532847311512965E-5</v>
      </c>
      <c r="AR3" s="5">
        <f t="shared" ref="AR3" si="33">_xlfn.POISSON.DIST(0,K3,FALSE) * _xlfn.POISSON.DIST(5,L3,FALSE)</f>
        <v>2.1272469181526199E-2</v>
      </c>
      <c r="AS3" s="5">
        <f t="shared" ref="AS3" si="34">_xlfn.POISSON.DIST(1,K3,FALSE) * _xlfn.POISSON.DIST(5,L3,FALSE)</f>
        <v>1.2147720716165765E-2</v>
      </c>
      <c r="AT3" s="5">
        <f t="shared" ref="AT3" si="35">_xlfn.POISSON.DIST(2,K3,FALSE) * _xlfn.POISSON.DIST(5,L3,FALSE)</f>
        <v>3.4684999973137974E-3</v>
      </c>
      <c r="AU3" s="5">
        <f t="shared" ref="AU3" si="36">_xlfn.POISSON.DIST(3,K3,FALSE) * _xlfn.POISSON.DIST(5,L3,FALSE)</f>
        <v>6.6023316979708815E-4</v>
      </c>
      <c r="AV3" s="5">
        <f t="shared" ref="AV3" si="37">_xlfn.POISSON.DIST(4,K3,FALSE) * _xlfn.POISSON.DIST(5,L3,FALSE)</f>
        <v>9.4257136839678981E-5</v>
      </c>
      <c r="AW3" s="5">
        <f t="shared" ref="AW3" si="38">_xlfn.POISSON.DIST(6,K3,FALSE) * _xlfn.POISSON.DIST(6,L3,FALSE)</f>
        <v>3.4641988290662664E-7</v>
      </c>
      <c r="AX3" s="5">
        <f t="shared" ref="AX3" si="39">_xlfn.POISSON.DIST(6,K3,FALSE) * _xlfn.POISSON.DIST(0,L3,FALSE)</f>
        <v>3.5784225331960244E-6</v>
      </c>
      <c r="AY3" s="5">
        <f t="shared" ref="AY3" si="40">_xlfn.POISSON.DIST(6,K3,FALSE) * _xlfn.POISSON.DIST(1,L3,FALSE)</f>
        <v>7.2593694774318746E-6</v>
      </c>
      <c r="AZ3" s="5">
        <f t="shared" ref="AZ3" si="41">_xlfn.POISSON.DIST(6,K3,FALSE) * _xlfn.POISSON.DIST(2,L3,FALSE)</f>
        <v>7.3633625879840664E-6</v>
      </c>
      <c r="BA3" s="5">
        <f t="shared" ref="BA3" si="42">_xlfn.POISSON.DIST(6,K3,FALSE) * _xlfn.POISSON.DIST(3,L3,FALSE)</f>
        <v>4.9792302918025413E-6</v>
      </c>
      <c r="BB3" s="5">
        <f t="shared" ref="BB3" si="43">_xlfn.POISSON.DIST(6,K3,FALSE) * _xlfn.POISSON.DIST(4,L3,FALSE)</f>
        <v>2.52527978921568E-6</v>
      </c>
      <c r="BC3" s="5">
        <f t="shared" ref="BC3" si="44">_xlfn.POISSON.DIST(6,K3,FALSE) * _xlfn.POISSON.DIST(5,L3,FALSE)</f>
        <v>1.0245821366117411E-6</v>
      </c>
      <c r="BD3" s="5">
        <f t="shared" ref="BD3" si="45">_xlfn.POISSON.DIST(0,K3,FALSE) * _xlfn.POISSON.DIST(6,L3,FALSE)</f>
        <v>7.1924016822788352E-3</v>
      </c>
      <c r="BE3" s="5">
        <f t="shared" ref="BE3" si="46">_xlfn.POISSON.DIST(1,K3,FALSE) * _xlfn.POISSON.DIST(6,L3,FALSE)</f>
        <v>4.1072470792756196E-3</v>
      </c>
      <c r="BF3" s="5">
        <f t="shared" ref="BF3" si="47">_xlfn.POISSON.DIST(2,K3,FALSE) * _xlfn.POISSON.DIST(6,L3,FALSE)</f>
        <v>1.1727291741632259E-3</v>
      </c>
      <c r="BG3" s="5">
        <f t="shared" ref="BG3" si="48">_xlfn.POISSON.DIST(3,K3,FALSE) * _xlfn.POISSON.DIST(6,L3,FALSE)</f>
        <v>2.2323041677121242E-4</v>
      </c>
      <c r="BH3" s="5">
        <f t="shared" ref="BH3" si="49">_xlfn.POISSON.DIST(4,K3,FALSE) * _xlfn.POISSON.DIST(6,L3,FALSE)</f>
        <v>3.1869134879802181E-5</v>
      </c>
      <c r="BI3" s="5">
        <f t="shared" ref="BI3" si="50">_xlfn.POISSON.DIST(5,K3,FALSE) * _xlfn.POISSON.DIST(6,L3,FALSE)</f>
        <v>3.639797022922553E-6</v>
      </c>
      <c r="BJ3" s="8">
        <f t="shared" ref="BJ3" si="51">SUM(N3,Q3,T3,W3,X3,Y3,AD3,AE3,AF3,AG3,AM3,AN3,AO3,AP3,AQ3,AX3,AY3,AZ3,BA3,BB3,BC3)</f>
        <v>9.3273727625842573E-2</v>
      </c>
      <c r="BK3" s="8">
        <f t="shared" ref="BK3" si="52">SUM(M3,P3,S3,V3,AC3,AL3,AY3)</f>
        <v>0.18875055353595002</v>
      </c>
      <c r="BL3" s="8">
        <f t="shared" ref="BL3" si="53">SUM(O3,R3,U3,AA3,AB3,AH3,AI3,AJ3,AK3,AR3,AS3,AT3,AU3,AV3,BD3,BE3,BF3,BG3,BH3,BI3)</f>
        <v>0.60971255327443319</v>
      </c>
      <c r="BM3" s="8">
        <f t="shared" ref="BM3" si="54">SUM(S3:BI3)</f>
        <v>0.47660536366894046</v>
      </c>
      <c r="BN3" s="8">
        <f t="shared" ref="BN3" si="55">SUM(M3:R3)</f>
        <v>0.51850379813937653</v>
      </c>
    </row>
    <row r="4" spans="1:88" x14ac:dyDescent="0.25">
      <c r="A4" t="s">
        <v>185</v>
      </c>
      <c r="B4" t="s">
        <v>746</v>
      </c>
      <c r="C4" t="s">
        <v>188</v>
      </c>
      <c r="D4" s="11">
        <v>44722</v>
      </c>
      <c r="E4" s="1">
        <f>VLOOKUP(A4,home!$A$2:$E$670,3,FALSE)</f>
        <v>1.78481012658228</v>
      </c>
      <c r="F4">
        <f>VLOOKUP(B4,home!$B$2:$E$670,3,FALSE)</f>
        <v>1.625</v>
      </c>
      <c r="G4">
        <f>VLOOKUP(C4,away!$B$2:$E$670,4,FALSE)</f>
        <v>0.9052</v>
      </c>
      <c r="H4">
        <f>VLOOKUP(A4,away!$A$2:$E$670,3,FALSE)</f>
        <v>1.4127000000000001</v>
      </c>
      <c r="I4">
        <f>VLOOKUP(C4,away!$B$2:$E$670,3,FALSE)</f>
        <v>2.8315000000000001</v>
      </c>
      <c r="J4">
        <f>VLOOKUP(B4,home!$B$2:$E$670,4,FALSE)</f>
        <v>0.92959999999999998</v>
      </c>
      <c r="K4" s="3">
        <f t="shared" ref="K4" si="56">E4*F4*G4</f>
        <v>2.6253664556962049</v>
      </c>
      <c r="L4" s="3">
        <f t="shared" ref="L4" si="57">H4*I4*J4</f>
        <v>3.7184558224800002</v>
      </c>
      <c r="M4" s="5">
        <f t="shared" si="2"/>
        <v>1.7575714545539824E-3</v>
      </c>
      <c r="N4" s="5">
        <f t="shared" ref="N4" si="58">_xlfn.POISSON.DIST(1,K4,FALSE) * _xlfn.POISSON.DIST(0,L4,FALSE)</f>
        <v>4.6142691402752123E-3</v>
      </c>
      <c r="O4" s="5">
        <f t="shared" ref="O4" si="59">_xlfn.POISSON.DIST(0,K4,FALSE) * _xlfn.POISSON.DIST(1,L4,FALSE)</f>
        <v>6.5354518086108999E-3</v>
      </c>
      <c r="P4" s="5">
        <f t="shared" ref="P4" si="60">_xlfn.POISSON.DIST(1,K4,FALSE) * _xlfn.POISSON.DIST(1,L4,FALSE)</f>
        <v>1.7157955951146147E-2</v>
      </c>
      <c r="Q4" s="5">
        <f t="shared" ref="Q4" si="61">_xlfn.POISSON.DIST(2,K4,FALSE) * _xlfn.POISSON.DIST(0,L4,FALSE)</f>
        <v>6.0570737092163545E-3</v>
      </c>
      <c r="R4" s="5">
        <f t="shared" ref="R4" si="62">_xlfn.POISSON.DIST(0,K4,FALSE) * _xlfn.POISSON.DIST(2,L4,FALSE)</f>
        <v>1.2150894415133322E-2</v>
      </c>
      <c r="S4" s="5">
        <f t="shared" ref="S4" si="63">_xlfn.POISSON.DIST(2,K4,FALSE) * _xlfn.POISSON.DIST(2,L4,FALSE)</f>
        <v>4.1875317737249555E-2</v>
      </c>
      <c r="T4" s="5">
        <f t="shared" ref="T4" si="64">_xlfn.POISSON.DIST(2,K4,FALSE) * _xlfn.POISSON.DIST(1,L4,FALSE)</f>
        <v>2.2522961001226086E-2</v>
      </c>
      <c r="U4" s="5">
        <f t="shared" ref="U4" si="65">_xlfn.POISSON.DIST(1,K4,FALSE) * _xlfn.POISSON.DIST(2,L4,FALSE)</f>
        <v>3.1900550604197372E-2</v>
      </c>
      <c r="V4" s="5">
        <f t="shared" ref="V4" si="66">_xlfn.POISSON.DIST(3,K4,FALSE) * _xlfn.POISSON.DIST(3,L4,FALSE)</f>
        <v>4.5422199877899694E-2</v>
      </c>
      <c r="W4" s="5">
        <f t="shared" ref="W4" si="67">_xlfn.POISSON.DIST(3,K4,FALSE) * _xlfn.POISSON.DIST(0,L4,FALSE)</f>
        <v>5.3006793786186694E-3</v>
      </c>
      <c r="X4" s="5">
        <f t="shared" ref="X4" si="68">_xlfn.POISSON.DIST(3,K4,FALSE) * _xlfn.POISSON.DIST(1,L4,FALSE)</f>
        <v>1.971034209852426E-2</v>
      </c>
      <c r="Y4" s="5">
        <f t="shared" ref="Y4" si="69">_xlfn.POISSON.DIST(3,K4,FALSE) * _xlfn.POISSON.DIST(2,L4,FALSE)</f>
        <v>3.6646018169665097E-2</v>
      </c>
      <c r="Z4" s="5">
        <f t="shared" ref="Z4" si="70">_xlfn.POISSON.DIST(0,K4,FALSE) * _xlfn.POISSON.DIST(3,L4,FALSE)</f>
        <v>1.5060854695430743E-2</v>
      </c>
      <c r="AA4" s="5">
        <f t="shared" ref="AA4" si="71">_xlfn.POISSON.DIST(1,K4,FALSE) * _xlfn.POISSON.DIST(3,L4,FALSE)</f>
        <v>3.9540262711498547E-2</v>
      </c>
      <c r="AB4" s="5">
        <f t="shared" ref="AB4" si="72">_xlfn.POISSON.DIST(2,K4,FALSE) * _xlfn.POISSON.DIST(3,L4,FALSE)</f>
        <v>5.1903839686091892E-2</v>
      </c>
      <c r="AC4" s="5">
        <f t="shared" ref="AC4" si="73">_xlfn.POISSON.DIST(4,K4,FALSE) * _xlfn.POISSON.DIST(4,L4,FALSE)</f>
        <v>2.7714097437184091E-2</v>
      </c>
      <c r="AD4" s="5">
        <f t="shared" ref="AD4" si="74">_xlfn.POISSON.DIST(4,K4,FALSE) * _xlfn.POISSON.DIST(0,L4,FALSE)</f>
        <v>3.4790564582565147E-3</v>
      </c>
      <c r="AE4" s="5">
        <f t="shared" ref="AE4" si="75">_xlfn.POISSON.DIST(4,K4,FALSE) * _xlfn.POISSON.DIST(1,L4,FALSE)</f>
        <v>1.2936717743940585E-2</v>
      </c>
      <c r="AF4" s="5">
        <f t="shared" ref="AF4" si="76">_xlfn.POISSON.DIST(4,K4,FALSE) * _xlfn.POISSON.DIST(2,L4,FALSE)</f>
        <v>2.4052306709368098E-2</v>
      </c>
      <c r="AG4" s="5">
        <f t="shared" ref="AG4" si="77">_xlfn.POISSON.DIST(4,K4,FALSE) * _xlfn.POISSON.DIST(3,L4,FALSE)</f>
        <v>2.9812479975841532E-2</v>
      </c>
      <c r="AH4" s="5">
        <f t="shared" ref="AH4" si="78">_xlfn.POISSON.DIST(0,K4,FALSE) * _xlfn.POISSON.DIST(4,L4,FALSE)</f>
        <v>1.4000780708437424E-2</v>
      </c>
      <c r="AI4" s="5">
        <f t="shared" ref="AI4" si="79">_xlfn.POISSON.DIST(1,K4,FALSE) * _xlfn.POISSON.DIST(4,L4,FALSE)</f>
        <v>3.6757180025490159E-2</v>
      </c>
      <c r="AJ4" s="5">
        <f t="shared" ref="AJ4" si="80">_xlfn.POISSON.DIST(2,K4,FALSE) * _xlfn.POISSON.DIST(4,L4,FALSE)</f>
        <v>4.8250533722454227E-2</v>
      </c>
      <c r="AK4" s="5">
        <f t="shared" ref="AK4" si="81">_xlfn.POISSON.DIST(3,K4,FALSE) * _xlfn.POISSON.DIST(4,L4,FALSE)</f>
        <v>4.2225110901456621E-2</v>
      </c>
      <c r="AL4" s="5">
        <f t="shared" ref="AL4" si="82">_xlfn.POISSON.DIST(5,K4,FALSE) * _xlfn.POISSON.DIST(5,L4,FALSE)</f>
        <v>1.0822143516745909E-2</v>
      </c>
      <c r="AM4" s="5">
        <f t="shared" ref="AM4" si="83">_xlfn.POISSON.DIST(5,K4,FALSE) * _xlfn.POISSON.DIST(0,L4,FALSE)</f>
        <v>1.8267596245959779E-3</v>
      </c>
      <c r="AN4" s="5">
        <f t="shared" ref="AN4" si="84">_xlfn.POISSON.DIST(5,K4,FALSE) * _xlfn.POISSON.DIST(1,L4,FALSE)</f>
        <v>6.7927249623502932E-3</v>
      </c>
      <c r="AO4" s="5">
        <f t="shared" ref="AO4" si="85">_xlfn.POISSON.DIST(5,K4,FALSE) * _xlfn.POISSON.DIST(2,L4,FALSE)</f>
        <v>1.2629223843378343E-2</v>
      </c>
      <c r="AP4" s="5">
        <f t="shared" ref="AP4" si="86">_xlfn.POISSON.DIST(5,K4,FALSE) * _xlfn.POISSON.DIST(3,L4,FALSE)</f>
        <v>1.5653736977937819E-2</v>
      </c>
      <c r="AQ4" s="5">
        <f t="shared" ref="AQ4" si="87">_xlfn.POISSON.DIST(5,K4,FALSE) * _xlfn.POISSON.DIST(4,L4,FALSE)</f>
        <v>1.4551932352295842E-2</v>
      </c>
      <c r="AR4" s="5">
        <f t="shared" ref="AR4" si="88">_xlfn.POISSON.DIST(0,K4,FALSE) * _xlfn.POISSON.DIST(5,L4,FALSE)</f>
        <v>1.0412256908910959E-2</v>
      </c>
      <c r="AS4" s="5">
        <f t="shared" ref="AS4" si="89">_xlfn.POISSON.DIST(1,K4,FALSE) * _xlfn.POISSON.DIST(5,L4,FALSE)</f>
        <v>2.7335990016745883E-2</v>
      </c>
      <c r="AT4" s="5">
        <f t="shared" ref="AT4" si="90">_xlfn.POISSON.DIST(2,K4,FALSE) * _xlfn.POISSON.DIST(5,L4,FALSE)</f>
        <v>3.5883495611605497E-2</v>
      </c>
      <c r="AU4" s="5">
        <f t="shared" ref="AU4" si="91">_xlfn.POISSON.DIST(3,K4,FALSE) * _xlfn.POISSON.DIST(5,L4,FALSE)</f>
        <v>3.1402441897277013E-2</v>
      </c>
      <c r="AV4" s="5">
        <f t="shared" ref="AV4" si="92">_xlfn.POISSON.DIST(4,K4,FALSE) * _xlfn.POISSON.DIST(5,L4,FALSE)</f>
        <v>2.0610729396015045E-2</v>
      </c>
      <c r="AW4" s="5">
        <f t="shared" ref="AW4" si="93">_xlfn.POISSON.DIST(6,K4,FALSE) * _xlfn.POISSON.DIST(6,L4,FALSE)</f>
        <v>2.9346975288003876E-3</v>
      </c>
      <c r="AX4" s="5">
        <f t="shared" ref="AX4" si="94">_xlfn.POISSON.DIST(6,K4,FALSE) * _xlfn.POISSON.DIST(0,L4,FALSE)</f>
        <v>7.9931890683907923E-4</v>
      </c>
      <c r="AY4" s="5">
        <f t="shared" ref="AY4" si="95">_xlfn.POISSON.DIST(6,K4,FALSE) * _xlfn.POISSON.DIST(1,L4,FALSE)</f>
        <v>2.9722320431541231E-3</v>
      </c>
      <c r="AZ4" s="5">
        <f t="shared" ref="AZ4" si="96">_xlfn.POISSON.DIST(6,K4,FALSE) * _xlfn.POISSON.DIST(2,L4,FALSE)</f>
        <v>5.5260567733140366E-3</v>
      </c>
      <c r="BA4" s="5">
        <f t="shared" ref="BA4" si="97">_xlfn.POISSON.DIST(6,K4,FALSE) * _xlfn.POISSON.DIST(3,L4,FALSE)</f>
        <v>6.8494659946948758E-3</v>
      </c>
      <c r="BB4" s="5">
        <f t="shared" ref="BB4" si="98">_xlfn.POISSON.DIST(6,K4,FALSE) * _xlfn.POISSON.DIST(4,L4,FALSE)</f>
        <v>6.3673591772129825E-3</v>
      </c>
      <c r="BC4" s="5">
        <f t="shared" ref="BC4" si="99">_xlfn.POISSON.DIST(6,K4,FALSE) * _xlfn.POISSON.DIST(5,L4,FALSE)</f>
        <v>4.7353487612658146E-3</v>
      </c>
      <c r="BD4" s="5">
        <f t="shared" ref="BD4" si="100">_xlfn.POISSON.DIST(0,K4,FALSE) * _xlfn.POISSON.DIST(6,L4,FALSE)</f>
        <v>6.4529195546829277E-3</v>
      </c>
      <c r="BE4" s="5">
        <f t="shared" ref="BE4" si="101">_xlfn.POISSON.DIST(1,K4,FALSE) * _xlfn.POISSON.DIST(6,L4,FALSE)</f>
        <v>1.6941278540170648E-2</v>
      </c>
      <c r="BF4" s="5">
        <f t="shared" ref="BF4" si="102">_xlfn.POISSON.DIST(2,K4,FALSE) * _xlfn.POISSON.DIST(6,L4,FALSE)</f>
        <v>2.2238532197984998E-2</v>
      </c>
      <c r="BG4" s="5">
        <f t="shared" ref="BG4" si="103">_xlfn.POISSON.DIST(3,K4,FALSE) * _xlfn.POISSON.DIST(6,L4,FALSE)</f>
        <v>1.9461432152169937E-2</v>
      </c>
      <c r="BH4" s="5">
        <f t="shared" ref="BH4" si="104">_xlfn.POISSON.DIST(4,K4,FALSE) * _xlfn.POISSON.DIST(6,L4,FALSE)</f>
        <v>1.277334778802864E-2</v>
      </c>
      <c r="BI4" s="5">
        <f t="shared" ref="BI4" si="105">_xlfn.POISSON.DIST(5,K4,FALSE) * _xlfn.POISSON.DIST(6,L4,FALSE)</f>
        <v>6.7069437619263353E-3</v>
      </c>
      <c r="BJ4" s="8">
        <f t="shared" ref="BJ4" si="106">SUM(N4,Q4,T4,W4,X4,Y4,AD4,AE4,AF4,AG4,AM4,AN4,AO4,AP4,AQ4,AX4,AY4,AZ4,BA4,BB4,BC4)</f>
        <v>0.24383606380197154</v>
      </c>
      <c r="BK4" s="8">
        <f t="shared" ref="BK4" si="107">SUM(M4,P4,S4,V4,AC4,AL4,AY4)</f>
        <v>0.14772151801793348</v>
      </c>
      <c r="BL4" s="8">
        <f t="shared" ref="BL4" si="108">SUM(O4,R4,U4,AA4,AB4,AH4,AI4,AJ4,AK4,AR4,AS4,AT4,AU4,AV4,BD4,BE4,BF4,BG4,BH4,BI4)</f>
        <v>0.49348397240888825</v>
      </c>
      <c r="BM4" s="8">
        <f t="shared" ref="BM4" si="109">SUM(S4:BI4)</f>
        <v>0.8517916579309347</v>
      </c>
      <c r="BN4" s="8">
        <f t="shared" ref="BN4" si="110">SUM(M4:R4)</f>
        <v>4.8273216478935912E-2</v>
      </c>
    </row>
    <row r="5" spans="1:88" x14ac:dyDescent="0.25">
      <c r="A5" t="s">
        <v>841</v>
      </c>
      <c r="B5" t="s">
        <v>24</v>
      </c>
      <c r="C5" t="s">
        <v>333</v>
      </c>
      <c r="D5" s="11">
        <v>44722</v>
      </c>
      <c r="E5" s="1">
        <f>VLOOKUP(A5,home!$A$2:$E$670,3,FALSE)</f>
        <v>1.72151898734177</v>
      </c>
      <c r="F5">
        <f>VLOOKUP(B5,home!$B$2:$E$670,3,FALSE)</f>
        <v>1.1599999999999999</v>
      </c>
      <c r="G5">
        <f>VLOOKUP(C5,away!$B$2:$E$670,4,FALSE)</f>
        <v>1.1111</v>
      </c>
      <c r="H5">
        <f>VLOOKUP(A5,away!$A$2:$E$670,3,FALSE)</f>
        <v>1.0286</v>
      </c>
      <c r="I5">
        <f>VLOOKUP(C5,away!$B$2:$E$670,3,FALSE)</f>
        <v>1.1537999999999999</v>
      </c>
      <c r="J5">
        <f>VLOOKUP(B5,home!$B$2:$E$670,4,FALSE)</f>
        <v>0.34</v>
      </c>
      <c r="K5" s="3">
        <f t="shared" ref="K5" si="111">E5*F5*G5</f>
        <v>2.2188245063291108</v>
      </c>
      <c r="L5" s="3">
        <f t="shared" ref="L5" si="112">H5*I5*J5</f>
        <v>0.40351155119999998</v>
      </c>
      <c r="M5" s="5">
        <f t="shared" si="2"/>
        <v>7.2632989645601609E-2</v>
      </c>
      <c r="N5" s="5">
        <f t="shared" ref="N5" si="113">_xlfn.POISSON.DIST(1,K5,FALSE) * _xlfn.POISSON.DIST(0,L5,FALSE)</f>
        <v>0.16115985739360941</v>
      </c>
      <c r="O5" s="5">
        <f t="shared" ref="O5" si="114">_xlfn.POISSON.DIST(0,K5,FALSE) * _xlfn.POISSON.DIST(1,L5,FALSE)</f>
        <v>2.9308250320190243E-2</v>
      </c>
      <c r="P5" s="5">
        <f t="shared" ref="P5" si="115">_xlfn.POISSON.DIST(1,K5,FALSE) * _xlfn.POISSON.DIST(1,L5,FALSE)</f>
        <v>6.5029864048066127E-2</v>
      </c>
      <c r="Q5" s="5">
        <f t="shared" ref="Q5" si="116">_xlfn.POISSON.DIST(2,K5,FALSE) * _xlfn.POISSON.DIST(0,L5,FALSE)</f>
        <v>0.17879272051072265</v>
      </c>
      <c r="R5" s="5">
        <f t="shared" ref="R5" si="117">_xlfn.POISSON.DIST(0,K5,FALSE) * _xlfn.POISSON.DIST(2,L5,FALSE)</f>
        <v>5.9131087748289287E-3</v>
      </c>
      <c r="S5" s="5">
        <f t="shared" ref="S5" si="118">_xlfn.POISSON.DIST(2,K5,FALSE) * _xlfn.POISSON.DIST(2,L5,FALSE)</f>
        <v>1.4555655903550046E-2</v>
      </c>
      <c r="T5" s="5">
        <f t="shared" ref="T5" si="119">_xlfn.POISSON.DIST(2,K5,FALSE) * _xlfn.POISSON.DIST(1,L5,FALSE)</f>
        <v>7.2144927996549757E-2</v>
      </c>
      <c r="U5" s="5">
        <f t="shared" ref="U5" si="120">_xlfn.POISSON.DIST(1,K5,FALSE) * _xlfn.POISSON.DIST(2,L5,FALSE)</f>
        <v>1.3120150658180132E-2</v>
      </c>
      <c r="V5" s="5">
        <f t="shared" ref="V5" si="121">_xlfn.POISSON.DIST(3,K5,FALSE) * _xlfn.POISSON.DIST(3,L5,FALSE)</f>
        <v>1.4479987815099302E-3</v>
      </c>
      <c r="W5" s="5">
        <f t="shared" ref="W5" si="122">_xlfn.POISSON.DIST(3,K5,FALSE) * _xlfn.POISSON.DIST(0,L5,FALSE)</f>
        <v>0.13223655660748096</v>
      </c>
      <c r="X5" s="5">
        <f t="shared" ref="X5" si="123">_xlfn.POISSON.DIST(3,K5,FALSE) * _xlfn.POISSON.DIST(1,L5,FALSE)</f>
        <v>5.3358978082031251E-2</v>
      </c>
      <c r="Y5" s="5">
        <f t="shared" ref="Y5" si="124">_xlfn.POISSON.DIST(3,K5,FALSE) * _xlfn.POISSON.DIST(2,L5,FALSE)</f>
        <v>1.0765482008163612E-2</v>
      </c>
      <c r="Z5" s="5">
        <f t="shared" ref="Z5" si="125">_xlfn.POISSON.DIST(0,K5,FALSE) * _xlfn.POISSON.DIST(3,L5,FALSE)</f>
        <v>7.9533589804851759E-4</v>
      </c>
      <c r="AA5" s="5">
        <f t="shared" ref="AA5" si="126">_xlfn.POISSON.DIST(1,K5,FALSE) * _xlfn.POISSON.DIST(3,L5,FALSE)</f>
        <v>1.7647107813533222E-3</v>
      </c>
      <c r="AB5" s="5">
        <f t="shared" ref="AB5" si="127">_xlfn.POISSON.DIST(2,K5,FALSE) * _xlfn.POISSON.DIST(3,L5,FALSE)</f>
        <v>1.957791764124972E-3</v>
      </c>
      <c r="AC5" s="5">
        <f t="shared" ref="AC5" si="128">_xlfn.POISSON.DIST(4,K5,FALSE) * _xlfn.POISSON.DIST(4,L5,FALSE)</f>
        <v>8.1026511130485288E-5</v>
      </c>
      <c r="AD5" s="5">
        <f t="shared" ref="AD5" si="129">_xlfn.POISSON.DIST(4,K5,FALSE) * _xlfn.POISSON.DIST(0,L5,FALSE)</f>
        <v>7.3352428108313897E-2</v>
      </c>
      <c r="AE5" s="5">
        <f t="shared" ref="AE5" si="130">_xlfn.POISSON.DIST(4,K5,FALSE) * _xlfn.POISSON.DIST(1,L5,FALSE)</f>
        <v>2.9598552050272221E-2</v>
      </c>
      <c r="AF5" s="5">
        <f t="shared" ref="AF5" si="131">_xlfn.POISSON.DIST(4,K5,FALSE) * _xlfn.POISSON.DIST(2,L5,FALSE)</f>
        <v>5.9716788255396403E-3</v>
      </c>
      <c r="AG5" s="5">
        <f t="shared" ref="AG5" si="132">_xlfn.POISSON.DIST(4,K5,FALSE) * _xlfn.POISSON.DIST(3,L5,FALSE)</f>
        <v>8.0321379538723155E-4</v>
      </c>
      <c r="AH5" s="5">
        <f t="shared" ref="AH5" si="133">_xlfn.POISSON.DIST(0,K5,FALSE) * _xlfn.POISSON.DIST(4,L5,FALSE)</f>
        <v>8.0231805486650576E-5</v>
      </c>
      <c r="AI5" s="5">
        <f t="shared" ref="AI5" si="134">_xlfn.POISSON.DIST(1,K5,FALSE) * _xlfn.POISSON.DIST(4,L5,FALSE)</f>
        <v>1.7802029620081074E-4</v>
      </c>
      <c r="AJ5" s="5">
        <f t="shared" ref="AJ5" si="135">_xlfn.POISSON.DIST(2,K5,FALSE) * _xlfn.POISSON.DIST(4,L5,FALSE)</f>
        <v>1.9749789791716297E-4</v>
      </c>
      <c r="AK5" s="5">
        <f t="shared" ref="AK5" si="136">_xlfn.POISSON.DIST(3,K5,FALSE) * _xlfn.POISSON.DIST(4,L5,FALSE)</f>
        <v>1.4607105861569542E-4</v>
      </c>
      <c r="AL5" s="5">
        <f t="shared" ref="AL5" si="137">_xlfn.POISSON.DIST(5,K5,FALSE) * _xlfn.POISSON.DIST(5,L5,FALSE)</f>
        <v>2.9017905107936872E-6</v>
      </c>
      <c r="AM5" s="5">
        <f t="shared" ref="AM5" si="138">_xlfn.POISSON.DIST(5,K5,FALSE) * _xlfn.POISSON.DIST(0,L5,FALSE)</f>
        <v>3.2551233017094207E-2</v>
      </c>
      <c r="AN5" s="5">
        <f t="shared" ref="AN5" si="139">_xlfn.POISSON.DIST(5,K5,FALSE) * _xlfn.POISSON.DIST(1,L5,FALSE)</f>
        <v>1.3134798528200339E-2</v>
      </c>
      <c r="AO5" s="5">
        <f t="shared" ref="AO5" si="140">_xlfn.POISSON.DIST(5,K5,FALSE) * _xlfn.POISSON.DIST(2,L5,FALSE)</f>
        <v>2.6500214644067971E-3</v>
      </c>
      <c r="AP5" s="5">
        <f t="shared" ref="AP5" si="141">_xlfn.POISSON.DIST(5,K5,FALSE) * _xlfn.POISSON.DIST(3,L5,FALSE)</f>
        <v>3.5643809060536077E-4</v>
      </c>
      <c r="AQ5" s="5">
        <f t="shared" ref="AQ5" si="142">_xlfn.POISSON.DIST(5,K5,FALSE) * _xlfn.POISSON.DIST(4,L5,FALSE)</f>
        <v>3.5956721711733811E-5</v>
      </c>
      <c r="AR5" s="5">
        <f t="shared" ref="AR5" si="143">_xlfn.POISSON.DIST(0,K5,FALSE) * _xlfn.POISSON.DIST(5,L5,FALSE)</f>
        <v>6.4748920574990124E-6</v>
      </c>
      <c r="AS5" s="5">
        <f t="shared" ref="AS5" si="144">_xlfn.POISSON.DIST(1,K5,FALSE) * _xlfn.POISSON.DIST(5,L5,FALSE)</f>
        <v>1.4366649173014528E-5</v>
      </c>
      <c r="AT5" s="5">
        <f t="shared" ref="AT5" si="145">_xlfn.POISSON.DIST(2,K5,FALSE) * _xlfn.POISSON.DIST(5,L5,FALSE)</f>
        <v>1.5938536629458743E-5</v>
      </c>
      <c r="AU5" s="5">
        <f t="shared" ref="AU5" si="146">_xlfn.POISSON.DIST(3,K5,FALSE) * _xlfn.POISSON.DIST(5,L5,FALSE)</f>
        <v>1.1788271889489082E-5</v>
      </c>
      <c r="AV5" s="5">
        <f t="shared" ref="AV5" si="147">_xlfn.POISSON.DIST(4,K5,FALSE) * _xlfn.POISSON.DIST(5,L5,FALSE)</f>
        <v>6.53902663891724E-6</v>
      </c>
      <c r="AW5" s="5">
        <f t="shared" ref="AW5" si="148">_xlfn.POISSON.DIST(6,K5,FALSE) * _xlfn.POISSON.DIST(6,L5,FALSE)</f>
        <v>7.2167636272604152E-8</v>
      </c>
      <c r="AX5" s="5">
        <f t="shared" ref="AX5" si="149">_xlfn.POISSON.DIST(6,K5,FALSE) * _xlfn.POISSON.DIST(0,L5,FALSE)</f>
        <v>1.2037578921592981E-2</v>
      </c>
      <c r="AY5" s="5">
        <f t="shared" ref="AY5" si="150">_xlfn.POISSON.DIST(6,K5,FALSE) * _xlfn.POISSON.DIST(1,L5,FALSE)</f>
        <v>4.8573021433444066E-3</v>
      </c>
      <c r="AZ5" s="5">
        <f t="shared" ref="AZ5" si="151">_xlfn.POISSON.DIST(6,K5,FALSE) * _xlfn.POISSON.DIST(2,L5,FALSE)</f>
        <v>9.7998876125399278E-4</v>
      </c>
      <c r="BA5" s="5">
        <f t="shared" ref="BA5" si="152">_xlfn.POISSON.DIST(6,K5,FALSE) * _xlfn.POISSON.DIST(3,L5,FALSE)</f>
        <v>1.3181226173738839E-4</v>
      </c>
      <c r="BB5" s="5">
        <f t="shared" ref="BB5" si="153">_xlfn.POISSON.DIST(6,K5,FALSE) * _xlfn.POISSON.DIST(4,L5,FALSE)</f>
        <v>1.3296942550208496E-5</v>
      </c>
      <c r="BC5" s="5">
        <f t="shared" ref="BC5" si="154">_xlfn.POISSON.DIST(6,K5,FALSE) * _xlfn.POISSON.DIST(5,L5,FALSE)</f>
        <v>1.0730939829303832E-6</v>
      </c>
      <c r="BD5" s="5">
        <f t="shared" ref="BD5" si="155">_xlfn.POISSON.DIST(0,K5,FALSE) * _xlfn.POISSON.DIST(6,L5,FALSE)</f>
        <v>4.3544895632899725E-7</v>
      </c>
      <c r="BE5" s="5">
        <f t="shared" ref="BE5" si="156">_xlfn.POISSON.DIST(1,K5,FALSE) * _xlfn.POISSON.DIST(6,L5,FALSE)</f>
        <v>9.6618481555821402E-7</v>
      </c>
      <c r="BF5" s="5">
        <f t="shared" ref="BF5" si="157">_xlfn.POISSON.DIST(2,K5,FALSE) * _xlfn.POISSON.DIST(6,L5,FALSE)</f>
        <v>1.0718972732018185E-6</v>
      </c>
      <c r="BG5" s="5">
        <f t="shared" ref="BG5" si="158">_xlfn.POISSON.DIST(3,K5,FALSE) * _xlfn.POISSON.DIST(6,L5,FALSE)</f>
        <v>7.9278397934918178E-7</v>
      </c>
      <c r="BH5" s="5">
        <f t="shared" ref="BH5" si="159">_xlfn.POISSON.DIST(4,K5,FALSE) * _xlfn.POISSON.DIST(6,L5,FALSE)</f>
        <v>4.3976213040126922E-7</v>
      </c>
      <c r="BI5" s="5">
        <f t="shared" ref="BI5" si="160">_xlfn.POISSON.DIST(5,K5,FALSE) * _xlfn.POISSON.DIST(6,L5,FALSE)</f>
        <v>1.9515099837796669E-7</v>
      </c>
      <c r="BJ5" s="8">
        <f t="shared" ref="BJ5" si="161">SUM(N5,Q5,T5,W5,X5,Y5,AD5,AE5,AF5,AG5,AM5,AN5,AO5,AP5,AQ5,AX5,AY5,AZ5,BA5,BB5,BC5)</f>
        <v>0.78493389532455116</v>
      </c>
      <c r="BK5" s="8">
        <f t="shared" ref="BK5" si="162">SUM(M5,P5,S5,V5,AC5,AL5,AY5)</f>
        <v>0.15860773882371337</v>
      </c>
      <c r="BL5" s="8">
        <f t="shared" ref="BL5" si="163">SUM(O5,R5,U5,AA5,AB5,AH5,AI5,AJ5,AK5,AR5,AS5,AT5,AU5,AV5,BD5,BE5,BF5,BG5,BH5,BI5)</f>
        <v>5.2724841961439499E-2</v>
      </c>
      <c r="BM5" s="8">
        <f t="shared" ref="BM5" si="164">SUM(S5:BI5)</f>
        <v>0.4793677913390253</v>
      </c>
      <c r="BN5" s="8">
        <f t="shared" ref="BN5" si="165">SUM(M5:R5)</f>
        <v>0.51283679069301891</v>
      </c>
    </row>
    <row r="6" spans="1:88" x14ac:dyDescent="0.25">
      <c r="A6" t="s">
        <v>28</v>
      </c>
      <c r="B6" t="s">
        <v>842</v>
      </c>
      <c r="C6" t="s">
        <v>767</v>
      </c>
      <c r="D6" s="11">
        <v>44722</v>
      </c>
      <c r="E6" s="1">
        <f>VLOOKUP(A6,home!$A$2:$E$670,3,FALSE)</f>
        <v>1.3611111111111101</v>
      </c>
      <c r="F6">
        <f>VLOOKUP(B6,home!$B$2:$E$670,3,FALSE)</f>
        <v>1.1000000000000001</v>
      </c>
      <c r="G6">
        <f>VLOOKUP(C6,away!$B$2:$E$670,4,FALSE)</f>
        <v>1.3170999999999999</v>
      </c>
      <c r="H6">
        <f>VLOOKUP(A6,away!$A$2:$E$670,3,FALSE)</f>
        <v>1.127</v>
      </c>
      <c r="I6">
        <f>VLOOKUP(C6,away!$B$2:$E$670,3,FALSE)</f>
        <v>1.1368</v>
      </c>
      <c r="J6">
        <f>VLOOKUP(B6,home!$B$2:$E$670,4,FALSE)</f>
        <v>1.07</v>
      </c>
      <c r="K6" s="3">
        <f t="shared" ref="K6" si="166">E6*F6*G6</f>
        <v>1.9719913888888874</v>
      </c>
      <c r="L6" s="3">
        <f t="shared" ref="L6" si="167">H6*I6*J6</f>
        <v>1.3708557520000002</v>
      </c>
      <c r="M6" s="5">
        <f t="shared" si="2"/>
        <v>3.5336207203809818E-2</v>
      </c>
      <c r="N6" s="5">
        <f t="shared" ref="N6" si="168">_xlfn.POISSON.DIST(1,K6,FALSE) * _xlfn.POISSON.DIST(0,L6,FALSE)</f>
        <v>6.968269632190642E-2</v>
      </c>
      <c r="O6" s="5">
        <f t="shared" ref="O6" si="169">_xlfn.POISSON.DIST(0,K6,FALSE) * _xlfn.POISSON.DIST(1,L6,FALSE)</f>
        <v>4.8440842899206533E-2</v>
      </c>
      <c r="P6" s="5">
        <f t="shared" ref="P6" si="170">_xlfn.POISSON.DIST(1,K6,FALSE) * _xlfn.POISSON.DIST(1,L6,FALSE)</f>
        <v>9.5524925067754687E-2</v>
      </c>
      <c r="Q6" s="5">
        <f t="shared" ref="Q6" si="171">_xlfn.POISSON.DIST(2,K6,FALSE) * _xlfn.POISSON.DIST(0,L6,FALSE)</f>
        <v>6.8706838550679425E-2</v>
      </c>
      <c r="R6" s="5">
        <f t="shared" ref="R6" si="172">_xlfn.POISSON.DIST(0,K6,FALSE) * _xlfn.POISSON.DIST(2,L6,FALSE)</f>
        <v>3.3202704060052823E-2</v>
      </c>
      <c r="S6" s="5">
        <f t="shared" ref="S6" si="173">_xlfn.POISSON.DIST(2,K6,FALSE) * _xlfn.POISSON.DIST(2,L6,FALSE)</f>
        <v>6.4558508335158318E-2</v>
      </c>
      <c r="T6" s="5">
        <f t="shared" ref="T6" si="174">_xlfn.POISSON.DIST(2,K6,FALSE) * _xlfn.POISSON.DIST(1,L6,FALSE)</f>
        <v>9.4187164828934258E-2</v>
      </c>
      <c r="U6" s="5">
        <f t="shared" ref="U6" si="175">_xlfn.POISSON.DIST(1,K6,FALSE) * _xlfn.POISSON.DIST(2,L6,FALSE)</f>
        <v>6.5475446494250258E-2</v>
      </c>
      <c r="V6" s="5">
        <f t="shared" ref="V6" si="176">_xlfn.POISSON.DIST(3,K6,FALSE) * _xlfn.POISSON.DIST(3,L6,FALSE)</f>
        <v>1.9391336847446004E-2</v>
      </c>
      <c r="W6" s="5">
        <f t="shared" ref="W6" si="177">_xlfn.POISSON.DIST(3,K6,FALSE) * _xlfn.POISSON.DIST(0,L6,FALSE)</f>
        <v>4.5163097993239636E-2</v>
      </c>
      <c r="X6" s="5">
        <f t="shared" ref="X6" si="178">_xlfn.POISSON.DIST(3,K6,FALSE) * _xlfn.POISSON.DIST(1,L6,FALSE)</f>
        <v>6.1912092662172222E-2</v>
      </c>
      <c r="Y6" s="5">
        <f t="shared" ref="Y6" si="179">_xlfn.POISSON.DIST(3,K6,FALSE) * _xlfn.POISSON.DIST(2,L6,FALSE)</f>
        <v>4.2436274172147903E-2</v>
      </c>
      <c r="Z6" s="5">
        <f t="shared" ref="Z6" si="180">_xlfn.POISSON.DIST(0,K6,FALSE) * _xlfn.POISSON.DIST(3,L6,FALSE)</f>
        <v>1.5172039280892393E-2</v>
      </c>
      <c r="AA6" s="5">
        <f t="shared" ref="AA6" si="181">_xlfn.POISSON.DIST(1,K6,FALSE) * _xlfn.POISSON.DIST(3,L6,FALSE)</f>
        <v>2.9919130813803745E-2</v>
      </c>
      <c r="AB6" s="5">
        <f t="shared" ref="AB6" si="182">_xlfn.POISSON.DIST(2,K6,FALSE) * _xlfn.POISSON.DIST(3,L6,FALSE)</f>
        <v>2.9500134163930589E-2</v>
      </c>
      <c r="AC6" s="5">
        <f t="shared" ref="AC6" si="183">_xlfn.POISSON.DIST(4,K6,FALSE) * _xlfn.POISSON.DIST(4,L6,FALSE)</f>
        <v>3.2763066304625811E-3</v>
      </c>
      <c r="AD6" s="5">
        <f t="shared" ref="AD6" si="184">_xlfn.POISSON.DIST(4,K6,FALSE) * _xlfn.POISSON.DIST(0,L6,FALSE)</f>
        <v>2.2265310084553375E-2</v>
      </c>
      <c r="AE6" s="5">
        <f t="shared" ref="AE6" si="185">_xlfn.POISSON.DIST(4,K6,FALSE) * _xlfn.POISSON.DIST(1,L6,FALSE)</f>
        <v>3.0522528399473607E-2</v>
      </c>
      <c r="AF6" s="5">
        <f t="shared" ref="AF6" si="186">_xlfn.POISSON.DIST(4,K6,FALSE) * _xlfn.POISSON.DIST(2,L6,FALSE)</f>
        <v>2.0920991811000877E-2</v>
      </c>
      <c r="AG6" s="5">
        <f t="shared" ref="AG6" si="187">_xlfn.POISSON.DIST(4,K6,FALSE) * _xlfn.POISSON.DIST(3,L6,FALSE)</f>
        <v>9.5598873205518207E-3</v>
      </c>
      <c r="AH6" s="5">
        <f t="shared" ref="AH6" si="188">_xlfn.POISSON.DIST(0,K6,FALSE) * _xlfn.POISSON.DIST(4,L6,FALSE)</f>
        <v>5.1996693294453179E-3</v>
      </c>
      <c r="AI6" s="5">
        <f t="shared" ref="AI6" si="189">_xlfn.POISSON.DIST(1,K6,FALSE) * _xlfn.POISSON.DIST(4,L6,FALSE)</f>
        <v>1.0253703142735821E-2</v>
      </c>
      <c r="AJ6" s="5">
        <f t="shared" ref="AJ6" si="190">_xlfn.POISSON.DIST(2,K6,FALSE) * _xlfn.POISSON.DIST(4,L6,FALSE)</f>
        <v>1.0110107150848984E-2</v>
      </c>
      <c r="AK6" s="5">
        <f t="shared" ref="AK6" si="191">_xlfn.POISSON.DIST(3,K6,FALSE) * _xlfn.POISSON.DIST(4,L6,FALSE)</f>
        <v>6.6456814140727219E-3</v>
      </c>
      <c r="AL6" s="5">
        <f t="shared" ref="AL6" si="192">_xlfn.POISSON.DIST(5,K6,FALSE) * _xlfn.POISSON.DIST(5,L6,FALSE)</f>
        <v>3.5427565111196516E-4</v>
      </c>
      <c r="AM6" s="5">
        <f t="shared" ref="AM6" si="193">_xlfn.POISSON.DIST(5,K6,FALSE) * _xlfn.POISSON.DIST(0,L6,FALSE)</f>
        <v>8.781399951536038E-3</v>
      </c>
      <c r="AN6" s="5">
        <f t="shared" ref="AN6" si="194">_xlfn.POISSON.DIST(5,K6,FALSE) * _xlfn.POISSON.DIST(1,L6,FALSE)</f>
        <v>1.2038032634175702E-2</v>
      </c>
      <c r="AO6" s="5">
        <f t="shared" ref="AO6" si="195">_xlfn.POISSON.DIST(5,K6,FALSE) * _xlfn.POISSON.DIST(2,L6,FALSE)</f>
        <v>8.2512031396617374E-3</v>
      </c>
      <c r="AP6" s="5">
        <f t="shared" ref="AP6" si="196">_xlfn.POISSON.DIST(5,K6,FALSE) * _xlfn.POISSON.DIST(3,L6,FALSE)</f>
        <v>3.7704030949752524E-3</v>
      </c>
      <c r="AQ6" s="5">
        <f t="shared" ref="AQ6" si="197">_xlfn.POISSON.DIST(5,K6,FALSE) * _xlfn.POISSON.DIST(4,L6,FALSE)</f>
        <v>1.2921696925263561E-3</v>
      </c>
      <c r="AR6" s="5">
        <f t="shared" ref="AR6" si="198">_xlfn.POISSON.DIST(0,K6,FALSE) * _xlfn.POISSON.DIST(5,L6,FALSE)</f>
        <v>1.4255993217536188E-3</v>
      </c>
      <c r="AS6" s="5">
        <f t="shared" ref="AS6" si="199">_xlfn.POISSON.DIST(1,K6,FALSE) * _xlfn.POISSON.DIST(5,L6,FALSE)</f>
        <v>2.8112695865039746E-3</v>
      </c>
      <c r="AT6" s="5">
        <f t="shared" ref="AT6" si="200">_xlfn.POISSON.DIST(2,K6,FALSE) * _xlfn.POISSON.DIST(5,L6,FALSE)</f>
        <v>2.7718997082155313E-3</v>
      </c>
      <c r="AU6" s="5">
        <f t="shared" ref="AU6" si="201">_xlfn.POISSON.DIST(3,K6,FALSE) * _xlfn.POISSON.DIST(5,L6,FALSE)</f>
        <v>1.822054118488216E-3</v>
      </c>
      <c r="AV6" s="5">
        <f t="shared" ref="AV6" si="202">_xlfn.POISSON.DIST(4,K6,FALSE) * _xlfn.POISSON.DIST(5,L6,FALSE)</f>
        <v>8.9826875793707316E-4</v>
      </c>
      <c r="AW6" s="5">
        <f t="shared" ref="AW6" si="203">_xlfn.POISSON.DIST(6,K6,FALSE) * _xlfn.POISSON.DIST(6,L6,FALSE)</f>
        <v>2.6603303982393371E-5</v>
      </c>
      <c r="AX6" s="5">
        <f t="shared" ref="AX6" si="204">_xlfn.POISSON.DIST(6,K6,FALSE) * _xlfn.POISSON.DIST(0,L6,FALSE)</f>
        <v>2.8861408478030597E-3</v>
      </c>
      <c r="AY6" s="5">
        <f t="shared" ref="AY6" si="205">_xlfn.POISSON.DIST(6,K6,FALSE) * _xlfn.POISSON.DIST(1,L6,FALSE)</f>
        <v>3.9564827822929811E-3</v>
      </c>
      <c r="AZ6" s="5">
        <f t="shared" ref="AZ6" si="206">_xlfn.POISSON.DIST(6,K6,FALSE) * _xlfn.POISSON.DIST(2,L6,FALSE)</f>
        <v>2.7118835898976494E-3</v>
      </c>
      <c r="BA6" s="5">
        <f t="shared" ref="BA6" si="207">_xlfn.POISSON.DIST(6,K6,FALSE) * _xlfn.POISSON.DIST(3,L6,FALSE)</f>
        <v>1.2392004059885344E-3</v>
      </c>
      <c r="BB6" s="5">
        <f t="shared" ref="BB6" si="208">_xlfn.POISSON.DIST(6,K6,FALSE) * _xlfn.POISSON.DIST(4,L6,FALSE)</f>
        <v>4.2469125110752918E-4</v>
      </c>
      <c r="BC6" s="5">
        <f t="shared" ref="BC6" si="209">_xlfn.POISSON.DIST(6,K6,FALSE) * _xlfn.POISSON.DIST(5,L6,FALSE)</f>
        <v>1.164380888809665E-4</v>
      </c>
      <c r="BD6" s="5">
        <f t="shared" ref="BD6" si="210">_xlfn.POISSON.DIST(0,K6,FALSE) * _xlfn.POISSON.DIST(6,L6,FALSE)</f>
        <v>3.2571517171220795E-4</v>
      </c>
      <c r="BE6" s="5">
        <f t="shared" ref="BE6" si="211">_xlfn.POISSON.DIST(1,K6,FALSE) * _xlfn.POISSON.DIST(6,L6,FALSE)</f>
        <v>6.4230751384693934E-4</v>
      </c>
      <c r="BF6" s="5">
        <f t="shared" ref="BF6" si="212">_xlfn.POISSON.DIST(2,K6,FALSE) * _xlfn.POISSON.DIST(6,L6,FALSE)</f>
        <v>6.3331244316239732E-4</v>
      </c>
      <c r="BG6" s="5">
        <f t="shared" ref="BG6" si="213">_xlfn.POISSON.DIST(3,K6,FALSE) * _xlfn.POISSON.DIST(6,L6,FALSE)</f>
        <v>4.1629556146414353E-4</v>
      </c>
      <c r="BH6" s="5">
        <f t="shared" ref="BH6" si="214">_xlfn.POISSON.DIST(4,K6,FALSE) * _xlfn.POISSON.DIST(6,L6,FALSE)</f>
        <v>2.052328156099888E-4</v>
      </c>
      <c r="BI6" s="5">
        <f t="shared" ref="BI6" si="215">_xlfn.POISSON.DIST(5,K6,FALSE) * _xlfn.POISSON.DIST(6,L6,FALSE)</f>
        <v>8.0943469020063795E-5</v>
      </c>
      <c r="BJ6" s="8">
        <f t="shared" ref="BJ6" si="216">SUM(N6,Q6,T6,W6,X6,Y6,AD6,AE6,AF6,AG6,AM6,AN6,AO6,AP6,AQ6,AX6,AY6,AZ6,BA6,BB6,BC6)</f>
        <v>0.51082492762350529</v>
      </c>
      <c r="BK6" s="8">
        <f t="shared" ref="BK6" si="217">SUM(M6,P6,S6,V6,AC6,AL6,AY6)</f>
        <v>0.22239804251803638</v>
      </c>
      <c r="BL6" s="8">
        <f t="shared" ref="BL6" si="218">SUM(O6,R6,U6,AA6,AB6,AH6,AI6,AJ6,AK6,AR6,AS6,AT6,AU6,AV6,BD6,BE6,BF6,BG6,BH6,BI6)</f>
        <v>0.25078031793606093</v>
      </c>
      <c r="BM6" s="8">
        <f t="shared" ref="BM6" si="219">SUM(S6:BI6)</f>
        <v>0.64435123377677495</v>
      </c>
      <c r="BN6" s="8">
        <f t="shared" ref="BN6" si="220">SUM(M6:R6)</f>
        <v>0.35089421410340971</v>
      </c>
    </row>
    <row r="7" spans="1:88" x14ac:dyDescent="0.25">
      <c r="A7" t="s">
        <v>61</v>
      </c>
      <c r="B7" t="s">
        <v>622</v>
      </c>
      <c r="C7" t="s">
        <v>305</v>
      </c>
      <c r="D7" t="s">
        <v>843</v>
      </c>
      <c r="E7" s="1">
        <f>VLOOKUP(A7,home!$A$2:$E$670,3,FALSE)</f>
        <v>1.46835443037975</v>
      </c>
      <c r="F7">
        <f>VLOOKUP(B7,home!$B$2:$E$670,3,FALSE)</f>
        <v>1.3389</v>
      </c>
      <c r="G7">
        <f>VLOOKUP(C7,away!$B$2:$E$670,4,FALSE)</f>
        <v>0.4153</v>
      </c>
      <c r="H7">
        <f>VLOOKUP(A7,away!$A$2:$E$670,3,FALSE)</f>
        <v>1.1493</v>
      </c>
      <c r="I7">
        <f>VLOOKUP(C7,away!$B$2:$E$670,3,FALSE)</f>
        <v>1.9577</v>
      </c>
      <c r="J7">
        <f>VLOOKUP(B7,home!$B$2:$E$670,4,FALSE)</f>
        <v>0.7238</v>
      </c>
      <c r="K7" s="3">
        <f t="shared" ref="K7" si="221">E7*F7*G7</f>
        <v>0.8164713888607612</v>
      </c>
      <c r="L7" s="3">
        <f t="shared" ref="L7" si="222">H7*I7*J7</f>
        <v>1.6285388607179998</v>
      </c>
      <c r="M7" s="5">
        <f t="shared" si="2"/>
        <v>8.6725245999936265E-2</v>
      </c>
      <c r="N7" s="5">
        <f t="shared" ref="N7" si="223">_xlfn.POISSON.DIST(1,K7,FALSE) * _xlfn.POISSON.DIST(0,L7,FALSE)</f>
        <v>7.0808682050859134E-2</v>
      </c>
      <c r="O7" s="5">
        <f t="shared" ref="O7" si="224">_xlfn.POISSON.DIST(0,K7,FALSE) * _xlfn.POISSON.DIST(1,L7,FALSE)</f>
        <v>0.14123543331622448</v>
      </c>
      <c r="P7" s="5">
        <f t="shared" ref="P7" si="225">_xlfn.POISSON.DIST(1,K7,FALSE) * _xlfn.POISSON.DIST(1,L7,FALSE)</f>
        <v>0.11531469039604922</v>
      </c>
      <c r="Q7" s="5">
        <f t="shared" ref="Q7" si="226">_xlfn.POISSON.DIST(2,K7,FALSE) * _xlfn.POISSON.DIST(0,L7,FALSE)</f>
        <v>2.8906631488732501E-2</v>
      </c>
      <c r="R7" s="5">
        <f t="shared" ref="R7" si="227">_xlfn.POISSON.DIST(0,K7,FALSE) * _xlfn.POISSON.DIST(2,L7,FALSE)</f>
        <v>0.11500369583290865</v>
      </c>
      <c r="S7" s="5">
        <f t="shared" ref="S7" si="228">_xlfn.POISSON.DIST(2,K7,FALSE) * _xlfn.POISSON.DIST(2,L7,FALSE)</f>
        <v>3.833219977590626E-2</v>
      </c>
      <c r="T7" s="5">
        <f t="shared" ref="T7" si="229">_xlfn.POISSON.DIST(2,K7,FALSE) * _xlfn.POISSON.DIST(1,L7,FALSE)</f>
        <v>4.7075572711855487E-2</v>
      </c>
      <c r="U7" s="5">
        <f t="shared" ref="U7" si="230">_xlfn.POISSON.DIST(1,K7,FALSE) * _xlfn.POISSON.DIST(2,L7,FALSE)</f>
        <v>9.3897227260815452E-2</v>
      </c>
      <c r="V7" s="5">
        <f t="shared" ref="V7" si="231">_xlfn.POISSON.DIST(3,K7,FALSE) * _xlfn.POISSON.DIST(3,L7,FALSE)</f>
        <v>5.6631795407986706E-3</v>
      </c>
      <c r="W7" s="5">
        <f t="shared" ref="W7" si="232">_xlfn.POISSON.DIST(3,K7,FALSE) * _xlfn.POISSON.DIST(0,L7,FALSE)</f>
        <v>7.8671458529638791E-3</v>
      </c>
      <c r="X7" s="5">
        <f t="shared" ref="X7" si="233">_xlfn.POISSON.DIST(3,K7,FALSE) * _xlfn.POISSON.DIST(1,L7,FALSE)</f>
        <v>1.2811952744488134E-2</v>
      </c>
      <c r="Y7" s="5">
        <f t="shared" ref="Y7" si="234">_xlfn.POISSON.DIST(3,K7,FALSE) * _xlfn.POISSON.DIST(2,L7,FALSE)</f>
        <v>1.043238146304078E-2</v>
      </c>
      <c r="Z7" s="5">
        <f t="shared" ref="Z7" si="235">_xlfn.POISSON.DIST(0,K7,FALSE) * _xlfn.POISSON.DIST(3,L7,FALSE)</f>
        <v>6.2429329263361477E-2</v>
      </c>
      <c r="AA7" s="5">
        <f t="shared" ref="AA7" si="236">_xlfn.POISSON.DIST(1,K7,FALSE) * _xlfn.POISSON.DIST(3,L7,FALSE)</f>
        <v>5.0971761169302507E-2</v>
      </c>
      <c r="AB7" s="5">
        <f t="shared" ref="AB7" si="237">_xlfn.POISSON.DIST(2,K7,FALSE) * _xlfn.POISSON.DIST(3,L7,FALSE)</f>
        <v>2.0808492317289717E-2</v>
      </c>
      <c r="AC7" s="5">
        <f t="shared" ref="AC7" si="238">_xlfn.POISSON.DIST(4,K7,FALSE) * _xlfn.POISSON.DIST(4,L7,FALSE)</f>
        <v>4.7062982344042492E-4</v>
      </c>
      <c r="AD7" s="5">
        <f t="shared" ref="AD7" si="239">_xlfn.POISSON.DIST(4,K7,FALSE) * _xlfn.POISSON.DIST(0,L7,FALSE)</f>
        <v>1.6058248752348989E-3</v>
      </c>
      <c r="AE7" s="5">
        <f t="shared" ref="AE7" si="240">_xlfn.POISSON.DIST(4,K7,FALSE) * _xlfn.POISSON.DIST(1,L7,FALSE)</f>
        <v>2.6151482128276664E-3</v>
      </c>
      <c r="AF7" s="5">
        <f t="shared" ref="AF7" si="241">_xlfn.POISSON.DIST(4,K7,FALSE) * _xlfn.POISSON.DIST(2,L7,FALSE)</f>
        <v>2.1294352455635411E-3</v>
      </c>
      <c r="AG7" s="5">
        <f t="shared" ref="AG7" si="242">_xlfn.POISSON.DIST(4,K7,FALSE) * _xlfn.POISSON.DIST(3,L7,FALSE)</f>
        <v>1.1559560162609345E-3</v>
      </c>
      <c r="AH7" s="5">
        <f t="shared" ref="AH7" si="243">_xlfn.POISSON.DIST(0,K7,FALSE) * _xlfn.POISSON.DIST(4,L7,FALSE)</f>
        <v>2.5417147188485891E-2</v>
      </c>
      <c r="AI7" s="5">
        <f t="shared" ref="AI7" si="244">_xlfn.POISSON.DIST(1,K7,FALSE) * _xlfn.POISSON.DIST(4,L7,FALSE)</f>
        <v>2.0752373465861465E-2</v>
      </c>
      <c r="AJ7" s="5">
        <f t="shared" ref="AJ7" si="245">_xlfn.POISSON.DIST(2,K7,FALSE) * _xlfn.POISSON.DIST(4,L7,FALSE)</f>
        <v>8.4718595929145595E-3</v>
      </c>
      <c r="AK7" s="5">
        <f t="shared" ref="AK7" si="246">_xlfn.POISSON.DIST(3,K7,FALSE) * _xlfn.POISSON.DIST(4,L7,FALSE)</f>
        <v>2.3056769893534377E-3</v>
      </c>
      <c r="AL7" s="5">
        <f t="shared" ref="AL7" si="247">_xlfn.POISSON.DIST(5,K7,FALSE) * _xlfn.POISSON.DIST(5,L7,FALSE)</f>
        <v>2.503101917115104E-5</v>
      </c>
      <c r="AM7" s="5">
        <f t="shared" ref="AM7" si="248">_xlfn.POISSON.DIST(5,K7,FALSE) * _xlfn.POISSON.DIST(0,L7,FALSE)</f>
        <v>2.622220132300394E-4</v>
      </c>
      <c r="AN7" s="5">
        <f t="shared" ref="AN7" si="249">_xlfn.POISSON.DIST(5,K7,FALSE) * _xlfn.POISSON.DIST(1,L7,FALSE)</f>
        <v>4.2703873868082866E-4</v>
      </c>
      <c r="AO7" s="5">
        <f t="shared" ref="AO7" si="250">_xlfn.POISSON.DIST(5,K7,FALSE) * _xlfn.POISSON.DIST(2,L7,FALSE)</f>
        <v>3.477245904868642E-4</v>
      </c>
      <c r="AP7" s="5">
        <f t="shared" ref="AP7" si="251">_xlfn.POISSON.DIST(5,K7,FALSE) * _xlfn.POISSON.DIST(3,L7,FALSE)</f>
        <v>1.8876100281170363E-4</v>
      </c>
      <c r="AQ7" s="5">
        <f t="shared" ref="AQ7" si="252">_xlfn.POISSON.DIST(5,K7,FALSE) * _xlfn.POISSON.DIST(4,L7,FALSE)</f>
        <v>7.6851157116739744E-5</v>
      </c>
      <c r="AR7" s="5">
        <f t="shared" ref="AR7" si="253">_xlfn.POISSON.DIST(0,K7,FALSE) * _xlfn.POISSON.DIST(5,L7,FALSE)</f>
        <v>8.2785623850076973E-3</v>
      </c>
      <c r="AS7" s="5">
        <f t="shared" ref="AS7" si="254">_xlfn.POISSON.DIST(1,K7,FALSE) * _xlfn.POISSON.DIST(5,L7,FALSE)</f>
        <v>6.7592093282576897E-3</v>
      </c>
      <c r="AT7" s="5">
        <f t="shared" ref="AT7" si="255">_xlfn.POISSON.DIST(2,K7,FALSE) * _xlfn.POISSON.DIST(5,L7,FALSE)</f>
        <v>2.7593505139215839E-3</v>
      </c>
      <c r="AU7" s="5">
        <f t="shared" ref="AU7" si="256">_xlfn.POISSON.DIST(3,K7,FALSE) * _xlfn.POISSON.DIST(5,L7,FALSE)</f>
        <v>7.5097691548507033E-4</v>
      </c>
      <c r="AV7" s="5">
        <f t="shared" ref="AV7" si="257">_xlfn.POISSON.DIST(4,K7,FALSE) * _xlfn.POISSON.DIST(5,L7,FALSE)</f>
        <v>1.5328779129711643E-4</v>
      </c>
      <c r="AW7" s="5">
        <f t="shared" ref="AW7" si="258">_xlfn.POISSON.DIST(6,K7,FALSE) * _xlfn.POISSON.DIST(6,L7,FALSE)</f>
        <v>9.2451748454377959E-7</v>
      </c>
      <c r="AX7" s="5">
        <f t="shared" ref="AX7" si="259">_xlfn.POISSON.DIST(6,K7,FALSE) * _xlfn.POISSON.DIST(0,L7,FALSE)</f>
        <v>3.5682795221965841E-5</v>
      </c>
      <c r="AY7" s="5">
        <f t="shared" ref="AY7" si="260">_xlfn.POISSON.DIST(6,K7,FALSE) * _xlfn.POISSON.DIST(1,L7,FALSE)</f>
        <v>5.8110818678013935E-5</v>
      </c>
      <c r="AZ7" s="5">
        <f t="shared" ref="AZ7" si="261">_xlfn.POISSON.DIST(6,K7,FALSE) * _xlfn.POISSON.DIST(2,L7,FALSE)</f>
        <v>4.7317863222641548E-5</v>
      </c>
      <c r="BA7" s="5">
        <f t="shared" ref="BA7" si="262">_xlfn.POISSON.DIST(6,K7,FALSE) * _xlfn.POISSON.DIST(3,L7,FALSE)</f>
        <v>2.5686326354736937E-5</v>
      </c>
      <c r="BB7" s="5">
        <f t="shared" ref="BB7" si="263">_xlfn.POISSON.DIST(6,K7,FALSE) * _xlfn.POISSON.DIST(4,L7,FALSE)</f>
        <v>1.0457795164443505E-5</v>
      </c>
      <c r="BC7" s="5">
        <f t="shared" ref="BC7" si="264">_xlfn.POISSON.DIST(6,K7,FALSE) * _xlfn.POISSON.DIST(5,L7,FALSE)</f>
        <v>3.4061851645450031E-6</v>
      </c>
      <c r="BD7" s="5">
        <f t="shared" ref="BD7" si="265">_xlfn.POISSON.DIST(0,K7,FALSE) * _xlfn.POISSON.DIST(6,L7,FALSE)</f>
        <v>2.2469934258105562E-3</v>
      </c>
      <c r="BE7" s="5">
        <f t="shared" ref="BE7" si="266">_xlfn.POISSON.DIST(1,K7,FALSE) * _xlfn.POISSON.DIST(6,L7,FALSE)</f>
        <v>1.8346058431325443E-3</v>
      </c>
      <c r="BF7" s="5">
        <f t="shared" ref="BF7" si="267">_xlfn.POISSON.DIST(2,K7,FALSE) * _xlfn.POISSON.DIST(6,L7,FALSE)</f>
        <v>7.4895159037724804E-4</v>
      </c>
      <c r="BG7" s="5">
        <f t="shared" ref="BG7" si="268">_xlfn.POISSON.DIST(3,K7,FALSE) * _xlfn.POISSON.DIST(6,L7,FALSE)</f>
        <v>2.0383251506159587E-4</v>
      </c>
      <c r="BH7" s="5">
        <f t="shared" ref="BH7" si="269">_xlfn.POISSON.DIST(4,K7,FALSE) * _xlfn.POISSON.DIST(6,L7,FALSE)</f>
        <v>4.1605854166830798E-5</v>
      </c>
      <c r="BI7" s="5">
        <f t="shared" ref="BI7" si="270">_xlfn.POISSON.DIST(5,K7,FALSE) * _xlfn.POISSON.DIST(6,L7,FALSE)</f>
        <v>6.7939979072661282E-6</v>
      </c>
      <c r="BJ7" s="8">
        <f t="shared" ref="BJ7" si="271">SUM(N7,Q7,T7,W7,X7,Y7,AD7,AE7,AF7,AG7,AM7,AN7,AO7,AP7,AQ7,AX7,AY7,AZ7,BA7,BB7,BC7)</f>
        <v>0.1868919899479595</v>
      </c>
      <c r="BK7" s="8">
        <f t="shared" ref="BK7" si="272">SUM(M7,P7,S7,V7,AC7,AL7,AY7)</f>
        <v>0.24658908737398003</v>
      </c>
      <c r="BL7" s="8">
        <f t="shared" ref="BL7" si="273">SUM(O7,R7,U7,AA7,AB7,AH7,AI7,AJ7,AK7,AR7,AS7,AT7,AU7,AV7,BD7,BE7,BF7,BG7,BH7,BI7)</f>
        <v>0.50264783729358131</v>
      </c>
      <c r="BM7" s="8">
        <f t="shared" ref="BM7" si="274">SUM(S7:BI7)</f>
        <v>0.4405066784929787</v>
      </c>
      <c r="BN7" s="8">
        <f t="shared" ref="BN7" si="275">SUM(M7:R7)</f>
        <v>0.55799437908471039</v>
      </c>
    </row>
    <row r="8" spans="1:88" x14ac:dyDescent="0.25">
      <c r="A8" t="s">
        <v>185</v>
      </c>
      <c r="B8" t="s">
        <v>188</v>
      </c>
      <c r="C8" t="s">
        <v>746</v>
      </c>
      <c r="D8" t="s">
        <v>843</v>
      </c>
      <c r="E8" s="1">
        <f>VLOOKUP(A8,home!$A$2:$E$670,3,FALSE)</f>
        <v>1.78481012658228</v>
      </c>
      <c r="F8">
        <f>VLOOKUP(B8,home!$B$2:$E$670,3,FALSE)</f>
        <v>1.57</v>
      </c>
      <c r="G8">
        <f>VLOOKUP(C8,away!$B$2:$E$678,4,FALSE)</f>
        <v>1.3829</v>
      </c>
      <c r="H8">
        <f>VLOOKUP(A8,away!$A$2:$E$670,3,FALSE)</f>
        <v>1.4127000000000001</v>
      </c>
      <c r="I8">
        <f>VLOOKUP(C8,away!$B$2:$E$679,3,FALSE)</f>
        <v>0.5333</v>
      </c>
      <c r="J8">
        <f>VLOOKUP(B8,home!$B$2:$E$679,4,FALSE)</f>
        <v>1.32</v>
      </c>
      <c r="K8" s="3">
        <f t="shared" ref="K8:K9" si="276">E8*F8*G8</f>
        <v>3.8750958607594974</v>
      </c>
      <c r="L8" s="3">
        <f t="shared" ref="L8:L9" si="277">H8*I8*J8</f>
        <v>0.99447864120000018</v>
      </c>
      <c r="M8" s="5">
        <f t="shared" si="2"/>
        <v>7.6766309845140339E-3</v>
      </c>
      <c r="N8" s="5">
        <f t="shared" ref="N8:N9" si="278">_xlfn.POISSON.DIST(1,K8,FALSE) * _xlfn.POISSON.DIST(0,L8,FALSE)</f>
        <v>2.9747680952668439E-2</v>
      </c>
      <c r="O8" s="5">
        <f t="shared" ref="O8:O9" si="279">_xlfn.POISSON.DIST(0,K8,FALSE) * _xlfn.POISSON.DIST(1,L8,FALSE)</f>
        <v>7.6342455504733349E-3</v>
      </c>
      <c r="P8" s="5">
        <f t="shared" ref="P8:P9" si="280">_xlfn.POISSON.DIST(1,K8,FALSE) * _xlfn.POISSON.DIST(1,L8,FALSE)</f>
        <v>2.9583433332660832E-2</v>
      </c>
      <c r="Q8" s="5">
        <f t="shared" ref="Q8:Q9" si="281">_xlfn.POISSON.DIST(2,K8,FALSE) * _xlfn.POISSON.DIST(0,L8,FALSE)</f>
        <v>5.7637557663439809E-2</v>
      </c>
      <c r="R8" s="5">
        <f t="shared" ref="R8:R9" si="282">_xlfn.POISSON.DIST(0,K8,FALSE) * _xlfn.POISSON.DIST(2,L8,FALSE)</f>
        <v>3.7960470708109342E-3</v>
      </c>
      <c r="S8" s="5">
        <f t="shared" ref="S8:S9" si="283">_xlfn.POISSON.DIST(2,K8,FALSE) * _xlfn.POISSON.DIST(2,L8,FALSE)</f>
        <v>2.8501419747590972E-2</v>
      </c>
      <c r="T8" s="5">
        <f t="shared" ref="T8:T9" si="284">_xlfn.POISSON.DIST(2,K8,FALSE) * _xlfn.POISSON.DIST(1,L8,FALSE)</f>
        <v>5.7319320027224265E-2</v>
      </c>
      <c r="U8" s="5">
        <f t="shared" ref="U8:U9" si="285">_xlfn.POISSON.DIST(1,K8,FALSE) * _xlfn.POISSON.DIST(2,L8,FALSE)</f>
        <v>1.4710046291347667E-2</v>
      </c>
      <c r="V8" s="5">
        <f t="shared" ref="V8:V9" si="286">_xlfn.POISSON.DIST(3,K8,FALSE) * _xlfn.POISSON.DIST(3,L8,FALSE)</f>
        <v>1.2203991462892106E-2</v>
      </c>
      <c r="W8" s="5">
        <f t="shared" ref="W8:W9" si="287">_xlfn.POISSON.DIST(3,K8,FALSE) * _xlfn.POISSON.DIST(0,L8,FALSE)</f>
        <v>7.4450353708627487E-2</v>
      </c>
      <c r="X8" s="5">
        <f t="shared" ref="X8:X9" si="288">_xlfn.POISSON.DIST(3,K8,FALSE) * _xlfn.POISSON.DIST(1,L8,FALSE)</f>
        <v>7.4039286593015244E-2</v>
      </c>
      <c r="Y8" s="5">
        <f t="shared" ref="Y8:Y9" si="289">_xlfn.POISSON.DIST(3,K8,FALSE) * _xlfn.POISSON.DIST(2,L8,FALSE)</f>
        <v>3.6815244563219593E-2</v>
      </c>
      <c r="Z8" s="5">
        <f t="shared" ref="Z8:Z9" si="290">_xlfn.POISSON.DIST(0,K8,FALSE) * _xlfn.POISSON.DIST(3,L8,FALSE)</f>
        <v>1.2583625776370999E-3</v>
      </c>
      <c r="AA8" s="5">
        <f t="shared" ref="AA8:AA9" si="291">_xlfn.POISSON.DIST(1,K8,FALSE) * _xlfn.POISSON.DIST(3,L8,FALSE)</f>
        <v>4.8762756159361773E-3</v>
      </c>
      <c r="AB8" s="5">
        <f t="shared" ref="AB8:AB9" si="292">_xlfn.POISSON.DIST(2,K8,FALSE) * _xlfn.POISSON.DIST(3,L8,FALSE)</f>
        <v>9.4480177276183748E-3</v>
      </c>
      <c r="AC8" s="5">
        <f t="shared" ref="AC8:AC9" si="293">_xlfn.POISSON.DIST(4,K8,FALSE) * _xlfn.POISSON.DIST(4,L8,FALSE)</f>
        <v>2.9394076692231892E-3</v>
      </c>
      <c r="AD8" s="5">
        <f t="shared" ref="AD8:AD9" si="294">_xlfn.POISSON.DIST(4,K8,FALSE) * _xlfn.POISSON.DIST(0,L8,FALSE)</f>
        <v>7.2125564372095732E-2</v>
      </c>
      <c r="AE8" s="5">
        <f t="shared" ref="AE8:AE9" si="295">_xlfn.POISSON.DIST(4,K8,FALSE) * _xlfn.POISSON.DIST(1,L8,FALSE)</f>
        <v>7.1727333252544892E-2</v>
      </c>
      <c r="AF8" s="5">
        <f t="shared" ref="AF8:AF9" si="296">_xlfn.POISSON.DIST(4,K8,FALSE) * _xlfn.POISSON.DIST(2,L8,FALSE)</f>
        <v>3.5665650454945214E-2</v>
      </c>
      <c r="AG8" s="5">
        <f t="shared" ref="AG8:AG9" si="297">_xlfn.POISSON.DIST(4,K8,FALSE) * _xlfn.POISSON.DIST(3,L8,FALSE)</f>
        <v>1.1822909200649363E-2</v>
      </c>
      <c r="AH8" s="5">
        <f t="shared" ref="AH8:AH9" si="298">_xlfn.POISSON.DIST(0,K8,FALSE) * _xlfn.POISSON.DIST(4,L8,FALSE)</f>
        <v>3.1285367658636813E-4</v>
      </c>
      <c r="AI8" s="5">
        <f t="shared" ref="AI8:AI9" si="299">_xlfn.POISSON.DIST(1,K8,FALSE) * _xlfn.POISSON.DIST(4,L8,FALSE)</f>
        <v>1.2123379871632259E-3</v>
      </c>
      <c r="AJ8" s="5">
        <f t="shared" ref="AJ8:AJ9" si="300">_xlfn.POISSON.DIST(2,K8,FALSE) * _xlfn.POISSON.DIST(4,L8,FALSE)</f>
        <v>2.3489629579488583E-3</v>
      </c>
      <c r="AK8" s="5">
        <f t="shared" ref="AK8:AK9" si="301">_xlfn.POISSON.DIST(3,K8,FALSE) * _xlfn.POISSON.DIST(4,L8,FALSE)</f>
        <v>3.0341522118083357E-3</v>
      </c>
      <c r="AL8" s="5">
        <f t="shared" ref="AL8:AL9" si="302">_xlfn.POISSON.DIST(5,K8,FALSE) * _xlfn.POISSON.DIST(5,L8,FALSE)</f>
        <v>4.5310382117048464E-4</v>
      </c>
      <c r="AM8" s="5">
        <f t="shared" ref="AM8:AM9" si="303">_xlfn.POISSON.DIST(5,K8,FALSE) * _xlfn.POISSON.DIST(0,L8,FALSE)</f>
        <v>5.5898695190650154E-2</v>
      </c>
      <c r="AN8" s="5">
        <f t="shared" ref="AN8:AN9" si="304">_xlfn.POISSON.DIST(5,K8,FALSE) * _xlfn.POISSON.DIST(1,L8,FALSE)</f>
        <v>5.5590058438050739E-2</v>
      </c>
      <c r="AO8" s="5">
        <f t="shared" ref="AO8:AO9" si="305">_xlfn.POISSON.DIST(5,K8,FALSE) * _xlfn.POISSON.DIST(2,L8,FALSE)</f>
        <v>2.7641562889850649E-2</v>
      </c>
      <c r="AP8" s="5">
        <f t="shared" ref="AP8:AP9" si="306">_xlfn.POISSON.DIST(5,K8,FALSE) * _xlfn.POISSON.DIST(3,L8,FALSE)</f>
        <v>9.1629813011143424E-3</v>
      </c>
      <c r="AQ8" s="5">
        <f t="shared" ref="AQ8:AQ9" si="307">_xlfn.POISSON.DIST(5,K8,FALSE) * _xlfn.POISSON.DIST(4,L8,FALSE)</f>
        <v>2.2780972984183002E-3</v>
      </c>
      <c r="AR8" s="5">
        <f t="shared" ref="AR8:AR9" si="308">_xlfn.POISSON.DIST(0,K8,FALSE) * _xlfn.POISSON.DIST(5,L8,FALSE)</f>
        <v>6.2225259837207165E-5</v>
      </c>
      <c r="AS8" s="5">
        <f t="shared" ref="AS8:AS9" si="309">_xlfn.POISSON.DIST(1,K8,FALSE) * _xlfn.POISSON.DIST(5,L8,FALSE)</f>
        <v>2.4112884682984571E-4</v>
      </c>
      <c r="AT8" s="5">
        <f t="shared" ref="AT8:AT9" si="310">_xlfn.POISSON.DIST(2,K8,FALSE) * _xlfn.POISSON.DIST(5,L8,FALSE)</f>
        <v>4.6719869813002297E-4</v>
      </c>
      <c r="AU8" s="5">
        <f t="shared" ref="AU8:AU9" si="311">_xlfn.POISSON.DIST(3,K8,FALSE) * _xlfn.POISSON.DIST(5,L8,FALSE)</f>
        <v>6.0347991375862603E-4</v>
      </c>
      <c r="AV8" s="5">
        <f t="shared" ref="AV8:AV9" si="312">_xlfn.POISSON.DIST(4,K8,FALSE) * _xlfn.POISSON.DIST(5,L8,FALSE)</f>
        <v>5.8463562896438764E-4</v>
      </c>
      <c r="AW8" s="5">
        <f t="shared" ref="AW8:AW9" si="313">_xlfn.POISSON.DIST(6,K8,FALSE) * _xlfn.POISSON.DIST(6,L8,FALSE)</f>
        <v>4.8503506266874356E-5</v>
      </c>
      <c r="AX8" s="5">
        <f t="shared" ref="AX8:AX9" si="314">_xlfn.POISSON.DIST(6,K8,FALSE) * _xlfn.POISSON.DIST(0,L8,FALSE)</f>
        <v>3.6102133725857528E-2</v>
      </c>
      <c r="AY8" s="5">
        <f t="shared" ref="AY8:AY9" si="315">_xlfn.POISSON.DIST(6,K8,FALSE) * _xlfn.POISSON.DIST(1,L8,FALSE)</f>
        <v>3.5902800892111487E-2</v>
      </c>
      <c r="AZ8" s="5">
        <f t="shared" ref="AZ8:AZ9" si="316">_xlfn.POISSON.DIST(6,K8,FALSE) * _xlfn.POISSON.DIST(2,L8,FALSE)</f>
        <v>1.7852284323230591E-2</v>
      </c>
      <c r="BA8" s="5">
        <f t="shared" ref="BA8:BA9" si="317">_xlfn.POISSON.DIST(6,K8,FALSE) * _xlfn.POISSON.DIST(3,L8,FALSE)</f>
        <v>5.9179051520274759E-3</v>
      </c>
      <c r="BB8" s="5">
        <f t="shared" ref="BB8:BB9" si="318">_xlfn.POISSON.DIST(6,K8,FALSE) * _xlfn.POISSON.DIST(4,L8,FALSE)</f>
        <v>1.4713075685846909E-3</v>
      </c>
      <c r="BC8" s="5">
        <f t="shared" ref="BC8:BC9" si="319">_xlfn.POISSON.DIST(6,K8,FALSE) * _xlfn.POISSON.DIST(5,L8,FALSE)</f>
        <v>2.9263679031867604E-4</v>
      </c>
      <c r="BD8" s="5">
        <f t="shared" ref="BD8:BD9" si="320">_xlfn.POISSON.DIST(0,K8,FALSE) * _xlfn.POISSON.DIST(6,L8,FALSE)</f>
        <v>1.0313615308537116E-5</v>
      </c>
      <c r="BE8" s="5">
        <f t="shared" ref="BE8:BE9" si="321">_xlfn.POISSON.DIST(1,K8,FALSE) * _xlfn.POISSON.DIST(6,L8,FALSE)</f>
        <v>3.9966247991577967E-5</v>
      </c>
      <c r="BF8" s="5">
        <f t="shared" ref="BF8:BF9" si="322">_xlfn.POISSON.DIST(2,K8,FALSE) * _xlfn.POISSON.DIST(6,L8,FALSE)</f>
        <v>7.7436521081125672E-5</v>
      </c>
      <c r="BG8" s="5">
        <f t="shared" ref="BG8:BG9" si="323">_xlfn.POISSON.DIST(3,K8,FALSE) * _xlfn.POISSON.DIST(6,L8,FALSE)</f>
        <v>1.0002464743769523E-4</v>
      </c>
      <c r="BH8" s="5">
        <f t="shared" ref="BH8:BH9" si="324">_xlfn.POISSON.DIST(4,K8,FALSE) * _xlfn.POISSON.DIST(6,L8,FALSE)</f>
        <v>9.6901274314935228E-5</v>
      </c>
      <c r="BI8" s="5">
        <f t="shared" ref="BI8:BI9" si="325">_xlfn.POISSON.DIST(5,K8,FALSE) * _xlfn.POISSON.DIST(6,L8,FALSE)</f>
        <v>7.51003454000252E-5</v>
      </c>
      <c r="BJ8" s="8">
        <f t="shared" ref="BJ8:BJ9" si="326">SUM(N8,Q8,T8,W8,X8,Y8,AD8,AE8,AF8,AG8,AM8,AN8,AO8,AP8,AQ8,AX8,AY8,AZ8,BA8,BB8,BC8)</f>
        <v>0.76946136435864476</v>
      </c>
      <c r="BK8" s="8">
        <f t="shared" ref="BK8:BK9" si="327">SUM(M8,P8,S8,V8,AC8,AL8,AY8)</f>
        <v>0.11726078791016312</v>
      </c>
      <c r="BL8" s="8">
        <f t="shared" ref="BL8:BL9" si="328">SUM(O8,R8,U8,AA8,AB8,AH8,AI8,AJ8,AK8,AR8,AS8,AT8,AU8,AV8,BD8,BE8,BF8,BG8,BH8,BI8)</f>
        <v>4.9731350088747253E-2</v>
      </c>
      <c r="BM8" s="8">
        <f t="shared" ref="BM8:BM9" si="329">SUM(S8:BI8)</f>
        <v>0.76578197199478049</v>
      </c>
      <c r="BN8" s="8">
        <f t="shared" ref="BN8:BN9" si="330">SUM(M8:R8)</f>
        <v>0.13607559555456739</v>
      </c>
    </row>
    <row r="9" spans="1:88" x14ac:dyDescent="0.25">
      <c r="A9" t="s">
        <v>22</v>
      </c>
      <c r="B9" t="s">
        <v>333</v>
      </c>
      <c r="C9" t="s">
        <v>24</v>
      </c>
      <c r="D9" t="s">
        <v>843</v>
      </c>
      <c r="E9" s="1">
        <f>VLOOKUP(A9,home!$A$2:$E$670,3,FALSE)</f>
        <v>1.72151898734177</v>
      </c>
      <c r="F9">
        <f>VLOOKUP(B9,home!$B$2:$E$670,3,FALSE)</f>
        <v>0.95</v>
      </c>
      <c r="G9">
        <f>VLOOKUP(C9,away!$B$2:$E$670,4,FALSE)</f>
        <v>1.0713999999999999</v>
      </c>
      <c r="H9">
        <f>VLOOKUP(A9,away!$A$2:$E$670,3,FALSE)</f>
        <v>1.0286</v>
      </c>
      <c r="I9">
        <f>VLOOKUP(C9,away!$B$2:$E$670,3,FALSE)</f>
        <v>0.97219999999999995</v>
      </c>
      <c r="J9">
        <f>VLOOKUP(B9,home!$B$2:$E$670,4,FALSE)</f>
        <v>1.08</v>
      </c>
      <c r="K9" s="3">
        <f t="shared" si="276"/>
        <v>1.7522136708860734</v>
      </c>
      <c r="L9" s="3">
        <f t="shared" si="277"/>
        <v>1.0800053135999998</v>
      </c>
      <c r="M9" s="5">
        <f t="shared" si="2"/>
        <v>5.8882050241736657E-2</v>
      </c>
      <c r="N9" s="5">
        <f t="shared" si="278"/>
        <v>0.10317393340337158</v>
      </c>
      <c r="O9" s="5">
        <f t="shared" si="279"/>
        <v>6.3592927136737754E-2</v>
      </c>
      <c r="P9" s="5">
        <f t="shared" si="280"/>
        <v>0.11142839630065383</v>
      </c>
      <c r="Q9" s="5">
        <f t="shared" si="281"/>
        <v>9.0391388294238526E-2</v>
      </c>
      <c r="R9" s="5">
        <f t="shared" si="282"/>
        <v>3.4340349607527194E-2</v>
      </c>
      <c r="S9" s="5">
        <f t="shared" si="283"/>
        <v>5.2716776382451265E-2</v>
      </c>
      <c r="T9" s="5">
        <f t="shared" si="284"/>
        <v>9.7623179661458434E-2</v>
      </c>
      <c r="U9" s="5">
        <f t="shared" si="285"/>
        <v>6.0171630045316352E-2</v>
      </c>
      <c r="V9" s="5">
        <f t="shared" si="286"/>
        <v>1.108458128735664E-2</v>
      </c>
      <c r="W9" s="5">
        <f t="shared" si="287"/>
        <v>5.2795008766512046E-2</v>
      </c>
      <c r="X9" s="5">
        <f t="shared" si="288"/>
        <v>5.7018889999391587E-2</v>
      </c>
      <c r="Y9" s="5">
        <f t="shared" si="289"/>
        <v>3.0790352087458398E-2</v>
      </c>
      <c r="Z9" s="5">
        <f t="shared" si="290"/>
        <v>1.2362586682337015E-2</v>
      </c>
      <c r="AA9" s="5">
        <f t="shared" si="291"/>
        <v>2.166189339230502E-2</v>
      </c>
      <c r="AB9" s="5">
        <f t="shared" si="292"/>
        <v>1.8978132869636784E-2</v>
      </c>
      <c r="AC9" s="5">
        <f t="shared" si="293"/>
        <v>1.3110289038038841E-3</v>
      </c>
      <c r="AD9" s="5">
        <f t="shared" si="294"/>
        <v>2.3127034028808134E-2</v>
      </c>
      <c r="AE9" s="5">
        <f t="shared" si="295"/>
        <v>2.4977319638920796E-2</v>
      </c>
      <c r="AF9" s="5">
        <f t="shared" si="296"/>
        <v>1.3487818964760045E-2</v>
      </c>
      <c r="AG9" s="5">
        <f t="shared" si="297"/>
        <v>4.8556387169385656E-3</v>
      </c>
      <c r="AH9" s="5">
        <f t="shared" si="298"/>
        <v>3.3379148266911417E-3</v>
      </c>
      <c r="AI9" s="5">
        <f t="shared" si="299"/>
        <v>5.8487399915815369E-3</v>
      </c>
      <c r="AJ9" s="5">
        <f t="shared" si="300"/>
        <v>5.1241210853536345E-3</v>
      </c>
      <c r="AK9" s="5">
        <f t="shared" si="301"/>
        <v>2.9928516723440744E-3</v>
      </c>
      <c r="AL9" s="5">
        <f t="shared" si="302"/>
        <v>9.9239647841693312E-5</v>
      </c>
      <c r="AM9" s="5">
        <f t="shared" si="303"/>
        <v>8.1047010384650044E-3</v>
      </c>
      <c r="AN9" s="5">
        <f t="shared" si="304"/>
        <v>8.753120186681642E-3</v>
      </c>
      <c r="AO9" s="5">
        <f t="shared" si="305"/>
        <v>4.7267081560977975E-3</v>
      </c>
      <c r="AP9" s="5">
        <f t="shared" si="306"/>
        <v>1.7016233081406933E-3</v>
      </c>
      <c r="AQ9" s="5">
        <f t="shared" si="307"/>
        <v>4.5944055363438956E-4</v>
      </c>
      <c r="AR9" s="5">
        <f t="shared" si="308"/>
        <v>7.2099314983413128E-4</v>
      </c>
      <c r="AS9" s="5">
        <f t="shared" si="309"/>
        <v>1.2633340537545759E-3</v>
      </c>
      <c r="AT9" s="5">
        <f t="shared" si="310"/>
        <v>1.1068155999423449E-3</v>
      </c>
      <c r="AU9" s="5">
        <f t="shared" si="311"/>
        <v>6.464591417896493E-4</v>
      </c>
      <c r="AV9" s="5">
        <f t="shared" si="312"/>
        <v>2.8318363647827563E-4</v>
      </c>
      <c r="AW9" s="5">
        <f t="shared" si="313"/>
        <v>5.2166976952904139E-6</v>
      </c>
      <c r="AX9" s="5">
        <f t="shared" si="314"/>
        <v>2.3668613263404868E-3</v>
      </c>
      <c r="AY9" s="5">
        <f t="shared" si="315"/>
        <v>2.5562228090020692E-3</v>
      </c>
      <c r="AZ9" s="5">
        <f t="shared" si="316"/>
        <v>1.380367108233876E-3</v>
      </c>
      <c r="BA9" s="5">
        <f t="shared" si="317"/>
        <v>4.9693460387041741E-4</v>
      </c>
      <c r="BB9" s="5">
        <f t="shared" si="318"/>
        <v>1.3417300317294044E-4</v>
      </c>
      <c r="BC9" s="5">
        <f t="shared" si="319"/>
        <v>2.8981511273689071E-5</v>
      </c>
      <c r="BD9" s="5">
        <f t="shared" si="320"/>
        <v>1.2977940548167708E-4</v>
      </c>
      <c r="BE9" s="5">
        <f t="shared" si="321"/>
        <v>2.2740124848446154E-4</v>
      </c>
      <c r="BF9" s="5">
        <f t="shared" si="322"/>
        <v>1.992277881855173E-4</v>
      </c>
      <c r="BG9" s="5">
        <f t="shared" si="323"/>
        <v>1.1636321802635279E-4</v>
      </c>
      <c r="BH9" s="5">
        <f t="shared" si="324"/>
        <v>5.0973305353518053E-5</v>
      </c>
      <c r="BI9" s="5">
        <f t="shared" si="325"/>
        <v>1.7863224498136916E-5</v>
      </c>
      <c r="BJ9" s="8">
        <f t="shared" si="326"/>
        <v>0.52894969716677109</v>
      </c>
      <c r="BK9" s="8">
        <f t="shared" si="327"/>
        <v>0.23807829557284604</v>
      </c>
      <c r="BL9" s="8">
        <f t="shared" si="328"/>
        <v>0.22081095439932213</v>
      </c>
      <c r="BM9" s="8">
        <f t="shared" si="329"/>
        <v>0.53584148272570364</v>
      </c>
      <c r="BN9" s="8">
        <f t="shared" si="330"/>
        <v>0.46180904498426556</v>
      </c>
    </row>
    <row r="10" spans="1:88" x14ac:dyDescent="0.25">
      <c r="A10" t="s">
        <v>28</v>
      </c>
      <c r="B10" t="s">
        <v>767</v>
      </c>
      <c r="C10" t="s">
        <v>842</v>
      </c>
      <c r="D10" t="s">
        <v>843</v>
      </c>
      <c r="E10" s="1">
        <f>VLOOKUP(A10,home!$A$2:$E$670,3,FALSE)</f>
        <v>1.3611111111111101</v>
      </c>
      <c r="F10">
        <f>VLOOKUP(B10,home!$B$2:$E$670,3,FALSE)</f>
        <v>1.35</v>
      </c>
      <c r="G10">
        <f>VLOOKUP(C10,away!$B$2:$E$670,4,FALSE)</f>
        <v>0.48270000000000002</v>
      </c>
      <c r="H10">
        <f>VLOOKUP(A10,away!$A$2:$E$670,3,FALSE)</f>
        <v>1.127</v>
      </c>
      <c r="I10">
        <f>VLOOKUP(C10,away!$B$2:$E$670,3,FALSE)</f>
        <v>3.5491999999999999</v>
      </c>
      <c r="J10">
        <f>VLOOKUP(B10,home!$B$2:$E$670,4,FALSE)</f>
        <v>0.7</v>
      </c>
      <c r="K10" s="3">
        <f t="shared" ref="K10" si="331">E10*F10*G10</f>
        <v>0.88696124999999937</v>
      </c>
      <c r="L10" s="3">
        <f t="shared" ref="L10" si="332">H10*I10*J10</f>
        <v>2.79996388</v>
      </c>
      <c r="M10" s="5">
        <f t="shared" si="2"/>
        <v>2.5048905876249205E-2</v>
      </c>
      <c r="N10" s="5">
        <f t="shared" ref="N10" si="333">_xlfn.POISSON.DIST(1,K10,FALSE) * _xlfn.POISSON.DIST(0,L10,FALSE)</f>
        <v>2.2217408867130323E-2</v>
      </c>
      <c r="O10" s="5">
        <f t="shared" ref="O10" si="334">_xlfn.POISSON.DIST(0,K10,FALSE) * _xlfn.POISSON.DIST(1,L10,FALSE)</f>
        <v>7.0136031687017514E-2</v>
      </c>
      <c r="P10" s="5">
        <f t="shared" ref="P10" si="335">_xlfn.POISSON.DIST(1,K10,FALSE) * _xlfn.POISSON.DIST(1,L10,FALSE)</f>
        <v>6.2207942335156627E-2</v>
      </c>
      <c r="Q10" s="5">
        <f t="shared" ref="Q10" si="336">_xlfn.POISSON.DIST(2,K10,FALSE) * _xlfn.POISSON.DIST(0,L10,FALSE)</f>
        <v>9.8529903702754898E-3</v>
      </c>
      <c r="R10" s="5">
        <f t="shared" ref="R10" si="337">_xlfn.POISSON.DIST(0,K10,FALSE) * _xlfn.POISSON.DIST(2,L10,FALSE)</f>
        <v>9.8189177705092279E-2</v>
      </c>
      <c r="S10" s="5">
        <f t="shared" ref="S10" si="338">_xlfn.POISSON.DIST(2,K10,FALSE) * _xlfn.POISSON.DIST(2,L10,FALSE)</f>
        <v>3.8622725765873216E-2</v>
      </c>
      <c r="T10" s="5">
        <f t="shared" ref="T10" si="339">_xlfn.POISSON.DIST(2,K10,FALSE) * _xlfn.POISSON.DIST(1,L10,FALSE)</f>
        <v>2.7588017146759198E-2</v>
      </c>
      <c r="U10" s="5">
        <f t="shared" ref="U10" si="340">_xlfn.POISSON.DIST(1,K10,FALSE) * _xlfn.POISSON.DIST(2,L10,FALSE)</f>
        <v>8.7089995793780725E-2</v>
      </c>
      <c r="V10" s="5">
        <f t="shared" ref="V10" si="341">_xlfn.POISSON.DIST(3,K10,FALSE) * _xlfn.POISSON.DIST(3,L10,FALSE)</f>
        <v>1.0657552643172584E-2</v>
      </c>
      <c r="W10" s="5">
        <f t="shared" ref="W10" si="342">_xlfn.POISSON.DIST(3,K10,FALSE) * _xlfn.POISSON.DIST(0,L10,FALSE)</f>
        <v>2.913073551685835E-3</v>
      </c>
      <c r="X10" s="5">
        <f t="shared" ref="X10" si="343">_xlfn.POISSON.DIST(3,K10,FALSE) * _xlfn.POISSON.DIST(1,L10,FALSE)</f>
        <v>8.1565007245036503E-3</v>
      </c>
      <c r="Y10" s="5">
        <f t="shared" ref="Y10" si="344">_xlfn.POISSON.DIST(3,K10,FALSE) * _xlfn.POISSON.DIST(2,L10,FALSE)</f>
        <v>1.1418953707902029E-2</v>
      </c>
      <c r="Z10" s="5">
        <f t="shared" ref="Z10" si="345">_xlfn.POISSON.DIST(0,K10,FALSE) * _xlfn.POISSON.DIST(3,L10,FALSE)</f>
        <v>9.1642050327053221E-2</v>
      </c>
      <c r="AA10" s="5">
        <f t="shared" ref="AA10" si="346">_xlfn.POISSON.DIST(1,K10,FALSE) * _xlfn.POISSON.DIST(3,L10,FALSE)</f>
        <v>8.1282947510645978E-2</v>
      </c>
      <c r="AB10" s="5">
        <f t="shared" ref="AB10" si="347">_xlfn.POISSON.DIST(2,K10,FALSE) * _xlfn.POISSON.DIST(3,L10,FALSE)</f>
        <v>3.604741236386344E-2</v>
      </c>
      <c r="AC10" s="5">
        <f t="shared" ref="AC10" si="348">_xlfn.POISSON.DIST(4,K10,FALSE) * _xlfn.POISSON.DIST(4,L10,FALSE)</f>
        <v>1.6542249977298477E-3</v>
      </c>
      <c r="AD10" s="5">
        <f t="shared" ref="AD10" si="349">_xlfn.POISSON.DIST(4,K10,FALSE) * _xlfn.POISSON.DIST(0,L10,FALSE)</f>
        <v>6.4594583968630138E-4</v>
      </c>
      <c r="AE10" s="5">
        <f t="shared" ref="AE10" si="350">_xlfn.POISSON.DIST(4,K10,FALSE) * _xlfn.POISSON.DIST(1,L10,FALSE)</f>
        <v>1.8086250195579144E-3</v>
      </c>
      <c r="AF10" s="5">
        <f t="shared" ref="AF10" si="351">_xlfn.POISSON.DIST(4,K10,FALSE) * _xlfn.POISSON.DIST(2,L10,FALSE)</f>
        <v>2.5320423636132276E-3</v>
      </c>
      <c r="AG10" s="5">
        <f t="shared" ref="AG10" si="352">_xlfn.POISSON.DIST(4,K10,FALSE) * _xlfn.POISSON.DIST(3,L10,FALSE)</f>
        <v>2.3632090535822877E-3</v>
      </c>
      <c r="AH10" s="5">
        <f t="shared" ref="AH10" si="353">_xlfn.POISSON.DIST(0,K10,FALSE) * _xlfn.POISSON.DIST(4,L10,FALSE)</f>
        <v>6.4148607701222812E-2</v>
      </c>
      <c r="AI10" s="5">
        <f t="shared" ref="AI10" si="354">_xlfn.POISSON.DIST(1,K10,FALSE) * _xlfn.POISSON.DIST(4,L10,FALSE)</f>
        <v>5.6897329272436174E-2</v>
      </c>
      <c r="AJ10" s="5">
        <f t="shared" ref="AJ10" si="355">_xlfn.POISSON.DIST(2,K10,FALSE) * _xlfn.POISSON.DIST(4,L10,FALSE)</f>
        <v>2.5232863146570767E-2</v>
      </c>
      <c r="AK10" s="5">
        <f t="shared" ref="AK10" si="356">_xlfn.POISSON.DIST(3,K10,FALSE) * _xlfn.POISSON.DIST(4,L10,FALSE)</f>
        <v>7.4601906125204417E-3</v>
      </c>
      <c r="AL10" s="5">
        <f t="shared" ref="AL10" si="357">_xlfn.POISSON.DIST(5,K10,FALSE) * _xlfn.POISSON.DIST(5,L10,FALSE)</f>
        <v>1.6432802897906377E-4</v>
      </c>
      <c r="AM10" s="5">
        <f t="shared" ref="AM10" si="358">_xlfn.POISSON.DIST(5,K10,FALSE) * _xlfn.POISSON.DIST(0,L10,FALSE)</f>
        <v>1.1458578588009226E-4</v>
      </c>
      <c r="AN10" s="5">
        <f t="shared" ref="AN10" si="359">_xlfn.POISSON.DIST(5,K10,FALSE) * _xlfn.POISSON.DIST(1,L10,FALSE)</f>
        <v>3.2083606162567235E-4</v>
      </c>
      <c r="AO10" s="5">
        <f t="shared" ref="AO10" si="360">_xlfn.POISSON.DIST(5,K10,FALSE) * _xlfn.POISSON.DIST(2,L10,FALSE)</f>
        <v>4.491646919766684E-4</v>
      </c>
      <c r="AP10" s="5">
        <f t="shared" ref="AP10" si="361">_xlfn.POISSON.DIST(5,K10,FALSE) * _xlfn.POISSON.DIST(3,L10,FALSE)</f>
        <v>4.1921497123533239E-4</v>
      </c>
      <c r="AQ10" s="5">
        <f t="shared" ref="AQ10" si="362">_xlfn.POISSON.DIST(5,K10,FALSE) * _xlfn.POISSON.DIST(4,L10,FALSE)</f>
        <v>2.9344669435354249E-4</v>
      </c>
      <c r="AR10" s="5">
        <f t="shared" ref="AR10" si="363">_xlfn.POISSON.DIST(0,K10,FALSE) * _xlfn.POISSON.DIST(5,L10,FALSE)</f>
        <v>3.5922756903142741E-2</v>
      </c>
      <c r="AS10" s="5">
        <f t="shared" ref="AS10" si="364">_xlfn.POISSON.DIST(1,K10,FALSE) * _xlfn.POISSON.DIST(5,L10,FALSE)</f>
        <v>3.1862093366257588E-2</v>
      </c>
      <c r="AT10" s="5">
        <f t="shared" ref="AT10" si="365">_xlfn.POISSON.DIST(2,K10,FALSE) * _xlfn.POISSON.DIST(5,L10,FALSE)</f>
        <v>1.4130221079876258E-2</v>
      </c>
      <c r="AU10" s="5">
        <f t="shared" ref="AU10" si="366">_xlfn.POISSON.DIST(3,K10,FALSE) * _xlfn.POISSON.DIST(5,L10,FALSE)</f>
        <v>4.1776528505944625E-3</v>
      </c>
      <c r="AV10" s="5">
        <f t="shared" ref="AV10" si="367">_xlfn.POISSON.DIST(4,K10,FALSE) * _xlfn.POISSON.DIST(5,L10,FALSE)</f>
        <v>9.2635404860733105E-4</v>
      </c>
      <c r="AW10" s="5">
        <f t="shared" ref="AW10" si="368">_xlfn.POISSON.DIST(6,K10,FALSE) * _xlfn.POISSON.DIST(6,L10,FALSE)</f>
        <v>1.1336166627710078E-5</v>
      </c>
      <c r="AX10" s="5">
        <f t="shared" ref="AX10" si="369">_xlfn.POISSON.DIST(6,K10,FALSE) * _xlfn.POISSON.DIST(0,L10,FALSE)</f>
        <v>1.6938858646073147E-5</v>
      </c>
      <c r="AY10" s="5">
        <f t="shared" ref="AY10" si="370">_xlfn.POISSON.DIST(6,K10,FALSE) * _xlfn.POISSON.DIST(1,L10,FALSE)</f>
        <v>4.7428192377430515E-5</v>
      </c>
      <c r="AZ10" s="5">
        <f t="shared" ref="AZ10" si="371">_xlfn.POISSON.DIST(6,K10,FALSE) * _xlfn.POISSON.DIST(2,L10,FALSE)</f>
        <v>6.63986127752484E-5</v>
      </c>
      <c r="BA10" s="5">
        <f t="shared" ref="BA10" si="372">_xlfn.POISSON.DIST(6,K10,FALSE) * _xlfn.POISSON.DIST(3,L10,FALSE)</f>
        <v>6.1971239150934021E-5</v>
      </c>
      <c r="BB10" s="5">
        <f t="shared" ref="BB10" si="373">_xlfn.POISSON.DIST(6,K10,FALSE) * _xlfn.POISSON.DIST(4,L10,FALSE)</f>
        <v>4.3379307805364285E-5</v>
      </c>
      <c r="BC10" s="5">
        <f t="shared" ref="BC10" si="374">_xlfn.POISSON.DIST(6,K10,FALSE) * _xlfn.POISSON.DIST(5,L10,FALSE)</f>
        <v>2.4292098998884415E-5</v>
      </c>
      <c r="BD10" s="5">
        <f t="shared" ref="BD10" si="375">_xlfn.POISSON.DIST(0,K10,FALSE) * _xlfn.POISSON.DIST(6,L10,FALSE)</f>
        <v>1.6763736966470041E-2</v>
      </c>
      <c r="BE10" s="5">
        <f t="shared" ref="BE10" si="376">_xlfn.POISSON.DIST(1,K10,FALSE) * _xlfn.POISSON.DIST(6,L10,FALSE)</f>
        <v>1.4868785094451466E-2</v>
      </c>
      <c r="BF10" s="5">
        <f t="shared" ref="BF10" si="377">_xlfn.POISSON.DIST(2,K10,FALSE) * _xlfn.POISSON.DIST(6,L10,FALSE)</f>
        <v>6.5940181066780155E-3</v>
      </c>
      <c r="BG10" s="5">
        <f t="shared" ref="BG10" si="378">_xlfn.POISSON.DIST(3,K10,FALSE) * _xlfn.POISSON.DIST(6,L10,FALSE)</f>
        <v>1.9495461808072536E-3</v>
      </c>
      <c r="BH10" s="5">
        <f t="shared" ref="BH10" si="379">_xlfn.POISSON.DIST(4,K10,FALSE) * _xlfn.POISSON.DIST(6,L10,FALSE)</f>
        <v>4.3229297936538157E-4</v>
      </c>
      <c r="BI10" s="5">
        <f t="shared" ref="BI10" si="380">_xlfn.POISSON.DIST(5,K10,FALSE) * _xlfn.POISSON.DIST(6,L10,FALSE)</f>
        <v>7.6685424268828581E-5</v>
      </c>
      <c r="BJ10" s="8">
        <f t="shared" ref="BJ10" si="381">SUM(N10,Q10,T10,W10,X10,Y10,AD10,AE10,AF10,AG10,AM10,AN10,AO10,AP10,AQ10,AX10,AY10,AZ10,BA10,BB10,BC10)</f>
        <v>9.1354423159521483E-2</v>
      </c>
      <c r="BK10" s="8">
        <f t="shared" ref="BK10" si="382">SUM(M10,P10,S10,V10,AC10,AL10,AY10)</f>
        <v>0.13840310783953799</v>
      </c>
      <c r="BL10" s="8">
        <f t="shared" ref="BL10" si="383">SUM(O10,R10,U10,AA10,AB10,AH10,AI10,AJ10,AK10,AR10,AS10,AT10,AU10,AV10,BD10,BE10,BF10,BG10,BH10,BI10)</f>
        <v>0.65418869879366948</v>
      </c>
      <c r="BM10" s="8">
        <f t="shared" ref="BM10" si="384">SUM(S10:BI10)</f>
        <v>0.68789973125311099</v>
      </c>
      <c r="BN10" s="8">
        <f t="shared" ref="BN10" si="385">SUM(M10:R10)</f>
        <v>0.28765245684092144</v>
      </c>
    </row>
    <row r="11" spans="1:88" x14ac:dyDescent="0.25">
      <c r="A11" t="s">
        <v>493</v>
      </c>
      <c r="B11" t="s">
        <v>23</v>
      </c>
      <c r="C11" t="s">
        <v>503</v>
      </c>
      <c r="D11" t="s">
        <v>843</v>
      </c>
      <c r="E11" s="1">
        <f>VLOOKUP(A11,home!$A$2:$E$670,3,FALSE)</f>
        <v>1.7</v>
      </c>
      <c r="F11">
        <f>VLOOKUP(B11,home!$B$2:$E$670,3,FALSE)</f>
        <v>2.0299999999999998</v>
      </c>
      <c r="G11">
        <f>VLOOKUP(C11,away!$B$2:$E$670,4,FALSE)</f>
        <v>0.41160000000000002</v>
      </c>
      <c r="H11">
        <f>VLOOKUP(A11,away!$A$2:$E$670,3,FALSE)</f>
        <v>1.6440999999999999</v>
      </c>
      <c r="I11">
        <f>VLOOKUP(C11,away!$B$2:$E$670,3,FALSE)</f>
        <v>1.0948</v>
      </c>
      <c r="J11">
        <f>VLOOKUP(B11,home!$B$2:$E$670,4,FALSE)</f>
        <v>1.01</v>
      </c>
      <c r="K11" s="3">
        <f t="shared" ref="K11" si="386">E11*F11*G11</f>
        <v>1.4204315999999999</v>
      </c>
      <c r="L11" s="3">
        <f t="shared" ref="L11" si="387">H11*I11*J11</f>
        <v>1.8179602868</v>
      </c>
      <c r="M11" s="5">
        <f t="shared" si="2"/>
        <v>3.922692574228067E-2</v>
      </c>
      <c r="N11" s="5">
        <f t="shared" ref="N11" si="388">_xlfn.POISSON.DIST(1,K11,FALSE) * _xlfn.POISSON.DIST(0,L11,FALSE)</f>
        <v>5.5719164895188918E-2</v>
      </c>
      <c r="O11" s="5">
        <f t="shared" ref="O11" si="389">_xlfn.POISSON.DIST(0,K11,FALSE) * _xlfn.POISSON.DIST(1,L11,FALSE)</f>
        <v>7.1312993172718858E-2</v>
      </c>
      <c r="P11" s="5">
        <f t="shared" ref="P11" si="390">_xlfn.POISSON.DIST(1,K11,FALSE) * _xlfn.POISSON.DIST(1,L11,FALSE)</f>
        <v>0.10129522899311411</v>
      </c>
      <c r="Q11" s="5">
        <f t="shared" ref="Q11" si="391">_xlfn.POISSON.DIST(2,K11,FALSE) * _xlfn.POISSON.DIST(0,L11,FALSE)</f>
        <v>3.9572631271368515E-2</v>
      </c>
      <c r="R11" s="5">
        <f t="shared" ref="R11" si="392">_xlfn.POISSON.DIST(0,K11,FALSE) * _xlfn.POISSON.DIST(2,L11,FALSE)</f>
        <v>6.4822094760421223E-2</v>
      </c>
      <c r="S11" s="5">
        <f t="shared" ref="S11" si="393">_xlfn.POISSON.DIST(2,K11,FALSE) * _xlfn.POISSON.DIST(2,L11,FALSE)</f>
        <v>6.5393369621799938E-2</v>
      </c>
      <c r="T11" s="5">
        <f t="shared" ref="T11" si="394">_xlfn.POISSON.DIST(2,K11,FALSE) * _xlfn.POISSON.DIST(1,L11,FALSE)</f>
        <v>7.1941472095527745E-2</v>
      </c>
      <c r="U11" s="5">
        <f t="shared" ref="U11" si="395">_xlfn.POISSON.DIST(1,K11,FALSE) * _xlfn.POISSON.DIST(2,L11,FALSE)</f>
        <v>9.2075351775896735E-2</v>
      </c>
      <c r="V11" s="5">
        <f t="shared" ref="V11" si="396">_xlfn.POISSON.DIST(3,K11,FALSE) * _xlfn.POISSON.DIST(3,L11,FALSE)</f>
        <v>1.8762725475271826E-2</v>
      </c>
      <c r="W11" s="5">
        <f t="shared" ref="W11" si="397">_xlfn.POISSON.DIST(3,K11,FALSE) * _xlfn.POISSON.DIST(0,L11,FALSE)</f>
        <v>1.8736738650999993E-2</v>
      </c>
      <c r="X11" s="5">
        <f t="shared" ref="X11" si="398">_xlfn.POISSON.DIST(3,K11,FALSE) * _xlfn.POISSON.DIST(1,L11,FALSE)</f>
        <v>3.4062646771668585E-2</v>
      </c>
      <c r="Y11" s="5">
        <f t="shared" ref="Y11" si="399">_xlfn.POISSON.DIST(3,K11,FALSE) * _xlfn.POISSON.DIST(2,L11,FALSE)</f>
        <v>3.0962269547094867E-2</v>
      </c>
      <c r="Z11" s="5">
        <f t="shared" ref="Z11" si="400">_xlfn.POISSON.DIST(0,K11,FALSE) * _xlfn.POISSON.DIST(3,L11,FALSE)</f>
        <v>3.9281331327210713E-2</v>
      </c>
      <c r="AA11" s="5">
        <f t="shared" ref="AA11" si="401">_xlfn.POISSON.DIST(1,K11,FALSE) * _xlfn.POISSON.DIST(3,L11,FALSE)</f>
        <v>5.5796444307240033E-2</v>
      </c>
      <c r="AB11" s="5">
        <f t="shared" ref="AB11" si="402">_xlfn.POISSON.DIST(2,K11,FALSE) * _xlfn.POISSON.DIST(3,L11,FALSE)</f>
        <v>3.9627516330821934E-2</v>
      </c>
      <c r="AC11" s="5">
        <f t="shared" ref="AC11" si="403">_xlfn.POISSON.DIST(4,K11,FALSE) * _xlfn.POISSON.DIST(4,L11,FALSE)</f>
        <v>3.0281728328000008E-3</v>
      </c>
      <c r="AD11" s="5">
        <f t="shared" ref="AD11" si="404">_xlfn.POISSON.DIST(4,K11,FALSE) * _xlfn.POISSON.DIST(0,L11,FALSE)</f>
        <v>6.6535639152054422E-3</v>
      </c>
      <c r="AE11" s="5">
        <f t="shared" ref="AE11" si="405">_xlfn.POISSON.DIST(4,K11,FALSE) * _xlfn.POISSON.DIST(1,L11,FALSE)</f>
        <v>1.2095914963529015E-2</v>
      </c>
      <c r="AF11" s="5">
        <f t="shared" ref="AF11" si="406">_xlfn.POISSON.DIST(4,K11,FALSE) * _xlfn.POISSON.DIST(2,L11,FALSE)</f>
        <v>1.0994946518102813E-2</v>
      </c>
      <c r="AG11" s="5">
        <f t="shared" ref="AG11" si="407">_xlfn.POISSON.DIST(4,K11,FALSE) * _xlfn.POISSON.DIST(3,L11,FALSE)</f>
        <v>6.6627920418002827E-3</v>
      </c>
      <c r="AH11" s="5">
        <f t="shared" ref="AH11" si="408">_xlfn.POISSON.DIST(0,K11,FALSE) * _xlfn.POISSON.DIST(4,L11,FALSE)</f>
        <v>1.7852975091375456E-2</v>
      </c>
      <c r="AI11" s="5">
        <f t="shared" ref="AI11" si="409">_xlfn.POISSON.DIST(1,K11,FALSE) * _xlfn.POISSON.DIST(4,L11,FALSE)</f>
        <v>2.5358929973802586E-2</v>
      </c>
      <c r="AJ11" s="5">
        <f t="shared" ref="AJ11" si="410">_xlfn.POISSON.DIST(2,K11,FALSE) * _xlfn.POISSON.DIST(4,L11,FALSE)</f>
        <v>1.8010312738488184E-2</v>
      </c>
      <c r="AK11" s="5">
        <f t="shared" ref="AK11" si="411">_xlfn.POISSON.DIST(3,K11,FALSE) * _xlfn.POISSON.DIST(4,L11,FALSE)</f>
        <v>8.5274724465437112E-3</v>
      </c>
      <c r="AL11" s="5">
        <f t="shared" ref="AL11" si="412">_xlfn.POISSON.DIST(5,K11,FALSE) * _xlfn.POISSON.DIST(5,L11,FALSE)</f>
        <v>3.127846036617492E-4</v>
      </c>
      <c r="AM11" s="5">
        <f t="shared" ref="AM11" si="413">_xlfn.POISSON.DIST(5,K11,FALSE) * _xlfn.POISSON.DIST(0,L11,FALSE)</f>
        <v>1.8901864875555058E-3</v>
      </c>
      <c r="AN11" s="5">
        <f t="shared" ref="AN11" si="414">_xlfn.POISSON.DIST(5,K11,FALSE) * _xlfn.POISSON.DIST(1,L11,FALSE)</f>
        <v>3.436283969021891E-3</v>
      </c>
      <c r="AO11" s="5">
        <f t="shared" ref="AO11" si="415">_xlfn.POISSON.DIST(5,K11,FALSE) * _xlfn.POISSON.DIST(2,L11,FALSE)</f>
        <v>3.123513894924641E-3</v>
      </c>
      <c r="AP11" s="5">
        <f t="shared" ref="AP11" si="416">_xlfn.POISSON.DIST(5,K11,FALSE) * _xlfn.POISSON.DIST(3,L11,FALSE)</f>
        <v>1.8928080720803282E-3</v>
      </c>
      <c r="AQ11" s="5">
        <f t="shared" ref="AQ11" si="417">_xlfn.POISSON.DIST(5,K11,FALSE) * _xlfn.POISSON.DIST(4,L11,FALSE)</f>
        <v>8.6026247639412726E-4</v>
      </c>
      <c r="AR11" s="5">
        <f t="shared" ref="AR11" si="418">_xlfn.POISSON.DIST(0,K11,FALSE) * _xlfn.POISSON.DIST(5,L11,FALSE)</f>
        <v>6.4911999434700369E-3</v>
      </c>
      <c r="AS11" s="5">
        <f t="shared" ref="AS11" si="419">_xlfn.POISSON.DIST(1,K11,FALSE) * _xlfn.POISSON.DIST(5,L11,FALSE)</f>
        <v>9.2203055216230536E-3</v>
      </c>
      <c r="AT11" s="5">
        <f t="shared" ref="AT11" si="420">_xlfn.POISSON.DIST(2,K11,FALSE) * _xlfn.POISSON.DIST(5,L11,FALSE)</f>
        <v>6.5484066622839357E-3</v>
      </c>
      <c r="AU11" s="5">
        <f t="shared" ref="AU11" si="421">_xlfn.POISSON.DIST(3,K11,FALSE) * _xlfn.POISSON.DIST(5,L11,FALSE)</f>
        <v>3.100521250919541E-3</v>
      </c>
      <c r="AV11" s="5">
        <f t="shared" ref="AV11" si="422">_xlfn.POISSON.DIST(4,K11,FALSE) * _xlfn.POISSON.DIST(5,L11,FALSE)</f>
        <v>1.1010195903194116E-3</v>
      </c>
      <c r="AW11" s="5">
        <f t="shared" ref="AW11" si="423">_xlfn.POISSON.DIST(6,K11,FALSE) * _xlfn.POISSON.DIST(6,L11,FALSE)</f>
        <v>2.2436111204157441E-5</v>
      </c>
      <c r="AX11" s="5">
        <f t="shared" ref="AX11" si="424">_xlfn.POISSON.DIST(6,K11,FALSE) * _xlfn.POISSON.DIST(0,L11,FALSE)</f>
        <v>4.4748010280280755E-4</v>
      </c>
      <c r="AY11" s="5">
        <f t="shared" ref="AY11" si="425">_xlfn.POISSON.DIST(6,K11,FALSE) * _xlfn.POISSON.DIST(1,L11,FALSE)</f>
        <v>8.1350105602868527E-4</v>
      </c>
      <c r="AZ11" s="5">
        <f t="shared" ref="AZ11" si="426">_xlfn.POISSON.DIST(6,K11,FALSE) * _xlfn.POISSON.DIST(2,L11,FALSE)</f>
        <v>7.3945630656500612E-4</v>
      </c>
      <c r="BA11" s="5">
        <f t="shared" ref="BA11" si="427">_xlfn.POISSON.DIST(6,K11,FALSE) * _xlfn.POISSON.DIST(3,L11,FALSE)</f>
        <v>4.4810073305299563E-4</v>
      </c>
      <c r="BB11" s="5">
        <f t="shared" ref="BB11" si="428">_xlfn.POISSON.DIST(6,K11,FALSE) * _xlfn.POISSON.DIST(4,L11,FALSE)</f>
        <v>2.036573342940786E-4</v>
      </c>
      <c r="BC11" s="5">
        <f t="shared" ref="BC11" si="429">_xlfn.POISSON.DIST(6,K11,FALSE) * _xlfn.POISSON.DIST(5,L11,FALSE)</f>
        <v>7.4048189172437324E-5</v>
      </c>
      <c r="BD11" s="5">
        <f t="shared" ref="BD11" si="430">_xlfn.POISSON.DIST(0,K11,FALSE) * _xlfn.POISSON.DIST(6,L11,FALSE)</f>
        <v>1.9667906184844858E-3</v>
      </c>
      <c r="BE11" s="5">
        <f t="shared" ref="BE11" si="431">_xlfn.POISSON.DIST(1,K11,FALSE) * _xlfn.POISSON.DIST(6,L11,FALSE)</f>
        <v>2.7936915450789078E-3</v>
      </c>
      <c r="BF11" s="5">
        <f t="shared" ref="BF11" si="432">_xlfn.POISSON.DIST(2,K11,FALSE) * _xlfn.POISSON.DIST(6,L11,FALSE)</f>
        <v>1.984123875641453E-3</v>
      </c>
      <c r="BG11" s="5">
        <f t="shared" ref="BG11" si="433">_xlfn.POISSON.DIST(3,K11,FALSE) * _xlfn.POISSON.DIST(6,L11,FALSE)</f>
        <v>9.3943741709186256E-4</v>
      </c>
      <c r="BH11" s="5">
        <f t="shared" ref="BH11" si="434">_xlfn.POISSON.DIST(4,K11,FALSE) * _xlfn.POISSON.DIST(6,L11,FALSE)</f>
        <v>3.3360164836491557E-4</v>
      </c>
      <c r="BI11" s="5">
        <f t="shared" ref="BI11" si="435">_xlfn.POISSON.DIST(5,K11,FALSE) * _xlfn.POISSON.DIST(6,L11,FALSE)</f>
        <v>9.4771664629922852E-5</v>
      </c>
      <c r="BJ11" s="8">
        <f t="shared" ref="BJ11" si="436">SUM(N11,Q11,T11,W11,X11,Y11,AD11,AE11,AF11,AG11,AM11,AN11,AO11,AP11,AQ11,AX11,AY11,AZ11,BA11,BB11,BC11)</f>
        <v>0.30133143929237871</v>
      </c>
      <c r="BK11" s="8">
        <f t="shared" ref="BK11" si="437">SUM(M11,P11,S11,V11,AC11,AL11,AY11)</f>
        <v>0.22883270832495697</v>
      </c>
      <c r="BL11" s="8">
        <f t="shared" ref="BL11" si="438">SUM(O11,R11,U11,AA11,AB11,AH11,AI11,AJ11,AK11,AR11,AS11,AT11,AU11,AV11,BD11,BE11,BF11,BG11,BH11,BI11)</f>
        <v>0.42795796033521621</v>
      </c>
      <c r="BM11" s="8">
        <f t="shared" ref="BM11" si="439">SUM(S11:BI11)</f>
        <v>0.62466333549984587</v>
      </c>
      <c r="BN11" s="8">
        <f t="shared" ref="BN11" si="440">SUM(M11:R11)</f>
        <v>0.37194903883509228</v>
      </c>
    </row>
    <row r="12" spans="1:88" x14ac:dyDescent="0.25">
      <c r="A12" t="s">
        <v>691</v>
      </c>
      <c r="B12" t="s">
        <v>14</v>
      </c>
      <c r="C12" t="s">
        <v>701</v>
      </c>
      <c r="D12" t="s">
        <v>843</v>
      </c>
      <c r="E12" s="1">
        <f>VLOOKUP(A12,home!$A$2:$E$670,3,FALSE)</f>
        <v>1.4943</v>
      </c>
      <c r="F12">
        <f>VLOOKUP(B12,home!$B$2:$E$670,3,FALSE)</f>
        <v>0.66</v>
      </c>
      <c r="G12">
        <f>VLOOKUP(C12,away!$B$2:$E$670,4,FALSE)</f>
        <v>0.80810000000000004</v>
      </c>
      <c r="H12">
        <f>VLOOKUP(A12,away!$A$2:$E$670,3,FALSE)</f>
        <v>1.125</v>
      </c>
      <c r="I12">
        <f>VLOOKUP(C12,away!$B$2:$E$670,3,FALSE)</f>
        <v>0.88890000000000002</v>
      </c>
      <c r="J12">
        <f>VLOOKUP(B12,home!$B$2:$E$670,4,FALSE)</f>
        <v>0.32</v>
      </c>
      <c r="K12" s="3">
        <f t="shared" ref="K12" si="441">E12*F12*G12</f>
        <v>0.79697892780000013</v>
      </c>
      <c r="L12" s="3">
        <f t="shared" ref="L12" si="442">H12*I12*J12</f>
        <v>0.32000400000000001</v>
      </c>
      <c r="M12" s="5">
        <f t="shared" si="2"/>
        <v>0.32726569083298018</v>
      </c>
      <c r="N12" s="5">
        <f t="shared" ref="N12" si="443">_xlfn.POISSON.DIST(1,K12,FALSE) * _xlfn.POISSON.DIST(0,L12,FALSE)</f>
        <v>0.26082385938579483</v>
      </c>
      <c r="O12" s="5">
        <f t="shared" ref="O12" si="444">_xlfn.POISSON.DIST(0,K12,FALSE) * _xlfn.POISSON.DIST(1,L12,FALSE)</f>
        <v>0.10472633012931698</v>
      </c>
      <c r="P12" s="5">
        <f t="shared" ref="P12" si="445">_xlfn.POISSON.DIST(1,K12,FALSE) * _xlfn.POISSON.DIST(1,L12,FALSE)</f>
        <v>8.3464678298891884E-2</v>
      </c>
      <c r="Q12" s="5">
        <f t="shared" ref="Q12" si="446">_xlfn.POISSON.DIST(2,K12,FALSE) * _xlfn.POISSON.DIST(0,L12,FALSE)</f>
        <v>0.10393555989897441</v>
      </c>
      <c r="R12" s="5">
        <f t="shared" ref="R12" si="447">_xlfn.POISSON.DIST(0,K12,FALSE) * _xlfn.POISSON.DIST(2,L12,FALSE)</f>
        <v>1.6756422273350974E-2</v>
      </c>
      <c r="S12" s="5">
        <f t="shared" ref="S12" si="448">_xlfn.POISSON.DIST(2,K12,FALSE) * _xlfn.POISSON.DIST(2,L12,FALSE)</f>
        <v>5.3216337051756437E-3</v>
      </c>
      <c r="T12" s="5">
        <f t="shared" ref="T12" si="449">_xlfn.POISSON.DIST(2,K12,FALSE) * _xlfn.POISSON.DIST(1,L12,FALSE)</f>
        <v>3.3259794909911405E-2</v>
      </c>
      <c r="U12" s="5">
        <f t="shared" ref="U12" si="450">_xlfn.POISSON.DIST(1,K12,FALSE) * _xlfn.POISSON.DIST(2,L12,FALSE)</f>
        <v>1.3354515457179297E-2</v>
      </c>
      <c r="V12" s="5">
        <f t="shared" ref="V12" si="451">_xlfn.POISSON.DIST(3,K12,FALSE) * _xlfn.POISSON.DIST(3,L12,FALSE)</f>
        <v>1.508011711953523E-4</v>
      </c>
      <c r="W12" s="5">
        <f t="shared" ref="W12" si="452">_xlfn.POISSON.DIST(3,K12,FALSE) * _xlfn.POISSON.DIST(0,L12,FALSE)</f>
        <v>2.7611483696192433E-2</v>
      </c>
      <c r="X12" s="5">
        <f t="shared" ref="X12" si="453">_xlfn.POISSON.DIST(3,K12,FALSE) * _xlfn.POISSON.DIST(1,L12,FALSE)</f>
        <v>8.8357852287163623E-3</v>
      </c>
      <c r="Y12" s="5">
        <f t="shared" ref="Y12" si="454">_xlfn.POISSON.DIST(3,K12,FALSE) * _xlfn.POISSON.DIST(2,L12,FALSE)</f>
        <v>1.4137433081650751E-3</v>
      </c>
      <c r="Z12" s="5">
        <f t="shared" ref="Z12" si="455">_xlfn.POISSON.DIST(0,K12,FALSE) * _xlfn.POISSON.DIST(3,L12,FALSE)</f>
        <v>1.7873740510538022E-3</v>
      </c>
      <c r="AA12" s="5">
        <f t="shared" ref="AA12" si="456">_xlfn.POISSON.DIST(1,K12,FALSE) * _xlfn.POISSON.DIST(3,L12,FALSE)</f>
        <v>1.4244994547864018E-3</v>
      </c>
      <c r="AB12" s="5">
        <f t="shared" ref="AB12" si="457">_xlfn.POISSON.DIST(2,K12,FALSE) * _xlfn.POISSON.DIST(3,L12,FALSE)</f>
        <v>5.6764802406367566E-4</v>
      </c>
      <c r="AC12" s="5">
        <f t="shared" ref="AC12" si="458">_xlfn.POISSON.DIST(4,K12,FALSE) * _xlfn.POISSON.DIST(4,L12,FALSE)</f>
        <v>2.4037371609440539E-6</v>
      </c>
      <c r="AD12" s="5">
        <f t="shared" ref="AD12" si="459">_xlfn.POISSON.DIST(4,K12,FALSE) * _xlfn.POISSON.DIST(0,L12,FALSE)</f>
        <v>5.5014426677896574E-3</v>
      </c>
      <c r="AE12" s="5">
        <f t="shared" ref="AE12" si="460">_xlfn.POISSON.DIST(4,K12,FALSE) * _xlfn.POISSON.DIST(1,L12,FALSE)</f>
        <v>1.7604836594633613E-3</v>
      </c>
      <c r="AF12" s="5">
        <f t="shared" ref="AF12" si="461">_xlfn.POISSON.DIST(4,K12,FALSE) * _xlfn.POISSON.DIST(2,L12,FALSE)</f>
        <v>2.8168090648145671E-4</v>
      </c>
      <c r="AG12" s="5">
        <f t="shared" ref="AG12" si="462">_xlfn.POISSON.DIST(4,K12,FALSE) * _xlfn.POISSON.DIST(3,L12,FALSE)</f>
        <v>3.0046338932564032E-5</v>
      </c>
      <c r="AH12" s="5">
        <f t="shared" ref="AH12" si="463">_xlfn.POISSON.DIST(0,K12,FALSE) * _xlfn.POISSON.DIST(4,L12,FALSE)</f>
        <v>1.4299171145835517E-4</v>
      </c>
      <c r="AI12" s="5">
        <f t="shared" ref="AI12" si="464">_xlfn.POISSON.DIST(1,K12,FALSE) * _xlfn.POISSON.DIST(4,L12,FALSE)</f>
        <v>1.1396138088236687E-4</v>
      </c>
      <c r="AJ12" s="5">
        <f t="shared" ref="AJ12" si="465">_xlfn.POISSON.DIST(2,K12,FALSE) * _xlfn.POISSON.DIST(4,L12,FALSE)</f>
        <v>4.5412409573118102E-5</v>
      </c>
      <c r="AK12" s="5">
        <f t="shared" ref="AK12" si="466">_xlfn.POISSON.DIST(3,K12,FALSE) * _xlfn.POISSON.DIST(4,L12,FALSE)</f>
        <v>1.2064244496799373E-5</v>
      </c>
      <c r="AL12" s="5">
        <f t="shared" ref="AL12" si="467">_xlfn.POISSON.DIST(5,K12,FALSE) * _xlfn.POISSON.DIST(5,L12,FALSE)</f>
        <v>2.4521623191558716E-8</v>
      </c>
      <c r="AM12" s="5">
        <f t="shared" ref="AM12" si="468">_xlfn.POISSON.DIST(5,K12,FALSE) * _xlfn.POISSON.DIST(0,L12,FALSE)</f>
        <v>8.7690677574563493E-4</v>
      </c>
      <c r="AN12" s="5">
        <f t="shared" ref="AN12" si="469">_xlfn.POISSON.DIST(5,K12,FALSE) * _xlfn.POISSON.DIST(1,L12,FALSE)</f>
        <v>2.8061367586570615E-4</v>
      </c>
      <c r="AO12" s="5">
        <f t="shared" ref="AO12" si="470">_xlfn.POISSON.DIST(5,K12,FALSE) * _xlfn.POISSON.DIST(2,L12,FALSE)</f>
        <v>4.4898749365864706E-5</v>
      </c>
      <c r="AP12" s="5">
        <f t="shared" ref="AP12" si="471">_xlfn.POISSON.DIST(5,K12,FALSE) * _xlfn.POISSON.DIST(3,L12,FALSE)</f>
        <v>4.7892597973580584E-6</v>
      </c>
      <c r="AQ12" s="5">
        <f t="shared" ref="AQ12" si="472">_xlfn.POISSON.DIST(5,K12,FALSE) * _xlfn.POISSON.DIST(4,L12,FALSE)</f>
        <v>3.8314557304844184E-7</v>
      </c>
      <c r="AR12" s="5">
        <f t="shared" ref="AR12" si="473">_xlfn.POISSON.DIST(0,K12,FALSE) * _xlfn.POISSON.DIST(5,L12,FALSE)</f>
        <v>9.151583926703898E-6</v>
      </c>
      <c r="AS12" s="5">
        <f t="shared" ref="AS12" si="474">_xlfn.POISSON.DIST(1,K12,FALSE) * _xlfn.POISSON.DIST(5,L12,FALSE)</f>
        <v>7.2936195455761857E-6</v>
      </c>
      <c r="AT12" s="5">
        <f t="shared" ref="AT12" si="475">_xlfn.POISSON.DIST(2,K12,FALSE) * _xlfn.POISSON.DIST(5,L12,FALSE)</f>
        <v>2.906430542607217E-6</v>
      </c>
      <c r="AU12" s="5">
        <f t="shared" ref="AU12" si="476">_xlfn.POISSON.DIST(3,K12,FALSE) * _xlfn.POISSON.DIST(5,L12,FALSE)</f>
        <v>7.7212129919075739E-7</v>
      </c>
      <c r="AV12" s="5">
        <f t="shared" ref="AV12" si="477">_xlfn.POISSON.DIST(4,K12,FALSE) * _xlfn.POISSON.DIST(5,L12,FALSE)</f>
        <v>1.5384110129014823E-7</v>
      </c>
      <c r="AW12" s="5">
        <f t="shared" ref="AW12" si="478">_xlfn.POISSON.DIST(6,K12,FALSE) * _xlfn.POISSON.DIST(6,L12,FALSE)</f>
        <v>1.737196555496539E-10</v>
      </c>
      <c r="AX12" s="5">
        <f t="shared" ref="AX12" si="479">_xlfn.POISSON.DIST(6,K12,FALSE) * _xlfn.POISSON.DIST(0,L12,FALSE)</f>
        <v>1.1647937031905183E-4</v>
      </c>
      <c r="AY12" s="5">
        <f t="shared" ref="AY12" si="480">_xlfn.POISSON.DIST(6,K12,FALSE) * _xlfn.POISSON.DIST(1,L12,FALSE)</f>
        <v>3.7273864419577856E-5</v>
      </c>
      <c r="AZ12" s="5">
        <f t="shared" ref="AZ12" si="481">_xlfn.POISSON.DIST(6,K12,FALSE) * _xlfn.POISSON.DIST(2,L12,FALSE)</f>
        <v>5.9638928548612956E-6</v>
      </c>
      <c r="BA12" s="5">
        <f t="shared" ref="BA12" si="482">_xlfn.POISSON.DIST(6,K12,FALSE) * _xlfn.POISSON.DIST(3,L12,FALSE)</f>
        <v>6.3615652304234486E-7</v>
      </c>
      <c r="BB12" s="5">
        <f t="shared" ref="BB12" si="483">_xlfn.POISSON.DIST(6,K12,FALSE) * _xlfn.POISSON.DIST(4,L12,FALSE)</f>
        <v>5.0893157999910607E-8</v>
      </c>
      <c r="BC12" s="5">
        <f t="shared" ref="BC12" si="484">_xlfn.POISSON.DIST(6,K12,FALSE) * _xlfn.POISSON.DIST(5,L12,FALSE)</f>
        <v>3.2572028265206789E-9</v>
      </c>
      <c r="BD12" s="5">
        <f t="shared" ref="BD12" si="485">_xlfn.POISSON.DIST(0,K12,FALSE) * _xlfn.POISSON.DIST(6,L12,FALSE)</f>
        <v>4.880905771468257E-7</v>
      </c>
      <c r="BE12" s="5">
        <f t="shared" ref="BE12" si="486">_xlfn.POISSON.DIST(1,K12,FALSE) * _xlfn.POISSON.DIST(6,L12,FALSE)</f>
        <v>3.8899790484376035E-7</v>
      </c>
      <c r="BF12" s="5">
        <f t="shared" ref="BF12" si="487">_xlfn.POISSON.DIST(2,K12,FALSE) * _xlfn.POISSON.DIST(6,L12,FALSE)</f>
        <v>1.5501156655941333E-7</v>
      </c>
      <c r="BG12" s="5">
        <f t="shared" ref="BG12" si="488">_xlfn.POISSON.DIST(3,K12,FALSE) * _xlfn.POISSON.DIST(6,L12,FALSE)</f>
        <v>4.1180317371039858E-8</v>
      </c>
      <c r="BH12" s="5">
        <f t="shared" ref="BH12" si="489">_xlfn.POISSON.DIST(4,K12,FALSE) * _xlfn.POISSON.DIST(6,L12,FALSE)</f>
        <v>8.2049612962087655E-9</v>
      </c>
      <c r="BI12" s="5">
        <f t="shared" ref="BI12" si="490">_xlfn.POISSON.DIST(5,K12,FALSE) * _xlfn.POISSON.DIST(6,L12,FALSE)</f>
        <v>1.3078362512985929E-9</v>
      </c>
      <c r="BJ12" s="8">
        <f t="shared" ref="BJ12" si="491">SUM(N12,Q12,T12,W12,X12,Y12,AD12,AE12,AF12,AG12,AM12,AN12,AO12,AP12,AQ12,AX12,AY12,AZ12,BA12,BB12,BC12)</f>
        <v>0.44482187904124654</v>
      </c>
      <c r="BK12" s="8">
        <f t="shared" ref="BK12" si="492">SUM(M12,P12,S12,V12,AC12,AL12,AY12)</f>
        <v>0.41624250613144675</v>
      </c>
      <c r="BL12" s="8">
        <f t="shared" ref="BL12" si="493">SUM(O12,R12,U12,AA12,AB12,AH12,AI12,AJ12,AK12,AR12,AS12,AT12,AU12,AV12,BD12,BE12,BF12,BG12,BH12,BI12)</f>
        <v>0.1371652054746868</v>
      </c>
      <c r="BM12" s="8">
        <f t="shared" ref="BM12" si="494">SUM(S12:BI12)</f>
        <v>0.10300715018842471</v>
      </c>
      <c r="BN12" s="8">
        <f t="shared" ref="BN12" si="495">SUM(M12:R12)</f>
        <v>0.89697254081930933</v>
      </c>
    </row>
    <row r="13" spans="1:88" x14ac:dyDescent="0.25">
      <c r="A13" t="s">
        <v>557</v>
      </c>
      <c r="B13" t="s">
        <v>291</v>
      </c>
      <c r="C13" t="s">
        <v>549</v>
      </c>
      <c r="D13" t="s">
        <v>843</v>
      </c>
      <c r="E13" s="1">
        <f>VLOOKUP(A13,home!$A$2:$E$670,3,FALSE)</f>
        <v>1.2464</v>
      </c>
      <c r="F13">
        <f>VLOOKUP(B13,home!$B$2:$E$670,3,FALSE)</f>
        <v>1.68</v>
      </c>
      <c r="G13">
        <f>VLOOKUP(C13,away!$B$2:$E$670,4,FALSE)</f>
        <v>1.1478999999999999</v>
      </c>
      <c r="H13">
        <f>VLOOKUP(A13,away!$A$2:$E$670,3,FALSE)</f>
        <v>1.4459</v>
      </c>
      <c r="I13">
        <f>VLOOKUP(C13,away!$B$2:$E$670,3,FALSE)</f>
        <v>2.1741000000000001</v>
      </c>
      <c r="J13">
        <f>VLOOKUP(B13,home!$B$2:$E$670,4,FALSE)</f>
        <v>1.1000000000000001</v>
      </c>
      <c r="K13" s="3">
        <f t="shared" ref="K13" si="496">E13*F13*G13</f>
        <v>2.4036475007999996</v>
      </c>
      <c r="L13" s="3">
        <f t="shared" ref="L13" si="497">H13*I13*J13</f>
        <v>3.4578843090000002</v>
      </c>
      <c r="M13" s="5">
        <f t="shared" si="2"/>
        <v>2.8468794630948473E-3</v>
      </c>
      <c r="N13" s="5">
        <f t="shared" ref="N13" si="498">_xlfn.POISSON.DIST(1,K13,FALSE) * _xlfn.POISSON.DIST(0,L13,FALSE)</f>
        <v>6.8428947065467738E-3</v>
      </c>
      <c r="O13" s="5">
        <f t="shared" ref="O13" si="499">_xlfn.POISSON.DIST(0,K13,FALSE) * _xlfn.POISSON.DIST(1,L13,FALSE)</f>
        <v>9.8441798250500159E-3</v>
      </c>
      <c r="P13" s="5">
        <f t="shared" ref="P13" si="500">_xlfn.POISSON.DIST(1,K13,FALSE) * _xlfn.POISSON.DIST(1,L13,FALSE)</f>
        <v>2.3661938233907248E-2</v>
      </c>
      <c r="Q13" s="5">
        <f t="shared" ref="Q13" si="501">_xlfn.POISSON.DIST(2,K13,FALSE) * _xlfn.POISSON.DIST(0,L13,FALSE)</f>
        <v>8.223953379814351E-3</v>
      </c>
      <c r="R13" s="5">
        <f t="shared" ref="R13" si="502">_xlfn.POISSON.DIST(0,K13,FALSE) * _xlfn.POISSON.DIST(2,L13,FALSE)</f>
        <v>1.7020017476007412E-2</v>
      </c>
      <c r="S13" s="5">
        <f t="shared" ref="S13" si="503">_xlfn.POISSON.DIST(2,K13,FALSE) * _xlfn.POISSON.DIST(2,L13,FALSE)</f>
        <v>4.9166756815951347E-2</v>
      </c>
      <c r="T13" s="5">
        <f t="shared" ref="T13" si="504">_xlfn.POISSON.DIST(2,K13,FALSE) * _xlfn.POISSON.DIST(1,L13,FALSE)</f>
        <v>2.8437479350007563E-2</v>
      </c>
      <c r="U13" s="5">
        <f t="shared" ref="U13" si="505">_xlfn.POISSON.DIST(1,K13,FALSE) * _xlfn.POISSON.DIST(2,L13,FALSE)</f>
        <v>4.091012246977753E-2</v>
      </c>
      <c r="V13" s="5">
        <f t="shared" ref="V13" si="506">_xlfn.POISSON.DIST(3,K13,FALSE) * _xlfn.POISSON.DIST(3,L13,FALSE)</f>
        <v>4.5405691000031383E-2</v>
      </c>
      <c r="W13" s="5">
        <f t="shared" ref="W13" si="507">_xlfn.POISSON.DIST(3,K13,FALSE) * _xlfn.POISSON.DIST(0,L13,FALSE)</f>
        <v>6.589161662695491E-3</v>
      </c>
      <c r="X13" s="5">
        <f t="shared" ref="X13" si="508">_xlfn.POISSON.DIST(3,K13,FALSE) * _xlfn.POISSON.DIST(1,L13,FALSE)</f>
        <v>2.2784558722899088E-2</v>
      </c>
      <c r="Y13" s="5">
        <f t="shared" ref="Y13" si="509">_xlfn.POISSON.DIST(3,K13,FALSE) * _xlfn.POISSON.DIST(2,L13,FALSE)</f>
        <v>3.9393184047700931E-2</v>
      </c>
      <c r="Z13" s="5">
        <f t="shared" ref="Z13" si="510">_xlfn.POISSON.DIST(0,K13,FALSE) * _xlfn.POISSON.DIST(3,L13,FALSE)</f>
        <v>1.9617750456397274E-2</v>
      </c>
      <c r="AA13" s="5">
        <f t="shared" ref="AA13" si="511">_xlfn.POISSON.DIST(1,K13,FALSE) * _xlfn.POISSON.DIST(3,L13,FALSE)</f>
        <v>4.7154156855837348E-2</v>
      </c>
      <c r="AB13" s="5">
        <f t="shared" ref="AB13" si="512">_xlfn.POISSON.DIST(2,K13,FALSE) * _xlfn.POISSON.DIST(3,L13,FALSE)</f>
        <v>5.667098563943232E-2</v>
      </c>
      <c r="AC13" s="5">
        <f t="shared" ref="AC13" si="513">_xlfn.POISSON.DIST(4,K13,FALSE) * _xlfn.POISSON.DIST(4,L13,FALSE)</f>
        <v>2.3586936807438928E-2</v>
      </c>
      <c r="AD13" s="5">
        <f t="shared" ref="AD13" si="514">_xlfn.POISSON.DIST(4,K13,FALSE) * _xlfn.POISSON.DIST(0,L13,FALSE)</f>
        <v>3.9595054907262976E-3</v>
      </c>
      <c r="AE13" s="5">
        <f t="shared" ref="AE13" si="515">_xlfn.POISSON.DIST(4,K13,FALSE) * _xlfn.POISSON.DIST(1,L13,FALSE)</f>
        <v>1.3691511907781808E-2</v>
      </c>
      <c r="AF13" s="5">
        <f t="shared" ref="AF13" si="516">_xlfn.POISSON.DIST(4,K13,FALSE) * _xlfn.POISSON.DIST(2,L13,FALSE)</f>
        <v>2.3671832096202692E-2</v>
      </c>
      <c r="AG13" s="5">
        <f t="shared" ref="AG13" si="517">_xlfn.POISSON.DIST(4,K13,FALSE) * _xlfn.POISSON.DIST(3,L13,FALSE)</f>
        <v>2.7284818923580621E-2</v>
      </c>
      <c r="AH13" s="5">
        <f t="shared" ref="AH13" si="518">_xlfn.POISSON.DIST(0,K13,FALSE) * _xlfn.POISSON.DIST(4,L13,FALSE)</f>
        <v>1.6958977870263431E-2</v>
      </c>
      <c r="AI13" s="5">
        <f t="shared" ref="AI13" si="519">_xlfn.POISSON.DIST(1,K13,FALSE) * _xlfn.POISSON.DIST(4,L13,FALSE)</f>
        <v>4.0763404773981188E-2</v>
      </c>
      <c r="AJ13" s="5">
        <f t="shared" ref="AJ13" si="520">_xlfn.POISSON.DIST(2,K13,FALSE) * _xlfn.POISSON.DIST(4,L13,FALSE)</f>
        <v>4.8990428004539344E-2</v>
      </c>
      <c r="AK13" s="5">
        <f t="shared" ref="AK13" si="521">_xlfn.POISSON.DIST(3,K13,FALSE) * _xlfn.POISSON.DIST(4,L13,FALSE)</f>
        <v>3.925190661207776E-2</v>
      </c>
      <c r="AL13" s="5">
        <f t="shared" ref="AL13" si="522">_xlfn.POISSON.DIST(5,K13,FALSE) * _xlfn.POISSON.DIST(5,L13,FALSE)</f>
        <v>7.8417460113744085E-3</v>
      </c>
      <c r="AM13" s="5">
        <f t="shared" ref="AM13" si="523">_xlfn.POISSON.DIST(5,K13,FALSE) * _xlfn.POISSON.DIST(0,L13,FALSE)</f>
        <v>1.9034510954376281E-3</v>
      </c>
      <c r="AN13" s="5">
        <f t="shared" ref="AN13" si="524">_xlfn.POISSON.DIST(5,K13,FALSE) * _xlfn.POISSON.DIST(1,L13,FALSE)</f>
        <v>6.581913675862635E-3</v>
      </c>
      <c r="AO13" s="5">
        <f t="shared" ref="AO13" si="525">_xlfn.POISSON.DIST(5,K13,FALSE) * _xlfn.POISSON.DIST(2,L13,FALSE)</f>
        <v>1.1379748011478962E-2</v>
      </c>
      <c r="AP13" s="5">
        <f t="shared" ref="AP13" si="526">_xlfn.POISSON.DIST(5,K13,FALSE) * _xlfn.POISSON.DIST(3,L13,FALSE)</f>
        <v>1.3116617363089018E-2</v>
      </c>
      <c r="AQ13" s="5">
        <f t="shared" ref="AQ13" si="527">_xlfn.POISSON.DIST(5,K13,FALSE) * _xlfn.POISSON.DIST(4,L13,FALSE)</f>
        <v>1.1338936341745619E-2</v>
      </c>
      <c r="AR13" s="5">
        <f t="shared" ref="AR13" si="528">_xlfn.POISSON.DIST(0,K13,FALSE) * _xlfn.POISSON.DIST(5,L13,FALSE)</f>
        <v>1.1728436694852434E-2</v>
      </c>
      <c r="AS13" s="5">
        <f t="shared" ref="AS13" si="529">_xlfn.POISSON.DIST(1,K13,FALSE) * _xlfn.POISSON.DIST(5,L13,FALSE)</f>
        <v>2.8191027549873054E-2</v>
      </c>
      <c r="AT13" s="5">
        <f t="shared" ref="AT13" si="530">_xlfn.POISSON.DIST(2,K13,FALSE) * _xlfn.POISSON.DIST(5,L13,FALSE)</f>
        <v>3.3880646457618159E-2</v>
      </c>
      <c r="AU13" s="5">
        <f t="shared" ref="AU13" si="531">_xlfn.POISSON.DIST(3,K13,FALSE) * _xlfn.POISSON.DIST(5,L13,FALSE)</f>
        <v>2.7145710394447412E-2</v>
      </c>
      <c r="AV13" s="5">
        <f t="shared" ref="AV13" si="532">_xlfn.POISSON.DIST(4,K13,FALSE) * _xlfn.POISSON.DIST(5,L13,FALSE)</f>
        <v>1.6312179736763525E-2</v>
      </c>
      <c r="AW13" s="5">
        <f t="shared" ref="AW13" si="533">_xlfn.POISSON.DIST(6,K13,FALSE) * _xlfn.POISSON.DIST(6,L13,FALSE)</f>
        <v>1.8104707293693043E-3</v>
      </c>
      <c r="AX13" s="5">
        <f t="shared" ref="AX13" si="534">_xlfn.POISSON.DIST(6,K13,FALSE) * _xlfn.POISSON.DIST(0,L13,FALSE)</f>
        <v>7.6253757807394579E-4</v>
      </c>
      <c r="AY13" s="5">
        <f t="shared" ref="AY13" si="535">_xlfn.POISSON.DIST(6,K13,FALSE) * _xlfn.POISSON.DIST(1,L13,FALSE)</f>
        <v>2.6367667262447592E-3</v>
      </c>
      <c r="AZ13" s="5">
        <f t="shared" ref="AZ13" si="536">_xlfn.POISSON.DIST(6,K13,FALSE) * _xlfn.POISSON.DIST(2,L13,FALSE)</f>
        <v>4.5588171445875274E-3</v>
      </c>
      <c r="BA13" s="5">
        <f t="shared" ref="BA13" si="537">_xlfn.POISSON.DIST(6,K13,FALSE) * _xlfn.POISSON.DIST(3,L13,FALSE)</f>
        <v>5.2546207572897984E-3</v>
      </c>
      <c r="BB13" s="5">
        <f t="shared" ref="BB13" si="538">_xlfn.POISSON.DIST(6,K13,FALSE) * _xlfn.POISSON.DIST(4,L13,FALSE)</f>
        <v>4.5424676665945232E-3</v>
      </c>
      <c r="BC13" s="5">
        <f t="shared" ref="BC13" si="539">_xlfn.POISSON.DIST(6,K13,FALSE) * _xlfn.POISSON.DIST(5,L13,FALSE)</f>
        <v>3.1414655336914096E-3</v>
      </c>
      <c r="BD13" s="5">
        <f t="shared" ref="BD13" si="540">_xlfn.POISSON.DIST(0,K13,FALSE) * _xlfn.POISSON.DIST(6,L13,FALSE)</f>
        <v>6.7592628693716687E-3</v>
      </c>
      <c r="BE13" s="5">
        <f t="shared" ref="BE13" si="541">_xlfn.POISSON.DIST(1,K13,FALSE) * _xlfn.POISSON.DIST(6,L13,FALSE)</f>
        <v>1.6246885303215445E-2</v>
      </c>
      <c r="BF13" s="5">
        <f t="shared" ref="BF13" si="542">_xlfn.POISSON.DIST(2,K13,FALSE) * _xlfn.POISSON.DIST(6,L13,FALSE)</f>
        <v>1.9525892627429028E-2</v>
      </c>
      <c r="BG13" s="5">
        <f t="shared" ref="BG13" si="543">_xlfn.POISSON.DIST(3,K13,FALSE) * _xlfn.POISSON.DIST(6,L13,FALSE)</f>
        <v>1.5644454338269637E-2</v>
      </c>
      <c r="BH13" s="5">
        <f t="shared" ref="BH13" si="544">_xlfn.POISSON.DIST(4,K13,FALSE) * _xlfn.POISSON.DIST(6,L13,FALSE)</f>
        <v>9.4009383928903827E-3</v>
      </c>
      <c r="BI13" s="5">
        <f t="shared" ref="BI13" si="545">_xlfn.POISSON.DIST(5,K13,FALSE) * _xlfn.POISSON.DIST(6,L13,FALSE)</f>
        <v>4.5193084146491463E-3</v>
      </c>
      <c r="BJ13" s="8">
        <f t="shared" ref="BJ13" si="546">SUM(N13,Q13,T13,W13,X13,Y13,AD13,AE13,AF13,AG13,AM13,AN13,AO13,AP13,AQ13,AX13,AY13,AZ13,BA13,BB13,BC13)</f>
        <v>0.24609624218205148</v>
      </c>
      <c r="BK13" s="8">
        <f t="shared" ref="BK13" si="547">SUM(M13,P13,S13,V13,AC13,AL13,AY13)</f>
        <v>0.15514671505804292</v>
      </c>
      <c r="BL13" s="8">
        <f t="shared" ref="BL13" si="548">SUM(O13,R13,U13,AA13,AB13,AH13,AI13,AJ13,AK13,AR13,AS13,AT13,AU13,AV13,BD13,BE13,BF13,BG13,BH13,BI13)</f>
        <v>0.50691892230634628</v>
      </c>
      <c r="BM13" s="8">
        <f t="shared" ref="BM13" si="549">SUM(S13:BI13)</f>
        <v>0.85851347092154207</v>
      </c>
      <c r="BN13" s="8">
        <f t="shared" ref="BN13" si="550">SUM(M13:R13)</f>
        <v>6.8439863084420655E-2</v>
      </c>
    </row>
    <row r="14" spans="1:88" x14ac:dyDescent="0.25">
      <c r="D14"/>
      <c r="E14" s="1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8"/>
      <c r="BK14" s="8"/>
      <c r="BL14" s="8"/>
      <c r="BM14" s="8"/>
      <c r="BN14" s="8"/>
    </row>
    <row r="15" spans="1:88" x14ac:dyDescent="0.25">
      <c r="D15"/>
      <c r="E15" s="1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8"/>
      <c r="BK15" s="8"/>
      <c r="BL15" s="8"/>
      <c r="BM15" s="8"/>
      <c r="BN15" s="8"/>
    </row>
    <row r="16" spans="1:88" x14ac:dyDescent="0.25">
      <c r="D16"/>
      <c r="E16" s="1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8"/>
      <c r="BK16" s="8"/>
      <c r="BL16" s="8"/>
      <c r="BM16" s="8"/>
      <c r="BN16" s="8"/>
    </row>
    <row r="17" spans="2:66" x14ac:dyDescent="0.25">
      <c r="D17"/>
      <c r="E17" s="1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8"/>
      <c r="BK17" s="8"/>
      <c r="BL17" s="8"/>
      <c r="BM17" s="8"/>
      <c r="BN17" s="8"/>
    </row>
    <row r="18" spans="2:66" x14ac:dyDescent="0.25">
      <c r="D18" s="11"/>
      <c r="E18" s="1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2:66" x14ac:dyDescent="0.25">
      <c r="D19" s="11"/>
      <c r="E19" s="1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2:66" x14ac:dyDescent="0.25">
      <c r="D20" s="11"/>
      <c r="E20" s="1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2:66" x14ac:dyDescent="0.25">
      <c r="D21" s="11"/>
      <c r="E21" s="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2:66" x14ac:dyDescent="0.25">
      <c r="D22" s="11"/>
      <c r="E22" s="1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2:66" x14ac:dyDescent="0.25">
      <c r="D23" s="11"/>
      <c r="E23" s="1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2:66" x14ac:dyDescent="0.25">
      <c r="D24" s="11"/>
      <c r="E24" s="1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2:66" x14ac:dyDescent="0.25">
      <c r="D25" s="11"/>
      <c r="E25" s="1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2:66" x14ac:dyDescent="0.25">
      <c r="D26" s="11"/>
      <c r="E26" s="1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2:66" x14ac:dyDescent="0.25">
      <c r="D27" s="11"/>
      <c r="E27" s="1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2:66" x14ac:dyDescent="0.25">
      <c r="D28" s="11"/>
      <c r="E28" s="1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2:66" s="10" customFormat="1" x14ac:dyDescent="0.25">
      <c r="B29"/>
      <c r="C29"/>
      <c r="D29" s="11"/>
      <c r="E29" s="1"/>
      <c r="F29"/>
      <c r="G29"/>
      <c r="H29"/>
      <c r="I29"/>
      <c r="J29"/>
      <c r="K29" s="3"/>
      <c r="L29" s="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8"/>
      <c r="BK29" s="8"/>
      <c r="BL29" s="8"/>
      <c r="BM29" s="8"/>
      <c r="BN29" s="8"/>
    </row>
    <row r="30" spans="2:66" x14ac:dyDescent="0.25">
      <c r="D30" s="11"/>
      <c r="E30" s="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2:66" x14ac:dyDescent="0.25">
      <c r="D31" s="11"/>
      <c r="E31" s="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2:66" x14ac:dyDescent="0.25">
      <c r="D32" s="11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E33" s="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1"/>
      <c r="BK77" s="21"/>
      <c r="BL77" s="21"/>
      <c r="BM77" s="21"/>
      <c r="BN77" s="21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2022-10-13T16:29:50Z</dcterms:modified>
</cp:coreProperties>
</file>