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9DF8CBAC-246C-42BA-978F-62CC508978A7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home" sheetId="1" r:id="rId1"/>
    <sheet name="away" sheetId="2" r:id="rId2"/>
    <sheet name="fixtu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3" l="1"/>
  <c r="F23" i="3"/>
  <c r="G23" i="3"/>
  <c r="H23" i="3"/>
  <c r="I23" i="3"/>
  <c r="L23" i="3" s="1"/>
  <c r="J23" i="3"/>
  <c r="K23" i="3"/>
  <c r="E21" i="3"/>
  <c r="F21" i="3"/>
  <c r="G21" i="3"/>
  <c r="H21" i="3"/>
  <c r="I21" i="3"/>
  <c r="L21" i="3" s="1"/>
  <c r="J21" i="3"/>
  <c r="K21" i="3"/>
  <c r="N21" i="3" s="1"/>
  <c r="E22" i="3"/>
  <c r="F22" i="3"/>
  <c r="G22" i="3"/>
  <c r="H22" i="3"/>
  <c r="I22" i="3"/>
  <c r="L22" i="3" s="1"/>
  <c r="J22" i="3"/>
  <c r="K22" i="3"/>
  <c r="N22" i="3" s="1"/>
  <c r="W22" i="3"/>
  <c r="AE22" i="3"/>
  <c r="AM22" i="3"/>
  <c r="AU22" i="3"/>
  <c r="BC22" i="3"/>
  <c r="E15" i="3"/>
  <c r="F15" i="3"/>
  <c r="G15" i="3"/>
  <c r="H15" i="3"/>
  <c r="I15" i="3"/>
  <c r="J15" i="3"/>
  <c r="K15" i="3"/>
  <c r="L15" i="3"/>
  <c r="M15" i="3" s="1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E16" i="3"/>
  <c r="F16" i="3"/>
  <c r="G16" i="3"/>
  <c r="H16" i="3"/>
  <c r="I16" i="3"/>
  <c r="J16" i="3"/>
  <c r="K16" i="3"/>
  <c r="E17" i="3"/>
  <c r="F17" i="3"/>
  <c r="G17" i="3"/>
  <c r="H17" i="3"/>
  <c r="L17" i="3" s="1"/>
  <c r="I17" i="3"/>
  <c r="J17" i="3"/>
  <c r="E18" i="3"/>
  <c r="F18" i="3"/>
  <c r="G18" i="3"/>
  <c r="H18" i="3"/>
  <c r="L18" i="3" s="1"/>
  <c r="I18" i="3"/>
  <c r="J18" i="3"/>
  <c r="E19" i="3"/>
  <c r="K19" i="3" s="1"/>
  <c r="N19" i="3" s="1"/>
  <c r="F19" i="3"/>
  <c r="G19" i="3"/>
  <c r="H19" i="3"/>
  <c r="I19" i="3"/>
  <c r="L19" i="3" s="1"/>
  <c r="J19" i="3"/>
  <c r="E20" i="3"/>
  <c r="F20" i="3"/>
  <c r="G20" i="3"/>
  <c r="H20" i="3"/>
  <c r="I20" i="3"/>
  <c r="L20" i="3" s="1"/>
  <c r="J20" i="3"/>
  <c r="K20" i="3"/>
  <c r="N20" i="3" s="1"/>
  <c r="N23" i="3" l="1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BH23" i="3"/>
  <c r="BF23" i="3"/>
  <c r="BD23" i="3"/>
  <c r="BB23" i="3"/>
  <c r="AZ23" i="3"/>
  <c r="AX23" i="3"/>
  <c r="AV23" i="3"/>
  <c r="AT23" i="3"/>
  <c r="AR23" i="3"/>
  <c r="AP23" i="3"/>
  <c r="AN23" i="3"/>
  <c r="AL23" i="3"/>
  <c r="AJ23" i="3"/>
  <c r="AH23" i="3"/>
  <c r="AF23" i="3"/>
  <c r="AD23" i="3"/>
  <c r="AB23" i="3"/>
  <c r="Z23" i="3"/>
  <c r="X23" i="3"/>
  <c r="V23" i="3"/>
  <c r="T23" i="3"/>
  <c r="R23" i="3"/>
  <c r="P23" i="3"/>
  <c r="BG22" i="3"/>
  <c r="AY22" i="3"/>
  <c r="AQ22" i="3"/>
  <c r="AI22" i="3"/>
  <c r="AA22" i="3"/>
  <c r="S22" i="3"/>
  <c r="M22" i="3"/>
  <c r="O22" i="3"/>
  <c r="BI22" i="3"/>
  <c r="BE22" i="3"/>
  <c r="BA22" i="3"/>
  <c r="AW22" i="3"/>
  <c r="AS22" i="3"/>
  <c r="AO22" i="3"/>
  <c r="AK22" i="3"/>
  <c r="AG22" i="3"/>
  <c r="AC22" i="3"/>
  <c r="Y22" i="3"/>
  <c r="U22" i="3"/>
  <c r="Q22" i="3"/>
  <c r="BJ22" i="3" s="1"/>
  <c r="M21" i="3"/>
  <c r="O21" i="3"/>
  <c r="Q21" i="3"/>
  <c r="S21" i="3"/>
  <c r="U21" i="3"/>
  <c r="W21" i="3"/>
  <c r="BJ21" i="3" s="1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BH22" i="3"/>
  <c r="BF22" i="3"/>
  <c r="BD22" i="3"/>
  <c r="BB22" i="3"/>
  <c r="AZ22" i="3"/>
  <c r="AX22" i="3"/>
  <c r="AV22" i="3"/>
  <c r="AT22" i="3"/>
  <c r="AR22" i="3"/>
  <c r="AP22" i="3"/>
  <c r="AN22" i="3"/>
  <c r="AL22" i="3"/>
  <c r="AJ22" i="3"/>
  <c r="AH22" i="3"/>
  <c r="AF22" i="3"/>
  <c r="AD22" i="3"/>
  <c r="AB22" i="3"/>
  <c r="Z22" i="3"/>
  <c r="X22" i="3"/>
  <c r="V22" i="3"/>
  <c r="T22" i="3"/>
  <c r="R22" i="3"/>
  <c r="P22" i="3"/>
  <c r="BH21" i="3"/>
  <c r="BF21" i="3"/>
  <c r="BD21" i="3"/>
  <c r="BB21" i="3"/>
  <c r="AZ21" i="3"/>
  <c r="AX21" i="3"/>
  <c r="AV21" i="3"/>
  <c r="AT21" i="3"/>
  <c r="AR21" i="3"/>
  <c r="AP21" i="3"/>
  <c r="AN21" i="3"/>
  <c r="AL21" i="3"/>
  <c r="AJ21" i="3"/>
  <c r="AH21" i="3"/>
  <c r="AF21" i="3"/>
  <c r="AD21" i="3"/>
  <c r="AB21" i="3"/>
  <c r="Z21" i="3"/>
  <c r="X21" i="3"/>
  <c r="V21" i="3"/>
  <c r="T21" i="3"/>
  <c r="R21" i="3"/>
  <c r="P21" i="3"/>
  <c r="L16" i="3"/>
  <c r="AB16" i="3" s="1"/>
  <c r="K18" i="3"/>
  <c r="Q18" i="3" s="1"/>
  <c r="K17" i="3"/>
  <c r="AZ16" i="3"/>
  <c r="T16" i="3"/>
  <c r="AR16" i="3"/>
  <c r="AV16" i="3"/>
  <c r="AF16" i="3"/>
  <c r="P16" i="3"/>
  <c r="BB16" i="3"/>
  <c r="AT16" i="3"/>
  <c r="AL16" i="3"/>
  <c r="AD16" i="3"/>
  <c r="V16" i="3"/>
  <c r="N16" i="3"/>
  <c r="BJ16" i="3" s="1"/>
  <c r="M20" i="3"/>
  <c r="O20" i="3"/>
  <c r="Q20" i="3"/>
  <c r="BJ20" i="3" s="1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S18" i="3"/>
  <c r="AA18" i="3"/>
  <c r="AI18" i="3"/>
  <c r="AQ18" i="3"/>
  <c r="AY18" i="3"/>
  <c r="BG18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O18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N17" i="3"/>
  <c r="P17" i="3"/>
  <c r="R17" i="3"/>
  <c r="T17" i="3"/>
  <c r="BH20" i="3"/>
  <c r="BF20" i="3"/>
  <c r="BD20" i="3"/>
  <c r="BB20" i="3"/>
  <c r="AZ20" i="3"/>
  <c r="AX20" i="3"/>
  <c r="AV20" i="3"/>
  <c r="AT20" i="3"/>
  <c r="AR20" i="3"/>
  <c r="AP20" i="3"/>
  <c r="AN20" i="3"/>
  <c r="AL20" i="3"/>
  <c r="AJ20" i="3"/>
  <c r="AH20" i="3"/>
  <c r="AF20" i="3"/>
  <c r="AD20" i="3"/>
  <c r="AB20" i="3"/>
  <c r="Z20" i="3"/>
  <c r="X20" i="3"/>
  <c r="V20" i="3"/>
  <c r="T20" i="3"/>
  <c r="R20" i="3"/>
  <c r="P20" i="3"/>
  <c r="BH19" i="3"/>
  <c r="BF19" i="3"/>
  <c r="BD19" i="3"/>
  <c r="BB19" i="3"/>
  <c r="AZ19" i="3"/>
  <c r="AX19" i="3"/>
  <c r="AV19" i="3"/>
  <c r="AT19" i="3"/>
  <c r="AR19" i="3"/>
  <c r="AP19" i="3"/>
  <c r="AN19" i="3"/>
  <c r="AL19" i="3"/>
  <c r="AJ19" i="3"/>
  <c r="AH19" i="3"/>
  <c r="AF19" i="3"/>
  <c r="AD19" i="3"/>
  <c r="AB19" i="3"/>
  <c r="Z19" i="3"/>
  <c r="X19" i="3"/>
  <c r="V19" i="3"/>
  <c r="T19" i="3"/>
  <c r="R19" i="3"/>
  <c r="P19" i="3"/>
  <c r="BH18" i="3"/>
  <c r="AZ18" i="3"/>
  <c r="AR18" i="3"/>
  <c r="AJ18" i="3"/>
  <c r="AB18" i="3"/>
  <c r="T18" i="3"/>
  <c r="AN17" i="3"/>
  <c r="AJ17" i="3"/>
  <c r="AF17" i="3"/>
  <c r="AB17" i="3"/>
  <c r="X17" i="3"/>
  <c r="BI16" i="3"/>
  <c r="BE16" i="3"/>
  <c r="BA16" i="3"/>
  <c r="AW16" i="3"/>
  <c r="AS16" i="3"/>
  <c r="AO16" i="3"/>
  <c r="AK16" i="3"/>
  <c r="AG16" i="3"/>
  <c r="AC16" i="3"/>
  <c r="Y16" i="3"/>
  <c r="U16" i="3"/>
  <c r="Q16" i="3"/>
  <c r="BI15" i="3"/>
  <c r="BG15" i="3"/>
  <c r="BE15" i="3"/>
  <c r="BC15" i="3"/>
  <c r="BA15" i="3"/>
  <c r="AY15" i="3"/>
  <c r="AW15" i="3"/>
  <c r="AU15" i="3"/>
  <c r="AS15" i="3"/>
  <c r="AQ15" i="3"/>
  <c r="AO15" i="3"/>
  <c r="AM15" i="3"/>
  <c r="AK15" i="3"/>
  <c r="AI15" i="3"/>
  <c r="AG15" i="3"/>
  <c r="AE15" i="3"/>
  <c r="AC15" i="3"/>
  <c r="AA15" i="3"/>
  <c r="Y15" i="3"/>
  <c r="W15" i="3"/>
  <c r="U15" i="3"/>
  <c r="S15" i="3"/>
  <c r="BM15" i="3" s="1"/>
  <c r="Q15" i="3"/>
  <c r="O15" i="3"/>
  <c r="BL15" i="3" s="1"/>
  <c r="E14" i="3"/>
  <c r="F14" i="3"/>
  <c r="G14" i="3"/>
  <c r="H14" i="3"/>
  <c r="I14" i="3"/>
  <c r="L14" i="3" s="1"/>
  <c r="J14" i="3"/>
  <c r="K14" i="3"/>
  <c r="BJ19" i="3" l="1"/>
  <c r="P18" i="3"/>
  <c r="X18" i="3"/>
  <c r="AF18" i="3"/>
  <c r="AN18" i="3"/>
  <c r="AV18" i="3"/>
  <c r="BD18" i="3"/>
  <c r="BC18" i="3"/>
  <c r="AU18" i="3"/>
  <c r="AM18" i="3"/>
  <c r="AE18" i="3"/>
  <c r="W18" i="3"/>
  <c r="N18" i="3"/>
  <c r="BM23" i="3"/>
  <c r="BL23" i="3"/>
  <c r="BJ23" i="3"/>
  <c r="BK23" i="3"/>
  <c r="BN23" i="3"/>
  <c r="BL22" i="3"/>
  <c r="BM22" i="3"/>
  <c r="BM21" i="3"/>
  <c r="BL21" i="3"/>
  <c r="BN22" i="3"/>
  <c r="BK22" i="3"/>
  <c r="BN21" i="3"/>
  <c r="BK21" i="3"/>
  <c r="O16" i="3"/>
  <c r="BL16" i="3" s="1"/>
  <c r="S16" i="3"/>
  <c r="BM16" i="3" s="1"/>
  <c r="W16" i="3"/>
  <c r="AA16" i="3"/>
  <c r="AE16" i="3"/>
  <c r="AI16" i="3"/>
  <c r="AM16" i="3"/>
  <c r="AQ16" i="3"/>
  <c r="AU16" i="3"/>
  <c r="AY16" i="3"/>
  <c r="BC16" i="3"/>
  <c r="BG16" i="3"/>
  <c r="R16" i="3"/>
  <c r="Z16" i="3"/>
  <c r="AH16" i="3"/>
  <c r="AP16" i="3"/>
  <c r="AX16" i="3"/>
  <c r="BF16" i="3"/>
  <c r="X16" i="3"/>
  <c r="AN16" i="3"/>
  <c r="BD16" i="3"/>
  <c r="BH16" i="3"/>
  <c r="AJ16" i="3"/>
  <c r="M16" i="3"/>
  <c r="BM20" i="3"/>
  <c r="BL20" i="3"/>
  <c r="BM19" i="3"/>
  <c r="BL19" i="3"/>
  <c r="R18" i="3"/>
  <c r="V18" i="3"/>
  <c r="Z18" i="3"/>
  <c r="AD18" i="3"/>
  <c r="AH18" i="3"/>
  <c r="AL18" i="3"/>
  <c r="AP18" i="3"/>
  <c r="AT18" i="3"/>
  <c r="AX18" i="3"/>
  <c r="BB18" i="3"/>
  <c r="BF18" i="3"/>
  <c r="M18" i="3"/>
  <c r="BK18" i="3" s="1"/>
  <c r="BI18" i="3"/>
  <c r="BE18" i="3"/>
  <c r="BA18" i="3"/>
  <c r="AW18" i="3"/>
  <c r="AS18" i="3"/>
  <c r="AO18" i="3"/>
  <c r="AK18" i="3"/>
  <c r="AG18" i="3"/>
  <c r="AC18" i="3"/>
  <c r="Y18" i="3"/>
  <c r="BJ18" i="3" s="1"/>
  <c r="U18" i="3"/>
  <c r="Z17" i="3"/>
  <c r="BM17" i="3" s="1"/>
  <c r="AH17" i="3"/>
  <c r="BL17" i="3" s="1"/>
  <c r="AP17" i="3"/>
  <c r="AT17" i="3"/>
  <c r="AX17" i="3"/>
  <c r="BB17" i="3"/>
  <c r="BF17" i="3"/>
  <c r="V17" i="3"/>
  <c r="AD17" i="3"/>
  <c r="BJ17" i="3" s="1"/>
  <c r="AL17" i="3"/>
  <c r="AR17" i="3"/>
  <c r="AV17" i="3"/>
  <c r="AZ17" i="3"/>
  <c r="BD17" i="3"/>
  <c r="BH17" i="3"/>
  <c r="BN15" i="3"/>
  <c r="BJ15" i="3"/>
  <c r="BK15" i="3"/>
  <c r="BN19" i="3"/>
  <c r="BK19" i="3"/>
  <c r="BK17" i="3"/>
  <c r="BN17" i="3"/>
  <c r="BN18" i="3"/>
  <c r="BN20" i="3"/>
  <c r="BK20" i="3"/>
  <c r="AM14" i="3"/>
  <c r="BA14" i="3"/>
  <c r="BI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O14" i="3"/>
  <c r="AQ14" i="3"/>
  <c r="AS14" i="3"/>
  <c r="AU14" i="3"/>
  <c r="AW14" i="3"/>
  <c r="AY14" i="3"/>
  <c r="BC14" i="3"/>
  <c r="BE14" i="3"/>
  <c r="BG14" i="3"/>
  <c r="N14" i="3"/>
  <c r="BH14" i="3"/>
  <c r="BF14" i="3"/>
  <c r="BD14" i="3"/>
  <c r="BB14" i="3"/>
  <c r="AZ14" i="3"/>
  <c r="AX14" i="3"/>
  <c r="AV14" i="3"/>
  <c r="AT14" i="3"/>
  <c r="AR14" i="3"/>
  <c r="AP14" i="3"/>
  <c r="AN14" i="3"/>
  <c r="AL14" i="3"/>
  <c r="AJ14" i="3"/>
  <c r="AH14" i="3"/>
  <c r="AF14" i="3"/>
  <c r="AD14" i="3"/>
  <c r="AB14" i="3"/>
  <c r="Z14" i="3"/>
  <c r="X14" i="3"/>
  <c r="V14" i="3"/>
  <c r="T14" i="3"/>
  <c r="R14" i="3"/>
  <c r="P14" i="3"/>
  <c r="E13" i="3"/>
  <c r="F13" i="3"/>
  <c r="G13" i="3"/>
  <c r="H13" i="3"/>
  <c r="L13" i="3" s="1"/>
  <c r="I13" i="3"/>
  <c r="J13" i="3"/>
  <c r="E12" i="3"/>
  <c r="F12" i="3"/>
  <c r="G12" i="3"/>
  <c r="H12" i="3"/>
  <c r="L12" i="3" s="1"/>
  <c r="I12" i="3"/>
  <c r="J12" i="3"/>
  <c r="J8" i="3"/>
  <c r="I8" i="3"/>
  <c r="G8" i="3"/>
  <c r="K8" i="3" s="1"/>
  <c r="E11" i="3"/>
  <c r="F11" i="3"/>
  <c r="G11" i="3"/>
  <c r="H11" i="3"/>
  <c r="I11" i="3"/>
  <c r="L11" i="3" s="1"/>
  <c r="J11" i="3"/>
  <c r="K11" i="3"/>
  <c r="E10" i="3"/>
  <c r="F10" i="3"/>
  <c r="K10" i="3" s="1"/>
  <c r="G10" i="3"/>
  <c r="H10" i="3"/>
  <c r="L10" i="3" s="1"/>
  <c r="I10" i="3"/>
  <c r="J10" i="3"/>
  <c r="E8" i="3"/>
  <c r="F8" i="3"/>
  <c r="H8" i="3"/>
  <c r="E9" i="3"/>
  <c r="F9" i="3"/>
  <c r="G9" i="3"/>
  <c r="H9" i="3"/>
  <c r="I9" i="3"/>
  <c r="L9" i="3" s="1"/>
  <c r="J9" i="3"/>
  <c r="K9" i="3"/>
  <c r="N9" i="3" s="1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E7" i="3"/>
  <c r="F7" i="3"/>
  <c r="G7" i="3"/>
  <c r="H7" i="3"/>
  <c r="I7" i="3"/>
  <c r="J7" i="3"/>
  <c r="L7" i="3" s="1"/>
  <c r="K7" i="3"/>
  <c r="BL18" i="3" l="1"/>
  <c r="BM18" i="3"/>
  <c r="BN16" i="3"/>
  <c r="BK16" i="3"/>
  <c r="BJ14" i="3"/>
  <c r="BN14" i="3"/>
  <c r="BK14" i="3"/>
  <c r="BM14" i="3"/>
  <c r="BL14" i="3"/>
  <c r="K13" i="3"/>
  <c r="M13" i="3" s="1"/>
  <c r="O13" i="3"/>
  <c r="S13" i="3"/>
  <c r="W13" i="3"/>
  <c r="AA13" i="3"/>
  <c r="AE13" i="3"/>
  <c r="AI13" i="3"/>
  <c r="AM13" i="3"/>
  <c r="AQ13" i="3"/>
  <c r="AU13" i="3"/>
  <c r="AY13" i="3"/>
  <c r="BC13" i="3"/>
  <c r="BG13" i="3"/>
  <c r="N13" i="3"/>
  <c r="R13" i="3"/>
  <c r="V13" i="3"/>
  <c r="Z13" i="3"/>
  <c r="AD13" i="3"/>
  <c r="AH13" i="3"/>
  <c r="AL13" i="3"/>
  <c r="AP13" i="3"/>
  <c r="AT13" i="3"/>
  <c r="AX13" i="3"/>
  <c r="BB13" i="3"/>
  <c r="BF13" i="3"/>
  <c r="S9" i="3"/>
  <c r="K12" i="3"/>
  <c r="M12" i="3" s="1"/>
  <c r="O12" i="3"/>
  <c r="S12" i="3"/>
  <c r="W12" i="3"/>
  <c r="AA12" i="3"/>
  <c r="AE12" i="3"/>
  <c r="AI12" i="3"/>
  <c r="AM12" i="3"/>
  <c r="AQ12" i="3"/>
  <c r="AU12" i="3"/>
  <c r="AY12" i="3"/>
  <c r="BC12" i="3"/>
  <c r="BG12" i="3"/>
  <c r="N12" i="3"/>
  <c r="R12" i="3"/>
  <c r="V12" i="3"/>
  <c r="Z12" i="3"/>
  <c r="AD12" i="3"/>
  <c r="AH12" i="3"/>
  <c r="AL12" i="3"/>
  <c r="AP12" i="3"/>
  <c r="AT12" i="3"/>
  <c r="AX12" i="3"/>
  <c r="BB12" i="3"/>
  <c r="BF12" i="3"/>
  <c r="L8" i="3"/>
  <c r="N8" i="3"/>
  <c r="M11" i="3"/>
  <c r="O11" i="3"/>
  <c r="Q11" i="3"/>
  <c r="S11" i="3"/>
  <c r="W11" i="3"/>
  <c r="Y11" i="3"/>
  <c r="AC11" i="3"/>
  <c r="AG11" i="3"/>
  <c r="AK11" i="3"/>
  <c r="AO11" i="3"/>
  <c r="AS11" i="3"/>
  <c r="AY11" i="3"/>
  <c r="BA11" i="3"/>
  <c r="BE11" i="3"/>
  <c r="BI11" i="3"/>
  <c r="U11" i="3"/>
  <c r="AA11" i="3"/>
  <c r="AE11" i="3"/>
  <c r="AI11" i="3"/>
  <c r="AM11" i="3"/>
  <c r="AQ11" i="3"/>
  <c r="AU11" i="3"/>
  <c r="AW11" i="3"/>
  <c r="BC11" i="3"/>
  <c r="BG11" i="3"/>
  <c r="N11" i="3"/>
  <c r="BH11" i="3"/>
  <c r="BF11" i="3"/>
  <c r="BD11" i="3"/>
  <c r="BB11" i="3"/>
  <c r="AZ11" i="3"/>
  <c r="AX11" i="3"/>
  <c r="AV11" i="3"/>
  <c r="AT11" i="3"/>
  <c r="AR11" i="3"/>
  <c r="AP11" i="3"/>
  <c r="AN11" i="3"/>
  <c r="AL11" i="3"/>
  <c r="AJ11" i="3"/>
  <c r="AH11" i="3"/>
  <c r="AF11" i="3"/>
  <c r="AD11" i="3"/>
  <c r="AB11" i="3"/>
  <c r="Z11" i="3"/>
  <c r="X11" i="3"/>
  <c r="V11" i="3"/>
  <c r="T11" i="3"/>
  <c r="R11" i="3"/>
  <c r="P11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9" i="3"/>
  <c r="O9" i="3"/>
  <c r="Q9" i="3"/>
  <c r="BI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H9" i="3"/>
  <c r="BF9" i="3"/>
  <c r="BD9" i="3"/>
  <c r="BB9" i="3"/>
  <c r="AZ9" i="3"/>
  <c r="AX9" i="3"/>
  <c r="AV9" i="3"/>
  <c r="AT9" i="3"/>
  <c r="AR9" i="3"/>
  <c r="AP9" i="3"/>
  <c r="AN9" i="3"/>
  <c r="AL9" i="3"/>
  <c r="AJ9" i="3"/>
  <c r="AH9" i="3"/>
  <c r="AF9" i="3"/>
  <c r="AD9" i="3"/>
  <c r="AB9" i="3"/>
  <c r="Z9" i="3"/>
  <c r="X9" i="3"/>
  <c r="V9" i="3"/>
  <c r="T9" i="3"/>
  <c r="R9" i="3"/>
  <c r="P9" i="3"/>
  <c r="BH8" i="3"/>
  <c r="BF8" i="3"/>
  <c r="BD8" i="3"/>
  <c r="BB8" i="3"/>
  <c r="AZ8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P8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BA7" i="3"/>
  <c r="BC7" i="3"/>
  <c r="BE7" i="3"/>
  <c r="BG7" i="3"/>
  <c r="BI7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T7" i="3"/>
  <c r="AV7" i="3"/>
  <c r="AX7" i="3"/>
  <c r="AZ7" i="3"/>
  <c r="BB7" i="3"/>
  <c r="BD7" i="3"/>
  <c r="BF7" i="3"/>
  <c r="BH7" i="3"/>
  <c r="E6" i="3"/>
  <c r="F6" i="3"/>
  <c r="G6" i="3"/>
  <c r="H6" i="3"/>
  <c r="I6" i="3"/>
  <c r="J6" i="3"/>
  <c r="L6" i="3"/>
  <c r="E5" i="3"/>
  <c r="F5" i="3"/>
  <c r="K5" i="3" s="1"/>
  <c r="G5" i="3"/>
  <c r="H5" i="3"/>
  <c r="I5" i="3"/>
  <c r="J5" i="3"/>
  <c r="L5" i="3"/>
  <c r="E4" i="3"/>
  <c r="F4" i="3"/>
  <c r="G4" i="3"/>
  <c r="H4" i="3"/>
  <c r="I4" i="3"/>
  <c r="J4" i="3"/>
  <c r="L4" i="3" s="1"/>
  <c r="K4" i="3"/>
  <c r="BH13" i="3" l="1"/>
  <c r="BD13" i="3"/>
  <c r="AZ13" i="3"/>
  <c r="AV13" i="3"/>
  <c r="BL13" i="3" s="1"/>
  <c r="AR13" i="3"/>
  <c r="AN13" i="3"/>
  <c r="AJ13" i="3"/>
  <c r="AF13" i="3"/>
  <c r="AB13" i="3"/>
  <c r="X13" i="3"/>
  <c r="T13" i="3"/>
  <c r="P13" i="3"/>
  <c r="BN13" i="3" s="1"/>
  <c r="BI13" i="3"/>
  <c r="BE13" i="3"/>
  <c r="BA13" i="3"/>
  <c r="AW13" i="3"/>
  <c r="AS13" i="3"/>
  <c r="AO13" i="3"/>
  <c r="AK13" i="3"/>
  <c r="AG13" i="3"/>
  <c r="AC13" i="3"/>
  <c r="Y13" i="3"/>
  <c r="U13" i="3"/>
  <c r="Q13" i="3"/>
  <c r="BJ13" i="3" s="1"/>
  <c r="BM13" i="3"/>
  <c r="BK13" i="3"/>
  <c r="BJ9" i="3"/>
  <c r="BH12" i="3"/>
  <c r="BD12" i="3"/>
  <c r="AZ12" i="3"/>
  <c r="AV12" i="3"/>
  <c r="AR12" i="3"/>
  <c r="AN12" i="3"/>
  <c r="AJ12" i="3"/>
  <c r="AF12" i="3"/>
  <c r="AB12" i="3"/>
  <c r="X12" i="3"/>
  <c r="T12" i="3"/>
  <c r="BM12" i="3" s="1"/>
  <c r="P12" i="3"/>
  <c r="BI12" i="3"/>
  <c r="BE12" i="3"/>
  <c r="BA12" i="3"/>
  <c r="AW12" i="3"/>
  <c r="AS12" i="3"/>
  <c r="AO12" i="3"/>
  <c r="AK12" i="3"/>
  <c r="AG12" i="3"/>
  <c r="AC12" i="3"/>
  <c r="BK12" i="3" s="1"/>
  <c r="Y12" i="3"/>
  <c r="U12" i="3"/>
  <c r="Q12" i="3"/>
  <c r="BJ12" i="3"/>
  <c r="BL12" i="3"/>
  <c r="BN12" i="3"/>
  <c r="BM8" i="3"/>
  <c r="BL8" i="3"/>
  <c r="BJ8" i="3"/>
  <c r="BJ11" i="3"/>
  <c r="BM11" i="3"/>
  <c r="BL11" i="3"/>
  <c r="BK11" i="3"/>
  <c r="BN11" i="3"/>
  <c r="BJ10" i="3"/>
  <c r="BM10" i="3"/>
  <c r="BL10" i="3"/>
  <c r="BK10" i="3"/>
  <c r="BN10" i="3"/>
  <c r="BM9" i="3"/>
  <c r="BN8" i="3"/>
  <c r="BK8" i="3"/>
  <c r="BN9" i="3"/>
  <c r="BK9" i="3"/>
  <c r="BL9" i="3"/>
  <c r="BJ7" i="3"/>
  <c r="BM7" i="3"/>
  <c r="BL7" i="3"/>
  <c r="BK7" i="3"/>
  <c r="BN7" i="3"/>
  <c r="K6" i="3"/>
  <c r="M6" i="3" s="1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E3" i="3"/>
  <c r="F3" i="3"/>
  <c r="G3" i="3"/>
  <c r="H3" i="3"/>
  <c r="I3" i="3"/>
  <c r="J3" i="3"/>
  <c r="BJ6" i="3" l="1"/>
  <c r="BM6" i="3"/>
  <c r="BL6" i="3"/>
  <c r="BK6" i="3"/>
  <c r="BN6" i="3"/>
  <c r="BJ5" i="3"/>
  <c r="BM5" i="3"/>
  <c r="BL5" i="3"/>
  <c r="BK5" i="3"/>
  <c r="BN5" i="3"/>
  <c r="BJ4" i="3"/>
  <c r="BM4" i="3"/>
  <c r="BL4" i="3"/>
  <c r="BK4" i="3"/>
  <c r="BN4" i="3"/>
  <c r="L3" i="3"/>
  <c r="AG3" i="3" s="1"/>
  <c r="K3" i="3"/>
  <c r="Q3" i="3"/>
  <c r="AU3" i="3"/>
  <c r="J2" i="3"/>
  <c r="I2" i="3"/>
  <c r="H2" i="3"/>
  <c r="G2" i="3"/>
  <c r="F2" i="3"/>
  <c r="E2" i="3"/>
  <c r="AD3" i="3" l="1"/>
  <c r="AF3" i="3"/>
  <c r="O3" i="3"/>
  <c r="AW3" i="3"/>
  <c r="AV3" i="3"/>
  <c r="P3" i="3"/>
  <c r="AE3" i="3"/>
  <c r="AT3" i="3"/>
  <c r="N3" i="3"/>
  <c r="U3" i="3"/>
  <c r="BH3" i="3"/>
  <c r="AR3" i="3"/>
  <c r="AB3" i="3"/>
  <c r="BG3" i="3"/>
  <c r="AQ3" i="3"/>
  <c r="AA3" i="3"/>
  <c r="BF3" i="3"/>
  <c r="AP3" i="3"/>
  <c r="Z3" i="3"/>
  <c r="BI3" i="3"/>
  <c r="AS3" i="3"/>
  <c r="AC3" i="3"/>
  <c r="M3" i="3"/>
  <c r="BD3" i="3"/>
  <c r="AN3" i="3"/>
  <c r="X3" i="3"/>
  <c r="BC3" i="3"/>
  <c r="AM3" i="3"/>
  <c r="W3" i="3"/>
  <c r="BB3" i="3"/>
  <c r="AL3" i="3"/>
  <c r="V3" i="3"/>
  <c r="BE3" i="3"/>
  <c r="AO3" i="3"/>
  <c r="Y3" i="3"/>
  <c r="AZ3" i="3"/>
  <c r="AJ3" i="3"/>
  <c r="T3" i="3"/>
  <c r="AY3" i="3"/>
  <c r="AI3" i="3"/>
  <c r="S3" i="3"/>
  <c r="AX3" i="3"/>
  <c r="AH3" i="3"/>
  <c r="R3" i="3"/>
  <c r="BA3" i="3"/>
  <c r="AK3" i="3"/>
  <c r="K2" i="3"/>
  <c r="L2" i="3"/>
  <c r="BN3" i="3" l="1"/>
  <c r="BK3" i="3"/>
  <c r="BL3" i="3"/>
  <c r="BM3" i="3"/>
  <c r="BJ3" i="3"/>
  <c r="BI2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<sst xmlns="http://schemas.openxmlformats.org/spreadsheetml/2006/main" count="2850" uniqueCount="845">
  <si>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</si>
  <si>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</si>
  <si>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</si>
  <si>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</si>
  <si>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</si>
  <si>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</si>
  <si>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</si>
  <si>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</si>
  <si>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</si>
  <si>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</si>
  <si>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</si>
  <si>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</si>
  <si>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</si>
  <si>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</si>
  <si>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</si>
  <si>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</si>
  <si>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</si>
  <si>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</si>
  <si>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</si>
  <si>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</si>
  <si>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</si>
  <si>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</si>
  <si>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</si>
  <si>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</si>
  <si>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</si>
  <si>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</si>
  <si>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</si>
  <si>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</si>
  <si>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</si>
  <si>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</si>
  <si>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</si>
  <si>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</si>
  <si>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</si>
  <si>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</si>
  <si>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</si>
  <si>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</si>
  <si>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</si>
  <si>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</si>
  <si>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</si>
  <si>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</si>
  <si>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</si>
  <si>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</si>
  <si>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</si>
  <si>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</si>
  <si>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</si>
  <si>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</si>
  <si>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</si>
  <si>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</si>
  <si>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</si>
  <si>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</si>
  <si>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</si>
  <si>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</si>
  <si>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</si>
  <si>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</si>
  <si>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</si>
  <si>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</si>
  <si>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</si>
  <si>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</si>
  <si>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</si>
  <si>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</si>
  <si>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</si>
  <si>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</si>
  <si>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</si>
  <si>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</si>
  <si>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</si>
  <si>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</si>
  <si>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</si>
  <si>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</si>
  <si>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</si>
  <si>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</si>
  <si>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</si>
  <si>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</si>
  <si>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</si>
  <si>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</si>
  <si>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</si>
  <si>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</si>
  <si>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</si>
  <si>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</si>
  <si>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</si>
  <si>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</si>
  <si>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</si>
  <si>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</si>
  <si>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</si>
  <si>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</si>
  <si>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</si>
  <si>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</si>
  <si>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</si>
  <si>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</si>
  <si>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</si>
  <si>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</si>
  <si>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</si>
  <si>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</si>
  <si>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</si>
  <si>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</si>
  <si>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</si>
  <si>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</si>
  <si>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</si>
  <si>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</si>
  <si>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</si>
  <si>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</si>
  <si>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</si>
  <si>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</si>
  <si>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</si>
  <si>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</si>
  <si>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</si>
  <si>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</si>
  <si>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</si>
  <si>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</si>
  <si>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</si>
  <si>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</si>
  <si>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</si>
  <si>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</si>
  <si>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</si>
  <si>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</si>
  <si>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</si>
  <si>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</si>
  <si>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</si>
  <si>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</si>
  <si>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</si>
  <si>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</si>
  <si>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</si>
  <si>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</si>
  <si>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</si>
  <si>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</si>
  <si>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</si>
  <si>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</si>
  <si>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</si>
  <si>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</si>
  <si>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</si>
  <si>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</si>
  <si>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</si>
  <si>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</si>
  <si>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</si>
  <si>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</si>
  <si>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</si>
  <si>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</si>
  <si>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</si>
  <si>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</si>
  <si>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</si>
  <si>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</si>
  <si>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</si>
  <si>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</si>
  <si>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</si>
  <si>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</si>
  <si>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</si>
  <si>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</si>
  <si>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</si>
  <si>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</si>
  <si>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</si>
  <si>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</si>
  <si>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</si>
  <si>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</si>
  <si>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</si>
  <si>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</si>
  <si>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</si>
  <si>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</si>
  <si>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</si>
  <si>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</si>
  <si>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</si>
  <si>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</si>
  <si>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</si>
  <si>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</si>
  <si>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</si>
  <si>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</si>
  <si>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</si>
  <si>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</si>
  <si>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</si>
  <si>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</si>
  <si>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</si>
  <si>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</si>
  <si>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</si>
  <si>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</si>
  <si>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</si>
  <si>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</si>
  <si>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</si>
  <si>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</si>
  <si>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</si>
  <si>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</si>
  <si>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</si>
  <si>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</si>
  <si>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</si>
  <si>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</si>
  <si>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</si>
  <si>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</si>
  <si>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</si>
  <si>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</si>
  <si>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</si>
  <si>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</si>
  <si>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</si>
  <si>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</si>
  <si>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</si>
  <si>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</si>
  <si>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</si>
  <si>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</si>
  <si>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</si>
  <si>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</si>
  <si>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</si>
  <si>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</si>
  <si>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</si>
  <si>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</si>
  <si>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</si>
  <si>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</si>
  <si>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</si>
  <si>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</si>
  <si>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</si>
  <si>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</si>
  <si>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</si>
  <si>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</si>
  <si>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</si>
  <si>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</si>
  <si>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</si>
  <si>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</si>
  <si>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</si>
  <si>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</si>
  <si>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</si>
  <si>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</si>
  <si>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</si>
  <si>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</si>
  <si>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</si>
  <si>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</si>
  <si>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</si>
  <si>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</si>
  <si>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</si>
  <si>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</si>
  <si>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</si>
  <si>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</si>
  <si>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</si>
  <si>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</si>
  <si>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</si>
  <si>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</si>
  <si>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</si>
  <si>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</si>
  <si>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</si>
  <si>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</si>
  <si>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</si>
  <si>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</si>
  <si>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</si>
  <si>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</si>
  <si>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</si>
  <si>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</si>
  <si>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</si>
  <si>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</si>
  <si>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</si>
  <si>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</si>
  <si>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</si>
  <si>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</si>
  <si>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</si>
  <si>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</si>
  <si>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</si>
  <si>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</si>
  <si>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</si>
  <si>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</si>
  <si>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</si>
  <si>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</si>
  <si>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</si>
  <si>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</si>
  <si>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</si>
  <si>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</si>
  <si>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</si>
  <si>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</si>
  <si>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</si>
  <si>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</si>
  <si>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</si>
  <si>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</si>
  <si>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</si>
  <si>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</si>
  <si>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</si>
  <si>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</si>
  <si>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</si>
  <si>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</si>
  <si>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</si>
  <si>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</si>
  <si>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</si>
  <si>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</si>
  <si>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</si>
  <si>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</si>
  <si>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</si>
  <si>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</si>
  <si>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</si>
  <si>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</si>
  <si>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</si>
  <si>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</si>
  <si>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</si>
  <si>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</si>
  <si>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</si>
  <si>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</si>
  <si>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</si>
  <si>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</si>
  <si>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</si>
  <si>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</si>
  <si>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</si>
  <si>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</si>
  <si>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</si>
  <si>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</si>
  <si>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</si>
  <si>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</si>
  <si>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</si>
  <si>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</si>
  <si>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</si>
  <si>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</si>
  <si>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</si>
  <si>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</si>
  <si>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</si>
  <si>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</si>
  <si>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</si>
  <si>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</si>
  <si>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</si>
  <si>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</si>
  <si>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</si>
  <si>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</si>
  <si>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</si>
  <si>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</si>
  <si>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</si>
  <si>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</si>
  <si>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</si>
  <si>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</si>
  <si>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</si>
  <si>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</si>
  <si>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</si>
  <si>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</si>
  <si>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</si>
  <si>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</si>
  <si>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</si>
  <si>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</si>
  <si>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</si>
  <si>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</si>
  <si>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</si>
  <si>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</si>
  <si>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</si>
  <si>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</si>
  <si>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</si>
  <si>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</si>
  <si>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</si>
  <si>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</si>
  <si>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</si>
  <si>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</si>
  <si>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</si>
  <si>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</si>
  <si>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</si>
  <si>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</si>
  <si>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</si>
  <si>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</si>
  <si>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</si>
  <si>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</si>
  <si>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</si>
  <si>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</si>
  <si>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</si>
  <si>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</si>
  <si>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</si>
  <si>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</si>
  <si>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</si>
  <si>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</si>
  <si>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</si>
  <si>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</si>
  <si>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</si>
  <si>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</si>
  <si>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</si>
  <si>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</si>
  <si>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</si>
  <si>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</si>
  <si>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</si>
  <si>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</si>
  <si>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</si>
  <si>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</si>
  <si>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</si>
  <si>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</si>
  <si>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</si>
  <si>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</si>
  <si>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</si>
  <si>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</si>
  <si>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</si>
  <si>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</si>
  <si>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</si>
  <si>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</si>
  <si>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</si>
  <si>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</si>
  <si>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</si>
  <si>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</si>
  <si>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</si>
  <si>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</si>
  <si>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</si>
  <si>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</si>
  <si>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</si>
  <si>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</si>
  <si>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</si>
  <si>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</si>
  <si>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</si>
  <si>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</si>
  <si>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</si>
  <si>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</si>
  <si>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</si>
  <si>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</si>
  <si>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</si>
  <si>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</si>
  <si>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</si>
  <si>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</si>
  <si>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</si>
  <si>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</si>
  <si>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</si>
  <si>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</si>
  <si>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</si>
  <si>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</si>
  <si>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</si>
  <si>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</si>
  <si>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</si>
  <si>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</si>
  <si>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</si>
  <si>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</si>
  <si>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</si>
  <si>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</si>
  <si>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</si>
  <si>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</si>
  <si>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</si>
  <si>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</si>
  <si>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</si>
  <si>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</si>
  <si>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</si>
  <si>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</si>
  <si>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</si>
  <si>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</si>
  <si>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</si>
  <si>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</si>
  <si>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</si>
  <si>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</si>
  <si>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</si>
  <si>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</si>
  <si>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</si>
  <si>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</si>
  <si>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</si>
  <si>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</si>
  <si>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</si>
  <si>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</si>
  <si>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</si>
  <si>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</si>
  <si>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</si>
  <si>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</si>
  <si>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</si>
  <si>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</si>
  <si>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</si>
  <si>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</si>
  <si>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</si>
  <si>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</si>
  <si>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</si>
  <si>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</si>
  <si>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</si>
  <si>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</si>
  <si>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</si>
  <si>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</si>
  <si>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</si>
  <si>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</si>
  <si>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</si>
  <si>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</si>
  <si>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</si>
  <si>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</si>
  <si>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</si>
  <si>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</si>
  <si>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</si>
  <si>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</si>
  <si>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</si>
  <si>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</si>
  <si>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</si>
  <si>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</si>
  <si>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</si>
  <si>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</si>
  <si>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</si>
  <si>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</si>
  <si>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</si>
  <si>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</si>
  <si>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</si>
  <si>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</si>
  <si>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</si>
  <si>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</si>
  <si>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</si>
  <si>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</si>
  <si>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</si>
  <si>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</si>
  <si>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</si>
  <si>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</si>
  <si>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</si>
  <si>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</si>
  <si>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</si>
  <si>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</si>
  <si>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</si>
  <si>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</si>
  <si>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</si>
  <si>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</si>
  <si>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</si>
  <si>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</si>
  <si>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</si>
  <si>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</si>
  <si>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</si>
  <si>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</si>
  <si>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</si>
  <si>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</si>
  <si>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</si>
  <si>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</si>
  <si>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</si>
  <si>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</si>
  <si>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</si>
  <si>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</si>
  <si>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</si>
  <si>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</si>
  <si>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</si>
  <si>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</si>
  <si>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</si>
  <si>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</si>
  <si>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</si>
  <si>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</si>
  <si>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</si>
  <si>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</si>
  <si>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</si>
  <si>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</si>
  <si>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</si>
  <si>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</si>
  <si>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</si>
  <si>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</si>
  <si>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</si>
  <si>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</si>
  <si>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</si>
  <si>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</si>
  <si>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</si>
  <si>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</si>
  <si>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</si>
  <si>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</si>
  <si>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</si>
  <si>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</si>
  <si>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</si>
  <si>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</si>
  <si>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</si>
  <si>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</si>
  <si>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</si>
  <si>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</si>
  <si>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</si>
  <si>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</si>
  <si>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</si>
  <si>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</si>
  <si>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</si>
  <si>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</si>
  <si>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</si>
  <si>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</si>
  <si>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</si>
  <si>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</si>
  <si>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</si>
  <si>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</si>
  <si>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</si>
  <si>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</si>
  <si>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</si>
  <si>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</si>
  <si>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</si>
  <si>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</si>
  <si>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</si>
  <si>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</si>
  <si>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</si>
  <si>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</si>
  <si>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</si>
  <si>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</si>
  <si>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</si>
  <si>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</si>
  <si>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</si>
  <si>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</si>
  <si>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</si>
  <si>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</si>
  <si>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</si>
  <si>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</si>
  <si>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</si>
  <si>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</si>
  <si>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</si>
  <si>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</si>
  <si>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</si>
  <si>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</si>
  <si>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</si>
  <si>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</si>
  <si>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</si>
  <si>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</si>
  <si>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</si>
  <si>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</si>
  <si>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</si>
  <si>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</si>
  <si>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</si>
  <si>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</si>
  <si>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</si>
  <si>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</si>
  <si>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</si>
  <si>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</si>
  <si>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</si>
  <si>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</si>
  <si>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</si>
  <si>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</si>
  <si>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</si>
  <si>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</si>
  <si>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</si>
  <si>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</si>
  <si>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</si>
  <si>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</si>
  <si>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</si>
  <si>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</si>
  <si>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</si>
  <si>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</si>
  <si>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</si>
  <si>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</si>
  <si>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</si>
  <si>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</si>
  <si>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</si>
  <si>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</si>
  <si>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</si>
  <si>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</si>
  <si>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</si>
  <si>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</si>
  <si>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</si>
  <si>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</si>
  <si>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</si>
  <si>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</si>
  <si>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</si>
  <si>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</si>
  <si>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</si>
  <si>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</si>
  <si>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</si>
  <si>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</si>
  <si>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</si>
  <si>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</si>
  <si>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</si>
  <si>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</si>
  <si>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</si>
  <si>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</si>
  <si>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</si>
  <si>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</si>
  <si>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</si>
  <si>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</si>
  <si>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</si>
  <si>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</si>
  <si>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</si>
  <si>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</si>
  <si>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</si>
  <si>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</si>
  <si>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</si>
  <si>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</si>
  <si>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</si>
  <si>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</si>
  <si>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</si>
  <si>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</si>
  <si>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</si>
  <si>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</si>
  <si>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</si>
  <si>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</si>
  <si>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</si>
  <si>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</si>
  <si>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</si>
  <si>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</si>
  <si>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</si>
  <si>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</si>
  <si>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</si>
  <si>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</si>
  <si>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</si>
  <si>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</si>
  <si>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</si>
  <si>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</si>
  <si>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</si>
  <si>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</si>
  <si>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</si>
  <si>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</si>
  <si>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</si>
  <si>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</si>
  <si>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</si>
  <si>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</si>
  <si>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</si>
  <si>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</si>
  <si>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</si>
  <si>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</si>
  <si>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</si>
  <si>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</si>
  <si>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</si>
  <si>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</si>
  <si>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</si>
  <si>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</si>
  <si>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</si>
  <si>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</si>
  <si>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</si>
  <si>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</si>
  <si>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</si>
  <si>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</si>
  <si>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</si>
  <si>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</si>
  <si>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</si>
  <si>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</si>
  <si>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</si>
  <si>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</si>
  <si>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</si>
  <si>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</si>
  <si>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</si>
  <si>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</si>
  <si>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</si>
  <si>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</si>
  <si>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</si>
  <si>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</si>
  <si>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</si>
  <si>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</si>
  <si>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</si>
  <si>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</si>
  <si>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</si>
  <si>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</si>
  <si>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</si>
  <si>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</si>
  <si>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</si>
  <si>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</si>
  <si>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</si>
  <si>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</si>
  <si>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</si>
  <si>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</si>
  <si>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</si>
  <si>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</si>
  <si>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</si>
  <si>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</si>
  <si>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</si>
  <si>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</si>
  <si>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</si>
  <si>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</si>
  <si>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</si>
  <si>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</si>
  <si>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</si>
  <si>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</si>
  <si>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</si>
  <si>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</si>
  <si>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</si>
  <si>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</si>
  <si>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</si>
  <si>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</si>
  <si>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</si>
  <si>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</si>
  <si>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</si>
  <si>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</si>
  <si>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</si>
  <si>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</si>
  <si>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</si>
  <si>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</si>
  <si>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</si>
  <si>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</si>
  <si>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</si>
  <si>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</si>
  <si>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</si>
  <si>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</si>
  <si>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</si>
  <si>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</si>
  <si>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</si>
  <si>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</si>
  <si>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</si>
  <si>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</si>
  <si>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</si>
  <si>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</si>
  <si>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</si>
  <si>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</si>
  <si>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</si>
  <si>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</si>
  <si>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</si>
  <si>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</si>
  <si>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</si>
  <si>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</si>
  <si>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</si>
  <si>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</si>
  <si>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</si>
  <si>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</si>
  <si>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</si>
  <si>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</si>
  <si>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</si>
  <si>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</si>
  <si>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</si>
  <si>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</si>
  <si>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</si>
  <si>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</si>
  <si>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</si>
  <si>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</si>
  <si>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</si>
  <si>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</si>
  <si>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Kelty Hearts</t>
  </si>
  <si>
    <t>Westerlo</t>
  </si>
  <si>
    <t>Braunschweig</t>
  </si>
  <si>
    <t>Kaiserslautern</t>
  </si>
  <si>
    <t>Magdeburg</t>
  </si>
  <si>
    <t>Dorking</t>
  </si>
  <si>
    <t>Gateshead</t>
  </si>
  <si>
    <t>Maidstone</t>
  </si>
  <si>
    <t>York</t>
  </si>
  <si>
    <t>Annecy</t>
  </si>
  <si>
    <t>Laval</t>
  </si>
  <si>
    <t>Levadeiakos</t>
  </si>
  <si>
    <t>Bari</t>
  </si>
  <si>
    <t>Modena</t>
  </si>
  <si>
    <t>Palermo</t>
  </si>
  <si>
    <t>Sudtirol</t>
  </si>
  <si>
    <t>Excelsior</t>
  </si>
  <si>
    <t>FC Emmen</t>
  </si>
  <si>
    <t>Volendam</t>
  </si>
  <si>
    <t>Casa Pia</t>
  </si>
  <si>
    <t>Chaves</t>
  </si>
  <si>
    <t>Rio Ave</t>
  </si>
  <si>
    <t>FC Edinburgh</t>
  </si>
  <si>
    <t>Bonnyrigg Rose</t>
  </si>
  <si>
    <t>Albacete</t>
  </si>
  <si>
    <t>Andorra</t>
  </si>
  <si>
    <t>Santander</t>
  </si>
  <si>
    <t>Villarreal B</t>
  </si>
  <si>
    <t>Ankaragucu</t>
  </si>
  <si>
    <t>Istanbulspor</t>
  </si>
  <si>
    <t>Umraniyespor</t>
  </si>
  <si>
    <t>Barracas Central</t>
  </si>
  <si>
    <t>Tigre</t>
  </si>
  <si>
    <t>Inf</t>
  </si>
  <si>
    <t>Avai</t>
  </si>
  <si>
    <t>Botafogo RJ</t>
  </si>
  <si>
    <t>Coritiba</t>
  </si>
  <si>
    <t>Goias</t>
  </si>
  <si>
    <t>Chengdu Rongcheng</t>
  </si>
  <si>
    <t>Meizhou Hakka</t>
  </si>
  <si>
    <t>Wuhan Three Towns</t>
  </si>
  <si>
    <t>Zhejiang Professional</t>
  </si>
  <si>
    <t>Horsens</t>
  </si>
  <si>
    <t>Lyngby</t>
  </si>
  <si>
    <t>VPS</t>
  </si>
  <si>
    <t>Shelbourne</t>
  </si>
  <si>
    <t>UC Dublin</t>
  </si>
  <si>
    <t>Iwata</t>
  </si>
  <si>
    <t>Kyoto</t>
  </si>
  <si>
    <t>Aalesund</t>
  </si>
  <si>
    <t>Ham-Kam</t>
  </si>
  <si>
    <t>Jerv</t>
  </si>
  <si>
    <t>Korona Kielce</t>
  </si>
  <si>
    <t>Legnica</t>
  </si>
  <si>
    <t>Widzew Lodz</t>
  </si>
  <si>
    <t>FC Hermannstadt</t>
  </si>
  <si>
    <t>FCSB</t>
  </si>
  <si>
    <t>Petrolul</t>
  </si>
  <si>
    <t>Fakel Voronezh</t>
  </si>
  <si>
    <t>Orenburg</t>
  </si>
  <si>
    <t>samara</t>
  </si>
  <si>
    <t>Torpedo Moscow</t>
  </si>
  <si>
    <t>Helsingborg</t>
  </si>
  <si>
    <t>Sundsvall</t>
  </si>
  <si>
    <t>Varberg</t>
  </si>
  <si>
    <t>Varnamo</t>
  </si>
  <si>
    <t>CF Montreal</t>
  </si>
  <si>
    <t>Charlotte</t>
  </si>
  <si>
    <t>Winterthur</t>
  </si>
  <si>
    <t>i1</t>
  </si>
  <si>
    <t>SP Braga</t>
  </si>
  <si>
    <t>13/10/2022</t>
  </si>
  <si>
    <t>27/10/2022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</si>
</sst>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0"/>
  <sheetViews>
    <sheetView topLeftCell="A2" zoomScale="80" zoomScaleNormal="80" workbookViewId="0">
      <selection activeCell="A2" sqref="A2:E671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335</v>
      </c>
      <c r="C2">
        <v>1.46835443037975</v>
      </c>
      <c r="D2">
        <v>0.85</v>
      </c>
      <c r="E2">
        <v>1.07</v>
      </c>
    </row>
    <row r="3" spans="1:5" x14ac:dyDescent="0.25">
      <c r="A3" t="s">
        <v>61</v>
      </c>
      <c r="B3" t="s">
        <v>247</v>
      </c>
      <c r="C3">
        <v>1.46835443037975</v>
      </c>
      <c r="D3">
        <v>1.7</v>
      </c>
      <c r="E3">
        <v>0.86</v>
      </c>
    </row>
    <row r="4" spans="1:5" x14ac:dyDescent="0.25">
      <c r="A4" t="s">
        <v>61</v>
      </c>
      <c r="B4" t="s">
        <v>67</v>
      </c>
      <c r="C4">
        <v>1.46835443037975</v>
      </c>
      <c r="D4">
        <v>0.34</v>
      </c>
      <c r="E4">
        <v>0.86</v>
      </c>
    </row>
    <row r="5" spans="1:5" x14ac:dyDescent="0.25">
      <c r="A5" t="s">
        <v>61</v>
      </c>
      <c r="B5" t="s">
        <v>69</v>
      </c>
      <c r="C5">
        <v>1.46835443037975</v>
      </c>
      <c r="D5">
        <v>1.53</v>
      </c>
      <c r="E5">
        <v>0.43</v>
      </c>
    </row>
    <row r="6" spans="1:5" x14ac:dyDescent="0.25">
      <c r="A6" t="s">
        <v>61</v>
      </c>
      <c r="B6" t="s">
        <v>356</v>
      </c>
      <c r="C6">
        <v>1.46835443037975</v>
      </c>
      <c r="D6">
        <v>1.36</v>
      </c>
      <c r="E6">
        <v>0.64</v>
      </c>
    </row>
    <row r="7" spans="1:5" x14ac:dyDescent="0.25">
      <c r="A7" t="s">
        <v>61</v>
      </c>
      <c r="B7" t="s">
        <v>70</v>
      </c>
      <c r="C7">
        <v>1.46835443037975</v>
      </c>
      <c r="D7">
        <v>1.19</v>
      </c>
      <c r="E7">
        <v>1.07</v>
      </c>
    </row>
    <row r="8" spans="1:5" x14ac:dyDescent="0.25">
      <c r="A8" t="s">
        <v>61</v>
      </c>
      <c r="B8" t="s">
        <v>87</v>
      </c>
      <c r="C8">
        <v>1.46835443037975</v>
      </c>
      <c r="D8">
        <v>0.68</v>
      </c>
      <c r="E8">
        <v>2.15</v>
      </c>
    </row>
    <row r="9" spans="1:5" x14ac:dyDescent="0.25">
      <c r="A9" t="s">
        <v>61</v>
      </c>
      <c r="B9" t="s">
        <v>82</v>
      </c>
      <c r="C9">
        <v>1.46835443037975</v>
      </c>
      <c r="D9">
        <v>0.34</v>
      </c>
      <c r="E9">
        <v>1.72</v>
      </c>
    </row>
    <row r="10" spans="1:5" x14ac:dyDescent="0.25">
      <c r="A10" t="s">
        <v>61</v>
      </c>
      <c r="B10" t="s">
        <v>306</v>
      </c>
      <c r="C10">
        <v>1.46835443037975</v>
      </c>
      <c r="D10">
        <v>1.19</v>
      </c>
      <c r="E10">
        <v>2.15</v>
      </c>
    </row>
    <row r="11" spans="1:5" x14ac:dyDescent="0.25">
      <c r="A11" t="s">
        <v>61</v>
      </c>
      <c r="B11" t="s">
        <v>245</v>
      </c>
      <c r="C11">
        <v>1.46835443037975</v>
      </c>
      <c r="D11">
        <v>0.68</v>
      </c>
      <c r="E11">
        <v>0.86</v>
      </c>
    </row>
    <row r="12" spans="1:5" x14ac:dyDescent="0.25">
      <c r="A12" t="s">
        <v>61</v>
      </c>
      <c r="B12" t="s">
        <v>246</v>
      </c>
      <c r="C12">
        <v>1.46835443037975</v>
      </c>
      <c r="D12">
        <v>1.36</v>
      </c>
      <c r="E12">
        <v>0.64</v>
      </c>
    </row>
    <row r="13" spans="1:5" x14ac:dyDescent="0.25">
      <c r="A13" t="s">
        <v>61</v>
      </c>
      <c r="B13" t="s">
        <v>328</v>
      </c>
      <c r="C13">
        <v>1.46835443037975</v>
      </c>
      <c r="D13">
        <v>1.36</v>
      </c>
      <c r="E13">
        <v>0.86</v>
      </c>
    </row>
    <row r="14" spans="1:5" x14ac:dyDescent="0.25">
      <c r="A14" t="s">
        <v>61</v>
      </c>
      <c r="B14" t="s">
        <v>249</v>
      </c>
      <c r="C14">
        <v>1.46835443037975</v>
      </c>
      <c r="D14">
        <v>1.02</v>
      </c>
      <c r="E14">
        <v>0.64</v>
      </c>
    </row>
    <row r="15" spans="1:5" x14ac:dyDescent="0.25">
      <c r="A15" t="s">
        <v>61</v>
      </c>
      <c r="B15" t="s">
        <v>64</v>
      </c>
      <c r="C15">
        <v>1.46835443037975</v>
      </c>
      <c r="D15">
        <v>0.68</v>
      </c>
      <c r="E15">
        <v>1.5</v>
      </c>
    </row>
    <row r="16" spans="1:5" x14ac:dyDescent="0.25">
      <c r="A16" t="s">
        <v>61</v>
      </c>
      <c r="B16" t="s">
        <v>248</v>
      </c>
      <c r="C16">
        <v>1.46835443037975</v>
      </c>
      <c r="D16">
        <v>2.04</v>
      </c>
      <c r="E16">
        <v>0</v>
      </c>
    </row>
    <row r="17" spans="1:5" x14ac:dyDescent="0.25">
      <c r="A17" t="s">
        <v>61</v>
      </c>
      <c r="B17" t="s">
        <v>65</v>
      </c>
      <c r="C17">
        <v>1.46835443037975</v>
      </c>
      <c r="D17">
        <v>0.68</v>
      </c>
      <c r="E17">
        <v>0.64</v>
      </c>
    </row>
    <row r="18" spans="1:5" x14ac:dyDescent="0.25">
      <c r="A18" t="s">
        <v>61</v>
      </c>
      <c r="B18" t="s">
        <v>71</v>
      </c>
      <c r="C18">
        <v>1.46835443037975</v>
      </c>
      <c r="D18">
        <v>0.34</v>
      </c>
      <c r="E18">
        <v>0.43</v>
      </c>
    </row>
    <row r="19" spans="1:5" x14ac:dyDescent="0.25">
      <c r="A19" t="s">
        <v>61</v>
      </c>
      <c r="B19" t="s">
        <v>62</v>
      </c>
      <c r="C19">
        <v>1.46835443037975</v>
      </c>
      <c r="D19">
        <v>0.34</v>
      </c>
      <c r="E19">
        <v>1.07</v>
      </c>
    </row>
    <row r="20" spans="1:5" x14ac:dyDescent="0.25">
      <c r="A20" t="s">
        <v>61</v>
      </c>
      <c r="B20" t="s">
        <v>305</v>
      </c>
      <c r="C20">
        <v>1.46835443037975</v>
      </c>
      <c r="D20">
        <v>0.91</v>
      </c>
      <c r="E20">
        <v>0.86</v>
      </c>
    </row>
    <row r="21" spans="1:5" x14ac:dyDescent="0.25">
      <c r="A21" t="s">
        <v>61</v>
      </c>
      <c r="B21" t="s">
        <v>66</v>
      </c>
      <c r="C21">
        <v>1.46835443037975</v>
      </c>
      <c r="D21">
        <v>1.36</v>
      </c>
      <c r="E21">
        <v>1.5</v>
      </c>
    </row>
    <row r="22" spans="1:5" x14ac:dyDescent="0.25">
      <c r="A22" t="s">
        <v>72</v>
      </c>
      <c r="B22" t="s">
        <v>77</v>
      </c>
      <c r="C22">
        <v>1.4097222222222201</v>
      </c>
      <c r="D22">
        <v>1.54</v>
      </c>
      <c r="E22">
        <v>1.04</v>
      </c>
    </row>
    <row r="23" spans="1:5" x14ac:dyDescent="0.25">
      <c r="A23" t="s">
        <v>72</v>
      </c>
      <c r="B23" t="s">
        <v>75</v>
      </c>
      <c r="C23">
        <v>1.4097222222222201</v>
      </c>
      <c r="D23">
        <v>1.66</v>
      </c>
      <c r="E23">
        <v>1.19</v>
      </c>
    </row>
    <row r="24" spans="1:5" x14ac:dyDescent="0.25">
      <c r="A24" t="s">
        <v>72</v>
      </c>
      <c r="B24" t="s">
        <v>79</v>
      </c>
      <c r="C24">
        <v>1.4097222222222201</v>
      </c>
      <c r="D24">
        <v>0.35</v>
      </c>
      <c r="E24">
        <v>0.89</v>
      </c>
    </row>
    <row r="25" spans="1:5" x14ac:dyDescent="0.25">
      <c r="A25" t="s">
        <v>72</v>
      </c>
      <c r="B25" t="s">
        <v>81</v>
      </c>
      <c r="C25">
        <v>1.4097222222222201</v>
      </c>
      <c r="D25">
        <v>0.59</v>
      </c>
      <c r="E25">
        <v>1.49</v>
      </c>
    </row>
    <row r="26" spans="1:5" x14ac:dyDescent="0.25">
      <c r="A26" t="s">
        <v>72</v>
      </c>
      <c r="B26" t="s">
        <v>83</v>
      </c>
      <c r="C26">
        <v>1.4097222222222201</v>
      </c>
      <c r="D26">
        <v>0.59</v>
      </c>
      <c r="E26">
        <v>0.45</v>
      </c>
    </row>
    <row r="27" spans="1:5" x14ac:dyDescent="0.25">
      <c r="A27" t="s">
        <v>72</v>
      </c>
      <c r="B27" t="s">
        <v>78</v>
      </c>
      <c r="C27">
        <v>1.4097222222222201</v>
      </c>
      <c r="D27">
        <v>1.3</v>
      </c>
      <c r="E27">
        <v>1.19</v>
      </c>
    </row>
    <row r="28" spans="1:5" x14ac:dyDescent="0.25">
      <c r="A28" t="s">
        <v>72</v>
      </c>
      <c r="B28" t="s">
        <v>80</v>
      </c>
      <c r="C28">
        <v>1.4097222222222201</v>
      </c>
      <c r="D28">
        <v>0.83</v>
      </c>
      <c r="E28">
        <v>1.04</v>
      </c>
    </row>
    <row r="29" spans="1:5" x14ac:dyDescent="0.25">
      <c r="A29" t="s">
        <v>72</v>
      </c>
      <c r="B29" t="s">
        <v>384</v>
      </c>
      <c r="C29">
        <v>1.4097222222222201</v>
      </c>
      <c r="D29">
        <v>1.3</v>
      </c>
      <c r="E29">
        <v>1.04</v>
      </c>
    </row>
    <row r="30" spans="1:5" x14ac:dyDescent="0.25">
      <c r="A30" t="s">
        <v>72</v>
      </c>
      <c r="B30" t="s">
        <v>76</v>
      </c>
      <c r="C30">
        <v>1.4097222222222201</v>
      </c>
      <c r="D30">
        <v>1.18</v>
      </c>
      <c r="E30">
        <v>0.6</v>
      </c>
    </row>
    <row r="31" spans="1:5" x14ac:dyDescent="0.25">
      <c r="A31" t="s">
        <v>72</v>
      </c>
      <c r="B31" t="s">
        <v>244</v>
      </c>
      <c r="C31">
        <v>1.4097222222222201</v>
      </c>
      <c r="D31">
        <v>1.42</v>
      </c>
      <c r="E31">
        <v>1.19</v>
      </c>
    </row>
    <row r="32" spans="1:5" x14ac:dyDescent="0.25">
      <c r="A32" t="s">
        <v>72</v>
      </c>
      <c r="B32" t="s">
        <v>68</v>
      </c>
      <c r="C32">
        <v>1.4097222222222201</v>
      </c>
      <c r="D32">
        <v>1.66</v>
      </c>
      <c r="E32">
        <v>0.75</v>
      </c>
    </row>
    <row r="33" spans="1:5" x14ac:dyDescent="0.25">
      <c r="A33" t="s">
        <v>72</v>
      </c>
      <c r="B33" t="s">
        <v>344</v>
      </c>
      <c r="C33">
        <v>1.4097222222222201</v>
      </c>
      <c r="D33">
        <v>1.66</v>
      </c>
      <c r="E33">
        <v>0.45</v>
      </c>
    </row>
    <row r="34" spans="1:5" x14ac:dyDescent="0.25">
      <c r="A34" t="s">
        <v>72</v>
      </c>
      <c r="B34" t="s">
        <v>106</v>
      </c>
      <c r="C34">
        <v>1.4097222222222201</v>
      </c>
      <c r="D34">
        <v>1.06</v>
      </c>
      <c r="E34">
        <v>1.04</v>
      </c>
    </row>
    <row r="35" spans="1:5" x14ac:dyDescent="0.25">
      <c r="A35" t="s">
        <v>72</v>
      </c>
      <c r="B35" t="s">
        <v>89</v>
      </c>
      <c r="C35">
        <v>1.4097222222222201</v>
      </c>
      <c r="D35">
        <v>0.35</v>
      </c>
      <c r="E35">
        <v>0.89</v>
      </c>
    </row>
    <row r="36" spans="1:5" x14ac:dyDescent="0.25">
      <c r="A36" t="s">
        <v>72</v>
      </c>
      <c r="B36" t="s">
        <v>74</v>
      </c>
      <c r="C36">
        <v>1.4097222222222201</v>
      </c>
      <c r="D36">
        <v>0.35</v>
      </c>
      <c r="E36">
        <v>1.34</v>
      </c>
    </row>
    <row r="37" spans="1:5" x14ac:dyDescent="0.25">
      <c r="A37" t="s">
        <v>72</v>
      </c>
      <c r="B37" t="s">
        <v>103</v>
      </c>
      <c r="C37">
        <v>1.4097222222222201</v>
      </c>
      <c r="D37">
        <v>0.47</v>
      </c>
      <c r="E37">
        <v>1.04</v>
      </c>
    </row>
    <row r="38" spans="1:5" x14ac:dyDescent="0.25">
      <c r="A38" t="s">
        <v>72</v>
      </c>
      <c r="B38" t="s">
        <v>88</v>
      </c>
      <c r="C38">
        <v>1.4097222222222201</v>
      </c>
      <c r="D38">
        <v>1.3</v>
      </c>
      <c r="E38">
        <v>1.34</v>
      </c>
    </row>
    <row r="39" spans="1:5" x14ac:dyDescent="0.25">
      <c r="A39" t="s">
        <v>72</v>
      </c>
      <c r="B39" t="s">
        <v>102</v>
      </c>
      <c r="C39">
        <v>1.4097222222222201</v>
      </c>
      <c r="D39">
        <v>0.47</v>
      </c>
      <c r="E39">
        <v>1.19</v>
      </c>
    </row>
    <row r="40" spans="1:5" x14ac:dyDescent="0.25">
      <c r="A40" t="s">
        <v>72</v>
      </c>
      <c r="B40" t="s">
        <v>73</v>
      </c>
      <c r="C40">
        <v>1.4097222222222201</v>
      </c>
      <c r="D40">
        <v>1.18</v>
      </c>
      <c r="E40">
        <v>1.04</v>
      </c>
    </row>
    <row r="41" spans="1:5" x14ac:dyDescent="0.25">
      <c r="A41" t="s">
        <v>72</v>
      </c>
      <c r="B41" t="s">
        <v>86</v>
      </c>
      <c r="C41">
        <v>1.4097222222222201</v>
      </c>
      <c r="D41">
        <v>0.71</v>
      </c>
      <c r="E41">
        <v>1.04</v>
      </c>
    </row>
    <row r="42" spans="1:5" x14ac:dyDescent="0.25">
      <c r="A42" t="s">
        <v>72</v>
      </c>
      <c r="B42" t="s">
        <v>85</v>
      </c>
      <c r="C42">
        <v>1.4097222222222201</v>
      </c>
      <c r="D42">
        <v>0.71</v>
      </c>
      <c r="E42">
        <v>1.49</v>
      </c>
    </row>
    <row r="43" spans="1:5" x14ac:dyDescent="0.25">
      <c r="A43" t="s">
        <v>72</v>
      </c>
      <c r="B43" t="s">
        <v>386</v>
      </c>
      <c r="C43">
        <v>1.4097222222222201</v>
      </c>
      <c r="D43">
        <v>1.42</v>
      </c>
      <c r="E43">
        <v>1.19</v>
      </c>
    </row>
    <row r="44" spans="1:5" x14ac:dyDescent="0.25">
      <c r="A44" t="s">
        <v>72</v>
      </c>
      <c r="B44" t="s">
        <v>63</v>
      </c>
      <c r="C44">
        <v>1.4097222222222201</v>
      </c>
      <c r="D44">
        <v>1.3</v>
      </c>
      <c r="E44">
        <v>0.6</v>
      </c>
    </row>
    <row r="45" spans="1:5" x14ac:dyDescent="0.25">
      <c r="A45" t="s">
        <v>72</v>
      </c>
      <c r="B45" t="s">
        <v>90</v>
      </c>
      <c r="C45">
        <v>1.4097222222222201</v>
      </c>
      <c r="D45">
        <v>0.59</v>
      </c>
      <c r="E45">
        <v>0.45</v>
      </c>
    </row>
    <row r="46" spans="1:5" x14ac:dyDescent="0.25">
      <c r="A46" t="s">
        <v>91</v>
      </c>
      <c r="B46" t="s">
        <v>117</v>
      </c>
      <c r="C46">
        <v>1.5347222222222201</v>
      </c>
      <c r="D46">
        <v>0.76</v>
      </c>
      <c r="E46">
        <v>1.51</v>
      </c>
    </row>
    <row r="47" spans="1:5" x14ac:dyDescent="0.25">
      <c r="A47" t="s">
        <v>91</v>
      </c>
      <c r="B47" t="s">
        <v>122</v>
      </c>
      <c r="C47">
        <v>1.5347222222222201</v>
      </c>
      <c r="D47">
        <v>0.93</v>
      </c>
      <c r="E47">
        <v>1.41</v>
      </c>
    </row>
    <row r="48" spans="1:5" x14ac:dyDescent="0.25">
      <c r="A48" t="s">
        <v>91</v>
      </c>
      <c r="B48" t="s">
        <v>109</v>
      </c>
      <c r="C48">
        <v>1.5347222222222201</v>
      </c>
      <c r="D48">
        <v>0.78</v>
      </c>
      <c r="E48">
        <v>1.1499999999999999</v>
      </c>
    </row>
    <row r="49" spans="1:5" x14ac:dyDescent="0.25">
      <c r="A49" t="s">
        <v>91</v>
      </c>
      <c r="B49" t="s">
        <v>113</v>
      </c>
      <c r="C49">
        <v>1.5347222222222201</v>
      </c>
      <c r="D49">
        <v>0.52</v>
      </c>
      <c r="E49">
        <v>0.82</v>
      </c>
    </row>
    <row r="50" spans="1:5" x14ac:dyDescent="0.25">
      <c r="A50" t="s">
        <v>91</v>
      </c>
      <c r="B50" t="s">
        <v>100</v>
      </c>
      <c r="C50">
        <v>1.5347222222222201</v>
      </c>
      <c r="D50">
        <v>1.17</v>
      </c>
      <c r="E50">
        <v>1.1499999999999999</v>
      </c>
    </row>
    <row r="51" spans="1:5" x14ac:dyDescent="0.25">
      <c r="A51" t="s">
        <v>91</v>
      </c>
      <c r="B51" t="s">
        <v>95</v>
      </c>
      <c r="C51">
        <v>1.5347222222222201</v>
      </c>
      <c r="D51">
        <v>0.65</v>
      </c>
      <c r="E51">
        <v>1.51</v>
      </c>
    </row>
    <row r="52" spans="1:5" x14ac:dyDescent="0.25">
      <c r="A52" t="s">
        <v>91</v>
      </c>
      <c r="B52" t="s">
        <v>99</v>
      </c>
      <c r="C52">
        <v>1.5347222222222201</v>
      </c>
      <c r="D52">
        <v>1.58</v>
      </c>
      <c r="E52">
        <v>1.53</v>
      </c>
    </row>
    <row r="53" spans="1:5" x14ac:dyDescent="0.25">
      <c r="A53" t="s">
        <v>91</v>
      </c>
      <c r="B53" t="s">
        <v>84</v>
      </c>
      <c r="C53">
        <v>1.5347222222222201</v>
      </c>
      <c r="D53">
        <v>1.3</v>
      </c>
      <c r="E53">
        <v>0.94</v>
      </c>
    </row>
    <row r="54" spans="1:5" x14ac:dyDescent="0.25">
      <c r="A54" t="s">
        <v>91</v>
      </c>
      <c r="B54" t="s">
        <v>390</v>
      </c>
      <c r="C54">
        <v>1.5347222222222201</v>
      </c>
      <c r="D54">
        <v>0.65</v>
      </c>
      <c r="E54">
        <v>1.06</v>
      </c>
    </row>
    <row r="55" spans="1:5" x14ac:dyDescent="0.25">
      <c r="A55" t="s">
        <v>91</v>
      </c>
      <c r="B55" t="s">
        <v>93</v>
      </c>
      <c r="C55">
        <v>1.5347222222222201</v>
      </c>
      <c r="D55">
        <v>1.52</v>
      </c>
      <c r="E55">
        <v>0.41</v>
      </c>
    </row>
    <row r="56" spans="1:5" x14ac:dyDescent="0.25">
      <c r="A56" t="s">
        <v>91</v>
      </c>
      <c r="B56" t="s">
        <v>408</v>
      </c>
      <c r="C56">
        <v>1.5347222222222201</v>
      </c>
      <c r="D56">
        <v>1.43</v>
      </c>
      <c r="E56">
        <v>0.82</v>
      </c>
    </row>
    <row r="57" spans="1:5" x14ac:dyDescent="0.25">
      <c r="A57" t="s">
        <v>91</v>
      </c>
      <c r="B57" t="s">
        <v>97</v>
      </c>
      <c r="C57">
        <v>1.5347222222222201</v>
      </c>
      <c r="D57">
        <v>0.65</v>
      </c>
      <c r="E57">
        <v>1.37</v>
      </c>
    </row>
    <row r="58" spans="1:5" x14ac:dyDescent="0.25">
      <c r="A58" t="s">
        <v>91</v>
      </c>
      <c r="B58" t="s">
        <v>94</v>
      </c>
      <c r="C58">
        <v>1.5347222222222201</v>
      </c>
      <c r="D58">
        <v>0.91</v>
      </c>
      <c r="E58">
        <v>0.99</v>
      </c>
    </row>
    <row r="59" spans="1:5" x14ac:dyDescent="0.25">
      <c r="A59" t="s">
        <v>91</v>
      </c>
      <c r="B59" t="s">
        <v>92</v>
      </c>
      <c r="C59">
        <v>1.5347222222222201</v>
      </c>
      <c r="D59">
        <v>1.0900000000000001</v>
      </c>
      <c r="E59">
        <v>1.23</v>
      </c>
    </row>
    <row r="60" spans="1:5" x14ac:dyDescent="0.25">
      <c r="A60" t="s">
        <v>91</v>
      </c>
      <c r="B60" t="s">
        <v>98</v>
      </c>
      <c r="C60">
        <v>1.5347222222222201</v>
      </c>
      <c r="D60">
        <v>1.02</v>
      </c>
      <c r="E60">
        <v>0.94</v>
      </c>
    </row>
    <row r="61" spans="1:5" x14ac:dyDescent="0.25">
      <c r="A61" t="s">
        <v>91</v>
      </c>
      <c r="B61" t="s">
        <v>118</v>
      </c>
      <c r="C61">
        <v>1.5347222222222201</v>
      </c>
      <c r="D61">
        <v>0.65</v>
      </c>
      <c r="E61">
        <v>0.96</v>
      </c>
    </row>
    <row r="62" spans="1:5" x14ac:dyDescent="0.25">
      <c r="A62" t="s">
        <v>91</v>
      </c>
      <c r="B62" t="s">
        <v>370</v>
      </c>
      <c r="C62">
        <v>1.5347222222222201</v>
      </c>
      <c r="D62">
        <v>0.76</v>
      </c>
      <c r="E62">
        <v>0.96</v>
      </c>
    </row>
    <row r="63" spans="1:5" x14ac:dyDescent="0.25">
      <c r="A63" t="s">
        <v>91</v>
      </c>
      <c r="B63" t="s">
        <v>107</v>
      </c>
      <c r="C63">
        <v>1.5347222222222201</v>
      </c>
      <c r="D63">
        <v>1.0900000000000001</v>
      </c>
      <c r="E63">
        <v>0.82</v>
      </c>
    </row>
    <row r="64" spans="1:5" x14ac:dyDescent="0.25">
      <c r="A64" t="s">
        <v>91</v>
      </c>
      <c r="B64" t="s">
        <v>130</v>
      </c>
      <c r="C64">
        <v>1.5347222222222201</v>
      </c>
      <c r="D64">
        <v>1.19</v>
      </c>
      <c r="E64">
        <v>1.1000000000000001</v>
      </c>
    </row>
    <row r="65" spans="1:5" x14ac:dyDescent="0.25">
      <c r="A65" t="s">
        <v>91</v>
      </c>
      <c r="B65" t="s">
        <v>105</v>
      </c>
      <c r="C65">
        <v>1.5347222222222201</v>
      </c>
      <c r="D65">
        <v>1.21</v>
      </c>
      <c r="E65">
        <v>0.82</v>
      </c>
    </row>
    <row r="66" spans="1:5" x14ac:dyDescent="0.25">
      <c r="A66" t="s">
        <v>91</v>
      </c>
      <c r="B66" t="s">
        <v>108</v>
      </c>
      <c r="C66">
        <v>1.5347222222222201</v>
      </c>
      <c r="D66">
        <v>1.02</v>
      </c>
      <c r="E66">
        <v>0.59</v>
      </c>
    </row>
    <row r="67" spans="1:5" x14ac:dyDescent="0.25">
      <c r="A67" t="s">
        <v>91</v>
      </c>
      <c r="B67" t="s">
        <v>101</v>
      </c>
      <c r="C67">
        <v>1.5347222222222201</v>
      </c>
      <c r="D67">
        <v>1.3</v>
      </c>
      <c r="E67">
        <v>0.66</v>
      </c>
    </row>
    <row r="68" spans="1:5" x14ac:dyDescent="0.25">
      <c r="A68" t="s">
        <v>91</v>
      </c>
      <c r="B68" t="s">
        <v>389</v>
      </c>
      <c r="C68">
        <v>1.5347222222222201</v>
      </c>
      <c r="D68">
        <v>0.78</v>
      </c>
      <c r="E68">
        <v>0.49</v>
      </c>
    </row>
    <row r="69" spans="1:5" x14ac:dyDescent="0.25">
      <c r="A69" t="s">
        <v>91</v>
      </c>
      <c r="B69" t="s">
        <v>111</v>
      </c>
      <c r="C69">
        <v>1.5347222222222201</v>
      </c>
      <c r="D69">
        <v>0.87</v>
      </c>
      <c r="E69">
        <v>0.55000000000000004</v>
      </c>
    </row>
    <row r="70" spans="1:5" x14ac:dyDescent="0.25">
      <c r="A70" t="s">
        <v>114</v>
      </c>
      <c r="B70" t="s">
        <v>338</v>
      </c>
      <c r="C70">
        <v>1.3076923076923099</v>
      </c>
      <c r="D70">
        <v>0.64</v>
      </c>
      <c r="E70">
        <v>1.1200000000000001</v>
      </c>
    </row>
    <row r="71" spans="1:5" x14ac:dyDescent="0.25">
      <c r="A71" t="s">
        <v>114</v>
      </c>
      <c r="B71" t="s">
        <v>128</v>
      </c>
      <c r="C71">
        <v>1.3076923076923099</v>
      </c>
      <c r="D71">
        <v>1.27</v>
      </c>
      <c r="E71">
        <v>0.8</v>
      </c>
    </row>
    <row r="72" spans="1:5" x14ac:dyDescent="0.25">
      <c r="A72" t="s">
        <v>114</v>
      </c>
      <c r="B72" t="s">
        <v>123</v>
      </c>
      <c r="C72">
        <v>1.3076923076923099</v>
      </c>
      <c r="D72">
        <v>1.1499999999999999</v>
      </c>
      <c r="E72">
        <v>1.28</v>
      </c>
    </row>
    <row r="73" spans="1:5" x14ac:dyDescent="0.25">
      <c r="A73" t="s">
        <v>114</v>
      </c>
      <c r="B73" t="s">
        <v>127</v>
      </c>
      <c r="C73">
        <v>1.3076923076923099</v>
      </c>
      <c r="D73">
        <v>1.78</v>
      </c>
      <c r="E73">
        <v>1.1200000000000001</v>
      </c>
    </row>
    <row r="74" spans="1:5" x14ac:dyDescent="0.25">
      <c r="A74" t="s">
        <v>114</v>
      </c>
      <c r="B74" t="s">
        <v>364</v>
      </c>
      <c r="C74">
        <v>1.3076923076923099</v>
      </c>
      <c r="D74">
        <v>1.1499999999999999</v>
      </c>
      <c r="E74">
        <v>0.48</v>
      </c>
    </row>
    <row r="75" spans="1:5" x14ac:dyDescent="0.25">
      <c r="A75" t="s">
        <v>114</v>
      </c>
      <c r="B75" t="s">
        <v>375</v>
      </c>
      <c r="C75">
        <v>1.3076923076923099</v>
      </c>
      <c r="D75">
        <v>0.87</v>
      </c>
      <c r="E75">
        <v>1.37</v>
      </c>
    </row>
    <row r="76" spans="1:5" x14ac:dyDescent="0.25">
      <c r="A76" t="s">
        <v>114</v>
      </c>
      <c r="B76" t="s">
        <v>104</v>
      </c>
      <c r="C76">
        <v>1.3076923076923099</v>
      </c>
      <c r="D76">
        <v>0.89</v>
      </c>
      <c r="E76">
        <v>0.96</v>
      </c>
    </row>
    <row r="77" spans="1:5" x14ac:dyDescent="0.25">
      <c r="A77" t="s">
        <v>114</v>
      </c>
      <c r="B77" t="s">
        <v>136</v>
      </c>
      <c r="C77">
        <v>1.3076923076923099</v>
      </c>
      <c r="D77">
        <v>0.64</v>
      </c>
      <c r="E77">
        <v>1.28</v>
      </c>
    </row>
    <row r="78" spans="1:5" x14ac:dyDescent="0.25">
      <c r="A78" t="s">
        <v>114</v>
      </c>
      <c r="B78" t="s">
        <v>132</v>
      </c>
      <c r="C78">
        <v>1.3076923076923099</v>
      </c>
      <c r="D78">
        <v>0.98</v>
      </c>
      <c r="E78">
        <v>0.55000000000000004</v>
      </c>
    </row>
    <row r="79" spans="1:5" x14ac:dyDescent="0.25">
      <c r="A79" t="s">
        <v>114</v>
      </c>
      <c r="B79" t="s">
        <v>116</v>
      </c>
      <c r="C79">
        <v>1.3076923076923099</v>
      </c>
      <c r="D79">
        <v>0.38</v>
      </c>
      <c r="E79">
        <v>1.76</v>
      </c>
    </row>
    <row r="80" spans="1:5" x14ac:dyDescent="0.25">
      <c r="A80" t="s">
        <v>114</v>
      </c>
      <c r="B80" t="s">
        <v>133</v>
      </c>
      <c r="C80">
        <v>1.3076923076923099</v>
      </c>
      <c r="D80">
        <v>0.89</v>
      </c>
      <c r="E80">
        <v>1.28</v>
      </c>
    </row>
    <row r="81" spans="1:5" x14ac:dyDescent="0.25">
      <c r="A81" t="s">
        <v>114</v>
      </c>
      <c r="B81" t="s">
        <v>134</v>
      </c>
      <c r="C81">
        <v>1.3076923076923099</v>
      </c>
      <c r="D81">
        <v>1.02</v>
      </c>
      <c r="E81">
        <v>0.32</v>
      </c>
    </row>
    <row r="82" spans="1:5" x14ac:dyDescent="0.25">
      <c r="A82" t="s">
        <v>114</v>
      </c>
      <c r="B82" t="s">
        <v>115</v>
      </c>
      <c r="C82">
        <v>1.3076923076923099</v>
      </c>
      <c r="D82">
        <v>1.1499999999999999</v>
      </c>
      <c r="E82">
        <v>1.28</v>
      </c>
    </row>
    <row r="83" spans="1:5" x14ac:dyDescent="0.25">
      <c r="A83" t="s">
        <v>114</v>
      </c>
      <c r="B83" t="s">
        <v>119</v>
      </c>
      <c r="C83">
        <v>1.3076923076923099</v>
      </c>
      <c r="D83">
        <v>1.53</v>
      </c>
      <c r="E83">
        <v>0.96</v>
      </c>
    </row>
    <row r="84" spans="1:5" x14ac:dyDescent="0.25">
      <c r="A84" t="s">
        <v>114</v>
      </c>
      <c r="B84" t="s">
        <v>96</v>
      </c>
      <c r="C84">
        <v>1.3076923076923099</v>
      </c>
      <c r="D84">
        <v>0.89</v>
      </c>
      <c r="E84">
        <v>1.28</v>
      </c>
    </row>
    <row r="85" spans="1:5" x14ac:dyDescent="0.25">
      <c r="A85" t="s">
        <v>114</v>
      </c>
      <c r="B85" t="s">
        <v>121</v>
      </c>
      <c r="C85">
        <v>1.3076923076923099</v>
      </c>
      <c r="D85">
        <v>0.31</v>
      </c>
      <c r="E85">
        <v>0.96</v>
      </c>
    </row>
    <row r="86" spans="1:5" x14ac:dyDescent="0.25">
      <c r="A86" t="s">
        <v>114</v>
      </c>
      <c r="B86" t="s">
        <v>129</v>
      </c>
      <c r="C86">
        <v>1.3076923076923099</v>
      </c>
      <c r="D86">
        <v>1.1499999999999999</v>
      </c>
      <c r="E86">
        <v>0.32</v>
      </c>
    </row>
    <row r="87" spans="1:5" x14ac:dyDescent="0.25">
      <c r="A87" t="s">
        <v>114</v>
      </c>
      <c r="B87" t="s">
        <v>124</v>
      </c>
      <c r="C87">
        <v>1.3076923076923099</v>
      </c>
      <c r="D87">
        <v>1.27</v>
      </c>
      <c r="E87">
        <v>0.96</v>
      </c>
    </row>
    <row r="88" spans="1:5" x14ac:dyDescent="0.25">
      <c r="A88" t="s">
        <v>114</v>
      </c>
      <c r="B88" t="s">
        <v>110</v>
      </c>
      <c r="C88">
        <v>1.3076923076923099</v>
      </c>
      <c r="D88">
        <v>0.38</v>
      </c>
      <c r="E88">
        <v>0.8</v>
      </c>
    </row>
    <row r="89" spans="1:5" x14ac:dyDescent="0.25">
      <c r="A89" t="s">
        <v>114</v>
      </c>
      <c r="B89" t="s">
        <v>112</v>
      </c>
      <c r="C89">
        <v>1.3076923076923099</v>
      </c>
      <c r="D89">
        <v>0.64</v>
      </c>
      <c r="E89">
        <v>0.96</v>
      </c>
    </row>
    <row r="90" spans="1:5" x14ac:dyDescent="0.25">
      <c r="A90" t="s">
        <v>114</v>
      </c>
      <c r="B90" t="s">
        <v>135</v>
      </c>
      <c r="C90">
        <v>1.3076923076923099</v>
      </c>
      <c r="D90">
        <v>1.1499999999999999</v>
      </c>
      <c r="E90">
        <v>1.28</v>
      </c>
    </row>
    <row r="91" spans="1:5" x14ac:dyDescent="0.25">
      <c r="A91" t="s">
        <v>114</v>
      </c>
      <c r="B91" t="s">
        <v>120</v>
      </c>
      <c r="C91">
        <v>1.3076923076923099</v>
      </c>
      <c r="D91">
        <v>1.02</v>
      </c>
      <c r="E91">
        <v>0.96</v>
      </c>
    </row>
    <row r="92" spans="1:5" x14ac:dyDescent="0.25">
      <c r="A92" t="s">
        <v>114</v>
      </c>
      <c r="B92" t="s">
        <v>398</v>
      </c>
      <c r="C92">
        <v>1.3076923076923099</v>
      </c>
      <c r="D92">
        <v>1.84</v>
      </c>
      <c r="E92">
        <v>1.1499999999999999</v>
      </c>
    </row>
    <row r="93" spans="1:5" x14ac:dyDescent="0.25">
      <c r="A93" t="s">
        <v>114</v>
      </c>
      <c r="B93" t="s">
        <v>131</v>
      </c>
      <c r="C93">
        <v>1.3076923076923099</v>
      </c>
      <c r="D93">
        <v>1.07</v>
      </c>
      <c r="E93">
        <v>0.77</v>
      </c>
    </row>
    <row r="94" spans="1:5" x14ac:dyDescent="0.25">
      <c r="A94" t="s">
        <v>137</v>
      </c>
      <c r="B94" t="s">
        <v>324</v>
      </c>
      <c r="C94">
        <v>1.5546218487395</v>
      </c>
      <c r="D94">
        <v>0.32</v>
      </c>
      <c r="E94">
        <v>1.31</v>
      </c>
    </row>
    <row r="95" spans="1:5" x14ac:dyDescent="0.25">
      <c r="A95" t="s">
        <v>137</v>
      </c>
      <c r="B95" t="s">
        <v>332</v>
      </c>
      <c r="C95">
        <v>1.5546218487395</v>
      </c>
      <c r="D95">
        <v>0.51</v>
      </c>
      <c r="E95">
        <v>1.35</v>
      </c>
    </row>
    <row r="96" spans="1:5" x14ac:dyDescent="0.25">
      <c r="A96" t="s">
        <v>137</v>
      </c>
      <c r="B96" t="s">
        <v>363</v>
      </c>
      <c r="C96">
        <v>1.5546218487395</v>
      </c>
      <c r="D96">
        <v>1.5</v>
      </c>
      <c r="E96">
        <v>0.62</v>
      </c>
    </row>
    <row r="97" spans="1:5" x14ac:dyDescent="0.25">
      <c r="A97" t="s">
        <v>137</v>
      </c>
      <c r="B97" t="s">
        <v>366</v>
      </c>
      <c r="C97">
        <v>1.5546218487395</v>
      </c>
      <c r="D97">
        <v>0.21</v>
      </c>
      <c r="E97">
        <v>1</v>
      </c>
    </row>
    <row r="98" spans="1:5" x14ac:dyDescent="0.25">
      <c r="A98" t="s">
        <v>137</v>
      </c>
      <c r="B98" t="s">
        <v>392</v>
      </c>
      <c r="C98">
        <v>1.5546218487395</v>
      </c>
      <c r="D98">
        <v>1.39</v>
      </c>
      <c r="E98">
        <v>1.1200000000000001</v>
      </c>
    </row>
    <row r="99" spans="1:5" x14ac:dyDescent="0.25">
      <c r="A99" t="s">
        <v>137</v>
      </c>
      <c r="B99" t="s">
        <v>396</v>
      </c>
      <c r="C99">
        <v>1.5546218487395</v>
      </c>
      <c r="D99">
        <v>0.51</v>
      </c>
      <c r="E99">
        <v>1.05</v>
      </c>
    </row>
    <row r="100" spans="1:5" x14ac:dyDescent="0.25">
      <c r="A100" t="s">
        <v>137</v>
      </c>
      <c r="B100" t="s">
        <v>400</v>
      </c>
      <c r="C100">
        <v>1.5546218487395</v>
      </c>
      <c r="D100">
        <v>1.03</v>
      </c>
      <c r="E100">
        <v>1.5</v>
      </c>
    </row>
    <row r="101" spans="1:5" x14ac:dyDescent="0.25">
      <c r="A101" t="s">
        <v>137</v>
      </c>
      <c r="B101" t="s">
        <v>405</v>
      </c>
      <c r="C101">
        <v>1.5546218487395</v>
      </c>
      <c r="D101">
        <v>0.54</v>
      </c>
      <c r="E101">
        <v>0.75</v>
      </c>
    </row>
    <row r="102" spans="1:5" x14ac:dyDescent="0.25">
      <c r="A102" t="s">
        <v>137</v>
      </c>
      <c r="B102" t="s">
        <v>406</v>
      </c>
      <c r="C102">
        <v>1.5546218487395</v>
      </c>
      <c r="D102">
        <v>0.77</v>
      </c>
      <c r="E102">
        <v>1.05</v>
      </c>
    </row>
    <row r="103" spans="1:5" x14ac:dyDescent="0.25">
      <c r="A103" t="s">
        <v>137</v>
      </c>
      <c r="B103" t="s">
        <v>334</v>
      </c>
      <c r="C103">
        <v>1.5546218487395</v>
      </c>
      <c r="D103">
        <v>0.96</v>
      </c>
      <c r="E103">
        <v>0.37</v>
      </c>
    </row>
    <row r="104" spans="1:5" x14ac:dyDescent="0.25">
      <c r="A104" t="s">
        <v>137</v>
      </c>
      <c r="B104" t="s">
        <v>341</v>
      </c>
      <c r="C104">
        <v>1.5546218487395</v>
      </c>
      <c r="D104">
        <v>1.61</v>
      </c>
      <c r="E104">
        <v>1.1200000000000001</v>
      </c>
    </row>
    <row r="105" spans="1:5" x14ac:dyDescent="0.25">
      <c r="A105" t="s">
        <v>137</v>
      </c>
      <c r="B105" t="s">
        <v>346</v>
      </c>
      <c r="C105">
        <v>1.5546218487395</v>
      </c>
      <c r="D105">
        <v>2.19</v>
      </c>
      <c r="E105">
        <v>1.5</v>
      </c>
    </row>
    <row r="106" spans="1:5" x14ac:dyDescent="0.25">
      <c r="A106" t="s">
        <v>137</v>
      </c>
      <c r="B106" t="s">
        <v>350</v>
      </c>
      <c r="C106">
        <v>1.5546218487395</v>
      </c>
      <c r="D106">
        <v>1.42</v>
      </c>
      <c r="E106">
        <v>1.35</v>
      </c>
    </row>
    <row r="107" spans="1:5" x14ac:dyDescent="0.25">
      <c r="A107" t="s">
        <v>137</v>
      </c>
      <c r="B107" t="s">
        <v>125</v>
      </c>
      <c r="C107">
        <v>1.5546218487395</v>
      </c>
      <c r="D107">
        <v>2.06</v>
      </c>
      <c r="E107">
        <v>0.6</v>
      </c>
    </row>
    <row r="108" spans="1:5" x14ac:dyDescent="0.25">
      <c r="A108" t="s">
        <v>137</v>
      </c>
      <c r="B108" t="s">
        <v>138</v>
      </c>
      <c r="C108">
        <v>1.5546218487395</v>
      </c>
      <c r="D108">
        <v>1.03</v>
      </c>
      <c r="E108">
        <v>1.5</v>
      </c>
    </row>
    <row r="109" spans="1:5" x14ac:dyDescent="0.25">
      <c r="A109" t="s">
        <v>137</v>
      </c>
      <c r="B109" t="s">
        <v>378</v>
      </c>
      <c r="C109">
        <v>1.5546218487395</v>
      </c>
      <c r="D109">
        <v>1.1599999999999999</v>
      </c>
      <c r="E109">
        <v>1.35</v>
      </c>
    </row>
    <row r="110" spans="1:5" x14ac:dyDescent="0.25">
      <c r="A110" t="s">
        <v>137</v>
      </c>
      <c r="B110" t="s">
        <v>407</v>
      </c>
      <c r="C110">
        <v>1.5546218487395</v>
      </c>
      <c r="D110">
        <v>0.96</v>
      </c>
      <c r="E110">
        <v>0.94</v>
      </c>
    </row>
    <row r="111" spans="1:5" x14ac:dyDescent="0.25">
      <c r="A111" t="s">
        <v>137</v>
      </c>
      <c r="B111" t="s">
        <v>139</v>
      </c>
      <c r="C111">
        <v>1.5546218487395</v>
      </c>
      <c r="D111">
        <v>0.32</v>
      </c>
      <c r="E111">
        <v>0.87</v>
      </c>
    </row>
    <row r="112" spans="1:5" x14ac:dyDescent="0.25">
      <c r="A112" t="s">
        <v>137</v>
      </c>
      <c r="B112" t="s">
        <v>126</v>
      </c>
      <c r="C112">
        <v>1.5546218487395</v>
      </c>
      <c r="D112">
        <v>0.64</v>
      </c>
      <c r="E112">
        <v>1.5</v>
      </c>
    </row>
    <row r="113" spans="1:5" x14ac:dyDescent="0.25">
      <c r="A113" t="s">
        <v>137</v>
      </c>
      <c r="B113" t="s">
        <v>336</v>
      </c>
      <c r="C113">
        <v>1.5546218487395</v>
      </c>
      <c r="D113">
        <v>1.61</v>
      </c>
      <c r="E113">
        <v>0.5</v>
      </c>
    </row>
    <row r="114" spans="1:5" x14ac:dyDescent="0.25">
      <c r="A114" t="s">
        <v>137</v>
      </c>
      <c r="B114" t="s">
        <v>141</v>
      </c>
      <c r="C114">
        <v>1.5546218487395</v>
      </c>
      <c r="D114">
        <v>0.21</v>
      </c>
      <c r="E114">
        <v>0.75</v>
      </c>
    </row>
    <row r="115" spans="1:5" x14ac:dyDescent="0.25">
      <c r="A115" t="s">
        <v>137</v>
      </c>
      <c r="B115" t="s">
        <v>140</v>
      </c>
      <c r="C115">
        <v>1.5546218487395</v>
      </c>
      <c r="D115">
        <v>0.64</v>
      </c>
      <c r="E115">
        <v>0.37</v>
      </c>
    </row>
    <row r="116" spans="1:5" x14ac:dyDescent="0.25">
      <c r="A116" t="s">
        <v>137</v>
      </c>
      <c r="B116" t="s">
        <v>326</v>
      </c>
      <c r="C116">
        <v>1.5546218487395</v>
      </c>
      <c r="D116">
        <v>1.54</v>
      </c>
      <c r="E116">
        <v>0.9</v>
      </c>
    </row>
    <row r="117" spans="1:5" x14ac:dyDescent="0.25">
      <c r="A117" t="s">
        <v>318</v>
      </c>
      <c r="B117" t="s">
        <v>401</v>
      </c>
      <c r="C117">
        <v>1.30952380952381</v>
      </c>
      <c r="D117">
        <v>1.1499999999999999</v>
      </c>
      <c r="E117">
        <v>0.81</v>
      </c>
    </row>
    <row r="118" spans="1:5" x14ac:dyDescent="0.25">
      <c r="A118" t="s">
        <v>318</v>
      </c>
      <c r="B118" t="s">
        <v>337</v>
      </c>
      <c r="C118">
        <v>1.30952380952381</v>
      </c>
      <c r="D118">
        <v>0.46</v>
      </c>
      <c r="E118">
        <v>1.29</v>
      </c>
    </row>
    <row r="119" spans="1:5" x14ac:dyDescent="0.25">
      <c r="A119" t="s">
        <v>318</v>
      </c>
      <c r="B119" t="s">
        <v>374</v>
      </c>
      <c r="C119">
        <v>1.30952380952381</v>
      </c>
      <c r="D119">
        <v>0.76</v>
      </c>
      <c r="E119">
        <v>0.86</v>
      </c>
    </row>
    <row r="120" spans="1:5" x14ac:dyDescent="0.25">
      <c r="A120" t="s">
        <v>318</v>
      </c>
      <c r="B120" t="s">
        <v>319</v>
      </c>
      <c r="C120">
        <v>1.30952380952381</v>
      </c>
      <c r="D120">
        <v>0.38</v>
      </c>
      <c r="E120">
        <v>1.88</v>
      </c>
    </row>
    <row r="121" spans="1:5" x14ac:dyDescent="0.25">
      <c r="A121" t="s">
        <v>318</v>
      </c>
      <c r="B121" t="s">
        <v>379</v>
      </c>
      <c r="C121">
        <v>1.30952380952381</v>
      </c>
      <c r="D121">
        <v>0.46</v>
      </c>
      <c r="E121">
        <v>1.51</v>
      </c>
    </row>
    <row r="122" spans="1:5" x14ac:dyDescent="0.25">
      <c r="A122" t="s">
        <v>318</v>
      </c>
      <c r="B122" t="s">
        <v>340</v>
      </c>
      <c r="C122">
        <v>1.30952380952381</v>
      </c>
      <c r="D122">
        <v>0.46</v>
      </c>
      <c r="E122">
        <v>1.29</v>
      </c>
    </row>
    <row r="123" spans="1:5" x14ac:dyDescent="0.25">
      <c r="A123" t="s">
        <v>318</v>
      </c>
      <c r="B123" t="s">
        <v>331</v>
      </c>
      <c r="C123">
        <v>1.30952380952381</v>
      </c>
      <c r="D123">
        <v>1.99</v>
      </c>
      <c r="E123">
        <v>1.08</v>
      </c>
    </row>
    <row r="124" spans="1:5" x14ac:dyDescent="0.25">
      <c r="A124" t="s">
        <v>318</v>
      </c>
      <c r="B124" t="s">
        <v>388</v>
      </c>
      <c r="C124">
        <v>1.30952380952381</v>
      </c>
      <c r="D124">
        <v>2.04</v>
      </c>
      <c r="E124">
        <v>0.36</v>
      </c>
    </row>
    <row r="125" spans="1:5" x14ac:dyDescent="0.25">
      <c r="A125" t="s">
        <v>318</v>
      </c>
      <c r="B125" t="s">
        <v>404</v>
      </c>
      <c r="C125">
        <v>1.30952380952381</v>
      </c>
      <c r="D125">
        <v>1.34</v>
      </c>
      <c r="E125">
        <v>0.81</v>
      </c>
    </row>
    <row r="126" spans="1:5" x14ac:dyDescent="0.25">
      <c r="A126" t="s">
        <v>318</v>
      </c>
      <c r="B126" t="s">
        <v>353</v>
      </c>
      <c r="C126">
        <v>1.30952380952381</v>
      </c>
      <c r="D126">
        <v>0.56999999999999995</v>
      </c>
      <c r="E126">
        <v>0.54</v>
      </c>
    </row>
    <row r="127" spans="1:5" x14ac:dyDescent="0.25">
      <c r="A127" t="s">
        <v>318</v>
      </c>
      <c r="B127" t="s">
        <v>333</v>
      </c>
      <c r="C127">
        <v>1.30952380952381</v>
      </c>
      <c r="D127">
        <v>0.95</v>
      </c>
      <c r="E127">
        <v>1.08</v>
      </c>
    </row>
    <row r="128" spans="1:5" x14ac:dyDescent="0.25">
      <c r="A128" t="s">
        <v>318</v>
      </c>
      <c r="B128" t="s">
        <v>355</v>
      </c>
      <c r="C128">
        <v>1.30952380952381</v>
      </c>
      <c r="D128">
        <v>0.76</v>
      </c>
      <c r="E128">
        <v>0.81</v>
      </c>
    </row>
    <row r="129" spans="1:5" x14ac:dyDescent="0.25">
      <c r="A129" t="s">
        <v>318</v>
      </c>
      <c r="B129" t="s">
        <v>362</v>
      </c>
      <c r="C129">
        <v>1.30952380952381</v>
      </c>
      <c r="D129">
        <v>0.95</v>
      </c>
      <c r="E129">
        <v>1.62</v>
      </c>
    </row>
    <row r="130" spans="1:5" x14ac:dyDescent="0.25">
      <c r="A130" t="s">
        <v>318</v>
      </c>
      <c r="B130" t="s">
        <v>329</v>
      </c>
      <c r="C130">
        <v>1.30952380952381</v>
      </c>
      <c r="D130">
        <v>0.95</v>
      </c>
      <c r="E130">
        <v>0.81</v>
      </c>
    </row>
    <row r="131" spans="1:5" x14ac:dyDescent="0.25">
      <c r="A131" t="s">
        <v>318</v>
      </c>
      <c r="B131" t="s">
        <v>391</v>
      </c>
      <c r="C131">
        <v>1.30952380952381</v>
      </c>
      <c r="D131">
        <v>0.61</v>
      </c>
      <c r="E131">
        <v>0</v>
      </c>
    </row>
    <row r="132" spans="1:5" x14ac:dyDescent="0.25">
      <c r="A132" t="s">
        <v>318</v>
      </c>
      <c r="B132" t="s">
        <v>330</v>
      </c>
      <c r="C132">
        <v>1.30952380952381</v>
      </c>
      <c r="D132">
        <v>0.95</v>
      </c>
      <c r="E132">
        <v>0.54</v>
      </c>
    </row>
    <row r="133" spans="1:5" x14ac:dyDescent="0.25">
      <c r="A133" t="s">
        <v>318</v>
      </c>
      <c r="B133" t="s">
        <v>369</v>
      </c>
      <c r="C133">
        <v>1.30952380952381</v>
      </c>
      <c r="D133">
        <v>0.76</v>
      </c>
      <c r="E133">
        <v>1.62</v>
      </c>
    </row>
    <row r="134" spans="1:5" x14ac:dyDescent="0.25">
      <c r="A134" t="s">
        <v>318</v>
      </c>
      <c r="B134" t="s">
        <v>360</v>
      </c>
      <c r="C134">
        <v>1.30952380952381</v>
      </c>
      <c r="D134">
        <v>0.38</v>
      </c>
      <c r="E134">
        <v>1.35</v>
      </c>
    </row>
    <row r="135" spans="1:5" x14ac:dyDescent="0.25">
      <c r="A135" t="s">
        <v>318</v>
      </c>
      <c r="B135" t="s">
        <v>403</v>
      </c>
      <c r="C135">
        <v>1.30952380952381</v>
      </c>
      <c r="D135">
        <v>2.29</v>
      </c>
      <c r="E135">
        <v>0.54</v>
      </c>
    </row>
    <row r="136" spans="1:5" x14ac:dyDescent="0.25">
      <c r="A136" t="s">
        <v>318</v>
      </c>
      <c r="B136" t="s">
        <v>387</v>
      </c>
      <c r="C136">
        <v>1.30952380952381</v>
      </c>
      <c r="D136">
        <v>2.8</v>
      </c>
      <c r="E136">
        <v>1.08</v>
      </c>
    </row>
    <row r="137" spans="1:5" x14ac:dyDescent="0.25">
      <c r="A137" t="s">
        <v>320</v>
      </c>
      <c r="B137" t="s">
        <v>365</v>
      </c>
      <c r="C137">
        <v>1.28181818181818</v>
      </c>
      <c r="D137">
        <v>0.94</v>
      </c>
      <c r="E137">
        <v>0.81</v>
      </c>
    </row>
    <row r="138" spans="1:5" x14ac:dyDescent="0.25">
      <c r="A138" t="s">
        <v>320</v>
      </c>
      <c r="B138" t="s">
        <v>409</v>
      </c>
      <c r="C138">
        <v>1.28181818181818</v>
      </c>
      <c r="D138">
        <v>0.16</v>
      </c>
      <c r="E138">
        <v>0.4</v>
      </c>
    </row>
    <row r="139" spans="1:5" x14ac:dyDescent="0.25">
      <c r="A139" t="s">
        <v>320</v>
      </c>
      <c r="B139" t="s">
        <v>747</v>
      </c>
      <c r="C139">
        <v>1.28181818181818</v>
      </c>
      <c r="D139">
        <v>0.65</v>
      </c>
      <c r="E139">
        <v>1.18</v>
      </c>
    </row>
    <row r="140" spans="1:5" x14ac:dyDescent="0.25">
      <c r="A140" t="s">
        <v>320</v>
      </c>
      <c r="B140" t="s">
        <v>361</v>
      </c>
      <c r="C140">
        <v>1.28181818181818</v>
      </c>
      <c r="D140">
        <v>0.78</v>
      </c>
      <c r="E140">
        <v>1.18</v>
      </c>
    </row>
    <row r="141" spans="1:5" x14ac:dyDescent="0.25">
      <c r="A141" t="s">
        <v>320</v>
      </c>
      <c r="B141" t="s">
        <v>383</v>
      </c>
      <c r="C141">
        <v>1.28181818181818</v>
      </c>
      <c r="D141">
        <v>1.3</v>
      </c>
      <c r="E141">
        <v>0.5</v>
      </c>
    </row>
    <row r="142" spans="1:5" x14ac:dyDescent="0.25">
      <c r="A142" t="s">
        <v>320</v>
      </c>
      <c r="B142" t="s">
        <v>393</v>
      </c>
      <c r="C142">
        <v>1.28181818181818</v>
      </c>
      <c r="D142">
        <v>1.25</v>
      </c>
      <c r="E142">
        <v>0.61</v>
      </c>
    </row>
    <row r="143" spans="1:5" x14ac:dyDescent="0.25">
      <c r="A143" t="s">
        <v>320</v>
      </c>
      <c r="B143" t="s">
        <v>380</v>
      </c>
      <c r="C143">
        <v>1.28181818181818</v>
      </c>
      <c r="D143">
        <v>0.78</v>
      </c>
      <c r="E143">
        <v>0.61</v>
      </c>
    </row>
    <row r="144" spans="1:5" x14ac:dyDescent="0.25">
      <c r="A144" t="s">
        <v>320</v>
      </c>
      <c r="B144" t="s">
        <v>359</v>
      </c>
      <c r="C144">
        <v>1.28181818181818</v>
      </c>
      <c r="D144">
        <v>1.0900000000000001</v>
      </c>
      <c r="E144">
        <v>1.21</v>
      </c>
    </row>
    <row r="145" spans="1:5" x14ac:dyDescent="0.25">
      <c r="A145" t="s">
        <v>320</v>
      </c>
      <c r="B145" t="s">
        <v>367</v>
      </c>
      <c r="C145">
        <v>1.28181818181818</v>
      </c>
      <c r="D145">
        <v>1.56</v>
      </c>
      <c r="E145">
        <v>1.01</v>
      </c>
    </row>
    <row r="146" spans="1:5" x14ac:dyDescent="0.25">
      <c r="A146" t="s">
        <v>320</v>
      </c>
      <c r="B146" t="s">
        <v>373</v>
      </c>
      <c r="C146">
        <v>1.28181818181818</v>
      </c>
      <c r="D146">
        <v>0.78</v>
      </c>
      <c r="E146">
        <v>0.2</v>
      </c>
    </row>
    <row r="147" spans="1:5" x14ac:dyDescent="0.25">
      <c r="A147" t="s">
        <v>320</v>
      </c>
      <c r="B147" t="s">
        <v>339</v>
      </c>
      <c r="C147">
        <v>1.28181818181818</v>
      </c>
      <c r="D147">
        <v>1.76</v>
      </c>
      <c r="E147">
        <v>1.26</v>
      </c>
    </row>
    <row r="148" spans="1:5" x14ac:dyDescent="0.25">
      <c r="A148" t="s">
        <v>320</v>
      </c>
      <c r="B148" t="s">
        <v>402</v>
      </c>
      <c r="C148">
        <v>1.28181818181818</v>
      </c>
      <c r="D148">
        <v>0.98</v>
      </c>
      <c r="E148">
        <v>0.76</v>
      </c>
    </row>
    <row r="149" spans="1:5" x14ac:dyDescent="0.25">
      <c r="A149" t="s">
        <v>320</v>
      </c>
      <c r="B149" t="s">
        <v>325</v>
      </c>
      <c r="C149">
        <v>1.28181818181818</v>
      </c>
      <c r="D149">
        <v>1.56</v>
      </c>
      <c r="E149">
        <v>0.76</v>
      </c>
    </row>
    <row r="150" spans="1:5" x14ac:dyDescent="0.25">
      <c r="A150" t="s">
        <v>320</v>
      </c>
      <c r="B150" t="s">
        <v>372</v>
      </c>
      <c r="C150">
        <v>1.28181818181818</v>
      </c>
      <c r="D150">
        <v>0.78</v>
      </c>
      <c r="E150">
        <v>1.01</v>
      </c>
    </row>
    <row r="151" spans="1:5" x14ac:dyDescent="0.25">
      <c r="A151" t="s">
        <v>320</v>
      </c>
      <c r="B151" t="s">
        <v>399</v>
      </c>
      <c r="C151">
        <v>1.28181818181818</v>
      </c>
      <c r="D151">
        <v>0.98</v>
      </c>
      <c r="E151">
        <v>0.76</v>
      </c>
    </row>
    <row r="152" spans="1:5" x14ac:dyDescent="0.25">
      <c r="A152" t="s">
        <v>320</v>
      </c>
      <c r="B152" t="s">
        <v>323</v>
      </c>
      <c r="C152">
        <v>1.28181818181818</v>
      </c>
      <c r="D152">
        <v>0.47</v>
      </c>
      <c r="E152">
        <v>2.42</v>
      </c>
    </row>
    <row r="153" spans="1:5" x14ac:dyDescent="0.25">
      <c r="A153" t="s">
        <v>320</v>
      </c>
      <c r="B153" t="s">
        <v>748</v>
      </c>
      <c r="C153">
        <v>1.28181818181818</v>
      </c>
      <c r="D153">
        <v>0.94</v>
      </c>
      <c r="E153">
        <v>1.21</v>
      </c>
    </row>
    <row r="154" spans="1:5" x14ac:dyDescent="0.25">
      <c r="A154" t="s">
        <v>320</v>
      </c>
      <c r="B154" t="s">
        <v>352</v>
      </c>
      <c r="C154">
        <v>1.28181818181818</v>
      </c>
      <c r="D154">
        <v>1.25</v>
      </c>
      <c r="E154">
        <v>1.01</v>
      </c>
    </row>
    <row r="155" spans="1:5" x14ac:dyDescent="0.25">
      <c r="A155" t="s">
        <v>320</v>
      </c>
      <c r="B155" t="s">
        <v>376</v>
      </c>
      <c r="C155">
        <v>1.28181818181818</v>
      </c>
      <c r="D155">
        <v>1.72</v>
      </c>
      <c r="E155">
        <v>2.02</v>
      </c>
    </row>
    <row r="156" spans="1:5" x14ac:dyDescent="0.25">
      <c r="A156" t="s">
        <v>320</v>
      </c>
      <c r="B156" t="s">
        <v>368</v>
      </c>
      <c r="C156">
        <v>1.28181818181818</v>
      </c>
      <c r="D156">
        <v>0.47</v>
      </c>
      <c r="E156">
        <v>1.01</v>
      </c>
    </row>
    <row r="157" spans="1:5" x14ac:dyDescent="0.25">
      <c r="A157" t="s">
        <v>320</v>
      </c>
      <c r="B157" t="s">
        <v>749</v>
      </c>
      <c r="C157">
        <v>1.28181818181818</v>
      </c>
      <c r="D157">
        <v>1.25</v>
      </c>
      <c r="E157">
        <v>1.61</v>
      </c>
    </row>
    <row r="158" spans="1:5" x14ac:dyDescent="0.25">
      <c r="A158" t="s">
        <v>320</v>
      </c>
      <c r="B158" t="s">
        <v>750</v>
      </c>
      <c r="C158">
        <v>1.28181818181818</v>
      </c>
      <c r="D158">
        <v>0.78</v>
      </c>
      <c r="E158">
        <v>0.4</v>
      </c>
    </row>
    <row r="159" spans="1:5" x14ac:dyDescent="0.25">
      <c r="A159" t="s">
        <v>13</v>
      </c>
      <c r="B159" t="s">
        <v>54</v>
      </c>
      <c r="C159">
        <v>1.80555555555556</v>
      </c>
      <c r="D159">
        <v>0.83</v>
      </c>
      <c r="E159">
        <v>0.61</v>
      </c>
    </row>
    <row r="160" spans="1:5" x14ac:dyDescent="0.25">
      <c r="A160" t="s">
        <v>13</v>
      </c>
      <c r="B160" t="s">
        <v>50</v>
      </c>
      <c r="C160">
        <v>1.80555555555556</v>
      </c>
      <c r="D160">
        <v>0.42</v>
      </c>
      <c r="E160">
        <v>1.82</v>
      </c>
    </row>
    <row r="161" spans="1:5" x14ac:dyDescent="0.25">
      <c r="A161" t="s">
        <v>13</v>
      </c>
      <c r="B161" t="s">
        <v>48</v>
      </c>
      <c r="C161">
        <v>1.80555555555556</v>
      </c>
      <c r="D161">
        <v>0.14000000000000001</v>
      </c>
      <c r="E161">
        <v>1.01</v>
      </c>
    </row>
    <row r="162" spans="1:5" x14ac:dyDescent="0.25">
      <c r="A162" t="s">
        <v>13</v>
      </c>
      <c r="B162" t="s">
        <v>53</v>
      </c>
      <c r="C162">
        <v>1.80555555555556</v>
      </c>
      <c r="D162">
        <v>1.52</v>
      </c>
      <c r="E162">
        <v>1.62</v>
      </c>
    </row>
    <row r="163" spans="1:5" x14ac:dyDescent="0.25">
      <c r="A163" t="s">
        <v>13</v>
      </c>
      <c r="B163" t="s">
        <v>14</v>
      </c>
      <c r="C163">
        <v>1.80555555555556</v>
      </c>
      <c r="D163">
        <v>0.66</v>
      </c>
      <c r="E163">
        <v>0.32</v>
      </c>
    </row>
    <row r="164" spans="1:5" x14ac:dyDescent="0.25">
      <c r="A164" t="s">
        <v>13</v>
      </c>
      <c r="B164" t="s">
        <v>51</v>
      </c>
      <c r="C164">
        <v>1.80555555555556</v>
      </c>
      <c r="D164">
        <v>0.55000000000000004</v>
      </c>
      <c r="E164">
        <v>0.81</v>
      </c>
    </row>
    <row r="165" spans="1:5" x14ac:dyDescent="0.25">
      <c r="A165" t="s">
        <v>13</v>
      </c>
      <c r="B165" t="s">
        <v>43</v>
      </c>
      <c r="C165">
        <v>1.80555555555556</v>
      </c>
      <c r="D165">
        <v>1.88</v>
      </c>
      <c r="E165">
        <v>1.29</v>
      </c>
    </row>
    <row r="166" spans="1:5" x14ac:dyDescent="0.25">
      <c r="A166" t="s">
        <v>13</v>
      </c>
      <c r="B166" t="s">
        <v>44</v>
      </c>
      <c r="C166">
        <v>1.80555555555556</v>
      </c>
      <c r="D166">
        <v>0.69</v>
      </c>
      <c r="E166">
        <v>0.4</v>
      </c>
    </row>
    <row r="167" spans="1:5" x14ac:dyDescent="0.25">
      <c r="A167" t="s">
        <v>13</v>
      </c>
      <c r="B167" t="s">
        <v>45</v>
      </c>
      <c r="C167">
        <v>1.80555555555556</v>
      </c>
      <c r="D167">
        <v>1.25</v>
      </c>
      <c r="E167">
        <v>0.81</v>
      </c>
    </row>
    <row r="168" spans="1:5" x14ac:dyDescent="0.25">
      <c r="A168" t="s">
        <v>13</v>
      </c>
      <c r="B168" t="s">
        <v>52</v>
      </c>
      <c r="C168">
        <v>1.80555555555556</v>
      </c>
      <c r="D168">
        <v>1.94</v>
      </c>
      <c r="E168">
        <v>0.81</v>
      </c>
    </row>
    <row r="169" spans="1:5" x14ac:dyDescent="0.25">
      <c r="A169" t="s">
        <v>13</v>
      </c>
      <c r="B169" t="s">
        <v>55</v>
      </c>
      <c r="C169">
        <v>1.80555555555556</v>
      </c>
      <c r="D169">
        <v>0.55000000000000004</v>
      </c>
      <c r="E169">
        <v>0.81</v>
      </c>
    </row>
    <row r="170" spans="1:5" x14ac:dyDescent="0.25">
      <c r="A170" t="s">
        <v>13</v>
      </c>
      <c r="B170" t="s">
        <v>236</v>
      </c>
      <c r="C170">
        <v>1.80555555555556</v>
      </c>
      <c r="D170">
        <v>0.42</v>
      </c>
      <c r="E170">
        <v>0.81</v>
      </c>
    </row>
    <row r="171" spans="1:5" x14ac:dyDescent="0.25">
      <c r="A171" t="s">
        <v>13</v>
      </c>
      <c r="B171" t="s">
        <v>235</v>
      </c>
      <c r="C171">
        <v>1.80555555555556</v>
      </c>
      <c r="D171">
        <v>0.97</v>
      </c>
      <c r="E171">
        <v>0.61</v>
      </c>
    </row>
    <row r="172" spans="1:5" x14ac:dyDescent="0.25">
      <c r="A172" t="s">
        <v>13</v>
      </c>
      <c r="B172" t="s">
        <v>17</v>
      </c>
      <c r="C172">
        <v>1.80555555555556</v>
      </c>
      <c r="D172">
        <v>0.28000000000000003</v>
      </c>
      <c r="E172">
        <v>1.42</v>
      </c>
    </row>
    <row r="173" spans="1:5" x14ac:dyDescent="0.25">
      <c r="A173" t="s">
        <v>13</v>
      </c>
      <c r="B173" t="s">
        <v>46</v>
      </c>
      <c r="C173">
        <v>1.80555555555556</v>
      </c>
      <c r="D173">
        <v>0.74</v>
      </c>
      <c r="E173">
        <v>1.35</v>
      </c>
    </row>
    <row r="174" spans="1:5" x14ac:dyDescent="0.25">
      <c r="A174" t="s">
        <v>13</v>
      </c>
      <c r="B174" t="s">
        <v>15</v>
      </c>
      <c r="C174">
        <v>1.80555555555556</v>
      </c>
      <c r="D174">
        <v>1.25</v>
      </c>
      <c r="E174">
        <v>1.82</v>
      </c>
    </row>
    <row r="175" spans="1:5" x14ac:dyDescent="0.25">
      <c r="A175" t="s">
        <v>13</v>
      </c>
      <c r="B175" t="s">
        <v>47</v>
      </c>
      <c r="C175">
        <v>1.80555555555556</v>
      </c>
      <c r="D175">
        <v>1.38</v>
      </c>
      <c r="E175">
        <v>1.01</v>
      </c>
    </row>
    <row r="176" spans="1:5" x14ac:dyDescent="0.25">
      <c r="A176" t="s">
        <v>13</v>
      </c>
      <c r="B176" t="s">
        <v>234</v>
      </c>
      <c r="C176">
        <v>1.80555555555556</v>
      </c>
      <c r="D176">
        <v>2.2200000000000002</v>
      </c>
      <c r="E176">
        <v>0.81</v>
      </c>
    </row>
    <row r="177" spans="1:5" x14ac:dyDescent="0.25">
      <c r="A177" t="s">
        <v>16</v>
      </c>
      <c r="B177" t="s">
        <v>237</v>
      </c>
      <c r="C177">
        <v>1.43333333333333</v>
      </c>
      <c r="D177">
        <v>1.26</v>
      </c>
      <c r="E177">
        <v>1.01</v>
      </c>
    </row>
    <row r="178" spans="1:5" x14ac:dyDescent="0.25">
      <c r="A178" t="s">
        <v>16</v>
      </c>
      <c r="B178" t="s">
        <v>239</v>
      </c>
      <c r="C178">
        <v>1.43333333333333</v>
      </c>
      <c r="D178">
        <v>1.95</v>
      </c>
      <c r="E178">
        <v>0.43</v>
      </c>
    </row>
    <row r="179" spans="1:5" x14ac:dyDescent="0.25">
      <c r="A179" t="s">
        <v>16</v>
      </c>
      <c r="B179" t="s">
        <v>751</v>
      </c>
      <c r="C179">
        <v>1.43333333333333</v>
      </c>
      <c r="D179">
        <v>1.1200000000000001</v>
      </c>
      <c r="E179">
        <v>0.57999999999999996</v>
      </c>
    </row>
    <row r="180" spans="1:5" x14ac:dyDescent="0.25">
      <c r="A180" t="s">
        <v>16</v>
      </c>
      <c r="B180" t="s">
        <v>752</v>
      </c>
      <c r="C180">
        <v>1.43333333333333</v>
      </c>
      <c r="D180">
        <v>0.7</v>
      </c>
      <c r="E180">
        <v>1.44</v>
      </c>
    </row>
    <row r="181" spans="1:5" x14ac:dyDescent="0.25">
      <c r="A181" t="s">
        <v>16</v>
      </c>
      <c r="B181" t="s">
        <v>238</v>
      </c>
      <c r="C181">
        <v>1.43333333333333</v>
      </c>
      <c r="D181">
        <v>0.81</v>
      </c>
      <c r="E181">
        <v>0.84</v>
      </c>
    </row>
    <row r="182" spans="1:5" x14ac:dyDescent="0.25">
      <c r="A182" t="s">
        <v>16</v>
      </c>
      <c r="B182" t="s">
        <v>49</v>
      </c>
      <c r="C182">
        <v>1.43333333333333</v>
      </c>
      <c r="D182">
        <v>1.1200000000000001</v>
      </c>
      <c r="E182">
        <v>1.01</v>
      </c>
    </row>
    <row r="183" spans="1:5" x14ac:dyDescent="0.25">
      <c r="A183" t="s">
        <v>16</v>
      </c>
      <c r="B183" t="s">
        <v>56</v>
      </c>
      <c r="C183">
        <v>1.43333333333333</v>
      </c>
      <c r="D183">
        <v>0.7</v>
      </c>
      <c r="E183">
        <v>0.14000000000000001</v>
      </c>
    </row>
    <row r="184" spans="1:5" x14ac:dyDescent="0.25">
      <c r="A184" t="s">
        <v>16</v>
      </c>
      <c r="B184" t="s">
        <v>243</v>
      </c>
      <c r="C184">
        <v>1.43333333333333</v>
      </c>
      <c r="D184">
        <v>0.28000000000000003</v>
      </c>
      <c r="E184">
        <v>1.87</v>
      </c>
    </row>
    <row r="185" spans="1:5" x14ac:dyDescent="0.25">
      <c r="A185" t="s">
        <v>16</v>
      </c>
      <c r="B185" t="s">
        <v>60</v>
      </c>
      <c r="C185">
        <v>1.43333333333333</v>
      </c>
      <c r="D185">
        <v>2.09</v>
      </c>
      <c r="E185">
        <v>0.43</v>
      </c>
    </row>
    <row r="186" spans="1:5" x14ac:dyDescent="0.25">
      <c r="A186" t="s">
        <v>16</v>
      </c>
      <c r="B186" t="s">
        <v>241</v>
      </c>
      <c r="C186">
        <v>1.43333333333333</v>
      </c>
      <c r="D186">
        <v>1.1200000000000001</v>
      </c>
      <c r="E186">
        <v>0.86</v>
      </c>
    </row>
    <row r="187" spans="1:5" x14ac:dyDescent="0.25">
      <c r="A187" t="s">
        <v>16</v>
      </c>
      <c r="B187" t="s">
        <v>18</v>
      </c>
      <c r="C187">
        <v>1.43333333333333</v>
      </c>
      <c r="D187">
        <v>0.98</v>
      </c>
      <c r="E187">
        <v>1.01</v>
      </c>
    </row>
    <row r="188" spans="1:5" x14ac:dyDescent="0.25">
      <c r="A188" t="s">
        <v>16</v>
      </c>
      <c r="B188" t="s">
        <v>59</v>
      </c>
      <c r="C188">
        <v>1.43333333333333</v>
      </c>
      <c r="D188">
        <v>0.42</v>
      </c>
      <c r="E188">
        <v>0.86</v>
      </c>
    </row>
    <row r="189" spans="1:5" x14ac:dyDescent="0.25">
      <c r="A189" t="s">
        <v>16</v>
      </c>
      <c r="B189" t="s">
        <v>753</v>
      </c>
      <c r="C189">
        <v>1.43333333333333</v>
      </c>
      <c r="D189">
        <v>0.42</v>
      </c>
      <c r="E189">
        <v>1.1499999999999999</v>
      </c>
    </row>
    <row r="190" spans="1:5" x14ac:dyDescent="0.25">
      <c r="A190" t="s">
        <v>16</v>
      </c>
      <c r="B190" t="s">
        <v>242</v>
      </c>
      <c r="C190">
        <v>1.43333333333333</v>
      </c>
      <c r="D190">
        <v>1.95</v>
      </c>
      <c r="E190">
        <v>1.01</v>
      </c>
    </row>
    <row r="191" spans="1:5" x14ac:dyDescent="0.25">
      <c r="A191" t="s">
        <v>16</v>
      </c>
      <c r="B191" t="s">
        <v>58</v>
      </c>
      <c r="C191">
        <v>1.43333333333333</v>
      </c>
      <c r="D191">
        <v>1.22</v>
      </c>
      <c r="E191">
        <v>1.62</v>
      </c>
    </row>
    <row r="192" spans="1:5" x14ac:dyDescent="0.25">
      <c r="A192" t="s">
        <v>16</v>
      </c>
      <c r="B192" t="s">
        <v>57</v>
      </c>
      <c r="C192">
        <v>1.43333333333333</v>
      </c>
      <c r="D192">
        <v>0.42</v>
      </c>
      <c r="E192">
        <v>1.3</v>
      </c>
    </row>
    <row r="193" spans="1:5" x14ac:dyDescent="0.25">
      <c r="A193" t="s">
        <v>16</v>
      </c>
      <c r="B193" t="s">
        <v>304</v>
      </c>
      <c r="C193">
        <v>1.43333333333333</v>
      </c>
      <c r="D193">
        <v>1.1200000000000001</v>
      </c>
      <c r="E193">
        <v>1.01</v>
      </c>
    </row>
    <row r="194" spans="1:5" x14ac:dyDescent="0.25">
      <c r="A194" t="s">
        <v>16</v>
      </c>
      <c r="B194" t="s">
        <v>240</v>
      </c>
      <c r="C194">
        <v>1.43333333333333</v>
      </c>
      <c r="D194">
        <v>0.42</v>
      </c>
      <c r="E194">
        <v>1.58</v>
      </c>
    </row>
    <row r="195" spans="1:5" x14ac:dyDescent="0.25">
      <c r="A195" t="s">
        <v>19</v>
      </c>
      <c r="B195" t="s">
        <v>21</v>
      </c>
      <c r="C195">
        <v>1.63636363636364</v>
      </c>
      <c r="D195">
        <v>0.86</v>
      </c>
      <c r="E195">
        <v>0.97</v>
      </c>
    </row>
    <row r="196" spans="1:5" x14ac:dyDescent="0.25">
      <c r="A196" t="s">
        <v>19</v>
      </c>
      <c r="B196" t="s">
        <v>260</v>
      </c>
      <c r="C196">
        <v>1.63636363636364</v>
      </c>
      <c r="D196">
        <v>1.32</v>
      </c>
      <c r="E196">
        <v>0.95</v>
      </c>
    </row>
    <row r="197" spans="1:5" x14ac:dyDescent="0.25">
      <c r="A197" t="s">
        <v>19</v>
      </c>
      <c r="B197" t="s">
        <v>149</v>
      </c>
      <c r="C197">
        <v>1.63636363636364</v>
      </c>
      <c r="D197">
        <v>0.61</v>
      </c>
      <c r="E197">
        <v>0.97</v>
      </c>
    </row>
    <row r="198" spans="1:5" x14ac:dyDescent="0.25">
      <c r="A198" t="s">
        <v>19</v>
      </c>
      <c r="B198" t="s">
        <v>251</v>
      </c>
      <c r="C198">
        <v>1.63636363636364</v>
      </c>
      <c r="D198">
        <v>1.22</v>
      </c>
      <c r="E198">
        <v>0.49</v>
      </c>
    </row>
    <row r="199" spans="1:5" x14ac:dyDescent="0.25">
      <c r="A199" t="s">
        <v>19</v>
      </c>
      <c r="B199" t="s">
        <v>255</v>
      </c>
      <c r="C199">
        <v>1.63636363636364</v>
      </c>
      <c r="D199">
        <v>0.61</v>
      </c>
      <c r="E199">
        <v>1.3</v>
      </c>
    </row>
    <row r="200" spans="1:5" x14ac:dyDescent="0.25">
      <c r="A200" t="s">
        <v>19</v>
      </c>
      <c r="B200" t="s">
        <v>254</v>
      </c>
      <c r="C200">
        <v>1.63636363636364</v>
      </c>
      <c r="D200">
        <v>1.22</v>
      </c>
      <c r="E200">
        <v>0.61</v>
      </c>
    </row>
    <row r="201" spans="1:5" x14ac:dyDescent="0.25">
      <c r="A201" t="s">
        <v>19</v>
      </c>
      <c r="B201" t="s">
        <v>257</v>
      </c>
      <c r="C201">
        <v>1.63636363636364</v>
      </c>
      <c r="D201">
        <v>0.49</v>
      </c>
      <c r="E201">
        <v>1.3</v>
      </c>
    </row>
    <row r="202" spans="1:5" x14ac:dyDescent="0.25">
      <c r="A202" t="s">
        <v>19</v>
      </c>
      <c r="B202" t="s">
        <v>256</v>
      </c>
      <c r="C202">
        <v>1.63636363636364</v>
      </c>
      <c r="D202">
        <v>1.32</v>
      </c>
      <c r="E202">
        <v>0.95</v>
      </c>
    </row>
    <row r="203" spans="1:5" x14ac:dyDescent="0.25">
      <c r="A203" t="s">
        <v>19</v>
      </c>
      <c r="B203" t="s">
        <v>261</v>
      </c>
      <c r="C203">
        <v>1.63636363636364</v>
      </c>
      <c r="D203">
        <v>0.61</v>
      </c>
      <c r="E203">
        <v>1.79</v>
      </c>
    </row>
    <row r="204" spans="1:5" x14ac:dyDescent="0.25">
      <c r="A204" t="s">
        <v>19</v>
      </c>
      <c r="B204" t="s">
        <v>20</v>
      </c>
      <c r="C204">
        <v>1.63636363636364</v>
      </c>
      <c r="D204">
        <v>1.22</v>
      </c>
      <c r="E204">
        <v>1.08</v>
      </c>
    </row>
    <row r="205" spans="1:5" x14ac:dyDescent="0.25">
      <c r="A205" t="s">
        <v>19</v>
      </c>
      <c r="B205" t="s">
        <v>371</v>
      </c>
      <c r="C205">
        <v>1.63636363636364</v>
      </c>
      <c r="D205">
        <v>0.76</v>
      </c>
      <c r="E205">
        <v>0.41</v>
      </c>
    </row>
    <row r="206" spans="1:5" x14ac:dyDescent="0.25">
      <c r="A206" t="s">
        <v>19</v>
      </c>
      <c r="B206" t="s">
        <v>258</v>
      </c>
      <c r="C206">
        <v>1.63636363636364</v>
      </c>
      <c r="D206">
        <v>0.92</v>
      </c>
      <c r="E206">
        <v>1.22</v>
      </c>
    </row>
    <row r="207" spans="1:5" x14ac:dyDescent="0.25">
      <c r="A207" t="s">
        <v>19</v>
      </c>
      <c r="B207" t="s">
        <v>145</v>
      </c>
      <c r="C207">
        <v>1.63636363636364</v>
      </c>
      <c r="D207">
        <v>1.71</v>
      </c>
      <c r="E207">
        <v>0.65</v>
      </c>
    </row>
    <row r="208" spans="1:5" x14ac:dyDescent="0.25">
      <c r="A208" t="s">
        <v>19</v>
      </c>
      <c r="B208" t="s">
        <v>144</v>
      </c>
      <c r="C208">
        <v>1.63636363636364</v>
      </c>
      <c r="D208">
        <v>1.1000000000000001</v>
      </c>
      <c r="E208">
        <v>0.97</v>
      </c>
    </row>
    <row r="209" spans="1:5" x14ac:dyDescent="0.25">
      <c r="A209" t="s">
        <v>19</v>
      </c>
      <c r="B209" t="s">
        <v>250</v>
      </c>
      <c r="C209">
        <v>1.63636363636364</v>
      </c>
      <c r="D209">
        <v>0.73</v>
      </c>
      <c r="E209">
        <v>1.46</v>
      </c>
    </row>
    <row r="210" spans="1:5" x14ac:dyDescent="0.25">
      <c r="A210" t="s">
        <v>19</v>
      </c>
      <c r="B210" t="s">
        <v>157</v>
      </c>
      <c r="C210">
        <v>1.63636363636364</v>
      </c>
      <c r="D210">
        <v>0.86</v>
      </c>
      <c r="E210">
        <v>0.97</v>
      </c>
    </row>
    <row r="211" spans="1:5" x14ac:dyDescent="0.25">
      <c r="A211" t="s">
        <v>19</v>
      </c>
      <c r="B211" t="s">
        <v>252</v>
      </c>
      <c r="C211">
        <v>1.63636363636364</v>
      </c>
      <c r="D211">
        <v>0.86</v>
      </c>
      <c r="E211">
        <v>0.65</v>
      </c>
    </row>
    <row r="212" spans="1:5" x14ac:dyDescent="0.25">
      <c r="A212" t="s">
        <v>19</v>
      </c>
      <c r="B212" t="s">
        <v>259</v>
      </c>
      <c r="C212">
        <v>1.63636363636364</v>
      </c>
      <c r="D212">
        <v>0.92</v>
      </c>
      <c r="E212">
        <v>1.22</v>
      </c>
    </row>
    <row r="213" spans="1:5" x14ac:dyDescent="0.25">
      <c r="A213" t="s">
        <v>19</v>
      </c>
      <c r="B213" t="s">
        <v>253</v>
      </c>
      <c r="C213">
        <v>1.63636363636364</v>
      </c>
      <c r="D213">
        <v>0.86</v>
      </c>
      <c r="E213">
        <v>0.81</v>
      </c>
    </row>
    <row r="214" spans="1:5" x14ac:dyDescent="0.25">
      <c r="A214" t="s">
        <v>19</v>
      </c>
      <c r="B214" t="s">
        <v>142</v>
      </c>
      <c r="C214">
        <v>1.63636363636364</v>
      </c>
      <c r="D214">
        <v>1.59</v>
      </c>
      <c r="E214">
        <v>1.1399999999999999</v>
      </c>
    </row>
    <row r="215" spans="1:5" x14ac:dyDescent="0.25">
      <c r="A215" t="s">
        <v>146</v>
      </c>
      <c r="B215" t="s">
        <v>754</v>
      </c>
      <c r="C215">
        <v>1.1680672268907599</v>
      </c>
      <c r="D215">
        <v>0.71</v>
      </c>
      <c r="E215">
        <v>0.48</v>
      </c>
    </row>
    <row r="216" spans="1:5" x14ac:dyDescent="0.25">
      <c r="A216" t="s">
        <v>146</v>
      </c>
      <c r="B216" t="s">
        <v>153</v>
      </c>
      <c r="C216">
        <v>1.1680672268907599</v>
      </c>
      <c r="D216">
        <v>0.56999999999999995</v>
      </c>
      <c r="E216">
        <v>1.28</v>
      </c>
    </row>
    <row r="217" spans="1:5" x14ac:dyDescent="0.25">
      <c r="A217" t="s">
        <v>146</v>
      </c>
      <c r="B217" t="s">
        <v>152</v>
      </c>
      <c r="C217">
        <v>1.1680672268907599</v>
      </c>
      <c r="D217">
        <v>1.22</v>
      </c>
      <c r="E217">
        <v>1.23</v>
      </c>
    </row>
    <row r="218" spans="1:5" x14ac:dyDescent="0.25">
      <c r="A218" t="s">
        <v>146</v>
      </c>
      <c r="B218" t="s">
        <v>158</v>
      </c>
      <c r="C218">
        <v>1.1680672268907599</v>
      </c>
      <c r="D218">
        <v>0.56999999999999995</v>
      </c>
      <c r="E218">
        <v>1.1200000000000001</v>
      </c>
    </row>
    <row r="219" spans="1:5" x14ac:dyDescent="0.25">
      <c r="A219" t="s">
        <v>146</v>
      </c>
      <c r="B219" t="s">
        <v>148</v>
      </c>
      <c r="C219">
        <v>1.1680672268907599</v>
      </c>
      <c r="D219">
        <v>1.43</v>
      </c>
      <c r="E219">
        <v>0.96</v>
      </c>
    </row>
    <row r="220" spans="1:5" x14ac:dyDescent="0.25">
      <c r="A220" t="s">
        <v>146</v>
      </c>
      <c r="B220" t="s">
        <v>154</v>
      </c>
      <c r="C220">
        <v>1.1680672268907599</v>
      </c>
      <c r="D220">
        <v>1</v>
      </c>
      <c r="E220">
        <v>0.64</v>
      </c>
    </row>
    <row r="221" spans="1:5" x14ac:dyDescent="0.25">
      <c r="A221" t="s">
        <v>146</v>
      </c>
      <c r="B221" t="s">
        <v>162</v>
      </c>
      <c r="C221">
        <v>1.1680672268907599</v>
      </c>
      <c r="D221">
        <v>1.1000000000000001</v>
      </c>
      <c r="E221">
        <v>0.69</v>
      </c>
    </row>
    <row r="222" spans="1:5" x14ac:dyDescent="0.25">
      <c r="A222" t="s">
        <v>146</v>
      </c>
      <c r="B222" t="s">
        <v>147</v>
      </c>
      <c r="C222">
        <v>1.1680672268907599</v>
      </c>
      <c r="D222">
        <v>2.2799999999999998</v>
      </c>
      <c r="E222">
        <v>0.96</v>
      </c>
    </row>
    <row r="223" spans="1:5" x14ac:dyDescent="0.25">
      <c r="A223" t="s">
        <v>146</v>
      </c>
      <c r="B223" t="s">
        <v>163</v>
      </c>
      <c r="C223">
        <v>1.1680672268907599</v>
      </c>
      <c r="D223">
        <v>0.71</v>
      </c>
      <c r="E223">
        <v>2.08</v>
      </c>
    </row>
    <row r="224" spans="1:5" x14ac:dyDescent="0.25">
      <c r="A224" t="s">
        <v>146</v>
      </c>
      <c r="B224" t="s">
        <v>347</v>
      </c>
      <c r="C224">
        <v>1.1680672268907599</v>
      </c>
      <c r="D224">
        <v>1.1000000000000001</v>
      </c>
      <c r="E224">
        <v>1.37</v>
      </c>
    </row>
    <row r="225" spans="1:5" x14ac:dyDescent="0.25">
      <c r="A225" t="s">
        <v>146</v>
      </c>
      <c r="B225" t="s">
        <v>143</v>
      </c>
      <c r="C225">
        <v>1.1680672268907599</v>
      </c>
      <c r="D225">
        <v>0.86</v>
      </c>
      <c r="E225">
        <v>0.96</v>
      </c>
    </row>
    <row r="226" spans="1:5" x14ac:dyDescent="0.25">
      <c r="A226" t="s">
        <v>146</v>
      </c>
      <c r="B226" t="s">
        <v>151</v>
      </c>
      <c r="C226">
        <v>1.1680672268907599</v>
      </c>
      <c r="D226">
        <v>1</v>
      </c>
      <c r="E226">
        <v>0.32</v>
      </c>
    </row>
    <row r="227" spans="1:5" x14ac:dyDescent="0.25">
      <c r="A227" t="s">
        <v>146</v>
      </c>
      <c r="B227" t="s">
        <v>159</v>
      </c>
      <c r="C227">
        <v>1.1680672268907599</v>
      </c>
      <c r="D227">
        <v>0.86</v>
      </c>
      <c r="E227">
        <v>1.34</v>
      </c>
    </row>
    <row r="228" spans="1:5" x14ac:dyDescent="0.25">
      <c r="A228" t="s">
        <v>146</v>
      </c>
      <c r="B228" t="s">
        <v>160</v>
      </c>
      <c r="C228">
        <v>1.1680672268907599</v>
      </c>
      <c r="D228">
        <v>0.71</v>
      </c>
      <c r="E228">
        <v>1.92</v>
      </c>
    </row>
    <row r="229" spans="1:5" x14ac:dyDescent="0.25">
      <c r="A229" t="s">
        <v>146</v>
      </c>
      <c r="B229" t="s">
        <v>156</v>
      </c>
      <c r="C229">
        <v>1.1680672268907599</v>
      </c>
      <c r="D229">
        <v>1.2</v>
      </c>
      <c r="E229">
        <v>0.38</v>
      </c>
    </row>
    <row r="230" spans="1:5" x14ac:dyDescent="0.25">
      <c r="A230" t="s">
        <v>146</v>
      </c>
      <c r="B230" t="s">
        <v>164</v>
      </c>
      <c r="C230">
        <v>1.1680672268907599</v>
      </c>
      <c r="D230">
        <v>1.03</v>
      </c>
      <c r="E230">
        <v>0.77</v>
      </c>
    </row>
    <row r="231" spans="1:5" x14ac:dyDescent="0.25">
      <c r="A231" t="s">
        <v>146</v>
      </c>
      <c r="B231" t="s">
        <v>161</v>
      </c>
      <c r="C231">
        <v>1.1680672268907599</v>
      </c>
      <c r="D231">
        <v>0.56999999999999995</v>
      </c>
      <c r="E231">
        <v>0.96</v>
      </c>
    </row>
    <row r="232" spans="1:5" x14ac:dyDescent="0.25">
      <c r="A232" t="s">
        <v>146</v>
      </c>
      <c r="B232" t="s">
        <v>150</v>
      </c>
      <c r="C232">
        <v>1.1680672268907599</v>
      </c>
      <c r="D232">
        <v>0.71</v>
      </c>
      <c r="E232">
        <v>0.32</v>
      </c>
    </row>
    <row r="233" spans="1:5" x14ac:dyDescent="0.25">
      <c r="A233" t="s">
        <v>146</v>
      </c>
      <c r="B233" t="s">
        <v>155</v>
      </c>
      <c r="C233">
        <v>1.1680672268907599</v>
      </c>
      <c r="D233">
        <v>1.57</v>
      </c>
      <c r="E233">
        <v>0.64</v>
      </c>
    </row>
    <row r="234" spans="1:5" x14ac:dyDescent="0.25">
      <c r="A234" t="s">
        <v>146</v>
      </c>
      <c r="B234" t="s">
        <v>755</v>
      </c>
      <c r="C234">
        <v>1.1680672268907599</v>
      </c>
      <c r="D234">
        <v>0.71</v>
      </c>
      <c r="E234">
        <v>1.44</v>
      </c>
    </row>
    <row r="235" spans="1:5" x14ac:dyDescent="0.25">
      <c r="A235" t="s">
        <v>22</v>
      </c>
      <c r="B235" t="s">
        <v>280</v>
      </c>
      <c r="C235">
        <v>1.72151898734177</v>
      </c>
      <c r="D235">
        <v>2.3199999999999998</v>
      </c>
      <c r="E235">
        <v>0.68</v>
      </c>
    </row>
    <row r="236" spans="1:5" x14ac:dyDescent="0.25">
      <c r="A236" t="s">
        <v>22</v>
      </c>
      <c r="B236" t="s">
        <v>170</v>
      </c>
      <c r="C236">
        <v>1.72151898734177</v>
      </c>
      <c r="D236">
        <v>1.45</v>
      </c>
      <c r="E236">
        <v>1.35</v>
      </c>
    </row>
    <row r="237" spans="1:5" x14ac:dyDescent="0.25">
      <c r="A237" t="s">
        <v>22</v>
      </c>
      <c r="B237" t="s">
        <v>283</v>
      </c>
      <c r="C237">
        <v>1.72151898734177</v>
      </c>
      <c r="D237">
        <v>0.81</v>
      </c>
      <c r="E237">
        <v>1.89</v>
      </c>
    </row>
    <row r="238" spans="1:5" x14ac:dyDescent="0.25">
      <c r="A238" t="s">
        <v>22</v>
      </c>
      <c r="B238" t="s">
        <v>171</v>
      </c>
      <c r="C238">
        <v>1.72151898734177</v>
      </c>
      <c r="D238">
        <v>0.87</v>
      </c>
      <c r="E238">
        <v>0.68</v>
      </c>
    </row>
    <row r="239" spans="1:5" x14ac:dyDescent="0.25">
      <c r="A239" t="s">
        <v>22</v>
      </c>
      <c r="B239" t="s">
        <v>169</v>
      </c>
      <c r="C239">
        <v>1.72151898734177</v>
      </c>
      <c r="D239">
        <v>1.31</v>
      </c>
      <c r="E239">
        <v>0.68</v>
      </c>
    </row>
    <row r="240" spans="1:5" x14ac:dyDescent="0.25">
      <c r="A240" t="s">
        <v>22</v>
      </c>
      <c r="B240" t="s">
        <v>174</v>
      </c>
      <c r="C240">
        <v>1.72151898734177</v>
      </c>
      <c r="D240">
        <v>0.7</v>
      </c>
      <c r="E240">
        <v>1.08</v>
      </c>
    </row>
    <row r="241" spans="1:5" x14ac:dyDescent="0.25">
      <c r="A241" t="s">
        <v>22</v>
      </c>
      <c r="B241" t="s">
        <v>272</v>
      </c>
      <c r="C241">
        <v>1.72151898734177</v>
      </c>
      <c r="D241">
        <v>1.02</v>
      </c>
      <c r="E241">
        <v>0.17</v>
      </c>
    </row>
    <row r="242" spans="1:5" x14ac:dyDescent="0.25">
      <c r="A242" t="s">
        <v>22</v>
      </c>
      <c r="B242" t="s">
        <v>24</v>
      </c>
      <c r="C242">
        <v>1.72151898734177</v>
      </c>
      <c r="D242">
        <v>1.1599999999999999</v>
      </c>
      <c r="E242">
        <v>0.34</v>
      </c>
    </row>
    <row r="243" spans="1:5" x14ac:dyDescent="0.25">
      <c r="A243" t="s">
        <v>22</v>
      </c>
      <c r="B243" t="s">
        <v>307</v>
      </c>
      <c r="C243">
        <v>1.72151898734177</v>
      </c>
      <c r="D243">
        <v>0.93</v>
      </c>
      <c r="E243">
        <v>1.22</v>
      </c>
    </row>
    <row r="244" spans="1:5" x14ac:dyDescent="0.25">
      <c r="A244" t="s">
        <v>22</v>
      </c>
      <c r="B244" t="s">
        <v>173</v>
      </c>
      <c r="C244">
        <v>1.72151898734177</v>
      </c>
      <c r="D244">
        <v>0.73</v>
      </c>
      <c r="E244">
        <v>1.69</v>
      </c>
    </row>
    <row r="245" spans="1:5" x14ac:dyDescent="0.25">
      <c r="A245" t="s">
        <v>22</v>
      </c>
      <c r="B245" t="s">
        <v>278</v>
      </c>
      <c r="C245">
        <v>1.72151898734177</v>
      </c>
      <c r="D245">
        <v>0.73</v>
      </c>
      <c r="E245">
        <v>1.01</v>
      </c>
    </row>
    <row r="246" spans="1:5" x14ac:dyDescent="0.25">
      <c r="A246" t="s">
        <v>22</v>
      </c>
      <c r="B246" t="s">
        <v>23</v>
      </c>
      <c r="C246">
        <v>1.72151898734177</v>
      </c>
      <c r="D246">
        <v>2.0299999999999998</v>
      </c>
      <c r="E246">
        <v>1.01</v>
      </c>
    </row>
    <row r="247" spans="1:5" x14ac:dyDescent="0.25">
      <c r="A247" t="s">
        <v>22</v>
      </c>
      <c r="B247" t="s">
        <v>273</v>
      </c>
      <c r="C247">
        <v>1.72151898734177</v>
      </c>
      <c r="D247">
        <v>0.77</v>
      </c>
      <c r="E247">
        <v>1.35</v>
      </c>
    </row>
    <row r="248" spans="1:5" x14ac:dyDescent="0.25">
      <c r="A248" t="s">
        <v>22</v>
      </c>
      <c r="B248" t="s">
        <v>281</v>
      </c>
      <c r="C248">
        <v>1.72151898734177</v>
      </c>
      <c r="D248">
        <v>0.73</v>
      </c>
      <c r="E248">
        <v>0.68</v>
      </c>
    </row>
    <row r="249" spans="1:5" x14ac:dyDescent="0.25">
      <c r="A249" t="s">
        <v>22</v>
      </c>
      <c r="B249" t="s">
        <v>279</v>
      </c>
      <c r="C249">
        <v>1.72151898734177</v>
      </c>
      <c r="D249">
        <v>1.02</v>
      </c>
      <c r="E249">
        <v>1.52</v>
      </c>
    </row>
    <row r="250" spans="1:5" x14ac:dyDescent="0.25">
      <c r="A250" t="s">
        <v>22</v>
      </c>
      <c r="B250" t="s">
        <v>276</v>
      </c>
      <c r="C250">
        <v>1.72151898734177</v>
      </c>
      <c r="D250">
        <v>0.28999999999999998</v>
      </c>
      <c r="E250">
        <v>0.51</v>
      </c>
    </row>
    <row r="251" spans="1:5" x14ac:dyDescent="0.25">
      <c r="A251" t="s">
        <v>22</v>
      </c>
      <c r="B251" t="s">
        <v>308</v>
      </c>
      <c r="C251">
        <v>1.72151898734177</v>
      </c>
      <c r="D251">
        <v>1.6</v>
      </c>
      <c r="E251">
        <v>0.51</v>
      </c>
    </row>
    <row r="252" spans="1:5" x14ac:dyDescent="0.25">
      <c r="A252" t="s">
        <v>22</v>
      </c>
      <c r="B252" t="s">
        <v>284</v>
      </c>
      <c r="C252">
        <v>1.72151898734177</v>
      </c>
      <c r="D252">
        <v>0.44</v>
      </c>
      <c r="E252">
        <v>1.18</v>
      </c>
    </row>
    <row r="253" spans="1:5" x14ac:dyDescent="0.25">
      <c r="A253" t="s">
        <v>22</v>
      </c>
      <c r="B253" t="s">
        <v>172</v>
      </c>
      <c r="C253">
        <v>1.72151898734177</v>
      </c>
      <c r="D253">
        <v>0.73</v>
      </c>
      <c r="E253">
        <v>1.18</v>
      </c>
    </row>
    <row r="254" spans="1:5" x14ac:dyDescent="0.25">
      <c r="A254" t="s">
        <v>22</v>
      </c>
      <c r="B254" t="s">
        <v>182</v>
      </c>
      <c r="C254">
        <v>1.72151898734177</v>
      </c>
    </row>
    <row r="255" spans="1:5" x14ac:dyDescent="0.25">
      <c r="A255" t="s">
        <v>25</v>
      </c>
      <c r="B255" t="s">
        <v>27</v>
      </c>
      <c r="C255">
        <v>1.4</v>
      </c>
      <c r="D255">
        <v>0.71</v>
      </c>
      <c r="E255">
        <v>1</v>
      </c>
    </row>
    <row r="256" spans="1:5" x14ac:dyDescent="0.25">
      <c r="A256" t="s">
        <v>25</v>
      </c>
      <c r="B256" t="s">
        <v>181</v>
      </c>
      <c r="C256">
        <v>1.4</v>
      </c>
      <c r="D256">
        <v>0.56999999999999995</v>
      </c>
      <c r="E256">
        <v>2.08</v>
      </c>
    </row>
    <row r="257" spans="1:5" x14ac:dyDescent="0.25">
      <c r="A257" t="s">
        <v>25</v>
      </c>
      <c r="B257" t="s">
        <v>175</v>
      </c>
      <c r="C257">
        <v>1.4</v>
      </c>
      <c r="D257">
        <v>1</v>
      </c>
      <c r="E257">
        <v>0.64</v>
      </c>
    </row>
    <row r="258" spans="1:5" x14ac:dyDescent="0.25">
      <c r="A258" t="s">
        <v>25</v>
      </c>
      <c r="B258" t="s">
        <v>183</v>
      </c>
      <c r="C258">
        <v>1.4</v>
      </c>
      <c r="D258">
        <v>0.89</v>
      </c>
      <c r="E258">
        <v>0.6</v>
      </c>
    </row>
    <row r="259" spans="1:5" x14ac:dyDescent="0.25">
      <c r="A259" t="s">
        <v>25</v>
      </c>
      <c r="B259" t="s">
        <v>756</v>
      </c>
      <c r="C259">
        <v>1.4</v>
      </c>
      <c r="D259">
        <v>0.89</v>
      </c>
      <c r="E259">
        <v>1.4</v>
      </c>
    </row>
    <row r="260" spans="1:5" x14ac:dyDescent="0.25">
      <c r="A260" t="s">
        <v>25</v>
      </c>
      <c r="B260" t="s">
        <v>176</v>
      </c>
      <c r="C260">
        <v>1.4</v>
      </c>
      <c r="D260">
        <v>0.71</v>
      </c>
      <c r="E260">
        <v>1.2</v>
      </c>
    </row>
    <row r="261" spans="1:5" x14ac:dyDescent="0.25">
      <c r="A261" t="s">
        <v>25</v>
      </c>
      <c r="B261" t="s">
        <v>275</v>
      </c>
      <c r="C261">
        <v>1.4</v>
      </c>
      <c r="D261">
        <v>1.43</v>
      </c>
      <c r="E261">
        <v>0.8</v>
      </c>
    </row>
    <row r="262" spans="1:5" x14ac:dyDescent="0.25">
      <c r="A262" t="s">
        <v>25</v>
      </c>
      <c r="B262" t="s">
        <v>282</v>
      </c>
      <c r="C262">
        <v>1.4</v>
      </c>
      <c r="D262">
        <v>1.1399999999999999</v>
      </c>
      <c r="E262">
        <v>0.64</v>
      </c>
    </row>
    <row r="263" spans="1:5" x14ac:dyDescent="0.25">
      <c r="A263" t="s">
        <v>25</v>
      </c>
      <c r="B263" t="s">
        <v>274</v>
      </c>
      <c r="C263">
        <v>1.4</v>
      </c>
      <c r="D263">
        <v>1</v>
      </c>
      <c r="E263">
        <v>1.44</v>
      </c>
    </row>
    <row r="264" spans="1:5" x14ac:dyDescent="0.25">
      <c r="A264" t="s">
        <v>25</v>
      </c>
      <c r="B264" t="s">
        <v>179</v>
      </c>
      <c r="C264">
        <v>1.4</v>
      </c>
      <c r="D264">
        <v>1.25</v>
      </c>
      <c r="E264">
        <v>0.2</v>
      </c>
    </row>
    <row r="265" spans="1:5" x14ac:dyDescent="0.25">
      <c r="A265" t="s">
        <v>25</v>
      </c>
      <c r="B265" t="s">
        <v>180</v>
      </c>
      <c r="C265">
        <v>1.4</v>
      </c>
      <c r="D265">
        <v>2.14</v>
      </c>
      <c r="E265">
        <v>1.87</v>
      </c>
    </row>
    <row r="266" spans="1:5" x14ac:dyDescent="0.25">
      <c r="A266" t="s">
        <v>25</v>
      </c>
      <c r="B266" t="s">
        <v>26</v>
      </c>
      <c r="C266">
        <v>1.4</v>
      </c>
      <c r="D266">
        <v>0.18</v>
      </c>
      <c r="E266">
        <v>1.4</v>
      </c>
    </row>
    <row r="267" spans="1:5" x14ac:dyDescent="0.25">
      <c r="A267" t="s">
        <v>25</v>
      </c>
      <c r="B267" t="s">
        <v>757</v>
      </c>
      <c r="C267">
        <v>1.4</v>
      </c>
      <c r="D267">
        <v>0.89</v>
      </c>
      <c r="E267">
        <v>1</v>
      </c>
    </row>
    <row r="268" spans="1:5" x14ac:dyDescent="0.25">
      <c r="A268" t="s">
        <v>25</v>
      </c>
      <c r="B268" t="s">
        <v>184</v>
      </c>
      <c r="C268">
        <v>1.4</v>
      </c>
      <c r="D268">
        <v>1.67</v>
      </c>
      <c r="E268">
        <v>0.8</v>
      </c>
    </row>
    <row r="269" spans="1:5" x14ac:dyDescent="0.25">
      <c r="A269" t="s">
        <v>25</v>
      </c>
      <c r="B269" t="s">
        <v>177</v>
      </c>
      <c r="C269">
        <v>1.4</v>
      </c>
      <c r="D269">
        <v>1.19</v>
      </c>
      <c r="E269">
        <v>0.53</v>
      </c>
    </row>
    <row r="270" spans="1:5" x14ac:dyDescent="0.25">
      <c r="A270" t="s">
        <v>25</v>
      </c>
      <c r="B270" t="s">
        <v>277</v>
      </c>
      <c r="C270">
        <v>1.4</v>
      </c>
      <c r="D270">
        <v>0.54</v>
      </c>
      <c r="E270">
        <v>0.6</v>
      </c>
    </row>
    <row r="271" spans="1:5" x14ac:dyDescent="0.25">
      <c r="A271" t="s">
        <v>25</v>
      </c>
      <c r="B271" t="s">
        <v>309</v>
      </c>
      <c r="C271">
        <v>1.4</v>
      </c>
      <c r="D271">
        <v>1.96</v>
      </c>
      <c r="E271">
        <v>1</v>
      </c>
    </row>
    <row r="272" spans="1:5" x14ac:dyDescent="0.25">
      <c r="A272" t="s">
        <v>25</v>
      </c>
      <c r="B272" t="s">
        <v>758</v>
      </c>
      <c r="C272">
        <v>1.4</v>
      </c>
      <c r="D272">
        <v>0.71</v>
      </c>
      <c r="E272">
        <v>1.6</v>
      </c>
    </row>
    <row r="273" spans="1:5" x14ac:dyDescent="0.25">
      <c r="A273" t="s">
        <v>25</v>
      </c>
      <c r="B273" t="s">
        <v>759</v>
      </c>
      <c r="C273">
        <v>1.4</v>
      </c>
      <c r="D273">
        <v>0.54</v>
      </c>
      <c r="E273">
        <v>0.8</v>
      </c>
    </row>
    <row r="274" spans="1:5" x14ac:dyDescent="0.25">
      <c r="A274" t="s">
        <v>25</v>
      </c>
      <c r="B274" t="s">
        <v>178</v>
      </c>
      <c r="C274">
        <v>1.4</v>
      </c>
      <c r="D274">
        <v>1.07</v>
      </c>
      <c r="E274">
        <v>0.4</v>
      </c>
    </row>
    <row r="275" spans="1:5" x14ac:dyDescent="0.25">
      <c r="A275" t="s">
        <v>28</v>
      </c>
      <c r="B275" t="s">
        <v>29</v>
      </c>
      <c r="C275">
        <v>1.3611111111111101</v>
      </c>
      <c r="D275">
        <v>1.29</v>
      </c>
      <c r="E275">
        <v>0.21</v>
      </c>
    </row>
    <row r="276" spans="1:5" x14ac:dyDescent="0.25">
      <c r="A276" t="s">
        <v>28</v>
      </c>
      <c r="B276" t="s">
        <v>760</v>
      </c>
      <c r="C276">
        <v>1.3611111111111101</v>
      </c>
      <c r="D276">
        <v>0.92</v>
      </c>
      <c r="E276">
        <v>1.5</v>
      </c>
    </row>
    <row r="277" spans="1:5" x14ac:dyDescent="0.25">
      <c r="A277" t="s">
        <v>28</v>
      </c>
      <c r="B277" t="s">
        <v>292</v>
      </c>
      <c r="C277">
        <v>1.3611111111111101</v>
      </c>
      <c r="D277">
        <v>1.29</v>
      </c>
      <c r="E277">
        <v>1.71</v>
      </c>
    </row>
    <row r="278" spans="1:5" x14ac:dyDescent="0.25">
      <c r="A278" t="s">
        <v>28</v>
      </c>
      <c r="B278" t="s">
        <v>296</v>
      </c>
      <c r="C278">
        <v>1.3611111111111101</v>
      </c>
      <c r="D278">
        <v>0.55000000000000004</v>
      </c>
      <c r="E278">
        <v>1.07</v>
      </c>
    </row>
    <row r="279" spans="1:5" x14ac:dyDescent="0.25">
      <c r="A279" t="s">
        <v>28</v>
      </c>
      <c r="B279" t="s">
        <v>196</v>
      </c>
      <c r="C279">
        <v>1.3611111111111101</v>
      </c>
      <c r="D279">
        <v>0.92</v>
      </c>
      <c r="E279">
        <v>0.86</v>
      </c>
    </row>
    <row r="280" spans="1:5" x14ac:dyDescent="0.25">
      <c r="A280" t="s">
        <v>28</v>
      </c>
      <c r="B280" t="s">
        <v>197</v>
      </c>
      <c r="C280">
        <v>1.3611111111111101</v>
      </c>
      <c r="D280">
        <v>1.29</v>
      </c>
      <c r="E280">
        <v>1.5</v>
      </c>
    </row>
    <row r="281" spans="1:5" x14ac:dyDescent="0.25">
      <c r="A281" t="s">
        <v>28</v>
      </c>
      <c r="B281" t="s">
        <v>30</v>
      </c>
      <c r="C281">
        <v>1.3611111111111101</v>
      </c>
      <c r="D281">
        <v>2.2000000000000002</v>
      </c>
      <c r="E281">
        <v>0.21</v>
      </c>
    </row>
    <row r="282" spans="1:5" x14ac:dyDescent="0.25">
      <c r="A282" t="s">
        <v>28</v>
      </c>
      <c r="B282" t="s">
        <v>194</v>
      </c>
      <c r="C282">
        <v>1.3611111111111101</v>
      </c>
      <c r="D282">
        <v>0.92</v>
      </c>
      <c r="E282">
        <v>1.07</v>
      </c>
    </row>
    <row r="283" spans="1:5" x14ac:dyDescent="0.25">
      <c r="A283" t="s">
        <v>28</v>
      </c>
      <c r="B283" t="s">
        <v>295</v>
      </c>
      <c r="C283">
        <v>1.3611111111111101</v>
      </c>
      <c r="D283">
        <v>1.1000000000000001</v>
      </c>
      <c r="E283">
        <v>1.29</v>
      </c>
    </row>
    <row r="284" spans="1:5" x14ac:dyDescent="0.25">
      <c r="A284" t="s">
        <v>28</v>
      </c>
      <c r="B284" t="s">
        <v>761</v>
      </c>
      <c r="C284">
        <v>1.3611111111111101</v>
      </c>
      <c r="D284">
        <v>0.73</v>
      </c>
      <c r="E284">
        <v>0.86</v>
      </c>
    </row>
    <row r="285" spans="1:5" x14ac:dyDescent="0.25">
      <c r="A285" t="s">
        <v>28</v>
      </c>
      <c r="B285" t="s">
        <v>762</v>
      </c>
      <c r="C285">
        <v>1.3611111111111101</v>
      </c>
      <c r="D285">
        <v>0.92</v>
      </c>
      <c r="E285">
        <v>0.86</v>
      </c>
    </row>
    <row r="286" spans="1:5" x14ac:dyDescent="0.25">
      <c r="A286" t="s">
        <v>28</v>
      </c>
      <c r="B286" t="s">
        <v>31</v>
      </c>
      <c r="C286">
        <v>1.3611111111111101</v>
      </c>
      <c r="D286">
        <v>1.29</v>
      </c>
      <c r="E286">
        <v>0.64</v>
      </c>
    </row>
    <row r="287" spans="1:5" x14ac:dyDescent="0.25">
      <c r="A287" t="s">
        <v>28</v>
      </c>
      <c r="B287" t="s">
        <v>195</v>
      </c>
      <c r="C287">
        <v>1.3611111111111101</v>
      </c>
      <c r="D287">
        <v>1.1000000000000001</v>
      </c>
      <c r="E287">
        <v>1.07</v>
      </c>
    </row>
    <row r="288" spans="1:5" x14ac:dyDescent="0.25">
      <c r="A288" t="s">
        <v>28</v>
      </c>
      <c r="B288" t="s">
        <v>310</v>
      </c>
      <c r="C288">
        <v>1.3611111111111101</v>
      </c>
      <c r="D288">
        <v>0.37</v>
      </c>
      <c r="E288">
        <v>0.64</v>
      </c>
    </row>
    <row r="289" spans="1:5" x14ac:dyDescent="0.25">
      <c r="A289" t="s">
        <v>28</v>
      </c>
      <c r="B289" t="s">
        <v>294</v>
      </c>
      <c r="C289">
        <v>1.3611111111111101</v>
      </c>
      <c r="D289">
        <v>0.55000000000000004</v>
      </c>
      <c r="E289">
        <v>1.07</v>
      </c>
    </row>
    <row r="290" spans="1:5" x14ac:dyDescent="0.25">
      <c r="A290" t="s">
        <v>28</v>
      </c>
      <c r="B290" t="s">
        <v>293</v>
      </c>
      <c r="C290">
        <v>1.3611111111111101</v>
      </c>
      <c r="D290">
        <v>0.73</v>
      </c>
      <c r="E290">
        <v>1.71</v>
      </c>
    </row>
    <row r="291" spans="1:5" x14ac:dyDescent="0.25">
      <c r="A291" t="s">
        <v>28</v>
      </c>
      <c r="B291" t="s">
        <v>198</v>
      </c>
      <c r="C291">
        <v>1.3611111111111101</v>
      </c>
      <c r="D291">
        <v>1.29</v>
      </c>
      <c r="E291">
        <v>0.43</v>
      </c>
    </row>
    <row r="292" spans="1:5" x14ac:dyDescent="0.25">
      <c r="A292" t="s">
        <v>28</v>
      </c>
      <c r="B292" t="s">
        <v>311</v>
      </c>
      <c r="C292">
        <v>1.3611111111111101</v>
      </c>
      <c r="D292">
        <v>0.55000000000000004</v>
      </c>
      <c r="E292">
        <v>1.29</v>
      </c>
    </row>
    <row r="293" spans="1:5" x14ac:dyDescent="0.25">
      <c r="A293" t="s">
        <v>185</v>
      </c>
      <c r="B293" t="s">
        <v>763</v>
      </c>
      <c r="C293">
        <v>1.78481012658228</v>
      </c>
      <c r="D293">
        <v>0.9</v>
      </c>
      <c r="E293">
        <v>0.73</v>
      </c>
    </row>
    <row r="294" spans="1:5" x14ac:dyDescent="0.25">
      <c r="A294" t="s">
        <v>185</v>
      </c>
      <c r="B294" t="s">
        <v>285</v>
      </c>
      <c r="C294">
        <v>1.78481012658228</v>
      </c>
      <c r="D294">
        <v>0.56000000000000005</v>
      </c>
      <c r="E294">
        <v>0.91</v>
      </c>
    </row>
    <row r="295" spans="1:5" x14ac:dyDescent="0.25">
      <c r="A295" t="s">
        <v>185</v>
      </c>
      <c r="B295" t="s">
        <v>190</v>
      </c>
      <c r="C295">
        <v>1.78481012658228</v>
      </c>
      <c r="D295">
        <v>0.78</v>
      </c>
      <c r="E295">
        <v>1.02</v>
      </c>
    </row>
    <row r="296" spans="1:5" x14ac:dyDescent="0.25">
      <c r="A296" t="s">
        <v>185</v>
      </c>
      <c r="B296" t="s">
        <v>192</v>
      </c>
      <c r="C296">
        <v>1.78481012658228</v>
      </c>
      <c r="D296">
        <v>0.67</v>
      </c>
      <c r="E296">
        <v>1.61</v>
      </c>
    </row>
    <row r="297" spans="1:5" x14ac:dyDescent="0.25">
      <c r="A297" t="s">
        <v>185</v>
      </c>
      <c r="B297" t="s">
        <v>290</v>
      </c>
      <c r="C297">
        <v>1.78481012658228</v>
      </c>
      <c r="D297">
        <v>2.4700000000000002</v>
      </c>
      <c r="E297">
        <v>0.15</v>
      </c>
    </row>
    <row r="298" spans="1:5" x14ac:dyDescent="0.25">
      <c r="A298" t="s">
        <v>185</v>
      </c>
      <c r="B298" t="s">
        <v>764</v>
      </c>
      <c r="C298">
        <v>1.78481012658228</v>
      </c>
      <c r="D298">
        <v>1.23</v>
      </c>
      <c r="E298">
        <v>1.17</v>
      </c>
    </row>
    <row r="299" spans="1:5" x14ac:dyDescent="0.25">
      <c r="A299" t="s">
        <v>185</v>
      </c>
      <c r="B299" t="s">
        <v>189</v>
      </c>
      <c r="C299">
        <v>1.78481012658228</v>
      </c>
      <c r="D299">
        <v>1.96</v>
      </c>
      <c r="E299">
        <v>0.73</v>
      </c>
    </row>
    <row r="300" spans="1:5" x14ac:dyDescent="0.25">
      <c r="A300" t="s">
        <v>185</v>
      </c>
      <c r="B300" t="s">
        <v>191</v>
      </c>
      <c r="C300">
        <v>1.78481012658228</v>
      </c>
      <c r="D300">
        <v>0.14000000000000001</v>
      </c>
      <c r="E300">
        <v>0.91</v>
      </c>
    </row>
    <row r="301" spans="1:5" x14ac:dyDescent="0.25">
      <c r="A301" t="s">
        <v>185</v>
      </c>
      <c r="B301" t="s">
        <v>286</v>
      </c>
      <c r="C301">
        <v>1.78481012658228</v>
      </c>
      <c r="D301">
        <v>0.7</v>
      </c>
      <c r="E301">
        <v>1.1000000000000001</v>
      </c>
    </row>
    <row r="302" spans="1:5" x14ac:dyDescent="0.25">
      <c r="A302" t="s">
        <v>185</v>
      </c>
      <c r="B302" t="s">
        <v>765</v>
      </c>
      <c r="C302">
        <v>1.78481012658228</v>
      </c>
      <c r="D302">
        <v>0.28000000000000003</v>
      </c>
      <c r="E302">
        <v>0.73</v>
      </c>
    </row>
    <row r="303" spans="1:5" x14ac:dyDescent="0.25">
      <c r="A303" t="s">
        <v>185</v>
      </c>
      <c r="B303" t="s">
        <v>289</v>
      </c>
      <c r="C303">
        <v>1.78481012658228</v>
      </c>
      <c r="D303">
        <v>0.78</v>
      </c>
      <c r="E303">
        <v>1.46</v>
      </c>
    </row>
    <row r="304" spans="1:5" x14ac:dyDescent="0.25">
      <c r="A304" t="s">
        <v>185</v>
      </c>
      <c r="B304" t="s">
        <v>188</v>
      </c>
      <c r="C304">
        <v>1.78481012658228</v>
      </c>
      <c r="D304">
        <v>1.57</v>
      </c>
      <c r="E304">
        <v>1.32</v>
      </c>
    </row>
    <row r="305" spans="1:5" x14ac:dyDescent="0.25">
      <c r="A305" t="s">
        <v>185</v>
      </c>
      <c r="B305" t="s">
        <v>187</v>
      </c>
      <c r="C305">
        <v>1.78481012658228</v>
      </c>
      <c r="D305">
        <v>0.67</v>
      </c>
      <c r="E305">
        <v>1.17</v>
      </c>
    </row>
    <row r="306" spans="1:5" x14ac:dyDescent="0.25">
      <c r="A306" t="s">
        <v>185</v>
      </c>
      <c r="B306" t="s">
        <v>287</v>
      </c>
      <c r="C306">
        <v>1.78481012658228</v>
      </c>
      <c r="D306">
        <v>0.28000000000000003</v>
      </c>
      <c r="E306">
        <v>0.55000000000000004</v>
      </c>
    </row>
    <row r="307" spans="1:5" x14ac:dyDescent="0.25">
      <c r="A307" t="s">
        <v>185</v>
      </c>
      <c r="B307" t="s">
        <v>288</v>
      </c>
      <c r="C307">
        <v>1.78481012658228</v>
      </c>
      <c r="D307">
        <v>0.84</v>
      </c>
      <c r="E307">
        <v>0.55000000000000004</v>
      </c>
    </row>
    <row r="308" spans="1:5" x14ac:dyDescent="0.25">
      <c r="A308" t="s">
        <v>185</v>
      </c>
      <c r="B308" t="s">
        <v>291</v>
      </c>
      <c r="C308">
        <v>1.78481012658228</v>
      </c>
      <c r="D308">
        <v>1.68</v>
      </c>
      <c r="E308">
        <v>1.1000000000000001</v>
      </c>
    </row>
    <row r="309" spans="1:5" x14ac:dyDescent="0.25">
      <c r="A309" t="s">
        <v>185</v>
      </c>
      <c r="B309" t="s">
        <v>186</v>
      </c>
      <c r="C309">
        <v>1.78481012658228</v>
      </c>
      <c r="D309">
        <v>0.56000000000000005</v>
      </c>
      <c r="E309">
        <v>1.65</v>
      </c>
    </row>
    <row r="310" spans="1:5" x14ac:dyDescent="0.25">
      <c r="A310" t="s">
        <v>185</v>
      </c>
      <c r="B310" t="s">
        <v>193</v>
      </c>
      <c r="C310">
        <v>1.78481012658228</v>
      </c>
      <c r="D310">
        <v>1.87</v>
      </c>
      <c r="E310">
        <v>0.98</v>
      </c>
    </row>
    <row r="311" spans="1:5" x14ac:dyDescent="0.25">
      <c r="A311" t="s">
        <v>10</v>
      </c>
      <c r="B311" t="s">
        <v>229</v>
      </c>
      <c r="C311">
        <v>1.60606060606061</v>
      </c>
      <c r="D311">
        <v>0.73</v>
      </c>
      <c r="E311">
        <v>1.29</v>
      </c>
    </row>
    <row r="312" spans="1:5" x14ac:dyDescent="0.25">
      <c r="A312" t="s">
        <v>10</v>
      </c>
      <c r="B312" t="s">
        <v>233</v>
      </c>
      <c r="C312">
        <v>1.60606060606061</v>
      </c>
      <c r="D312">
        <v>0.62</v>
      </c>
      <c r="E312">
        <v>0.98</v>
      </c>
    </row>
    <row r="313" spans="1:5" x14ac:dyDescent="0.25">
      <c r="A313" t="s">
        <v>10</v>
      </c>
      <c r="B313" t="s">
        <v>38</v>
      </c>
      <c r="C313">
        <v>1.60606060606061</v>
      </c>
      <c r="D313">
        <v>1</v>
      </c>
      <c r="E313">
        <v>0.84</v>
      </c>
    </row>
    <row r="314" spans="1:5" x14ac:dyDescent="0.25">
      <c r="A314" t="s">
        <v>10</v>
      </c>
      <c r="B314" t="s">
        <v>37</v>
      </c>
      <c r="C314">
        <v>1.60606060606061</v>
      </c>
      <c r="D314">
        <v>0.83</v>
      </c>
      <c r="E314">
        <v>1.05</v>
      </c>
    </row>
    <row r="315" spans="1:5" x14ac:dyDescent="0.25">
      <c r="A315" t="s">
        <v>10</v>
      </c>
      <c r="B315" t="s">
        <v>42</v>
      </c>
      <c r="C315">
        <v>1.60606060606061</v>
      </c>
      <c r="D315">
        <v>1.49</v>
      </c>
      <c r="E315">
        <v>0.98</v>
      </c>
    </row>
    <row r="316" spans="1:5" x14ac:dyDescent="0.25">
      <c r="A316" t="s">
        <v>10</v>
      </c>
      <c r="B316" t="s">
        <v>231</v>
      </c>
      <c r="C316">
        <v>1.60606060606061</v>
      </c>
      <c r="D316">
        <v>1.25</v>
      </c>
      <c r="E316">
        <v>0.7</v>
      </c>
    </row>
    <row r="317" spans="1:5" x14ac:dyDescent="0.25">
      <c r="A317" t="s">
        <v>10</v>
      </c>
      <c r="B317" t="s">
        <v>12</v>
      </c>
      <c r="C317">
        <v>1.60606060606061</v>
      </c>
      <c r="D317">
        <v>1.62</v>
      </c>
      <c r="E317">
        <v>0.98</v>
      </c>
    </row>
    <row r="318" spans="1:5" x14ac:dyDescent="0.25">
      <c r="A318" t="s">
        <v>10</v>
      </c>
      <c r="B318" t="s">
        <v>232</v>
      </c>
      <c r="C318">
        <v>1.60606060606061</v>
      </c>
      <c r="D318">
        <v>0.73</v>
      </c>
      <c r="E318">
        <v>1.29</v>
      </c>
    </row>
    <row r="319" spans="1:5" x14ac:dyDescent="0.25">
      <c r="A319" t="s">
        <v>10</v>
      </c>
      <c r="B319" t="s">
        <v>230</v>
      </c>
      <c r="C319">
        <v>1.60606060606061</v>
      </c>
      <c r="D319">
        <v>0</v>
      </c>
      <c r="E319">
        <v>1.17</v>
      </c>
    </row>
    <row r="320" spans="1:5" x14ac:dyDescent="0.25">
      <c r="A320" t="s">
        <v>10</v>
      </c>
      <c r="B320" t="s">
        <v>39</v>
      </c>
      <c r="C320">
        <v>1.60606060606061</v>
      </c>
      <c r="D320">
        <v>1.49</v>
      </c>
      <c r="E320">
        <v>0.7</v>
      </c>
    </row>
    <row r="321" spans="1:5" x14ac:dyDescent="0.25">
      <c r="A321" t="s">
        <v>10</v>
      </c>
      <c r="B321" t="s">
        <v>41</v>
      </c>
      <c r="C321">
        <v>1.60606060606061</v>
      </c>
      <c r="D321">
        <v>0.83</v>
      </c>
      <c r="E321">
        <v>0.7</v>
      </c>
    </row>
    <row r="322" spans="1:5" x14ac:dyDescent="0.25">
      <c r="A322" t="s">
        <v>10</v>
      </c>
      <c r="B322" t="s">
        <v>228</v>
      </c>
      <c r="C322">
        <v>1.60606060606061</v>
      </c>
      <c r="D322">
        <v>0.37</v>
      </c>
      <c r="E322">
        <v>1.26</v>
      </c>
    </row>
    <row r="323" spans="1:5" x14ac:dyDescent="0.25">
      <c r="A323" t="s">
        <v>10</v>
      </c>
      <c r="B323" t="s">
        <v>766</v>
      </c>
      <c r="C323">
        <v>1.60606060606061</v>
      </c>
      <c r="D323">
        <v>1.25</v>
      </c>
      <c r="E323">
        <v>0.84</v>
      </c>
    </row>
    <row r="324" spans="1:5" x14ac:dyDescent="0.25">
      <c r="A324" t="s">
        <v>10</v>
      </c>
      <c r="B324" t="s">
        <v>11</v>
      </c>
      <c r="C324">
        <v>1.60606060606061</v>
      </c>
      <c r="D324">
        <v>0.87</v>
      </c>
      <c r="E324">
        <v>0.98</v>
      </c>
    </row>
    <row r="325" spans="1:5" x14ac:dyDescent="0.25">
      <c r="A325" t="s">
        <v>10</v>
      </c>
      <c r="B325" t="s">
        <v>767</v>
      </c>
      <c r="C325">
        <v>1.60606060606061</v>
      </c>
      <c r="D325">
        <v>1.35</v>
      </c>
      <c r="E325">
        <v>0.7</v>
      </c>
    </row>
    <row r="326" spans="1:5" x14ac:dyDescent="0.25">
      <c r="A326" t="s">
        <v>10</v>
      </c>
      <c r="B326" t="s">
        <v>40</v>
      </c>
      <c r="C326">
        <v>1.60606060606061</v>
      </c>
      <c r="D326">
        <v>0.93</v>
      </c>
      <c r="E326">
        <v>1.76</v>
      </c>
    </row>
    <row r="327" spans="1:5" x14ac:dyDescent="0.25">
      <c r="A327" t="s">
        <v>10</v>
      </c>
      <c r="B327" t="s">
        <v>226</v>
      </c>
      <c r="C327">
        <v>1.60606060606061</v>
      </c>
      <c r="D327">
        <v>1.66</v>
      </c>
      <c r="E327">
        <v>0.82</v>
      </c>
    </row>
    <row r="328" spans="1:5" x14ac:dyDescent="0.25">
      <c r="A328" t="s">
        <v>10</v>
      </c>
      <c r="B328" t="s">
        <v>227</v>
      </c>
      <c r="C328">
        <v>1.60606060606061</v>
      </c>
      <c r="D328">
        <v>1.1200000000000001</v>
      </c>
      <c r="E328">
        <v>0.84</v>
      </c>
    </row>
    <row r="329" spans="1:5" x14ac:dyDescent="0.25">
      <c r="A329" t="s">
        <v>35</v>
      </c>
      <c r="B329" t="s">
        <v>302</v>
      </c>
      <c r="C329">
        <v>1.5681818181818199</v>
      </c>
      <c r="D329">
        <v>1.53</v>
      </c>
      <c r="E329">
        <v>0.72</v>
      </c>
    </row>
    <row r="330" spans="1:5" x14ac:dyDescent="0.25">
      <c r="A330" t="s">
        <v>35</v>
      </c>
      <c r="B330" t="s">
        <v>36</v>
      </c>
      <c r="C330">
        <v>1.5681818181818199</v>
      </c>
      <c r="D330">
        <v>1.59</v>
      </c>
      <c r="E330">
        <v>0.67</v>
      </c>
    </row>
    <row r="331" spans="1:5" x14ac:dyDescent="0.25">
      <c r="A331" t="s">
        <v>35</v>
      </c>
      <c r="B331" t="s">
        <v>768</v>
      </c>
      <c r="C331">
        <v>1.5681818181818199</v>
      </c>
      <c r="D331">
        <v>0.89</v>
      </c>
      <c r="E331">
        <v>0.9</v>
      </c>
    </row>
    <row r="332" spans="1:5" x14ac:dyDescent="0.25">
      <c r="A332" t="s">
        <v>35</v>
      </c>
      <c r="B332" t="s">
        <v>299</v>
      </c>
      <c r="C332">
        <v>1.5681818181818199</v>
      </c>
      <c r="D332">
        <v>1.43</v>
      </c>
      <c r="E332">
        <v>0.9</v>
      </c>
    </row>
    <row r="333" spans="1:5" x14ac:dyDescent="0.25">
      <c r="A333" t="s">
        <v>35</v>
      </c>
      <c r="B333" t="s">
        <v>220</v>
      </c>
      <c r="C333">
        <v>1.5681818181818199</v>
      </c>
      <c r="D333">
        <v>1.02</v>
      </c>
      <c r="E333">
        <v>0.72</v>
      </c>
    </row>
    <row r="334" spans="1:5" x14ac:dyDescent="0.25">
      <c r="A334" t="s">
        <v>35</v>
      </c>
      <c r="B334" t="s">
        <v>769</v>
      </c>
      <c r="C334">
        <v>1.5681818181818199</v>
      </c>
      <c r="D334">
        <v>1.02</v>
      </c>
      <c r="E334">
        <v>0.9</v>
      </c>
    </row>
    <row r="335" spans="1:5" x14ac:dyDescent="0.25">
      <c r="A335" t="s">
        <v>35</v>
      </c>
      <c r="B335" t="s">
        <v>224</v>
      </c>
      <c r="C335">
        <v>1.5681818181818199</v>
      </c>
      <c r="D335">
        <v>1.02</v>
      </c>
      <c r="E335">
        <v>1.44</v>
      </c>
    </row>
    <row r="336" spans="1:5" x14ac:dyDescent="0.25">
      <c r="A336" t="s">
        <v>35</v>
      </c>
      <c r="B336" t="s">
        <v>221</v>
      </c>
      <c r="C336">
        <v>1.5681818181818199</v>
      </c>
      <c r="D336">
        <v>1.1499999999999999</v>
      </c>
      <c r="E336">
        <v>1.08</v>
      </c>
    </row>
    <row r="337" spans="1:5" x14ac:dyDescent="0.25">
      <c r="A337" t="s">
        <v>35</v>
      </c>
      <c r="B337" t="s">
        <v>300</v>
      </c>
      <c r="C337">
        <v>1.5681818181818199</v>
      </c>
      <c r="D337">
        <v>0.77</v>
      </c>
      <c r="E337">
        <v>2.16</v>
      </c>
    </row>
    <row r="338" spans="1:5" x14ac:dyDescent="0.25">
      <c r="A338" t="s">
        <v>35</v>
      </c>
      <c r="B338" t="s">
        <v>770</v>
      </c>
      <c r="C338">
        <v>1.5681818181818199</v>
      </c>
      <c r="D338">
        <v>0.38</v>
      </c>
      <c r="E338">
        <v>0.72</v>
      </c>
    </row>
    <row r="339" spans="1:5" x14ac:dyDescent="0.25">
      <c r="A339" t="s">
        <v>35</v>
      </c>
      <c r="B339" t="s">
        <v>223</v>
      </c>
      <c r="C339">
        <v>1.5681818181818199</v>
      </c>
      <c r="D339">
        <v>1.1200000000000001</v>
      </c>
      <c r="E339">
        <v>0.67</v>
      </c>
    </row>
    <row r="340" spans="1:5" x14ac:dyDescent="0.25">
      <c r="A340" t="s">
        <v>35</v>
      </c>
      <c r="B340" t="s">
        <v>313</v>
      </c>
      <c r="C340">
        <v>1.5681818181818199</v>
      </c>
      <c r="D340">
        <v>0.89</v>
      </c>
      <c r="E340">
        <v>1.26</v>
      </c>
    </row>
    <row r="341" spans="1:5" x14ac:dyDescent="0.25">
      <c r="A341" t="s">
        <v>35</v>
      </c>
      <c r="B341" t="s">
        <v>301</v>
      </c>
      <c r="C341">
        <v>1.5681818181818199</v>
      </c>
      <c r="D341">
        <v>0.48</v>
      </c>
      <c r="E341">
        <v>1.57</v>
      </c>
    </row>
    <row r="342" spans="1:5" x14ac:dyDescent="0.25">
      <c r="A342" t="s">
        <v>35</v>
      </c>
      <c r="B342" t="s">
        <v>317</v>
      </c>
      <c r="C342">
        <v>1.5681818181818199</v>
      </c>
      <c r="D342">
        <v>0.85</v>
      </c>
      <c r="E342">
        <v>1.2</v>
      </c>
    </row>
    <row r="343" spans="1:5" x14ac:dyDescent="0.25">
      <c r="A343" t="s">
        <v>35</v>
      </c>
      <c r="B343" t="s">
        <v>222</v>
      </c>
      <c r="C343">
        <v>1.5681818181818199</v>
      </c>
      <c r="D343">
        <v>1.1200000000000001</v>
      </c>
      <c r="E343">
        <v>0.22</v>
      </c>
    </row>
    <row r="344" spans="1:5" x14ac:dyDescent="0.25">
      <c r="A344" t="s">
        <v>35</v>
      </c>
      <c r="B344" t="s">
        <v>218</v>
      </c>
      <c r="C344">
        <v>1.5681818181818199</v>
      </c>
      <c r="D344">
        <v>1.28</v>
      </c>
      <c r="E344">
        <v>1.1200000000000001</v>
      </c>
    </row>
    <row r="345" spans="1:5" x14ac:dyDescent="0.25">
      <c r="A345" t="s">
        <v>35</v>
      </c>
      <c r="B345" t="s">
        <v>312</v>
      </c>
      <c r="C345">
        <v>1.5681818181818199</v>
      </c>
      <c r="D345">
        <v>1.1200000000000001</v>
      </c>
      <c r="E345">
        <v>0.67</v>
      </c>
    </row>
    <row r="346" spans="1:5" x14ac:dyDescent="0.25">
      <c r="A346" t="s">
        <v>35</v>
      </c>
      <c r="B346" t="s">
        <v>219</v>
      </c>
      <c r="C346">
        <v>1.5681818181818199</v>
      </c>
      <c r="D346">
        <v>0.32</v>
      </c>
      <c r="E346">
        <v>1.1200000000000001</v>
      </c>
    </row>
    <row r="347" spans="1:5" x14ac:dyDescent="0.25">
      <c r="A347" t="s">
        <v>35</v>
      </c>
      <c r="B347" t="s">
        <v>225</v>
      </c>
      <c r="C347">
        <v>1.5681818181818199</v>
      </c>
      <c r="D347">
        <v>1.28</v>
      </c>
      <c r="E347">
        <v>1.1200000000000001</v>
      </c>
    </row>
    <row r="348" spans="1:5" x14ac:dyDescent="0.25">
      <c r="A348" t="s">
        <v>35</v>
      </c>
      <c r="B348" t="s">
        <v>303</v>
      </c>
      <c r="C348">
        <v>1.5681818181818199</v>
      </c>
      <c r="D348">
        <v>0.8</v>
      </c>
      <c r="E348">
        <v>0.67</v>
      </c>
    </row>
    <row r="349" spans="1:5" x14ac:dyDescent="0.25">
      <c r="A349" t="s">
        <v>165</v>
      </c>
      <c r="B349" t="s">
        <v>167</v>
      </c>
      <c r="C349">
        <v>1.3902439024390201</v>
      </c>
      <c r="D349">
        <v>0.54</v>
      </c>
      <c r="E349">
        <v>1.59</v>
      </c>
    </row>
    <row r="350" spans="1:5" x14ac:dyDescent="0.25">
      <c r="A350" t="s">
        <v>165</v>
      </c>
      <c r="B350" t="s">
        <v>269</v>
      </c>
      <c r="C350">
        <v>1.3902439024390201</v>
      </c>
      <c r="D350">
        <v>3.12</v>
      </c>
      <c r="E350">
        <v>0.61</v>
      </c>
    </row>
    <row r="351" spans="1:5" x14ac:dyDescent="0.25">
      <c r="A351" t="s">
        <v>165</v>
      </c>
      <c r="B351" t="s">
        <v>266</v>
      </c>
      <c r="C351">
        <v>1.3902439024390201</v>
      </c>
      <c r="D351">
        <v>1.68</v>
      </c>
      <c r="E351">
        <v>0.61</v>
      </c>
    </row>
    <row r="352" spans="1:5" x14ac:dyDescent="0.25">
      <c r="A352" t="s">
        <v>165</v>
      </c>
      <c r="B352" t="s">
        <v>265</v>
      </c>
      <c r="C352">
        <v>1.3902439024390201</v>
      </c>
      <c r="D352">
        <v>1.44</v>
      </c>
      <c r="E352">
        <v>1.52</v>
      </c>
    </row>
    <row r="353" spans="1:5" x14ac:dyDescent="0.25">
      <c r="A353" t="s">
        <v>165</v>
      </c>
      <c r="B353" t="s">
        <v>270</v>
      </c>
      <c r="C353">
        <v>1.3902439024390201</v>
      </c>
      <c r="D353">
        <v>1.68</v>
      </c>
      <c r="E353">
        <v>0</v>
      </c>
    </row>
    <row r="354" spans="1:5" x14ac:dyDescent="0.25">
      <c r="A354" t="s">
        <v>165</v>
      </c>
      <c r="B354" t="s">
        <v>262</v>
      </c>
      <c r="C354">
        <v>1.3902439024390201</v>
      </c>
      <c r="D354">
        <v>0.96</v>
      </c>
      <c r="E354">
        <v>0.3</v>
      </c>
    </row>
    <row r="355" spans="1:5" x14ac:dyDescent="0.25">
      <c r="A355" t="s">
        <v>165</v>
      </c>
      <c r="B355" t="s">
        <v>268</v>
      </c>
      <c r="C355">
        <v>1.3902439024390201</v>
      </c>
      <c r="D355">
        <v>0.24</v>
      </c>
      <c r="E355">
        <v>0</v>
      </c>
    </row>
    <row r="356" spans="1:5" x14ac:dyDescent="0.25">
      <c r="A356" t="s">
        <v>165</v>
      </c>
      <c r="B356" t="s">
        <v>771</v>
      </c>
      <c r="C356">
        <v>1.3902439024390201</v>
      </c>
    </row>
    <row r="357" spans="1:5" x14ac:dyDescent="0.25">
      <c r="A357" t="s">
        <v>165</v>
      </c>
      <c r="B357" t="s">
        <v>263</v>
      </c>
      <c r="C357">
        <v>1.3902439024390201</v>
      </c>
    </row>
    <row r="358" spans="1:5" x14ac:dyDescent="0.25">
      <c r="A358" t="s">
        <v>165</v>
      </c>
      <c r="B358" t="s">
        <v>168</v>
      </c>
      <c r="C358">
        <v>1.3902439024390201</v>
      </c>
    </row>
    <row r="359" spans="1:5" x14ac:dyDescent="0.25">
      <c r="A359" t="s">
        <v>165</v>
      </c>
      <c r="B359" t="s">
        <v>271</v>
      </c>
      <c r="C359">
        <v>1.3902439024390201</v>
      </c>
    </row>
    <row r="360" spans="1:5" x14ac:dyDescent="0.25">
      <c r="A360" t="s">
        <v>165</v>
      </c>
      <c r="B360" t="s">
        <v>264</v>
      </c>
      <c r="C360">
        <v>1.3902439024390201</v>
      </c>
    </row>
    <row r="361" spans="1:5" x14ac:dyDescent="0.25">
      <c r="A361" t="s">
        <v>165</v>
      </c>
      <c r="B361" t="s">
        <v>166</v>
      </c>
      <c r="C361">
        <v>1.3902439024390201</v>
      </c>
    </row>
    <row r="362" spans="1:5" x14ac:dyDescent="0.25">
      <c r="A362" t="s">
        <v>165</v>
      </c>
      <c r="B362" t="s">
        <v>267</v>
      </c>
      <c r="C362">
        <v>1.3902439024390201</v>
      </c>
    </row>
    <row r="363" spans="1:5" x14ac:dyDescent="0.25">
      <c r="A363" t="s">
        <v>199</v>
      </c>
      <c r="B363" t="s">
        <v>298</v>
      </c>
      <c r="C363">
        <v>1.44444444444444</v>
      </c>
      <c r="D363">
        <v>1.1100000000000001</v>
      </c>
      <c r="E363">
        <v>0.59</v>
      </c>
    </row>
    <row r="364" spans="1:5" x14ac:dyDescent="0.25">
      <c r="A364" t="s">
        <v>199</v>
      </c>
      <c r="B364" t="s">
        <v>212</v>
      </c>
      <c r="C364">
        <v>1.44444444444444</v>
      </c>
      <c r="D364">
        <v>0.83</v>
      </c>
      <c r="E364">
        <v>1.18</v>
      </c>
    </row>
    <row r="365" spans="1:5" x14ac:dyDescent="0.25">
      <c r="A365" t="s">
        <v>199</v>
      </c>
      <c r="B365" t="s">
        <v>206</v>
      </c>
      <c r="C365">
        <v>1.44444444444444</v>
      </c>
      <c r="D365">
        <v>1.04</v>
      </c>
      <c r="E365">
        <v>2.21</v>
      </c>
    </row>
    <row r="366" spans="1:5" x14ac:dyDescent="0.25">
      <c r="A366" t="s">
        <v>199</v>
      </c>
      <c r="B366" t="s">
        <v>211</v>
      </c>
      <c r="C366">
        <v>1.44444444444444</v>
      </c>
      <c r="D366">
        <v>1.1100000000000001</v>
      </c>
      <c r="E366">
        <v>0.39</v>
      </c>
    </row>
    <row r="367" spans="1:5" x14ac:dyDescent="0.25">
      <c r="A367" t="s">
        <v>199</v>
      </c>
      <c r="B367" t="s">
        <v>207</v>
      </c>
      <c r="C367">
        <v>1.44444444444444</v>
      </c>
      <c r="D367">
        <v>0.69</v>
      </c>
      <c r="E367">
        <v>0.98</v>
      </c>
    </row>
    <row r="368" spans="1:5" x14ac:dyDescent="0.25">
      <c r="A368" t="s">
        <v>199</v>
      </c>
      <c r="B368" t="s">
        <v>297</v>
      </c>
      <c r="C368">
        <v>1.44444444444444</v>
      </c>
      <c r="D368">
        <v>0.97</v>
      </c>
      <c r="E368">
        <v>1.18</v>
      </c>
    </row>
    <row r="369" spans="1:5" x14ac:dyDescent="0.25">
      <c r="A369" t="s">
        <v>199</v>
      </c>
      <c r="B369" t="s">
        <v>203</v>
      </c>
      <c r="C369">
        <v>1.44444444444444</v>
      </c>
      <c r="D369">
        <v>0.52</v>
      </c>
      <c r="E369">
        <v>0.49</v>
      </c>
    </row>
    <row r="370" spans="1:5" x14ac:dyDescent="0.25">
      <c r="A370" t="s">
        <v>199</v>
      </c>
      <c r="B370" t="s">
        <v>209</v>
      </c>
      <c r="C370">
        <v>1.44444444444444</v>
      </c>
      <c r="D370">
        <v>0.69</v>
      </c>
      <c r="E370">
        <v>0.98</v>
      </c>
    </row>
    <row r="371" spans="1:5" x14ac:dyDescent="0.25">
      <c r="A371" t="s">
        <v>199</v>
      </c>
      <c r="B371" t="s">
        <v>200</v>
      </c>
      <c r="C371">
        <v>1.44444444444444</v>
      </c>
      <c r="D371">
        <v>2.77</v>
      </c>
      <c r="E371">
        <v>0.25</v>
      </c>
    </row>
    <row r="372" spans="1:5" x14ac:dyDescent="0.25">
      <c r="A372" t="s">
        <v>199</v>
      </c>
      <c r="B372" t="s">
        <v>204</v>
      </c>
      <c r="C372">
        <v>1.44444444444444</v>
      </c>
      <c r="D372">
        <v>1.1100000000000001</v>
      </c>
      <c r="E372">
        <v>0.98</v>
      </c>
    </row>
    <row r="373" spans="1:5" x14ac:dyDescent="0.25">
      <c r="A373" t="s">
        <v>199</v>
      </c>
      <c r="B373" t="s">
        <v>201</v>
      </c>
      <c r="C373">
        <v>1.44444444444444</v>
      </c>
      <c r="D373">
        <v>0.52</v>
      </c>
      <c r="E373">
        <v>1.23</v>
      </c>
    </row>
    <row r="374" spans="1:5" x14ac:dyDescent="0.25">
      <c r="A374" t="s">
        <v>199</v>
      </c>
      <c r="B374" t="s">
        <v>208</v>
      </c>
      <c r="C374">
        <v>1.44444444444444</v>
      </c>
      <c r="D374">
        <v>0.69</v>
      </c>
      <c r="E374">
        <v>1.57</v>
      </c>
    </row>
    <row r="375" spans="1:5" x14ac:dyDescent="0.25">
      <c r="A375" t="s">
        <v>32</v>
      </c>
      <c r="B375" t="s">
        <v>215</v>
      </c>
      <c r="C375">
        <v>1.3333333333333299</v>
      </c>
      <c r="D375">
        <v>1.31</v>
      </c>
      <c r="E375">
        <v>0.38</v>
      </c>
    </row>
    <row r="376" spans="1:5" x14ac:dyDescent="0.25">
      <c r="A376" t="s">
        <v>32</v>
      </c>
      <c r="B376" t="s">
        <v>33</v>
      </c>
      <c r="C376">
        <v>1.3333333333333299</v>
      </c>
      <c r="D376">
        <v>1.1299999999999999</v>
      </c>
      <c r="E376">
        <v>1.5</v>
      </c>
    </row>
    <row r="377" spans="1:5" x14ac:dyDescent="0.25">
      <c r="A377" t="s">
        <v>32</v>
      </c>
      <c r="B377" t="s">
        <v>381</v>
      </c>
      <c r="C377">
        <v>1.3333333333333299</v>
      </c>
      <c r="D377">
        <v>1.88</v>
      </c>
      <c r="E377">
        <v>0.75</v>
      </c>
    </row>
    <row r="378" spans="1:5" x14ac:dyDescent="0.25">
      <c r="A378" t="s">
        <v>32</v>
      </c>
      <c r="B378" t="s">
        <v>216</v>
      </c>
      <c r="C378">
        <v>1.3333333333333299</v>
      </c>
      <c r="D378">
        <v>1.5</v>
      </c>
      <c r="E378">
        <v>1.35</v>
      </c>
    </row>
    <row r="379" spans="1:5" x14ac:dyDescent="0.25">
      <c r="A379" t="s">
        <v>32</v>
      </c>
      <c r="B379" t="s">
        <v>205</v>
      </c>
      <c r="C379">
        <v>1.3333333333333299</v>
      </c>
      <c r="D379">
        <v>0.75</v>
      </c>
      <c r="E379">
        <v>0.75</v>
      </c>
    </row>
    <row r="380" spans="1:5" x14ac:dyDescent="0.25">
      <c r="A380" t="s">
        <v>32</v>
      </c>
      <c r="B380" t="s">
        <v>213</v>
      </c>
      <c r="C380">
        <v>1.3333333333333299</v>
      </c>
      <c r="D380">
        <v>1.05</v>
      </c>
      <c r="E380">
        <v>0.9</v>
      </c>
    </row>
    <row r="381" spans="1:5" x14ac:dyDescent="0.25">
      <c r="A381" t="s">
        <v>32</v>
      </c>
      <c r="B381" t="s">
        <v>34</v>
      </c>
      <c r="C381">
        <v>1.3333333333333299</v>
      </c>
      <c r="D381">
        <v>0.3</v>
      </c>
      <c r="E381">
        <v>1.2</v>
      </c>
    </row>
    <row r="382" spans="1:5" x14ac:dyDescent="0.25">
      <c r="A382" t="s">
        <v>32</v>
      </c>
      <c r="B382" t="s">
        <v>202</v>
      </c>
      <c r="C382">
        <v>1.3333333333333299</v>
      </c>
      <c r="D382">
        <v>0.45</v>
      </c>
      <c r="E382">
        <v>1.8</v>
      </c>
    </row>
    <row r="383" spans="1:5" x14ac:dyDescent="0.25">
      <c r="A383" t="s">
        <v>32</v>
      </c>
      <c r="B383" t="s">
        <v>217</v>
      </c>
      <c r="C383">
        <v>1.3333333333333299</v>
      </c>
      <c r="D383">
        <v>1.35</v>
      </c>
      <c r="E383">
        <v>0.3</v>
      </c>
    </row>
    <row r="384" spans="1:5" x14ac:dyDescent="0.25">
      <c r="A384" t="s">
        <v>32</v>
      </c>
      <c r="B384" t="s">
        <v>214</v>
      </c>
      <c r="C384">
        <v>1.3333333333333299</v>
      </c>
      <c r="D384">
        <v>0.38</v>
      </c>
      <c r="E384">
        <v>0.94</v>
      </c>
    </row>
    <row r="385" spans="1:5" x14ac:dyDescent="0.25">
      <c r="A385" t="s">
        <v>315</v>
      </c>
      <c r="B385" t="s">
        <v>316</v>
      </c>
      <c r="C385">
        <v>1.66</v>
      </c>
      <c r="D385">
        <v>0.96</v>
      </c>
      <c r="E385">
        <v>0.96</v>
      </c>
    </row>
    <row r="386" spans="1:5" x14ac:dyDescent="0.25">
      <c r="A386" t="s">
        <v>315</v>
      </c>
      <c r="B386" t="s">
        <v>342</v>
      </c>
      <c r="C386">
        <v>1.66</v>
      </c>
      <c r="D386">
        <v>0.72</v>
      </c>
      <c r="E386">
        <v>1.64</v>
      </c>
    </row>
    <row r="387" spans="1:5" x14ac:dyDescent="0.25">
      <c r="A387" t="s">
        <v>315</v>
      </c>
      <c r="B387" t="s">
        <v>343</v>
      </c>
      <c r="C387">
        <v>1.66</v>
      </c>
      <c r="D387">
        <v>1.2</v>
      </c>
      <c r="E387">
        <v>0.68</v>
      </c>
    </row>
    <row r="388" spans="1:5" x14ac:dyDescent="0.25">
      <c r="A388" t="s">
        <v>315</v>
      </c>
      <c r="B388" t="s">
        <v>349</v>
      </c>
      <c r="C388">
        <v>1.66</v>
      </c>
      <c r="D388">
        <v>0.96</v>
      </c>
      <c r="E388">
        <v>0.96</v>
      </c>
    </row>
    <row r="389" spans="1:5" x14ac:dyDescent="0.25">
      <c r="A389" t="s">
        <v>315</v>
      </c>
      <c r="B389" t="s">
        <v>382</v>
      </c>
      <c r="C389">
        <v>1.66</v>
      </c>
      <c r="D389">
        <v>1.45</v>
      </c>
      <c r="E389">
        <v>0.82</v>
      </c>
    </row>
    <row r="390" spans="1:5" x14ac:dyDescent="0.25">
      <c r="A390" t="s">
        <v>315</v>
      </c>
      <c r="B390" t="s">
        <v>210</v>
      </c>
      <c r="C390">
        <v>1.66</v>
      </c>
      <c r="D390">
        <v>1.08</v>
      </c>
      <c r="E390">
        <v>1.23</v>
      </c>
    </row>
    <row r="391" spans="1:5" x14ac:dyDescent="0.25">
      <c r="A391" t="s">
        <v>315</v>
      </c>
      <c r="B391" t="s">
        <v>348</v>
      </c>
      <c r="C391">
        <v>1.66</v>
      </c>
      <c r="D391">
        <v>1.08</v>
      </c>
      <c r="E391">
        <v>1.23</v>
      </c>
    </row>
    <row r="392" spans="1:5" x14ac:dyDescent="0.25">
      <c r="A392" t="s">
        <v>315</v>
      </c>
      <c r="B392" t="s">
        <v>357</v>
      </c>
      <c r="C392">
        <v>1.66</v>
      </c>
      <c r="D392">
        <v>0.8</v>
      </c>
      <c r="E392">
        <v>0.91</v>
      </c>
    </row>
    <row r="393" spans="1:5" x14ac:dyDescent="0.25">
      <c r="A393" t="s">
        <v>315</v>
      </c>
      <c r="B393" t="s">
        <v>377</v>
      </c>
      <c r="C393">
        <v>1.66</v>
      </c>
      <c r="D393">
        <v>0.72</v>
      </c>
      <c r="E393">
        <v>1.1000000000000001</v>
      </c>
    </row>
    <row r="394" spans="1:5" x14ac:dyDescent="0.25">
      <c r="A394" t="s">
        <v>315</v>
      </c>
      <c r="B394" t="s">
        <v>385</v>
      </c>
      <c r="C394">
        <v>1.66</v>
      </c>
      <c r="D394">
        <v>1.08</v>
      </c>
      <c r="E394">
        <v>0.41</v>
      </c>
    </row>
    <row r="395" spans="1:5" x14ac:dyDescent="0.25">
      <c r="A395" t="s">
        <v>321</v>
      </c>
      <c r="B395" t="s">
        <v>322</v>
      </c>
      <c r="C395">
        <v>1.3</v>
      </c>
      <c r="D395">
        <v>1.03</v>
      </c>
      <c r="E395">
        <v>0.93</v>
      </c>
    </row>
    <row r="396" spans="1:5" x14ac:dyDescent="0.25">
      <c r="A396" t="s">
        <v>321</v>
      </c>
      <c r="B396" t="s">
        <v>327</v>
      </c>
      <c r="C396">
        <v>1.3</v>
      </c>
      <c r="D396">
        <v>0.96</v>
      </c>
      <c r="E396">
        <v>1.59</v>
      </c>
    </row>
    <row r="397" spans="1:5" x14ac:dyDescent="0.25">
      <c r="A397" t="s">
        <v>321</v>
      </c>
      <c r="B397" t="s">
        <v>354</v>
      </c>
      <c r="C397">
        <v>1.3</v>
      </c>
      <c r="D397">
        <v>0.77</v>
      </c>
      <c r="E397">
        <v>0.95</v>
      </c>
    </row>
    <row r="398" spans="1:5" x14ac:dyDescent="0.25">
      <c r="A398" t="s">
        <v>321</v>
      </c>
      <c r="B398" t="s">
        <v>772</v>
      </c>
      <c r="C398">
        <v>1.3</v>
      </c>
      <c r="D398">
        <v>1.08</v>
      </c>
      <c r="E398">
        <v>0.32</v>
      </c>
    </row>
    <row r="399" spans="1:5" x14ac:dyDescent="0.25">
      <c r="A399" t="s">
        <v>321</v>
      </c>
      <c r="B399" t="s">
        <v>394</v>
      </c>
      <c r="C399">
        <v>1.3</v>
      </c>
      <c r="D399">
        <v>0.62</v>
      </c>
      <c r="E399">
        <v>1.43</v>
      </c>
    </row>
    <row r="400" spans="1:5" x14ac:dyDescent="0.25">
      <c r="A400" t="s">
        <v>321</v>
      </c>
      <c r="B400" t="s">
        <v>345</v>
      </c>
      <c r="C400">
        <v>1.3</v>
      </c>
      <c r="D400">
        <v>0.92</v>
      </c>
      <c r="E400">
        <v>1.43</v>
      </c>
    </row>
    <row r="401" spans="1:5" x14ac:dyDescent="0.25">
      <c r="A401" t="s">
        <v>321</v>
      </c>
      <c r="B401" t="s">
        <v>358</v>
      </c>
      <c r="C401">
        <v>1.3</v>
      </c>
      <c r="D401">
        <v>1.54</v>
      </c>
      <c r="E401">
        <v>0.63</v>
      </c>
    </row>
    <row r="402" spans="1:5" x14ac:dyDescent="0.25">
      <c r="A402" t="s">
        <v>321</v>
      </c>
      <c r="B402" t="s">
        <v>395</v>
      </c>
      <c r="C402">
        <v>1.3</v>
      </c>
      <c r="D402">
        <v>1.38</v>
      </c>
      <c r="E402">
        <v>0.79</v>
      </c>
    </row>
    <row r="403" spans="1:5" x14ac:dyDescent="0.25">
      <c r="A403" t="s">
        <v>321</v>
      </c>
      <c r="B403" t="s">
        <v>397</v>
      </c>
      <c r="C403">
        <v>1.3</v>
      </c>
      <c r="D403">
        <v>0.46</v>
      </c>
      <c r="E403">
        <v>1.1100000000000001</v>
      </c>
    </row>
    <row r="404" spans="1:5" x14ac:dyDescent="0.25">
      <c r="A404" t="s">
        <v>321</v>
      </c>
      <c r="B404" t="s">
        <v>351</v>
      </c>
      <c r="C404">
        <v>1.3</v>
      </c>
      <c r="D404">
        <v>1.23</v>
      </c>
      <c r="E404">
        <v>0.95</v>
      </c>
    </row>
    <row r="405" spans="1:5" x14ac:dyDescent="0.25">
      <c r="A405" t="s">
        <v>466</v>
      </c>
      <c r="B405" t="s">
        <v>467</v>
      </c>
      <c r="C405">
        <v>1.2513000000000001</v>
      </c>
      <c r="D405">
        <v>0.89910000000000001</v>
      </c>
      <c r="E405">
        <v>2.1080999999999999</v>
      </c>
    </row>
    <row r="406" spans="1:5" x14ac:dyDescent="0.25">
      <c r="A406" t="s">
        <v>466</v>
      </c>
      <c r="B406" t="s">
        <v>468</v>
      </c>
      <c r="C406">
        <v>1.2513000000000001</v>
      </c>
      <c r="D406">
        <v>0.9133</v>
      </c>
      <c r="E406">
        <v>0.90349999999999997</v>
      </c>
    </row>
    <row r="407" spans="1:5" x14ac:dyDescent="0.25">
      <c r="A407" t="s">
        <v>466</v>
      </c>
      <c r="B407" t="s">
        <v>469</v>
      </c>
      <c r="C407">
        <v>1.2513000000000001</v>
      </c>
      <c r="D407">
        <v>0.4995</v>
      </c>
      <c r="E407">
        <v>0.79059999999999997</v>
      </c>
    </row>
    <row r="408" spans="1:5" x14ac:dyDescent="0.25">
      <c r="A408" t="s">
        <v>466</v>
      </c>
      <c r="B408" t="s">
        <v>470</v>
      </c>
      <c r="C408">
        <v>1.2513000000000001</v>
      </c>
      <c r="D408">
        <v>0.68500000000000005</v>
      </c>
      <c r="E408">
        <v>0.60229999999999995</v>
      </c>
    </row>
    <row r="409" spans="1:5" x14ac:dyDescent="0.25">
      <c r="A409" t="s">
        <v>466</v>
      </c>
      <c r="B409" t="s">
        <v>471</v>
      </c>
      <c r="C409">
        <v>1.2513000000000001</v>
      </c>
      <c r="D409">
        <v>0.68500000000000005</v>
      </c>
      <c r="E409">
        <v>1.3552</v>
      </c>
    </row>
    <row r="410" spans="1:5" x14ac:dyDescent="0.25">
      <c r="A410" t="s">
        <v>466</v>
      </c>
      <c r="B410" t="s">
        <v>472</v>
      </c>
      <c r="C410">
        <v>1.2513000000000001</v>
      </c>
      <c r="D410">
        <v>0.79920000000000002</v>
      </c>
      <c r="E410">
        <v>0.75290000000000001</v>
      </c>
    </row>
    <row r="411" spans="1:5" x14ac:dyDescent="0.25">
      <c r="A411" t="s">
        <v>466</v>
      </c>
      <c r="B411" t="s">
        <v>473</v>
      </c>
      <c r="C411">
        <v>1.2513000000000001</v>
      </c>
      <c r="D411">
        <v>1.1988000000000001</v>
      </c>
      <c r="E411">
        <v>1.9763999999999999</v>
      </c>
    </row>
    <row r="412" spans="1:5" x14ac:dyDescent="0.25">
      <c r="A412" t="s">
        <v>466</v>
      </c>
      <c r="B412" t="s">
        <v>474</v>
      </c>
      <c r="C412">
        <v>1.2513000000000001</v>
      </c>
      <c r="D412">
        <v>0.68500000000000005</v>
      </c>
      <c r="E412">
        <v>0.90349999999999997</v>
      </c>
    </row>
    <row r="413" spans="1:5" x14ac:dyDescent="0.25">
      <c r="A413" t="s">
        <v>466</v>
      </c>
      <c r="B413" t="s">
        <v>475</v>
      </c>
      <c r="C413">
        <v>1.2513000000000001</v>
      </c>
      <c r="D413">
        <v>1.5983000000000001</v>
      </c>
      <c r="E413">
        <v>1.0541</v>
      </c>
    </row>
    <row r="414" spans="1:5" x14ac:dyDescent="0.25">
      <c r="A414" t="s">
        <v>466</v>
      </c>
      <c r="B414" t="s">
        <v>476</v>
      </c>
      <c r="C414">
        <v>1.2513000000000001</v>
      </c>
      <c r="D414">
        <v>1.2558</v>
      </c>
      <c r="E414">
        <v>0.75290000000000001</v>
      </c>
    </row>
    <row r="415" spans="1:5" x14ac:dyDescent="0.25">
      <c r="A415" t="s">
        <v>466</v>
      </c>
      <c r="B415" t="s">
        <v>477</v>
      </c>
      <c r="C415">
        <v>1.2513000000000001</v>
      </c>
      <c r="D415">
        <v>0.59940000000000004</v>
      </c>
      <c r="E415">
        <v>0.52700000000000002</v>
      </c>
    </row>
    <row r="416" spans="1:5" x14ac:dyDescent="0.25">
      <c r="A416" t="s">
        <v>466</v>
      </c>
      <c r="B416" t="s">
        <v>478</v>
      </c>
      <c r="C416">
        <v>1.2513000000000001</v>
      </c>
      <c r="D416">
        <v>1.3985000000000001</v>
      </c>
      <c r="E416">
        <v>1.3176000000000001</v>
      </c>
    </row>
    <row r="417" spans="1:5" x14ac:dyDescent="0.25">
      <c r="A417" t="s">
        <v>466</v>
      </c>
      <c r="B417" t="s">
        <v>479</v>
      </c>
      <c r="C417">
        <v>1.2513000000000001</v>
      </c>
      <c r="D417">
        <v>0.69930000000000003</v>
      </c>
      <c r="E417">
        <v>0.65880000000000005</v>
      </c>
    </row>
    <row r="418" spans="1:5" x14ac:dyDescent="0.25">
      <c r="A418" t="s">
        <v>466</v>
      </c>
      <c r="B418" t="s">
        <v>480</v>
      </c>
      <c r="C418">
        <v>1.2513000000000001</v>
      </c>
      <c r="D418">
        <v>0.79920000000000002</v>
      </c>
      <c r="E418">
        <v>0.79059999999999997</v>
      </c>
    </row>
    <row r="419" spans="1:5" x14ac:dyDescent="0.25">
      <c r="A419" t="s">
        <v>466</v>
      </c>
      <c r="B419" t="s">
        <v>481</v>
      </c>
      <c r="C419">
        <v>1.2513000000000001</v>
      </c>
      <c r="D419">
        <v>1.3985000000000001</v>
      </c>
      <c r="E419">
        <v>1.4494</v>
      </c>
    </row>
    <row r="420" spans="1:5" x14ac:dyDescent="0.25">
      <c r="A420" t="s">
        <v>466</v>
      </c>
      <c r="B420" t="s">
        <v>482</v>
      </c>
      <c r="C420">
        <v>1.2513000000000001</v>
      </c>
      <c r="D420">
        <v>1.1988000000000001</v>
      </c>
      <c r="E420">
        <v>1.8446</v>
      </c>
    </row>
    <row r="421" spans="1:5" x14ac:dyDescent="0.25">
      <c r="A421" t="s">
        <v>466</v>
      </c>
      <c r="B421" t="s">
        <v>483</v>
      </c>
      <c r="C421">
        <v>1.2513000000000001</v>
      </c>
      <c r="D421">
        <v>0.68500000000000005</v>
      </c>
      <c r="E421">
        <v>0.75290000000000001</v>
      </c>
    </row>
    <row r="422" spans="1:5" x14ac:dyDescent="0.25">
      <c r="A422" t="s">
        <v>466</v>
      </c>
      <c r="B422" t="s">
        <v>484</v>
      </c>
      <c r="C422">
        <v>1.2513000000000001</v>
      </c>
      <c r="D422">
        <v>0.57079999999999997</v>
      </c>
      <c r="E422">
        <v>1.0541</v>
      </c>
    </row>
    <row r="423" spans="1:5" x14ac:dyDescent="0.25">
      <c r="A423" t="s">
        <v>466</v>
      </c>
      <c r="B423" t="s">
        <v>485</v>
      </c>
      <c r="C423">
        <v>1.2513000000000001</v>
      </c>
      <c r="D423">
        <v>0.57079999999999997</v>
      </c>
      <c r="E423">
        <v>0.45169999999999999</v>
      </c>
    </row>
    <row r="424" spans="1:5" x14ac:dyDescent="0.25">
      <c r="A424" t="s">
        <v>466</v>
      </c>
      <c r="B424" t="s">
        <v>486</v>
      </c>
      <c r="C424">
        <v>1.2513000000000001</v>
      </c>
      <c r="D424">
        <v>1.3985000000000001</v>
      </c>
      <c r="E424">
        <v>0.65880000000000005</v>
      </c>
    </row>
    <row r="425" spans="1:5" x14ac:dyDescent="0.25">
      <c r="A425" t="s">
        <v>466</v>
      </c>
      <c r="B425" t="s">
        <v>487</v>
      </c>
      <c r="C425">
        <v>1.2513000000000001</v>
      </c>
      <c r="D425">
        <v>1.0275000000000001</v>
      </c>
      <c r="E425">
        <v>1.0541</v>
      </c>
    </row>
    <row r="426" spans="1:5" x14ac:dyDescent="0.25">
      <c r="A426" t="s">
        <v>466</v>
      </c>
      <c r="B426" t="s">
        <v>488</v>
      </c>
      <c r="C426">
        <v>1.2513000000000001</v>
      </c>
      <c r="D426">
        <v>1.0275000000000001</v>
      </c>
      <c r="E426">
        <v>0.90349999999999997</v>
      </c>
    </row>
    <row r="427" spans="1:5" x14ac:dyDescent="0.25">
      <c r="A427" t="s">
        <v>466</v>
      </c>
      <c r="B427" t="s">
        <v>489</v>
      </c>
      <c r="C427">
        <v>1.2513000000000001</v>
      </c>
      <c r="D427">
        <v>0.89910000000000001</v>
      </c>
      <c r="E427">
        <v>0.79059999999999997</v>
      </c>
    </row>
    <row r="428" spans="1:5" x14ac:dyDescent="0.25">
      <c r="A428" t="s">
        <v>466</v>
      </c>
      <c r="B428" t="s">
        <v>490</v>
      </c>
      <c r="C428">
        <v>1.2513000000000001</v>
      </c>
      <c r="D428">
        <v>1.5983000000000001</v>
      </c>
      <c r="E428">
        <v>0.30120000000000002</v>
      </c>
    </row>
    <row r="429" spans="1:5" x14ac:dyDescent="0.25">
      <c r="A429" t="s">
        <v>466</v>
      </c>
      <c r="B429" t="s">
        <v>491</v>
      </c>
      <c r="C429">
        <v>1.2513000000000001</v>
      </c>
      <c r="D429">
        <v>0.999</v>
      </c>
      <c r="E429">
        <v>1.0541</v>
      </c>
    </row>
    <row r="430" spans="1:5" x14ac:dyDescent="0.25">
      <c r="A430" t="s">
        <v>466</v>
      </c>
      <c r="B430" t="s">
        <v>492</v>
      </c>
      <c r="C430">
        <v>1.2513000000000001</v>
      </c>
      <c r="D430">
        <v>1.7981</v>
      </c>
      <c r="E430">
        <v>0.92230000000000001</v>
      </c>
    </row>
    <row r="431" spans="1:5" x14ac:dyDescent="0.25">
      <c r="A431" t="s">
        <v>493</v>
      </c>
      <c r="B431" t="s">
        <v>494</v>
      </c>
      <c r="C431">
        <v>1.7</v>
      </c>
      <c r="D431">
        <v>1.1765000000000001</v>
      </c>
      <c r="E431">
        <v>1.0974999999999999</v>
      </c>
    </row>
    <row r="432" spans="1:5" x14ac:dyDescent="0.25">
      <c r="A432" t="s">
        <v>493</v>
      </c>
      <c r="B432" t="s">
        <v>495</v>
      </c>
      <c r="C432">
        <v>1.7</v>
      </c>
      <c r="D432">
        <v>0.94120000000000004</v>
      </c>
      <c r="E432">
        <v>0.439</v>
      </c>
    </row>
    <row r="433" spans="1:5" x14ac:dyDescent="0.25">
      <c r="A433" t="s">
        <v>493</v>
      </c>
      <c r="B433" t="s">
        <v>496</v>
      </c>
      <c r="C433">
        <v>1.7</v>
      </c>
      <c r="D433">
        <v>0.47060000000000002</v>
      </c>
      <c r="E433">
        <v>1.3169999999999999</v>
      </c>
    </row>
    <row r="434" spans="1:5" x14ac:dyDescent="0.25">
      <c r="A434" t="s">
        <v>493</v>
      </c>
      <c r="B434" t="s">
        <v>497</v>
      </c>
      <c r="C434">
        <v>1.7</v>
      </c>
      <c r="D434">
        <v>0.44119999999999998</v>
      </c>
      <c r="E434">
        <v>0.54879999999999995</v>
      </c>
    </row>
    <row r="435" spans="1:5" x14ac:dyDescent="0.25">
      <c r="A435" t="s">
        <v>493</v>
      </c>
      <c r="B435" t="s">
        <v>498</v>
      </c>
      <c r="C435">
        <v>1.7</v>
      </c>
      <c r="D435">
        <v>0.94120000000000004</v>
      </c>
      <c r="E435">
        <v>1.4634</v>
      </c>
    </row>
    <row r="436" spans="1:5" x14ac:dyDescent="0.25">
      <c r="A436" t="s">
        <v>493</v>
      </c>
      <c r="B436" t="s">
        <v>499</v>
      </c>
      <c r="C436">
        <v>1.7</v>
      </c>
      <c r="D436">
        <v>0.70589999999999997</v>
      </c>
      <c r="E436">
        <v>1.1707000000000001</v>
      </c>
    </row>
    <row r="437" spans="1:5" x14ac:dyDescent="0.25">
      <c r="A437" t="s">
        <v>493</v>
      </c>
      <c r="B437" t="s">
        <v>500</v>
      </c>
      <c r="C437">
        <v>1.7</v>
      </c>
      <c r="D437">
        <v>1.1765000000000001</v>
      </c>
      <c r="E437">
        <v>1.0974999999999999</v>
      </c>
    </row>
    <row r="438" spans="1:5" x14ac:dyDescent="0.25">
      <c r="A438" t="s">
        <v>493</v>
      </c>
      <c r="B438" t="s">
        <v>501</v>
      </c>
      <c r="C438">
        <v>1.7</v>
      </c>
      <c r="D438">
        <v>1.0588</v>
      </c>
      <c r="E438">
        <v>0.878</v>
      </c>
    </row>
    <row r="439" spans="1:5" x14ac:dyDescent="0.25">
      <c r="A439" t="s">
        <v>493</v>
      </c>
      <c r="B439" t="s">
        <v>502</v>
      </c>
      <c r="C439">
        <v>1.7</v>
      </c>
      <c r="D439">
        <v>1.8824000000000001</v>
      </c>
      <c r="E439">
        <v>0.439</v>
      </c>
    </row>
    <row r="440" spans="1:5" x14ac:dyDescent="0.25">
      <c r="A440" t="s">
        <v>493</v>
      </c>
      <c r="B440" t="s">
        <v>503</v>
      </c>
      <c r="C440">
        <v>1.7</v>
      </c>
      <c r="D440">
        <v>1.5294000000000001</v>
      </c>
      <c r="E440">
        <v>1.0244</v>
      </c>
    </row>
    <row r="441" spans="1:5" x14ac:dyDescent="0.25">
      <c r="A441" t="s">
        <v>493</v>
      </c>
      <c r="B441" t="s">
        <v>504</v>
      </c>
      <c r="C441">
        <v>1.7</v>
      </c>
      <c r="D441">
        <v>0.82350000000000001</v>
      </c>
      <c r="E441">
        <v>1.0244</v>
      </c>
    </row>
    <row r="442" spans="1:5" x14ac:dyDescent="0.25">
      <c r="A442" t="s">
        <v>493</v>
      </c>
      <c r="B442" t="s">
        <v>505</v>
      </c>
      <c r="C442">
        <v>1.7</v>
      </c>
      <c r="D442">
        <v>0.7843</v>
      </c>
      <c r="E442">
        <v>1.3413999999999999</v>
      </c>
    </row>
    <row r="443" spans="1:5" x14ac:dyDescent="0.25">
      <c r="A443" t="s">
        <v>506</v>
      </c>
      <c r="B443" t="s">
        <v>507</v>
      </c>
      <c r="C443">
        <v>1.1861999999999999</v>
      </c>
      <c r="D443">
        <v>0.7782</v>
      </c>
      <c r="E443">
        <v>0.65269999999999995</v>
      </c>
    </row>
    <row r="444" spans="1:5" x14ac:dyDescent="0.25">
      <c r="A444" t="s">
        <v>506</v>
      </c>
      <c r="B444" t="s">
        <v>508</v>
      </c>
      <c r="C444">
        <v>1.1861999999999999</v>
      </c>
      <c r="D444">
        <v>1.2645</v>
      </c>
      <c r="E444">
        <v>1.1785000000000001</v>
      </c>
    </row>
    <row r="445" spans="1:5" x14ac:dyDescent="0.25">
      <c r="A445" t="s">
        <v>506</v>
      </c>
      <c r="B445" t="s">
        <v>509</v>
      </c>
      <c r="C445">
        <v>1.1861999999999999</v>
      </c>
      <c r="D445">
        <v>1.7563</v>
      </c>
      <c r="E445">
        <v>0.47139999999999999</v>
      </c>
    </row>
    <row r="446" spans="1:5" x14ac:dyDescent="0.25">
      <c r="A446" t="s">
        <v>506</v>
      </c>
      <c r="B446" t="s">
        <v>510</v>
      </c>
      <c r="C446">
        <v>1.1861999999999999</v>
      </c>
      <c r="D446">
        <v>0.58360000000000001</v>
      </c>
      <c r="E446">
        <v>0.79769999999999996</v>
      </c>
    </row>
    <row r="447" spans="1:5" x14ac:dyDescent="0.25">
      <c r="A447" t="s">
        <v>506</v>
      </c>
      <c r="B447" t="s">
        <v>511</v>
      </c>
      <c r="C447">
        <v>1.1861999999999999</v>
      </c>
      <c r="D447">
        <v>1.1496</v>
      </c>
      <c r="E447">
        <v>1.4570000000000001</v>
      </c>
    </row>
    <row r="448" spans="1:5" x14ac:dyDescent="0.25">
      <c r="A448" t="s">
        <v>506</v>
      </c>
      <c r="B448" t="s">
        <v>512</v>
      </c>
      <c r="C448">
        <v>1.1861999999999999</v>
      </c>
      <c r="D448">
        <v>1.2645</v>
      </c>
      <c r="E448">
        <v>1.3355999999999999</v>
      </c>
    </row>
    <row r="449" spans="1:5" x14ac:dyDescent="0.25">
      <c r="A449" t="s">
        <v>506</v>
      </c>
      <c r="B449" t="s">
        <v>513</v>
      </c>
      <c r="C449">
        <v>1.1861999999999999</v>
      </c>
      <c r="D449">
        <v>0.97270000000000001</v>
      </c>
      <c r="E449">
        <v>0.72519999999999996</v>
      </c>
    </row>
    <row r="450" spans="1:5" x14ac:dyDescent="0.25">
      <c r="A450" t="s">
        <v>506</v>
      </c>
      <c r="B450" t="s">
        <v>514</v>
      </c>
      <c r="C450">
        <v>1.1861999999999999</v>
      </c>
      <c r="D450">
        <v>0.56200000000000006</v>
      </c>
      <c r="E450">
        <v>1.5712999999999999</v>
      </c>
    </row>
    <row r="451" spans="1:5" x14ac:dyDescent="0.25">
      <c r="A451" t="s">
        <v>506</v>
      </c>
      <c r="B451" t="s">
        <v>515</v>
      </c>
      <c r="C451">
        <v>1.1861999999999999</v>
      </c>
      <c r="D451">
        <v>1.1240000000000001</v>
      </c>
      <c r="E451">
        <v>1.1785000000000001</v>
      </c>
    </row>
    <row r="452" spans="1:5" x14ac:dyDescent="0.25">
      <c r="A452" t="s">
        <v>506</v>
      </c>
      <c r="B452" t="s">
        <v>516</v>
      </c>
      <c r="C452">
        <v>1.1861999999999999</v>
      </c>
      <c r="D452">
        <v>0.84299999999999997</v>
      </c>
      <c r="E452">
        <v>1.2329000000000001</v>
      </c>
    </row>
    <row r="453" spans="1:5" x14ac:dyDescent="0.25">
      <c r="A453" t="s">
        <v>506</v>
      </c>
      <c r="B453" t="s">
        <v>517</v>
      </c>
      <c r="C453">
        <v>1.1861999999999999</v>
      </c>
      <c r="D453">
        <v>1.4560999999999999</v>
      </c>
      <c r="E453">
        <v>1.0285</v>
      </c>
    </row>
    <row r="454" spans="1:5" x14ac:dyDescent="0.25">
      <c r="A454" t="s">
        <v>506</v>
      </c>
      <c r="B454" t="s">
        <v>518</v>
      </c>
      <c r="C454">
        <v>1.1861999999999999</v>
      </c>
      <c r="D454">
        <v>0.7782</v>
      </c>
      <c r="E454">
        <v>0.87029999999999996</v>
      </c>
    </row>
    <row r="455" spans="1:5" x14ac:dyDescent="0.25">
      <c r="A455" t="s">
        <v>506</v>
      </c>
      <c r="B455" t="s">
        <v>519</v>
      </c>
      <c r="C455">
        <v>1.1861999999999999</v>
      </c>
      <c r="D455">
        <v>1.1942999999999999</v>
      </c>
      <c r="E455">
        <v>1.0213000000000001</v>
      </c>
    </row>
    <row r="456" spans="1:5" x14ac:dyDescent="0.25">
      <c r="A456" t="s">
        <v>506</v>
      </c>
      <c r="B456" t="s">
        <v>520</v>
      </c>
      <c r="C456">
        <v>1.1861999999999999</v>
      </c>
      <c r="D456">
        <v>0.84299999999999997</v>
      </c>
      <c r="E456">
        <v>0.86419999999999997</v>
      </c>
    </row>
    <row r="457" spans="1:5" x14ac:dyDescent="0.25">
      <c r="A457" t="s">
        <v>506</v>
      </c>
      <c r="B457" t="s">
        <v>521</v>
      </c>
      <c r="C457">
        <v>1.1861999999999999</v>
      </c>
      <c r="D457">
        <v>1.3348</v>
      </c>
      <c r="E457">
        <v>1.0213000000000001</v>
      </c>
    </row>
    <row r="458" spans="1:5" x14ac:dyDescent="0.25">
      <c r="A458" t="s">
        <v>506</v>
      </c>
      <c r="B458" t="s">
        <v>522</v>
      </c>
      <c r="C458">
        <v>1.1861999999999999</v>
      </c>
      <c r="D458">
        <v>0.90790000000000004</v>
      </c>
      <c r="E458">
        <v>1.0153000000000001</v>
      </c>
    </row>
    <row r="459" spans="1:5" x14ac:dyDescent="0.25">
      <c r="A459" t="s">
        <v>506</v>
      </c>
      <c r="B459" t="s">
        <v>523</v>
      </c>
      <c r="C459">
        <v>1.1861999999999999</v>
      </c>
      <c r="D459">
        <v>1.4915</v>
      </c>
      <c r="E459">
        <v>1.5228999999999999</v>
      </c>
    </row>
    <row r="460" spans="1:5" x14ac:dyDescent="0.25">
      <c r="A460" t="s">
        <v>506</v>
      </c>
      <c r="B460" t="s">
        <v>524</v>
      </c>
      <c r="C460">
        <v>1.1861999999999999</v>
      </c>
      <c r="D460">
        <v>0.84299999999999997</v>
      </c>
      <c r="E460">
        <v>0.70709999999999995</v>
      </c>
    </row>
    <row r="461" spans="1:5" x14ac:dyDescent="0.25">
      <c r="A461" t="s">
        <v>506</v>
      </c>
      <c r="B461" t="s">
        <v>525</v>
      </c>
      <c r="C461">
        <v>1.1861999999999999</v>
      </c>
      <c r="D461">
        <v>0.70250000000000001</v>
      </c>
      <c r="E461">
        <v>0.70709999999999995</v>
      </c>
    </row>
    <row r="462" spans="1:5" x14ac:dyDescent="0.25">
      <c r="A462" t="s">
        <v>506</v>
      </c>
      <c r="B462" t="s">
        <v>526</v>
      </c>
      <c r="C462">
        <v>1.1861999999999999</v>
      </c>
      <c r="D462">
        <v>0.36130000000000001</v>
      </c>
      <c r="E462">
        <v>0.74080000000000001</v>
      </c>
    </row>
    <row r="463" spans="1:5" x14ac:dyDescent="0.25">
      <c r="A463" t="s">
        <v>527</v>
      </c>
      <c r="B463" t="s">
        <v>528</v>
      </c>
      <c r="C463">
        <v>1.4554</v>
      </c>
      <c r="D463">
        <v>1.276</v>
      </c>
      <c r="E463">
        <v>0.69569999999999999</v>
      </c>
    </row>
    <row r="464" spans="1:5" x14ac:dyDescent="0.25">
      <c r="A464" t="s">
        <v>527</v>
      </c>
      <c r="B464" t="s">
        <v>529</v>
      </c>
      <c r="C464">
        <v>1.4554</v>
      </c>
      <c r="D464">
        <v>0.49080000000000001</v>
      </c>
      <c r="E464">
        <v>0.92759999999999998</v>
      </c>
    </row>
    <row r="465" spans="1:5" x14ac:dyDescent="0.25">
      <c r="A465" t="s">
        <v>527</v>
      </c>
      <c r="B465" t="s">
        <v>530</v>
      </c>
      <c r="C465">
        <v>1.4554</v>
      </c>
      <c r="D465">
        <v>1.0797000000000001</v>
      </c>
      <c r="E465">
        <v>0.2319</v>
      </c>
    </row>
    <row r="466" spans="1:5" x14ac:dyDescent="0.25">
      <c r="A466" t="s">
        <v>527</v>
      </c>
      <c r="B466" t="s">
        <v>531</v>
      </c>
      <c r="C466">
        <v>1.4554</v>
      </c>
      <c r="D466">
        <v>1.0797000000000001</v>
      </c>
      <c r="E466">
        <v>1.6232</v>
      </c>
    </row>
    <row r="467" spans="1:5" x14ac:dyDescent="0.25">
      <c r="A467" t="s">
        <v>527</v>
      </c>
      <c r="B467" t="s">
        <v>532</v>
      </c>
      <c r="C467">
        <v>1.4554</v>
      </c>
      <c r="D467">
        <v>0.49080000000000001</v>
      </c>
      <c r="E467">
        <v>1.6232</v>
      </c>
    </row>
    <row r="468" spans="1:5" x14ac:dyDescent="0.25">
      <c r="A468" t="s">
        <v>527</v>
      </c>
      <c r="B468" t="s">
        <v>533</v>
      </c>
      <c r="C468">
        <v>1.4554</v>
      </c>
      <c r="D468">
        <v>1.3742000000000001</v>
      </c>
      <c r="E468">
        <v>1.6232</v>
      </c>
    </row>
    <row r="469" spans="1:5" x14ac:dyDescent="0.25">
      <c r="A469" t="s">
        <v>527</v>
      </c>
      <c r="B469" t="s">
        <v>534</v>
      </c>
      <c r="C469">
        <v>1.4554</v>
      </c>
      <c r="D469">
        <v>2.0613000000000001</v>
      </c>
      <c r="E469">
        <v>0.69569999999999999</v>
      </c>
    </row>
    <row r="470" spans="1:5" x14ac:dyDescent="0.25">
      <c r="A470" t="s">
        <v>527</v>
      </c>
      <c r="B470" t="s">
        <v>535</v>
      </c>
      <c r="C470">
        <v>1.4554</v>
      </c>
      <c r="D470">
        <v>0.7853</v>
      </c>
      <c r="E470">
        <v>0.46379999999999999</v>
      </c>
    </row>
    <row r="471" spans="1:5" x14ac:dyDescent="0.25">
      <c r="A471" t="s">
        <v>527</v>
      </c>
      <c r="B471" t="s">
        <v>536</v>
      </c>
      <c r="C471">
        <v>1.4554</v>
      </c>
      <c r="D471">
        <v>0.88339999999999996</v>
      </c>
      <c r="E471">
        <v>0.69569999999999999</v>
      </c>
    </row>
    <row r="472" spans="1:5" x14ac:dyDescent="0.25">
      <c r="A472" t="s">
        <v>527</v>
      </c>
      <c r="B472" t="s">
        <v>537</v>
      </c>
      <c r="C472">
        <v>1.4554</v>
      </c>
      <c r="D472">
        <v>0.3926</v>
      </c>
      <c r="E472">
        <v>2.0870000000000002</v>
      </c>
    </row>
    <row r="473" spans="1:5" x14ac:dyDescent="0.25">
      <c r="A473" t="s">
        <v>527</v>
      </c>
      <c r="B473" t="s">
        <v>538</v>
      </c>
      <c r="C473">
        <v>1.4554</v>
      </c>
      <c r="D473">
        <v>1.3742000000000001</v>
      </c>
      <c r="E473">
        <v>0.46379999999999999</v>
      </c>
    </row>
    <row r="474" spans="1:5" x14ac:dyDescent="0.25">
      <c r="A474" t="s">
        <v>527</v>
      </c>
      <c r="B474" t="s">
        <v>539</v>
      </c>
      <c r="C474">
        <v>1.4554</v>
      </c>
      <c r="D474">
        <v>1.5705</v>
      </c>
      <c r="E474">
        <v>0.1159</v>
      </c>
    </row>
    <row r="475" spans="1:5" x14ac:dyDescent="0.25">
      <c r="A475" t="s">
        <v>527</v>
      </c>
      <c r="B475" t="s">
        <v>540</v>
      </c>
      <c r="C475">
        <v>1.4554</v>
      </c>
      <c r="D475">
        <v>0.7853</v>
      </c>
      <c r="E475">
        <v>0.69569999999999999</v>
      </c>
    </row>
    <row r="476" spans="1:5" x14ac:dyDescent="0.25">
      <c r="A476" t="s">
        <v>527</v>
      </c>
      <c r="B476" t="s">
        <v>541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527</v>
      </c>
      <c r="B477" t="s">
        <v>542</v>
      </c>
      <c r="C477">
        <v>1.4554</v>
      </c>
      <c r="D477">
        <v>0.88339999999999996</v>
      </c>
      <c r="E477">
        <v>2.2029999999999998</v>
      </c>
    </row>
    <row r="478" spans="1:5" x14ac:dyDescent="0.25">
      <c r="A478" t="s">
        <v>527</v>
      </c>
      <c r="B478" t="s">
        <v>543</v>
      </c>
      <c r="C478">
        <v>1.4554</v>
      </c>
      <c r="D478">
        <v>0.68710000000000004</v>
      </c>
      <c r="E478">
        <v>1.1595</v>
      </c>
    </row>
    <row r="479" spans="1:5" x14ac:dyDescent="0.25">
      <c r="A479" t="s">
        <v>544</v>
      </c>
      <c r="B479" t="s">
        <v>545</v>
      </c>
      <c r="C479">
        <v>1.4847999999999999</v>
      </c>
      <c r="D479">
        <v>1.347</v>
      </c>
      <c r="E479">
        <v>0.33850000000000002</v>
      </c>
    </row>
    <row r="480" spans="1:5" x14ac:dyDescent="0.25">
      <c r="A480" t="s">
        <v>544</v>
      </c>
      <c r="B480" t="s">
        <v>546</v>
      </c>
      <c r="C480">
        <v>1.4847999999999999</v>
      </c>
      <c r="D480">
        <v>0.78569999999999995</v>
      </c>
      <c r="E480">
        <v>1.1282000000000001</v>
      </c>
    </row>
    <row r="481" spans="1:5" x14ac:dyDescent="0.25">
      <c r="A481" t="s">
        <v>544</v>
      </c>
      <c r="B481" t="s">
        <v>547</v>
      </c>
      <c r="C481">
        <v>1.4847999999999999</v>
      </c>
      <c r="D481">
        <v>0.80820000000000003</v>
      </c>
      <c r="E481">
        <v>0.67689999999999995</v>
      </c>
    </row>
    <row r="482" spans="1:5" x14ac:dyDescent="0.25">
      <c r="A482" t="s">
        <v>544</v>
      </c>
      <c r="B482" t="s">
        <v>548</v>
      </c>
      <c r="C482">
        <v>1.4847999999999999</v>
      </c>
      <c r="D482">
        <v>1.0102</v>
      </c>
      <c r="E482">
        <v>0.84619999999999995</v>
      </c>
    </row>
    <row r="483" spans="1:5" x14ac:dyDescent="0.25">
      <c r="A483" t="s">
        <v>544</v>
      </c>
      <c r="B483" t="s">
        <v>549</v>
      </c>
      <c r="C483">
        <v>1.4847999999999999</v>
      </c>
      <c r="D483">
        <v>1.6837</v>
      </c>
      <c r="E483">
        <v>0.42309999999999998</v>
      </c>
    </row>
    <row r="484" spans="1:5" x14ac:dyDescent="0.25">
      <c r="A484" t="s">
        <v>544</v>
      </c>
      <c r="B484" t="s">
        <v>550</v>
      </c>
      <c r="C484">
        <v>1.4847999999999999</v>
      </c>
      <c r="D484">
        <v>1.0775999999999999</v>
      </c>
      <c r="E484">
        <v>1.5230999999999999</v>
      </c>
    </row>
    <row r="485" spans="1:5" x14ac:dyDescent="0.25">
      <c r="A485" t="s">
        <v>544</v>
      </c>
      <c r="B485" t="s">
        <v>551</v>
      </c>
      <c r="C485">
        <v>1.4847999999999999</v>
      </c>
      <c r="D485">
        <v>1.4817</v>
      </c>
      <c r="E485">
        <v>1.0154000000000001</v>
      </c>
    </row>
    <row r="486" spans="1:5" x14ac:dyDescent="0.25">
      <c r="A486" t="s">
        <v>544</v>
      </c>
      <c r="B486" t="s">
        <v>552</v>
      </c>
      <c r="C486">
        <v>1.4847999999999999</v>
      </c>
      <c r="D486">
        <v>0.78569999999999995</v>
      </c>
      <c r="E486">
        <v>0.98719999999999997</v>
      </c>
    </row>
    <row r="487" spans="1:5" x14ac:dyDescent="0.25">
      <c r="A487" t="s">
        <v>544</v>
      </c>
      <c r="B487" t="s">
        <v>553</v>
      </c>
      <c r="C487">
        <v>1.4847999999999999</v>
      </c>
      <c r="D487">
        <v>1.1225000000000001</v>
      </c>
      <c r="E487">
        <v>0.70509999999999995</v>
      </c>
    </row>
    <row r="488" spans="1:5" x14ac:dyDescent="0.25">
      <c r="A488" t="s">
        <v>544</v>
      </c>
      <c r="B488" t="s">
        <v>554</v>
      </c>
      <c r="C488">
        <v>1.4847999999999999</v>
      </c>
      <c r="D488">
        <v>0.53879999999999995</v>
      </c>
      <c r="E488">
        <v>1.0154000000000001</v>
      </c>
    </row>
    <row r="489" spans="1:5" x14ac:dyDescent="0.25">
      <c r="A489" t="s">
        <v>544</v>
      </c>
      <c r="B489" t="s">
        <v>555</v>
      </c>
      <c r="C489">
        <v>1.4847999999999999</v>
      </c>
      <c r="D489">
        <v>0.56120000000000003</v>
      </c>
      <c r="E489">
        <v>1.9743999999999999</v>
      </c>
    </row>
    <row r="490" spans="1:5" x14ac:dyDescent="0.25">
      <c r="A490" t="s">
        <v>544</v>
      </c>
      <c r="B490" t="s">
        <v>556</v>
      </c>
      <c r="C490">
        <v>1.4847999999999999</v>
      </c>
      <c r="D490">
        <v>0.80820000000000003</v>
      </c>
      <c r="E490">
        <v>1.3539000000000001</v>
      </c>
    </row>
    <row r="491" spans="1:5" x14ac:dyDescent="0.25">
      <c r="A491" t="s">
        <v>557</v>
      </c>
      <c r="B491" t="s">
        <v>558</v>
      </c>
      <c r="C491">
        <v>1.2464</v>
      </c>
      <c r="D491">
        <v>0.58350000000000002</v>
      </c>
      <c r="E491">
        <v>1.1478999999999999</v>
      </c>
    </row>
    <row r="492" spans="1:5" x14ac:dyDescent="0.25">
      <c r="A492" t="s">
        <v>557</v>
      </c>
      <c r="B492" t="s">
        <v>559</v>
      </c>
      <c r="C492">
        <v>1.2464</v>
      </c>
      <c r="D492">
        <v>0.73550000000000004</v>
      </c>
      <c r="E492">
        <v>0.90200000000000002</v>
      </c>
    </row>
    <row r="493" spans="1:5" x14ac:dyDescent="0.25">
      <c r="A493" t="s">
        <v>557</v>
      </c>
      <c r="B493" t="s">
        <v>560</v>
      </c>
      <c r="C493">
        <v>1.2464</v>
      </c>
      <c r="D493">
        <v>0.87519999999999998</v>
      </c>
      <c r="E493">
        <v>1.4759</v>
      </c>
    </row>
    <row r="494" spans="1:5" x14ac:dyDescent="0.25">
      <c r="A494" t="s">
        <v>557</v>
      </c>
      <c r="B494" t="s">
        <v>561</v>
      </c>
      <c r="C494">
        <v>1.2464</v>
      </c>
      <c r="D494">
        <v>1.2703</v>
      </c>
      <c r="E494">
        <v>0.82679999999999998</v>
      </c>
    </row>
    <row r="495" spans="1:5" x14ac:dyDescent="0.25">
      <c r="A495" t="s">
        <v>557</v>
      </c>
      <c r="B495" t="s">
        <v>562</v>
      </c>
      <c r="C495">
        <v>1.2464</v>
      </c>
      <c r="D495">
        <v>0.86919999999999997</v>
      </c>
      <c r="E495">
        <v>1.0523</v>
      </c>
    </row>
    <row r="496" spans="1:5" x14ac:dyDescent="0.25">
      <c r="A496" t="s">
        <v>557</v>
      </c>
      <c r="B496" t="s">
        <v>563</v>
      </c>
      <c r="C496">
        <v>1.2464</v>
      </c>
      <c r="D496">
        <v>0.94820000000000004</v>
      </c>
      <c r="E496">
        <v>0.57399999999999995</v>
      </c>
    </row>
    <row r="497" spans="1:5" x14ac:dyDescent="0.25">
      <c r="A497" t="s">
        <v>557</v>
      </c>
      <c r="B497" t="s">
        <v>564</v>
      </c>
      <c r="C497">
        <v>1.2464</v>
      </c>
      <c r="D497">
        <v>1.4709000000000001</v>
      </c>
      <c r="E497">
        <v>0.67649999999999999</v>
      </c>
    </row>
    <row r="498" spans="1:5" x14ac:dyDescent="0.25">
      <c r="A498" t="s">
        <v>557</v>
      </c>
      <c r="B498" t="s">
        <v>565</v>
      </c>
      <c r="C498">
        <v>1.2464</v>
      </c>
      <c r="D498">
        <v>0.51060000000000005</v>
      </c>
      <c r="E498">
        <v>1.7219</v>
      </c>
    </row>
    <row r="499" spans="1:5" x14ac:dyDescent="0.25">
      <c r="A499" t="s">
        <v>557</v>
      </c>
      <c r="B499" t="s">
        <v>566</v>
      </c>
      <c r="C499">
        <v>1.2464</v>
      </c>
      <c r="D499">
        <v>1.3371999999999999</v>
      </c>
      <c r="E499">
        <v>0.45100000000000001</v>
      </c>
    </row>
    <row r="500" spans="1:5" x14ac:dyDescent="0.25">
      <c r="A500" t="s">
        <v>557</v>
      </c>
      <c r="B500" t="s">
        <v>567</v>
      </c>
      <c r="C500">
        <v>1.2464</v>
      </c>
      <c r="D500">
        <v>1.0697000000000001</v>
      </c>
      <c r="E500">
        <v>0.90200000000000002</v>
      </c>
    </row>
    <row r="501" spans="1:5" x14ac:dyDescent="0.25">
      <c r="A501" t="s">
        <v>557</v>
      </c>
      <c r="B501" t="s">
        <v>568</v>
      </c>
      <c r="C501">
        <v>1.2464</v>
      </c>
      <c r="D501">
        <v>0.65639999999999998</v>
      </c>
      <c r="E501">
        <v>1.3938999999999999</v>
      </c>
    </row>
    <row r="502" spans="1:5" x14ac:dyDescent="0.25">
      <c r="A502" t="s">
        <v>557</v>
      </c>
      <c r="B502" t="s">
        <v>569</v>
      </c>
      <c r="C502">
        <v>1.2464</v>
      </c>
      <c r="D502">
        <v>1.6046</v>
      </c>
      <c r="E502">
        <v>0.98399999999999999</v>
      </c>
    </row>
    <row r="503" spans="1:5" x14ac:dyDescent="0.25">
      <c r="A503" t="s">
        <v>570</v>
      </c>
      <c r="B503" t="s">
        <v>571</v>
      </c>
      <c r="C503">
        <v>1.3654999999999999</v>
      </c>
      <c r="D503">
        <v>1.6215999999999999</v>
      </c>
      <c r="E503">
        <v>1.0119</v>
      </c>
    </row>
    <row r="504" spans="1:5" x14ac:dyDescent="0.25">
      <c r="A504" t="s">
        <v>570</v>
      </c>
      <c r="B504" t="s">
        <v>572</v>
      </c>
      <c r="C504">
        <v>1.3654999999999999</v>
      </c>
      <c r="D504">
        <v>1.0741000000000001</v>
      </c>
      <c r="E504">
        <v>1.0556000000000001</v>
      </c>
    </row>
    <row r="505" spans="1:5" x14ac:dyDescent="0.25">
      <c r="A505" t="s">
        <v>570</v>
      </c>
      <c r="B505" t="s">
        <v>573</v>
      </c>
      <c r="C505">
        <v>1.3654999999999999</v>
      </c>
      <c r="D505">
        <v>0.92759999999999998</v>
      </c>
      <c r="E505">
        <v>0.88890000000000002</v>
      </c>
    </row>
    <row r="506" spans="1:5" x14ac:dyDescent="0.25">
      <c r="A506" t="s">
        <v>570</v>
      </c>
      <c r="B506" t="s">
        <v>574</v>
      </c>
      <c r="C506">
        <v>1.3654999999999999</v>
      </c>
      <c r="D506">
        <v>0.97640000000000005</v>
      </c>
      <c r="E506">
        <v>1.1111</v>
      </c>
    </row>
    <row r="507" spans="1:5" x14ac:dyDescent="0.25">
      <c r="A507" t="s">
        <v>570</v>
      </c>
      <c r="B507" t="s">
        <v>575</v>
      </c>
      <c r="C507">
        <v>1.3654999999999999</v>
      </c>
      <c r="D507">
        <v>0.78459999999999996</v>
      </c>
      <c r="E507">
        <v>1.131</v>
      </c>
    </row>
    <row r="508" spans="1:5" x14ac:dyDescent="0.25">
      <c r="A508" t="s">
        <v>570</v>
      </c>
      <c r="B508" t="s">
        <v>576</v>
      </c>
      <c r="C508">
        <v>1.3654999999999999</v>
      </c>
      <c r="D508">
        <v>0.43940000000000001</v>
      </c>
      <c r="E508">
        <v>1.4443999999999999</v>
      </c>
    </row>
    <row r="509" spans="1:5" x14ac:dyDescent="0.25">
      <c r="A509" t="s">
        <v>570</v>
      </c>
      <c r="B509" t="s">
        <v>577</v>
      </c>
      <c r="C509">
        <v>1.3654999999999999</v>
      </c>
      <c r="D509">
        <v>1.2554000000000001</v>
      </c>
      <c r="E509">
        <v>0.65480000000000005</v>
      </c>
    </row>
    <row r="510" spans="1:5" x14ac:dyDescent="0.25">
      <c r="A510" t="s">
        <v>570</v>
      </c>
      <c r="B510" t="s">
        <v>578</v>
      </c>
      <c r="C510">
        <v>1.3654999999999999</v>
      </c>
      <c r="D510">
        <v>0.97640000000000005</v>
      </c>
      <c r="E510">
        <v>0.66669999999999996</v>
      </c>
    </row>
    <row r="511" spans="1:5" x14ac:dyDescent="0.25">
      <c r="A511" t="s">
        <v>570</v>
      </c>
      <c r="B511" t="s">
        <v>579</v>
      </c>
      <c r="C511">
        <v>1.3654999999999999</v>
      </c>
      <c r="D511">
        <v>1.3077000000000001</v>
      </c>
      <c r="E511">
        <v>0.65480000000000005</v>
      </c>
    </row>
    <row r="512" spans="1:5" x14ac:dyDescent="0.25">
      <c r="A512" t="s">
        <v>570</v>
      </c>
      <c r="B512" t="s">
        <v>580</v>
      </c>
      <c r="C512">
        <v>1.3654999999999999</v>
      </c>
      <c r="D512">
        <v>0.68</v>
      </c>
      <c r="E512">
        <v>1.369</v>
      </c>
    </row>
    <row r="513" spans="1:5" x14ac:dyDescent="0.25">
      <c r="A513" t="s">
        <v>581</v>
      </c>
      <c r="B513" t="s">
        <v>582</v>
      </c>
      <c r="C513">
        <v>1.2939000000000001</v>
      </c>
      <c r="D513">
        <v>1.0627</v>
      </c>
      <c r="E513">
        <v>0.8266</v>
      </c>
    </row>
    <row r="514" spans="1:5" x14ac:dyDescent="0.25">
      <c r="A514" t="s">
        <v>581</v>
      </c>
      <c r="B514" t="s">
        <v>583</v>
      </c>
      <c r="C514">
        <v>1.2939000000000001</v>
      </c>
      <c r="D514">
        <v>1.0144</v>
      </c>
      <c r="E514">
        <v>1.2122999999999999</v>
      </c>
    </row>
    <row r="515" spans="1:5" x14ac:dyDescent="0.25">
      <c r="A515" t="s">
        <v>581</v>
      </c>
      <c r="B515" t="s">
        <v>584</v>
      </c>
      <c r="C515">
        <v>1.2939000000000001</v>
      </c>
      <c r="D515">
        <v>1.2881</v>
      </c>
      <c r="E515">
        <v>1.2930999999999999</v>
      </c>
    </row>
    <row r="516" spans="1:5" x14ac:dyDescent="0.25">
      <c r="A516" t="s">
        <v>581</v>
      </c>
      <c r="B516" t="s">
        <v>585</v>
      </c>
      <c r="C516">
        <v>1.2939000000000001</v>
      </c>
      <c r="D516">
        <v>0.72460000000000002</v>
      </c>
      <c r="E516">
        <v>1.3775999999999999</v>
      </c>
    </row>
    <row r="517" spans="1:5" x14ac:dyDescent="0.25">
      <c r="A517" t="s">
        <v>581</v>
      </c>
      <c r="B517" t="s">
        <v>586</v>
      </c>
      <c r="C517">
        <v>1.2939000000000001</v>
      </c>
      <c r="D517">
        <v>1.111</v>
      </c>
      <c r="E517">
        <v>1.3775999999999999</v>
      </c>
    </row>
    <row r="518" spans="1:5" x14ac:dyDescent="0.25">
      <c r="A518" t="s">
        <v>581</v>
      </c>
      <c r="B518" t="s">
        <v>587</v>
      </c>
      <c r="C518">
        <v>1.2939000000000001</v>
      </c>
      <c r="D518">
        <v>1.4491000000000001</v>
      </c>
      <c r="E518">
        <v>1.1021000000000001</v>
      </c>
    </row>
    <row r="519" spans="1:5" x14ac:dyDescent="0.25">
      <c r="A519" t="s">
        <v>581</v>
      </c>
      <c r="B519" t="s">
        <v>588</v>
      </c>
      <c r="C519">
        <v>1.2939000000000001</v>
      </c>
      <c r="D519">
        <v>0.86950000000000005</v>
      </c>
      <c r="E519">
        <v>1.4327000000000001</v>
      </c>
    </row>
    <row r="520" spans="1:5" x14ac:dyDescent="0.25">
      <c r="A520" t="s">
        <v>581</v>
      </c>
      <c r="B520" t="s">
        <v>589</v>
      </c>
      <c r="C520">
        <v>1.2939000000000001</v>
      </c>
      <c r="D520">
        <v>1.5940000000000001</v>
      </c>
      <c r="E520">
        <v>0.6613</v>
      </c>
    </row>
    <row r="521" spans="1:5" x14ac:dyDescent="0.25">
      <c r="A521" t="s">
        <v>581</v>
      </c>
      <c r="B521" t="s">
        <v>590</v>
      </c>
      <c r="C521">
        <v>1.2939000000000001</v>
      </c>
      <c r="D521">
        <v>0.86950000000000005</v>
      </c>
      <c r="E521">
        <v>0.60619999999999996</v>
      </c>
    </row>
    <row r="522" spans="1:5" x14ac:dyDescent="0.25">
      <c r="A522" t="s">
        <v>581</v>
      </c>
      <c r="B522" t="s">
        <v>591</v>
      </c>
      <c r="C522">
        <v>1.2939000000000001</v>
      </c>
      <c r="D522">
        <v>0.62790000000000001</v>
      </c>
      <c r="E522">
        <v>0.9919</v>
      </c>
    </row>
    <row r="523" spans="1:5" x14ac:dyDescent="0.25">
      <c r="A523" t="s">
        <v>581</v>
      </c>
      <c r="B523" t="s">
        <v>592</v>
      </c>
      <c r="C523">
        <v>1.2939000000000001</v>
      </c>
      <c r="D523">
        <v>1.2881</v>
      </c>
      <c r="E523">
        <v>0.64659999999999995</v>
      </c>
    </row>
    <row r="524" spans="1:5" x14ac:dyDescent="0.25">
      <c r="A524" t="s">
        <v>581</v>
      </c>
      <c r="B524" t="s">
        <v>593</v>
      </c>
      <c r="C524">
        <v>1.2939000000000001</v>
      </c>
      <c r="D524">
        <v>0.77290000000000003</v>
      </c>
      <c r="E524">
        <v>0.88170000000000004</v>
      </c>
    </row>
    <row r="525" spans="1:5" x14ac:dyDescent="0.25">
      <c r="A525" t="s">
        <v>581</v>
      </c>
      <c r="B525" t="s">
        <v>594</v>
      </c>
      <c r="C525">
        <v>1.2939000000000001</v>
      </c>
      <c r="D525">
        <v>0.61829999999999996</v>
      </c>
      <c r="E525">
        <v>1.4107000000000001</v>
      </c>
    </row>
    <row r="526" spans="1:5" x14ac:dyDescent="0.25">
      <c r="A526" t="s">
        <v>581</v>
      </c>
      <c r="B526" t="s">
        <v>595</v>
      </c>
      <c r="C526">
        <v>1.2939000000000001</v>
      </c>
      <c r="D526">
        <v>0.53129999999999999</v>
      </c>
      <c r="E526">
        <v>0.71640000000000004</v>
      </c>
    </row>
    <row r="527" spans="1:5" x14ac:dyDescent="0.25">
      <c r="A527" t="s">
        <v>581</v>
      </c>
      <c r="B527" t="s">
        <v>596</v>
      </c>
      <c r="C527">
        <v>1.2939000000000001</v>
      </c>
      <c r="D527">
        <v>0.72460000000000002</v>
      </c>
      <c r="E527">
        <v>0.9919</v>
      </c>
    </row>
    <row r="528" spans="1:5" x14ac:dyDescent="0.25">
      <c r="A528" t="s">
        <v>581</v>
      </c>
      <c r="B528" t="s">
        <v>597</v>
      </c>
      <c r="C528">
        <v>1.2939000000000001</v>
      </c>
      <c r="D528">
        <v>1.1335</v>
      </c>
      <c r="E528">
        <v>0.7641</v>
      </c>
    </row>
    <row r="529" spans="1:5" x14ac:dyDescent="0.25">
      <c r="A529" t="s">
        <v>581</v>
      </c>
      <c r="B529" t="s">
        <v>598</v>
      </c>
      <c r="C529">
        <v>1.2939000000000001</v>
      </c>
      <c r="D529">
        <v>0.4637</v>
      </c>
      <c r="E529">
        <v>1.1168</v>
      </c>
    </row>
    <row r="530" spans="1:5" x14ac:dyDescent="0.25">
      <c r="A530" t="s">
        <v>581</v>
      </c>
      <c r="B530" t="s">
        <v>599</v>
      </c>
      <c r="C530">
        <v>1.2939000000000001</v>
      </c>
      <c r="D530">
        <v>1.2881</v>
      </c>
      <c r="E530">
        <v>0.58779999999999999</v>
      </c>
    </row>
    <row r="531" spans="1:5" x14ac:dyDescent="0.25">
      <c r="A531" t="s">
        <v>581</v>
      </c>
      <c r="B531" t="s">
        <v>600</v>
      </c>
      <c r="C531">
        <v>1.2939000000000001</v>
      </c>
      <c r="D531">
        <v>1.8032999999999999</v>
      </c>
      <c r="E531">
        <v>0.52900000000000003</v>
      </c>
    </row>
    <row r="532" spans="1:5" x14ac:dyDescent="0.25">
      <c r="A532" t="s">
        <v>581</v>
      </c>
      <c r="B532" t="s">
        <v>601</v>
      </c>
      <c r="C532">
        <v>1.2939000000000001</v>
      </c>
      <c r="D532">
        <v>0.82440000000000002</v>
      </c>
      <c r="E532">
        <v>1.4695</v>
      </c>
    </row>
    <row r="533" spans="1:5" x14ac:dyDescent="0.25">
      <c r="A533" t="s">
        <v>602</v>
      </c>
      <c r="B533" t="s">
        <v>603</v>
      </c>
      <c r="C533">
        <v>1.3976999999999999</v>
      </c>
      <c r="D533">
        <v>0.79959999999999998</v>
      </c>
      <c r="E533">
        <v>1.8339000000000001</v>
      </c>
    </row>
    <row r="534" spans="1:5" x14ac:dyDescent="0.25">
      <c r="A534" t="s">
        <v>602</v>
      </c>
      <c r="B534" t="s">
        <v>604</v>
      </c>
      <c r="C534">
        <v>1.3976999999999999</v>
      </c>
      <c r="D534">
        <v>0.56479999999999997</v>
      </c>
      <c r="E534">
        <v>0.99450000000000005</v>
      </c>
    </row>
    <row r="535" spans="1:5" x14ac:dyDescent="0.25">
      <c r="A535" t="s">
        <v>602</v>
      </c>
      <c r="B535" t="s">
        <v>605</v>
      </c>
      <c r="C535">
        <v>1.3976999999999999</v>
      </c>
      <c r="D535">
        <v>1.4309000000000001</v>
      </c>
      <c r="E535">
        <v>0.89500000000000002</v>
      </c>
    </row>
    <row r="536" spans="1:5" x14ac:dyDescent="0.25">
      <c r="A536" t="s">
        <v>602</v>
      </c>
      <c r="B536" t="s">
        <v>606</v>
      </c>
      <c r="C536">
        <v>1.3976999999999999</v>
      </c>
      <c r="D536">
        <v>1.2264999999999999</v>
      </c>
      <c r="E536">
        <v>0.8548</v>
      </c>
    </row>
    <row r="537" spans="1:5" x14ac:dyDescent="0.25">
      <c r="A537" t="s">
        <v>602</v>
      </c>
      <c r="B537" t="s">
        <v>607</v>
      </c>
      <c r="C537">
        <v>1.3976999999999999</v>
      </c>
      <c r="D537">
        <v>0.8417</v>
      </c>
      <c r="E537">
        <v>1.0003</v>
      </c>
    </row>
    <row r="538" spans="1:5" x14ac:dyDescent="0.25">
      <c r="A538" t="s">
        <v>602</v>
      </c>
      <c r="B538" t="s">
        <v>608</v>
      </c>
      <c r="C538">
        <v>1.3976999999999999</v>
      </c>
      <c r="D538">
        <v>1.2358</v>
      </c>
      <c r="E538">
        <v>0.77300000000000002</v>
      </c>
    </row>
    <row r="539" spans="1:5" x14ac:dyDescent="0.25">
      <c r="A539" t="s">
        <v>602</v>
      </c>
      <c r="B539" t="s">
        <v>609</v>
      </c>
      <c r="C539">
        <v>1.3976999999999999</v>
      </c>
      <c r="D539">
        <v>0.82279999999999998</v>
      </c>
      <c r="E539">
        <v>0.94469999999999998</v>
      </c>
    </row>
    <row r="540" spans="1:5" x14ac:dyDescent="0.25">
      <c r="A540" t="s">
        <v>602</v>
      </c>
      <c r="B540" t="s">
        <v>610</v>
      </c>
      <c r="C540">
        <v>1.3976999999999999</v>
      </c>
      <c r="D540">
        <v>0.58919999999999995</v>
      </c>
      <c r="E540">
        <v>1.0003</v>
      </c>
    </row>
    <row r="541" spans="1:5" x14ac:dyDescent="0.25">
      <c r="A541" t="s">
        <v>602</v>
      </c>
      <c r="B541" t="s">
        <v>611</v>
      </c>
      <c r="C541">
        <v>1.3976999999999999</v>
      </c>
      <c r="D541">
        <v>0.96799999999999997</v>
      </c>
      <c r="E541">
        <v>1.2782</v>
      </c>
    </row>
    <row r="542" spans="1:5" x14ac:dyDescent="0.25">
      <c r="A542" t="s">
        <v>602</v>
      </c>
      <c r="B542" t="s">
        <v>612</v>
      </c>
      <c r="C542">
        <v>1.3976999999999999</v>
      </c>
      <c r="D542">
        <v>0.97909999999999997</v>
      </c>
      <c r="E542">
        <v>0.89500000000000002</v>
      </c>
    </row>
    <row r="543" spans="1:5" x14ac:dyDescent="0.25">
      <c r="A543" t="s">
        <v>602</v>
      </c>
      <c r="B543" t="s">
        <v>613</v>
      </c>
      <c r="C543">
        <v>1.3976999999999999</v>
      </c>
      <c r="D543">
        <v>0.6734</v>
      </c>
      <c r="E543">
        <v>1.2782</v>
      </c>
    </row>
    <row r="544" spans="1:5" x14ac:dyDescent="0.25">
      <c r="A544" t="s">
        <v>602</v>
      </c>
      <c r="B544" t="s">
        <v>614</v>
      </c>
      <c r="C544">
        <v>1.3976999999999999</v>
      </c>
      <c r="D544">
        <v>0.85170000000000001</v>
      </c>
      <c r="E544">
        <v>0.98970000000000002</v>
      </c>
    </row>
    <row r="545" spans="1:5" x14ac:dyDescent="0.25">
      <c r="A545" t="s">
        <v>602</v>
      </c>
      <c r="B545" t="s">
        <v>615</v>
      </c>
      <c r="C545">
        <v>1.3976999999999999</v>
      </c>
      <c r="D545">
        <v>0.93010000000000004</v>
      </c>
      <c r="E545">
        <v>0.89749999999999996</v>
      </c>
    </row>
    <row r="546" spans="1:5" x14ac:dyDescent="0.25">
      <c r="A546" t="s">
        <v>602</v>
      </c>
      <c r="B546" t="s">
        <v>616</v>
      </c>
      <c r="C546">
        <v>1.3976999999999999</v>
      </c>
      <c r="D546">
        <v>1.1783999999999999</v>
      </c>
      <c r="E546">
        <v>0.94469999999999998</v>
      </c>
    </row>
    <row r="547" spans="1:5" x14ac:dyDescent="0.25">
      <c r="A547" t="s">
        <v>602</v>
      </c>
      <c r="B547" t="s">
        <v>617</v>
      </c>
      <c r="C547">
        <v>1.3976999999999999</v>
      </c>
      <c r="D547">
        <v>1.2683</v>
      </c>
      <c r="E547">
        <v>0.73</v>
      </c>
    </row>
    <row r="548" spans="1:5" x14ac:dyDescent="0.25">
      <c r="A548" t="s">
        <v>602</v>
      </c>
      <c r="B548" t="s">
        <v>618</v>
      </c>
      <c r="C548">
        <v>1.3976999999999999</v>
      </c>
      <c r="D548">
        <v>1.3513999999999999</v>
      </c>
      <c r="E548">
        <v>1.1022000000000001</v>
      </c>
    </row>
    <row r="549" spans="1:5" x14ac:dyDescent="0.25">
      <c r="A549" t="s">
        <v>602</v>
      </c>
      <c r="B549" t="s">
        <v>619</v>
      </c>
      <c r="C549">
        <v>1.3976999999999999</v>
      </c>
      <c r="D549">
        <v>1.0544</v>
      </c>
      <c r="E549">
        <v>1.1933</v>
      </c>
    </row>
    <row r="550" spans="1:5" x14ac:dyDescent="0.25">
      <c r="A550" t="s">
        <v>602</v>
      </c>
      <c r="B550" t="s">
        <v>620</v>
      </c>
      <c r="C550">
        <v>1.3976999999999999</v>
      </c>
      <c r="D550">
        <v>1.0731999999999999</v>
      </c>
      <c r="E550">
        <v>0.6613</v>
      </c>
    </row>
    <row r="551" spans="1:5" x14ac:dyDescent="0.25">
      <c r="A551" t="s">
        <v>621</v>
      </c>
      <c r="B551" t="s">
        <v>622</v>
      </c>
      <c r="C551">
        <v>1.8332999999999999</v>
      </c>
      <c r="D551">
        <v>1.3389</v>
      </c>
      <c r="E551">
        <v>0.7238</v>
      </c>
    </row>
    <row r="552" spans="1:5" x14ac:dyDescent="0.25">
      <c r="A552" t="s">
        <v>621</v>
      </c>
      <c r="B552" t="s">
        <v>623</v>
      </c>
      <c r="C552">
        <v>1.8332999999999999</v>
      </c>
      <c r="D552">
        <v>0.81820000000000004</v>
      </c>
      <c r="E552">
        <v>1.3534999999999999</v>
      </c>
    </row>
    <row r="553" spans="1:5" x14ac:dyDescent="0.25">
      <c r="A553" t="s">
        <v>621</v>
      </c>
      <c r="B553" t="s">
        <v>624</v>
      </c>
      <c r="C553">
        <v>1.8332999999999999</v>
      </c>
      <c r="D553">
        <v>1.0364</v>
      </c>
      <c r="E553">
        <v>0.87580000000000002</v>
      </c>
    </row>
    <row r="554" spans="1:5" x14ac:dyDescent="0.25">
      <c r="A554" t="s">
        <v>621</v>
      </c>
      <c r="B554" t="s">
        <v>625</v>
      </c>
      <c r="C554">
        <v>1.8332999999999999</v>
      </c>
      <c r="D554">
        <v>1.0412999999999999</v>
      </c>
      <c r="E554">
        <v>0.57899999999999996</v>
      </c>
    </row>
    <row r="555" spans="1:5" x14ac:dyDescent="0.25">
      <c r="A555" t="s">
        <v>621</v>
      </c>
      <c r="B555" t="s">
        <v>626</v>
      </c>
      <c r="C555">
        <v>1.8332999999999999</v>
      </c>
      <c r="D555">
        <v>0.76370000000000005</v>
      </c>
      <c r="E555">
        <v>0.95540000000000003</v>
      </c>
    </row>
    <row r="556" spans="1:5" x14ac:dyDescent="0.25">
      <c r="A556" t="s">
        <v>621</v>
      </c>
      <c r="B556" t="s">
        <v>627</v>
      </c>
      <c r="C556">
        <v>1.8332999999999999</v>
      </c>
      <c r="D556">
        <v>0.64459999999999995</v>
      </c>
      <c r="E556">
        <v>1.0857000000000001</v>
      </c>
    </row>
    <row r="557" spans="1:5" x14ac:dyDescent="0.25">
      <c r="A557" t="s">
        <v>621</v>
      </c>
      <c r="B557" t="s">
        <v>628</v>
      </c>
      <c r="C557">
        <v>1.8332999999999999</v>
      </c>
      <c r="D557">
        <v>1.8</v>
      </c>
      <c r="E557">
        <v>0.87580000000000002</v>
      </c>
    </row>
    <row r="558" spans="1:5" x14ac:dyDescent="0.25">
      <c r="A558" t="s">
        <v>621</v>
      </c>
      <c r="B558" t="s">
        <v>629</v>
      </c>
      <c r="C558">
        <v>1.8332999999999999</v>
      </c>
      <c r="D558">
        <v>1.0364</v>
      </c>
      <c r="E558">
        <v>1.3534999999999999</v>
      </c>
    </row>
    <row r="559" spans="1:5" x14ac:dyDescent="0.25">
      <c r="A559" t="s">
        <v>621</v>
      </c>
      <c r="B559" t="s">
        <v>630</v>
      </c>
      <c r="C559">
        <v>1.8332999999999999</v>
      </c>
      <c r="D559">
        <v>1.4181999999999999</v>
      </c>
      <c r="E559">
        <v>0.87580000000000002</v>
      </c>
    </row>
    <row r="560" spans="1:5" x14ac:dyDescent="0.25">
      <c r="A560" t="s">
        <v>621</v>
      </c>
      <c r="B560" t="s">
        <v>631</v>
      </c>
      <c r="C560">
        <v>1.8332999999999999</v>
      </c>
      <c r="D560">
        <v>0.69420000000000004</v>
      </c>
      <c r="E560">
        <v>1.0133000000000001</v>
      </c>
    </row>
    <row r="561" spans="1:5" x14ac:dyDescent="0.25">
      <c r="A561" t="s">
        <v>621</v>
      </c>
      <c r="B561" t="s">
        <v>632</v>
      </c>
      <c r="C561">
        <v>1.8332999999999999</v>
      </c>
      <c r="D561">
        <v>0.69420000000000004</v>
      </c>
      <c r="E561">
        <v>0.7238</v>
      </c>
    </row>
    <row r="562" spans="1:5" x14ac:dyDescent="0.25">
      <c r="A562" t="s">
        <v>621</v>
      </c>
      <c r="B562" t="s">
        <v>633</v>
      </c>
      <c r="C562">
        <v>1.8332999999999999</v>
      </c>
      <c r="D562">
        <v>0.54549999999999998</v>
      </c>
      <c r="E562">
        <v>1.4476</v>
      </c>
    </row>
    <row r="563" spans="1:5" x14ac:dyDescent="0.25">
      <c r="A563" t="s">
        <v>621</v>
      </c>
      <c r="B563" t="s">
        <v>634</v>
      </c>
      <c r="C563">
        <v>1.8332999999999999</v>
      </c>
      <c r="D563">
        <v>1.3636999999999999</v>
      </c>
      <c r="E563">
        <v>0.63690000000000002</v>
      </c>
    </row>
    <row r="564" spans="1:5" x14ac:dyDescent="0.25">
      <c r="A564" t="s">
        <v>621</v>
      </c>
      <c r="B564" t="s">
        <v>635</v>
      </c>
      <c r="C564">
        <v>1.8332999999999999</v>
      </c>
      <c r="D564">
        <v>0.65459999999999996</v>
      </c>
      <c r="E564">
        <v>1.4331</v>
      </c>
    </row>
    <row r="565" spans="1:5" x14ac:dyDescent="0.25">
      <c r="A565" t="s">
        <v>621</v>
      </c>
      <c r="B565" t="s">
        <v>636</v>
      </c>
      <c r="C565">
        <v>1.8332999999999999</v>
      </c>
      <c r="D565">
        <v>1.0412999999999999</v>
      </c>
      <c r="E565">
        <v>0.86860000000000004</v>
      </c>
    </row>
    <row r="566" spans="1:5" x14ac:dyDescent="0.25">
      <c r="A566" t="s">
        <v>621</v>
      </c>
      <c r="B566" t="s">
        <v>637</v>
      </c>
      <c r="C566">
        <v>1.8332999999999999</v>
      </c>
      <c r="D566">
        <v>1.1900999999999999</v>
      </c>
      <c r="E566">
        <v>1.2304999999999999</v>
      </c>
    </row>
    <row r="567" spans="1:5" x14ac:dyDescent="0.25">
      <c r="A567" t="s">
        <v>638</v>
      </c>
      <c r="B567" t="s">
        <v>639</v>
      </c>
      <c r="C567">
        <v>1.6092</v>
      </c>
      <c r="D567">
        <v>1.2428999999999999</v>
      </c>
      <c r="E567">
        <v>1.7228000000000001</v>
      </c>
    </row>
    <row r="568" spans="1:5" x14ac:dyDescent="0.25">
      <c r="A568" t="s">
        <v>638</v>
      </c>
      <c r="B568" t="s">
        <v>640</v>
      </c>
      <c r="C568">
        <v>1.6092</v>
      </c>
      <c r="D568">
        <v>0.87</v>
      </c>
      <c r="E568">
        <v>1.0337000000000001</v>
      </c>
    </row>
    <row r="569" spans="1:5" x14ac:dyDescent="0.25">
      <c r="A569" t="s">
        <v>638</v>
      </c>
      <c r="B569" t="s">
        <v>641</v>
      </c>
      <c r="C569">
        <v>1.6092</v>
      </c>
      <c r="D569">
        <v>0.8286</v>
      </c>
      <c r="E569">
        <v>0.71779999999999999</v>
      </c>
    </row>
    <row r="570" spans="1:5" x14ac:dyDescent="0.25">
      <c r="A570" t="s">
        <v>638</v>
      </c>
      <c r="B570" t="s">
        <v>642</v>
      </c>
      <c r="C570">
        <v>1.6092</v>
      </c>
      <c r="D570">
        <v>1.45</v>
      </c>
      <c r="E570">
        <v>0.14360000000000001</v>
      </c>
    </row>
    <row r="571" spans="1:5" x14ac:dyDescent="0.25">
      <c r="A571" t="s">
        <v>638</v>
      </c>
      <c r="B571" t="s">
        <v>643</v>
      </c>
      <c r="C571">
        <v>1.6092</v>
      </c>
      <c r="D571">
        <v>1.2428999999999999</v>
      </c>
      <c r="E571">
        <v>0.51680000000000004</v>
      </c>
    </row>
    <row r="572" spans="1:5" x14ac:dyDescent="0.25">
      <c r="A572" t="s">
        <v>638</v>
      </c>
      <c r="B572" t="s">
        <v>644</v>
      </c>
      <c r="C572">
        <v>1.6092</v>
      </c>
      <c r="D572">
        <v>0.62139999999999995</v>
      </c>
      <c r="E572">
        <v>2.4119000000000002</v>
      </c>
    </row>
    <row r="573" spans="1:5" x14ac:dyDescent="0.25">
      <c r="A573" t="s">
        <v>638</v>
      </c>
      <c r="B573" t="s">
        <v>645</v>
      </c>
      <c r="C573">
        <v>1.6092</v>
      </c>
      <c r="D573">
        <v>1.2428999999999999</v>
      </c>
      <c r="E573">
        <v>1.1485000000000001</v>
      </c>
    </row>
    <row r="574" spans="1:5" x14ac:dyDescent="0.25">
      <c r="A574" t="s">
        <v>638</v>
      </c>
      <c r="B574" t="s">
        <v>646</v>
      </c>
      <c r="C574">
        <v>1.6092</v>
      </c>
      <c r="D574">
        <v>1.0357000000000001</v>
      </c>
      <c r="E574">
        <v>1.7228000000000001</v>
      </c>
    </row>
    <row r="575" spans="1:5" x14ac:dyDescent="0.25">
      <c r="A575" t="s">
        <v>638</v>
      </c>
      <c r="B575" t="s">
        <v>647</v>
      </c>
      <c r="C575">
        <v>1.6092</v>
      </c>
      <c r="D575">
        <v>1.4914000000000001</v>
      </c>
      <c r="E575">
        <v>0.51680000000000004</v>
      </c>
    </row>
    <row r="576" spans="1:5" x14ac:dyDescent="0.25">
      <c r="A576" t="s">
        <v>638</v>
      </c>
      <c r="B576" t="s">
        <v>648</v>
      </c>
      <c r="C576">
        <v>1.6092</v>
      </c>
      <c r="D576">
        <v>0.87</v>
      </c>
      <c r="E576">
        <v>0.68910000000000005</v>
      </c>
    </row>
    <row r="577" spans="1:5" x14ac:dyDescent="0.25">
      <c r="A577" t="s">
        <v>638</v>
      </c>
      <c r="B577" t="s">
        <v>649</v>
      </c>
      <c r="C577">
        <v>1.6092</v>
      </c>
      <c r="D577">
        <v>1.45</v>
      </c>
      <c r="E577">
        <v>1.1485000000000001</v>
      </c>
    </row>
    <row r="578" spans="1:5" x14ac:dyDescent="0.25">
      <c r="A578" t="s">
        <v>638</v>
      </c>
      <c r="B578" t="s">
        <v>650</v>
      </c>
      <c r="C578">
        <v>1.6092</v>
      </c>
      <c r="D578">
        <v>0.87</v>
      </c>
      <c r="E578">
        <v>0.68910000000000005</v>
      </c>
    </row>
    <row r="579" spans="1:5" x14ac:dyDescent="0.25">
      <c r="A579" t="s">
        <v>638</v>
      </c>
      <c r="B579" t="s">
        <v>651</v>
      </c>
      <c r="C579">
        <v>1.6092</v>
      </c>
      <c r="D579">
        <v>0.62139999999999995</v>
      </c>
      <c r="E579">
        <v>1.0337000000000001</v>
      </c>
    </row>
    <row r="580" spans="1:5" x14ac:dyDescent="0.25">
      <c r="A580" t="s">
        <v>638</v>
      </c>
      <c r="B580" t="s">
        <v>652</v>
      </c>
      <c r="C580">
        <v>1.6092</v>
      </c>
      <c r="D580">
        <v>0.99429999999999996</v>
      </c>
      <c r="E580">
        <v>1.5505</v>
      </c>
    </row>
    <row r="581" spans="1:5" x14ac:dyDescent="0.25">
      <c r="A581" t="s">
        <v>638</v>
      </c>
      <c r="B581" t="s">
        <v>653</v>
      </c>
      <c r="C581">
        <v>1.6092</v>
      </c>
      <c r="D581">
        <v>0.24859999999999999</v>
      </c>
      <c r="E581">
        <v>1.0337000000000001</v>
      </c>
    </row>
    <row r="582" spans="1:5" x14ac:dyDescent="0.25">
      <c r="A582" t="s">
        <v>638</v>
      </c>
      <c r="B582" t="s">
        <v>654</v>
      </c>
      <c r="C582">
        <v>1.6092</v>
      </c>
      <c r="D582">
        <v>0.87</v>
      </c>
      <c r="E582">
        <v>0.86140000000000005</v>
      </c>
    </row>
    <row r="583" spans="1:5" x14ac:dyDescent="0.25">
      <c r="A583" t="s">
        <v>638</v>
      </c>
      <c r="B583" t="s">
        <v>655</v>
      </c>
      <c r="C583">
        <v>1.6092</v>
      </c>
      <c r="D583">
        <v>1.3982000000000001</v>
      </c>
      <c r="E583">
        <v>0.21540000000000001</v>
      </c>
    </row>
    <row r="584" spans="1:5" x14ac:dyDescent="0.25">
      <c r="A584" t="s">
        <v>638</v>
      </c>
      <c r="B584" t="s">
        <v>656</v>
      </c>
      <c r="C584">
        <v>1.6092</v>
      </c>
      <c r="D584">
        <v>0.99429999999999996</v>
      </c>
      <c r="E584">
        <v>1.0337000000000001</v>
      </c>
    </row>
    <row r="585" spans="1:5" x14ac:dyDescent="0.25">
      <c r="A585" t="s">
        <v>657</v>
      </c>
      <c r="B585" t="s">
        <v>658</v>
      </c>
      <c r="C585">
        <v>1.25</v>
      </c>
      <c r="D585">
        <v>0.64</v>
      </c>
      <c r="E585">
        <v>1.6649</v>
      </c>
    </row>
    <row r="586" spans="1:5" x14ac:dyDescent="0.25">
      <c r="A586" t="s">
        <v>657</v>
      </c>
      <c r="B586" t="s">
        <v>659</v>
      </c>
      <c r="C586">
        <v>1.25</v>
      </c>
      <c r="D586">
        <v>1.6</v>
      </c>
      <c r="E586">
        <v>0.79279999999999995</v>
      </c>
    </row>
    <row r="587" spans="1:5" x14ac:dyDescent="0.25">
      <c r="A587" t="s">
        <v>657</v>
      </c>
      <c r="B587" t="s">
        <v>660</v>
      </c>
      <c r="C587">
        <v>1.25</v>
      </c>
      <c r="D587">
        <v>0.96</v>
      </c>
      <c r="E587">
        <v>0.95140000000000002</v>
      </c>
    </row>
    <row r="588" spans="1:5" x14ac:dyDescent="0.25">
      <c r="A588" t="s">
        <v>657</v>
      </c>
      <c r="B588" t="s">
        <v>661</v>
      </c>
      <c r="C588">
        <v>1.25</v>
      </c>
      <c r="D588">
        <v>1.2</v>
      </c>
      <c r="E588">
        <v>1.982</v>
      </c>
    </row>
    <row r="589" spans="1:5" x14ac:dyDescent="0.25">
      <c r="A589" t="s">
        <v>657</v>
      </c>
      <c r="B589" t="s">
        <v>662</v>
      </c>
      <c r="C589">
        <v>1.25</v>
      </c>
      <c r="D589">
        <v>2.08</v>
      </c>
      <c r="E589">
        <v>0.23780000000000001</v>
      </c>
    </row>
    <row r="590" spans="1:5" x14ac:dyDescent="0.25">
      <c r="A590" t="s">
        <v>657</v>
      </c>
      <c r="B590" t="s">
        <v>663</v>
      </c>
      <c r="C590">
        <v>1.25</v>
      </c>
      <c r="D590">
        <v>0.16</v>
      </c>
      <c r="E590">
        <v>0.71350000000000002</v>
      </c>
    </row>
    <row r="591" spans="1:5" x14ac:dyDescent="0.25">
      <c r="A591" t="s">
        <v>657</v>
      </c>
      <c r="B591" t="s">
        <v>664</v>
      </c>
      <c r="C591">
        <v>1.25</v>
      </c>
      <c r="D591">
        <v>0.64</v>
      </c>
      <c r="E591">
        <v>0.95140000000000002</v>
      </c>
    </row>
    <row r="592" spans="1:5" x14ac:dyDescent="0.25">
      <c r="A592" t="s">
        <v>657</v>
      </c>
      <c r="B592" t="s">
        <v>665</v>
      </c>
      <c r="C592">
        <v>1.25</v>
      </c>
      <c r="D592">
        <v>0.5333</v>
      </c>
      <c r="E592">
        <v>0.99099999999999999</v>
      </c>
    </row>
    <row r="593" spans="1:5" x14ac:dyDescent="0.25">
      <c r="A593" t="s">
        <v>657</v>
      </c>
      <c r="B593" t="s">
        <v>666</v>
      </c>
      <c r="C593">
        <v>1.25</v>
      </c>
      <c r="D593">
        <v>2.56</v>
      </c>
      <c r="E593">
        <v>1.1892</v>
      </c>
    </row>
    <row r="594" spans="1:5" x14ac:dyDescent="0.25">
      <c r="A594" t="s">
        <v>657</v>
      </c>
      <c r="B594" t="s">
        <v>667</v>
      </c>
      <c r="C594">
        <v>1.25</v>
      </c>
      <c r="D594">
        <v>1.3332999999999999</v>
      </c>
      <c r="E594">
        <v>0.59460000000000002</v>
      </c>
    </row>
    <row r="595" spans="1:5" x14ac:dyDescent="0.25">
      <c r="A595" t="s">
        <v>657</v>
      </c>
      <c r="B595" t="s">
        <v>668</v>
      </c>
      <c r="C595">
        <v>1.25</v>
      </c>
      <c r="D595">
        <v>0.5333</v>
      </c>
      <c r="E595">
        <v>1.1892</v>
      </c>
    </row>
    <row r="596" spans="1:5" x14ac:dyDescent="0.25">
      <c r="A596" t="s">
        <v>657</v>
      </c>
      <c r="B596" t="s">
        <v>669</v>
      </c>
      <c r="C596">
        <v>1.25</v>
      </c>
      <c r="D596">
        <v>0.16</v>
      </c>
      <c r="E596">
        <v>0.95140000000000002</v>
      </c>
    </row>
    <row r="597" spans="1:5" x14ac:dyDescent="0.25">
      <c r="A597" t="s">
        <v>657</v>
      </c>
      <c r="B597" t="s">
        <v>670</v>
      </c>
      <c r="C597">
        <v>1.25</v>
      </c>
      <c r="D597">
        <v>0.8</v>
      </c>
      <c r="E597">
        <v>1.3874</v>
      </c>
    </row>
    <row r="598" spans="1:5" x14ac:dyDescent="0.25">
      <c r="A598" t="s">
        <v>657</v>
      </c>
      <c r="B598" t="s">
        <v>671</v>
      </c>
      <c r="C598">
        <v>1.25</v>
      </c>
      <c r="D598">
        <v>0.32</v>
      </c>
      <c r="E598">
        <v>0.95140000000000002</v>
      </c>
    </row>
    <row r="599" spans="1:5" x14ac:dyDescent="0.25">
      <c r="A599" t="s">
        <v>657</v>
      </c>
      <c r="B599" t="s">
        <v>672</v>
      </c>
      <c r="C599">
        <v>1.25</v>
      </c>
      <c r="D599">
        <v>1.6</v>
      </c>
      <c r="E599">
        <v>0.59460000000000002</v>
      </c>
    </row>
    <row r="600" spans="1:5" x14ac:dyDescent="0.25">
      <c r="A600" t="s">
        <v>657</v>
      </c>
      <c r="B600" t="s">
        <v>673</v>
      </c>
      <c r="C600">
        <v>1.25</v>
      </c>
      <c r="D600">
        <v>0.8</v>
      </c>
      <c r="E600">
        <v>0.79279999999999995</v>
      </c>
    </row>
    <row r="601" spans="1:5" x14ac:dyDescent="0.25">
      <c r="A601" t="s">
        <v>674</v>
      </c>
      <c r="B601" t="s">
        <v>675</v>
      </c>
      <c r="C601">
        <v>1.3125</v>
      </c>
      <c r="D601">
        <v>0.76190000000000002</v>
      </c>
      <c r="E601">
        <v>1.1667000000000001</v>
      </c>
    </row>
    <row r="602" spans="1:5" x14ac:dyDescent="0.25">
      <c r="A602" t="s">
        <v>674</v>
      </c>
      <c r="B602" t="s">
        <v>676</v>
      </c>
      <c r="C602">
        <v>1.3125</v>
      </c>
      <c r="D602">
        <v>0.76190000000000002</v>
      </c>
      <c r="E602">
        <v>1.1667000000000001</v>
      </c>
    </row>
    <row r="603" spans="1:5" x14ac:dyDescent="0.25">
      <c r="A603" t="s">
        <v>674</v>
      </c>
      <c r="B603" t="s">
        <v>677</v>
      </c>
      <c r="C603">
        <v>1.3125</v>
      </c>
      <c r="D603">
        <v>0.76190000000000002</v>
      </c>
      <c r="E603">
        <v>0.33329999999999999</v>
      </c>
    </row>
    <row r="604" spans="1:5" x14ac:dyDescent="0.25">
      <c r="A604" t="s">
        <v>674</v>
      </c>
      <c r="B604" t="s">
        <v>678</v>
      </c>
      <c r="C604">
        <v>1.3125</v>
      </c>
      <c r="D604">
        <v>0.9143</v>
      </c>
      <c r="E604">
        <v>0.83330000000000004</v>
      </c>
    </row>
    <row r="605" spans="1:5" x14ac:dyDescent="0.25">
      <c r="A605" t="s">
        <v>674</v>
      </c>
      <c r="B605" t="s">
        <v>679</v>
      </c>
      <c r="C605">
        <v>1.3125</v>
      </c>
      <c r="D605">
        <v>1.1429</v>
      </c>
      <c r="E605">
        <v>1.0417000000000001</v>
      </c>
    </row>
    <row r="606" spans="1:5" x14ac:dyDescent="0.25">
      <c r="A606" t="s">
        <v>674</v>
      </c>
      <c r="B606" t="s">
        <v>680</v>
      </c>
      <c r="C606">
        <v>1.3125</v>
      </c>
      <c r="D606">
        <v>0.76190000000000002</v>
      </c>
      <c r="E606">
        <v>2</v>
      </c>
    </row>
    <row r="607" spans="1:5" x14ac:dyDescent="0.25">
      <c r="A607" t="s">
        <v>674</v>
      </c>
      <c r="B607" t="s">
        <v>681</v>
      </c>
      <c r="C607">
        <v>1.3125</v>
      </c>
      <c r="D607">
        <v>0.60950000000000004</v>
      </c>
      <c r="E607">
        <v>1</v>
      </c>
    </row>
    <row r="608" spans="1:5" x14ac:dyDescent="0.25">
      <c r="A608" t="s">
        <v>674</v>
      </c>
      <c r="B608" t="s">
        <v>682</v>
      </c>
      <c r="C608">
        <v>1.3125</v>
      </c>
      <c r="D608">
        <v>1.5238</v>
      </c>
      <c r="E608">
        <v>0.625</v>
      </c>
    </row>
    <row r="609" spans="1:5" x14ac:dyDescent="0.25">
      <c r="A609" t="s">
        <v>674</v>
      </c>
      <c r="B609" t="s">
        <v>683</v>
      </c>
      <c r="C609">
        <v>1.3125</v>
      </c>
      <c r="D609">
        <v>1.3714</v>
      </c>
      <c r="E609">
        <v>0.83330000000000004</v>
      </c>
    </row>
    <row r="610" spans="1:5" x14ac:dyDescent="0.25">
      <c r="A610" t="s">
        <v>674</v>
      </c>
      <c r="B610" t="s">
        <v>684</v>
      </c>
      <c r="C610">
        <v>1.3125</v>
      </c>
      <c r="D610">
        <v>0.76190000000000002</v>
      </c>
      <c r="E610">
        <v>1.5</v>
      </c>
    </row>
    <row r="611" spans="1:5" x14ac:dyDescent="0.25">
      <c r="A611" t="s">
        <v>674</v>
      </c>
      <c r="B611" t="s">
        <v>685</v>
      </c>
      <c r="C611">
        <v>1.3125</v>
      </c>
      <c r="D611">
        <v>1.1429</v>
      </c>
      <c r="E611">
        <v>0.83330000000000004</v>
      </c>
    </row>
    <row r="612" spans="1:5" x14ac:dyDescent="0.25">
      <c r="A612" t="s">
        <v>674</v>
      </c>
      <c r="B612" t="s">
        <v>686</v>
      </c>
      <c r="C612">
        <v>1.3125</v>
      </c>
      <c r="D612">
        <v>1.5238</v>
      </c>
      <c r="E612">
        <v>0.41670000000000001</v>
      </c>
    </row>
    <row r="613" spans="1:5" x14ac:dyDescent="0.25">
      <c r="A613" t="s">
        <v>674</v>
      </c>
      <c r="B613" t="s">
        <v>687</v>
      </c>
      <c r="C613">
        <v>1.3125</v>
      </c>
      <c r="D613">
        <v>1.2190000000000001</v>
      </c>
      <c r="E613">
        <v>0.83330000000000004</v>
      </c>
    </row>
    <row r="614" spans="1:5" x14ac:dyDescent="0.25">
      <c r="A614" t="s">
        <v>674</v>
      </c>
      <c r="B614" t="s">
        <v>688</v>
      </c>
      <c r="C614">
        <v>1.3125</v>
      </c>
      <c r="D614">
        <v>1.0159</v>
      </c>
      <c r="E614">
        <v>1.3889</v>
      </c>
    </row>
    <row r="615" spans="1:5" x14ac:dyDescent="0.25">
      <c r="A615" t="s">
        <v>674</v>
      </c>
      <c r="B615" t="s">
        <v>689</v>
      </c>
      <c r="C615">
        <v>1.3125</v>
      </c>
      <c r="D615">
        <v>0.50790000000000002</v>
      </c>
      <c r="E615">
        <v>0.83330000000000004</v>
      </c>
    </row>
    <row r="616" spans="1:5" x14ac:dyDescent="0.25">
      <c r="A616" t="s">
        <v>674</v>
      </c>
      <c r="B616" t="s">
        <v>690</v>
      </c>
      <c r="C616">
        <v>1.3125</v>
      </c>
      <c r="D616">
        <v>1.5238</v>
      </c>
      <c r="E616">
        <v>1</v>
      </c>
    </row>
    <row r="617" spans="1:5" x14ac:dyDescent="0.25">
      <c r="A617" t="s">
        <v>691</v>
      </c>
      <c r="B617" t="s">
        <v>692</v>
      </c>
      <c r="C617">
        <v>1.4943</v>
      </c>
      <c r="D617">
        <v>1.1711</v>
      </c>
      <c r="E617">
        <v>0.47820000000000001</v>
      </c>
    </row>
    <row r="618" spans="1:5" x14ac:dyDescent="0.25">
      <c r="A618" t="s">
        <v>691</v>
      </c>
      <c r="B618" t="s">
        <v>693</v>
      </c>
      <c r="C618">
        <v>1.4943</v>
      </c>
      <c r="D618">
        <v>1.0038</v>
      </c>
      <c r="E618">
        <v>1.2434000000000001</v>
      </c>
    </row>
    <row r="619" spans="1:5" x14ac:dyDescent="0.25">
      <c r="A619" t="s">
        <v>691</v>
      </c>
      <c r="B619" t="s">
        <v>694</v>
      </c>
      <c r="C619">
        <v>1.4943</v>
      </c>
      <c r="D619">
        <v>1.4601</v>
      </c>
      <c r="E619">
        <v>0.86950000000000005</v>
      </c>
    </row>
    <row r="620" spans="1:5" x14ac:dyDescent="0.25">
      <c r="A620" t="s">
        <v>691</v>
      </c>
      <c r="B620" t="s">
        <v>695</v>
      </c>
      <c r="C620">
        <v>1.4943</v>
      </c>
      <c r="D620">
        <v>1.1711</v>
      </c>
      <c r="E620">
        <v>1.0362</v>
      </c>
    </row>
    <row r="621" spans="1:5" x14ac:dyDescent="0.25">
      <c r="A621" t="s">
        <v>691</v>
      </c>
      <c r="B621" t="s">
        <v>696</v>
      </c>
      <c r="C621">
        <v>1.4943</v>
      </c>
      <c r="D621">
        <v>0.85170000000000001</v>
      </c>
      <c r="E621">
        <v>1.3043</v>
      </c>
    </row>
    <row r="622" spans="1:5" x14ac:dyDescent="0.25">
      <c r="A622" t="s">
        <v>691</v>
      </c>
      <c r="B622" t="s">
        <v>697</v>
      </c>
      <c r="C622">
        <v>1.4943</v>
      </c>
      <c r="D622">
        <v>1.2715000000000001</v>
      </c>
      <c r="E622">
        <v>1.2434000000000001</v>
      </c>
    </row>
    <row r="623" spans="1:5" x14ac:dyDescent="0.25">
      <c r="A623" t="s">
        <v>691</v>
      </c>
      <c r="B623" t="s">
        <v>698</v>
      </c>
      <c r="C623">
        <v>1.4943</v>
      </c>
      <c r="D623">
        <v>0.48670000000000002</v>
      </c>
      <c r="E623">
        <v>0.60870000000000002</v>
      </c>
    </row>
    <row r="624" spans="1:5" x14ac:dyDescent="0.25">
      <c r="A624" t="s">
        <v>691</v>
      </c>
      <c r="B624" t="s">
        <v>699</v>
      </c>
      <c r="C624">
        <v>1.4943</v>
      </c>
      <c r="D624">
        <v>1.3384</v>
      </c>
      <c r="E624">
        <v>0.95650000000000002</v>
      </c>
    </row>
    <row r="625" spans="1:5" x14ac:dyDescent="0.25">
      <c r="A625" t="s">
        <v>691</v>
      </c>
      <c r="B625" t="s">
        <v>700</v>
      </c>
      <c r="C625">
        <v>1.4943</v>
      </c>
      <c r="D625">
        <v>0.83650000000000002</v>
      </c>
      <c r="E625">
        <v>0.95650000000000002</v>
      </c>
    </row>
    <row r="626" spans="1:5" x14ac:dyDescent="0.25">
      <c r="A626" t="s">
        <v>691</v>
      </c>
      <c r="B626" t="s">
        <v>701</v>
      </c>
      <c r="C626">
        <v>1.4943</v>
      </c>
      <c r="D626">
        <v>1.5615000000000001</v>
      </c>
      <c r="E626">
        <v>1.1158999999999999</v>
      </c>
    </row>
    <row r="627" spans="1:5" x14ac:dyDescent="0.25">
      <c r="A627" t="s">
        <v>691</v>
      </c>
      <c r="B627" t="s">
        <v>702</v>
      </c>
      <c r="C627">
        <v>1.4943</v>
      </c>
      <c r="D627">
        <v>0.46839999999999998</v>
      </c>
      <c r="E627">
        <v>0.47820000000000001</v>
      </c>
    </row>
    <row r="628" spans="1:5" x14ac:dyDescent="0.25">
      <c r="A628" t="s">
        <v>691</v>
      </c>
      <c r="B628" t="s">
        <v>703</v>
      </c>
      <c r="C628">
        <v>1.4943</v>
      </c>
      <c r="D628">
        <v>1.2776000000000001</v>
      </c>
      <c r="E628">
        <v>0.86950000000000005</v>
      </c>
    </row>
    <row r="629" spans="1:5" x14ac:dyDescent="0.25">
      <c r="A629" t="s">
        <v>691</v>
      </c>
      <c r="B629" t="s">
        <v>704</v>
      </c>
      <c r="C629">
        <v>1.4943</v>
      </c>
      <c r="D629">
        <v>0.54749999999999999</v>
      </c>
      <c r="E629">
        <v>1.3912</v>
      </c>
    </row>
    <row r="630" spans="1:5" x14ac:dyDescent="0.25">
      <c r="A630" t="s">
        <v>691</v>
      </c>
      <c r="B630" t="s">
        <v>705</v>
      </c>
      <c r="C630">
        <v>1.4943</v>
      </c>
      <c r="D630">
        <v>1.0342</v>
      </c>
      <c r="E630">
        <v>1.3912</v>
      </c>
    </row>
    <row r="631" spans="1:5" x14ac:dyDescent="0.25">
      <c r="A631" t="s">
        <v>691</v>
      </c>
      <c r="B631" t="s">
        <v>706</v>
      </c>
      <c r="C631">
        <v>1.4943</v>
      </c>
      <c r="D631">
        <v>0.73609999999999998</v>
      </c>
      <c r="E631">
        <v>1.0521</v>
      </c>
    </row>
    <row r="632" spans="1:5" x14ac:dyDescent="0.25">
      <c r="A632" t="s">
        <v>691</v>
      </c>
      <c r="B632" t="s">
        <v>707</v>
      </c>
      <c r="C632">
        <v>1.4943</v>
      </c>
      <c r="D632">
        <v>0.66920000000000002</v>
      </c>
      <c r="E632">
        <v>1.0434000000000001</v>
      </c>
    </row>
    <row r="633" spans="1:5" x14ac:dyDescent="0.25">
      <c r="A633" t="s">
        <v>708</v>
      </c>
      <c r="B633" t="s">
        <v>709</v>
      </c>
      <c r="C633">
        <v>1.6236999999999999</v>
      </c>
      <c r="D633">
        <v>0.92379999999999995</v>
      </c>
      <c r="E633">
        <v>0.69599999999999995</v>
      </c>
    </row>
    <row r="634" spans="1:5" x14ac:dyDescent="0.25">
      <c r="A634" t="s">
        <v>708</v>
      </c>
      <c r="B634" t="s">
        <v>710</v>
      </c>
      <c r="C634">
        <v>1.6236999999999999</v>
      </c>
      <c r="D634">
        <v>0.96779999999999999</v>
      </c>
      <c r="E634">
        <v>1.3919999999999999</v>
      </c>
    </row>
    <row r="635" spans="1:5" x14ac:dyDescent="0.25">
      <c r="A635" t="s">
        <v>708</v>
      </c>
      <c r="B635" t="s">
        <v>711</v>
      </c>
      <c r="C635">
        <v>1.6236999999999999</v>
      </c>
      <c r="D635">
        <v>0.8468</v>
      </c>
      <c r="E635">
        <v>0.99650000000000005</v>
      </c>
    </row>
    <row r="636" spans="1:5" x14ac:dyDescent="0.25">
      <c r="A636" t="s">
        <v>708</v>
      </c>
      <c r="B636" t="s">
        <v>712</v>
      </c>
      <c r="C636">
        <v>1.6236999999999999</v>
      </c>
      <c r="D636">
        <v>1.0998000000000001</v>
      </c>
      <c r="E636">
        <v>1.2021999999999999</v>
      </c>
    </row>
    <row r="637" spans="1:5" x14ac:dyDescent="0.25">
      <c r="A637" t="s">
        <v>708</v>
      </c>
      <c r="B637" t="s">
        <v>713</v>
      </c>
      <c r="C637">
        <v>1.6236999999999999</v>
      </c>
      <c r="D637">
        <v>1.0118</v>
      </c>
      <c r="E637">
        <v>0.69599999999999995</v>
      </c>
    </row>
    <row r="638" spans="1:5" x14ac:dyDescent="0.25">
      <c r="A638" t="s">
        <v>708</v>
      </c>
      <c r="B638" t="s">
        <v>714</v>
      </c>
      <c r="C638">
        <v>1.6236999999999999</v>
      </c>
      <c r="D638">
        <v>1.0895999999999999</v>
      </c>
      <c r="E638">
        <v>1.2264999999999999</v>
      </c>
    </row>
    <row r="639" spans="1:5" x14ac:dyDescent="0.25">
      <c r="A639" t="s">
        <v>708</v>
      </c>
      <c r="B639" t="s">
        <v>715</v>
      </c>
      <c r="C639">
        <v>1.6236999999999999</v>
      </c>
      <c r="D639">
        <v>1.3265</v>
      </c>
      <c r="E639">
        <v>0.74950000000000006</v>
      </c>
    </row>
    <row r="640" spans="1:5" x14ac:dyDescent="0.25">
      <c r="A640" t="s">
        <v>708</v>
      </c>
      <c r="B640" t="s">
        <v>716</v>
      </c>
      <c r="C640">
        <v>1.6236999999999999</v>
      </c>
      <c r="D640">
        <v>0.4738</v>
      </c>
      <c r="E640">
        <v>1.0902000000000001</v>
      </c>
    </row>
    <row r="641" spans="1:5" x14ac:dyDescent="0.25">
      <c r="A641" t="s">
        <v>708</v>
      </c>
      <c r="B641" t="s">
        <v>717</v>
      </c>
      <c r="C641">
        <v>1.6236999999999999</v>
      </c>
      <c r="D641">
        <v>0.87980000000000003</v>
      </c>
      <c r="E641">
        <v>0.94910000000000005</v>
      </c>
    </row>
    <row r="642" spans="1:5" x14ac:dyDescent="0.25">
      <c r="A642" t="s">
        <v>708</v>
      </c>
      <c r="B642" t="s">
        <v>718</v>
      </c>
      <c r="C642">
        <v>1.6236999999999999</v>
      </c>
      <c r="D642">
        <v>0.83579999999999999</v>
      </c>
      <c r="E642">
        <v>1.0755999999999999</v>
      </c>
    </row>
    <row r="643" spans="1:5" x14ac:dyDescent="0.25">
      <c r="A643" t="s">
        <v>708</v>
      </c>
      <c r="B643" t="s">
        <v>719</v>
      </c>
      <c r="C643">
        <v>1.6236999999999999</v>
      </c>
      <c r="D643">
        <v>0.74790000000000001</v>
      </c>
      <c r="E643">
        <v>1.9615</v>
      </c>
    </row>
    <row r="644" spans="1:5" x14ac:dyDescent="0.25">
      <c r="A644" t="s">
        <v>708</v>
      </c>
      <c r="B644" t="s">
        <v>720</v>
      </c>
      <c r="C644">
        <v>1.6236999999999999</v>
      </c>
      <c r="D644">
        <v>1.1878</v>
      </c>
      <c r="E644">
        <v>1.3287</v>
      </c>
    </row>
    <row r="645" spans="1:5" x14ac:dyDescent="0.25">
      <c r="A645" t="s">
        <v>708</v>
      </c>
      <c r="B645" t="s">
        <v>721</v>
      </c>
      <c r="C645">
        <v>1.6236999999999999</v>
      </c>
      <c r="D645">
        <v>0.96779999999999999</v>
      </c>
      <c r="E645">
        <v>1.0124</v>
      </c>
    </row>
    <row r="646" spans="1:5" x14ac:dyDescent="0.25">
      <c r="A646" t="s">
        <v>708</v>
      </c>
      <c r="B646" t="s">
        <v>722</v>
      </c>
      <c r="C646">
        <v>1.6236999999999999</v>
      </c>
      <c r="D646">
        <v>0.79179999999999995</v>
      </c>
      <c r="E646">
        <v>0.63270000000000004</v>
      </c>
    </row>
    <row r="647" spans="1:5" x14ac:dyDescent="0.25">
      <c r="A647" t="s">
        <v>708</v>
      </c>
      <c r="B647" t="s">
        <v>723</v>
      </c>
      <c r="C647">
        <v>1.6236999999999999</v>
      </c>
      <c r="D647">
        <v>1.3549</v>
      </c>
      <c r="E647">
        <v>0.94489999999999996</v>
      </c>
    </row>
    <row r="648" spans="1:5" x14ac:dyDescent="0.25">
      <c r="A648" t="s">
        <v>708</v>
      </c>
      <c r="B648" t="s">
        <v>724</v>
      </c>
      <c r="C648">
        <v>1.6236999999999999</v>
      </c>
      <c r="D648">
        <v>1.2318</v>
      </c>
      <c r="E648">
        <v>0.94910000000000005</v>
      </c>
    </row>
    <row r="649" spans="1:5" x14ac:dyDescent="0.25">
      <c r="A649" t="s">
        <v>708</v>
      </c>
      <c r="B649" t="s">
        <v>725</v>
      </c>
      <c r="C649">
        <v>1.6236999999999999</v>
      </c>
      <c r="D649">
        <v>1.2757000000000001</v>
      </c>
      <c r="E649">
        <v>0.75929999999999997</v>
      </c>
    </row>
    <row r="650" spans="1:5" x14ac:dyDescent="0.25">
      <c r="A650" t="s">
        <v>708</v>
      </c>
      <c r="B650" t="s">
        <v>726</v>
      </c>
      <c r="C650">
        <v>1.6236999999999999</v>
      </c>
      <c r="D650">
        <v>0.74790000000000001</v>
      </c>
      <c r="E650">
        <v>0.69599999999999995</v>
      </c>
    </row>
    <row r="651" spans="1:5" x14ac:dyDescent="0.25">
      <c r="A651" t="s">
        <v>708</v>
      </c>
      <c r="B651" t="s">
        <v>727</v>
      </c>
      <c r="C651">
        <v>1.6236999999999999</v>
      </c>
      <c r="D651">
        <v>1.0998000000000001</v>
      </c>
      <c r="E651">
        <v>0.88580000000000003</v>
      </c>
    </row>
    <row r="652" spans="1:5" x14ac:dyDescent="0.25">
      <c r="A652" t="s">
        <v>708</v>
      </c>
      <c r="B652" t="s">
        <v>728</v>
      </c>
      <c r="C652">
        <v>1.6236999999999999</v>
      </c>
      <c r="D652">
        <v>0.90329999999999999</v>
      </c>
      <c r="E652">
        <v>0.59050000000000002</v>
      </c>
    </row>
    <row r="653" spans="1:5" x14ac:dyDescent="0.25">
      <c r="A653" t="s">
        <v>708</v>
      </c>
      <c r="B653" t="s">
        <v>729</v>
      </c>
      <c r="C653">
        <v>1.6236999999999999</v>
      </c>
      <c r="D653">
        <v>1.2318</v>
      </c>
      <c r="E653">
        <v>1.2021999999999999</v>
      </c>
    </row>
    <row r="654" spans="1:5" x14ac:dyDescent="0.25">
      <c r="A654" t="s">
        <v>708</v>
      </c>
      <c r="B654" t="s">
        <v>730</v>
      </c>
      <c r="C654">
        <v>1.6236999999999999</v>
      </c>
      <c r="D654">
        <v>1.0118</v>
      </c>
      <c r="E654">
        <v>0.82250000000000001</v>
      </c>
    </row>
    <row r="655" spans="1:5" x14ac:dyDescent="0.25">
      <c r="A655" t="s">
        <v>708</v>
      </c>
      <c r="B655" t="s">
        <v>731</v>
      </c>
      <c r="C655">
        <v>1.6236999999999999</v>
      </c>
      <c r="D655">
        <v>0.83579999999999999</v>
      </c>
      <c r="E655">
        <v>1.3919999999999999</v>
      </c>
    </row>
    <row r="656" spans="1:5" x14ac:dyDescent="0.25">
      <c r="A656" t="s">
        <v>708</v>
      </c>
      <c r="B656" t="s">
        <v>732</v>
      </c>
      <c r="C656">
        <v>1.6236999999999999</v>
      </c>
      <c r="D656">
        <v>1.0674999999999999</v>
      </c>
      <c r="E656">
        <v>0.7087</v>
      </c>
    </row>
    <row r="657" spans="1:5" x14ac:dyDescent="0.25">
      <c r="A657" t="s">
        <v>708</v>
      </c>
      <c r="B657" t="s">
        <v>733</v>
      </c>
      <c r="C657">
        <v>1.6236999999999999</v>
      </c>
      <c r="D657">
        <v>1.2318</v>
      </c>
      <c r="E657">
        <v>0.94489999999999996</v>
      </c>
    </row>
    <row r="658" spans="1:5" x14ac:dyDescent="0.25">
      <c r="A658" t="s">
        <v>708</v>
      </c>
      <c r="B658" t="s">
        <v>734</v>
      </c>
      <c r="C658">
        <v>1.6236999999999999</v>
      </c>
      <c r="D658">
        <v>0.94750000000000001</v>
      </c>
      <c r="E658">
        <v>1.2947</v>
      </c>
    </row>
    <row r="659" spans="1:5" x14ac:dyDescent="0.25">
      <c r="A659" t="s">
        <v>708</v>
      </c>
      <c r="B659" t="s">
        <v>735</v>
      </c>
      <c r="C659">
        <v>1.6236999999999999</v>
      </c>
      <c r="D659">
        <v>0.87980000000000003</v>
      </c>
      <c r="E659">
        <v>0.88580000000000003</v>
      </c>
    </row>
    <row r="660" spans="1:5" x14ac:dyDescent="0.25">
      <c r="A660" t="s">
        <v>736</v>
      </c>
      <c r="B660" t="s">
        <v>737</v>
      </c>
      <c r="C660">
        <v>2</v>
      </c>
      <c r="D660">
        <v>1.6</v>
      </c>
      <c r="E660">
        <v>0.61970000000000003</v>
      </c>
    </row>
    <row r="661" spans="1:5" x14ac:dyDescent="0.25">
      <c r="A661" t="s">
        <v>736</v>
      </c>
      <c r="B661" t="s">
        <v>738</v>
      </c>
      <c r="C661">
        <v>2</v>
      </c>
      <c r="D661">
        <v>1.2</v>
      </c>
      <c r="E661">
        <v>0.86760000000000004</v>
      </c>
    </row>
    <row r="662" spans="1:5" x14ac:dyDescent="0.25">
      <c r="A662" t="s">
        <v>736</v>
      </c>
      <c r="B662" t="s">
        <v>739</v>
      </c>
      <c r="C662">
        <v>2</v>
      </c>
      <c r="D662">
        <v>0.625</v>
      </c>
      <c r="E662">
        <v>1.7042999999999999</v>
      </c>
    </row>
    <row r="663" spans="1:5" x14ac:dyDescent="0.25">
      <c r="A663" t="s">
        <v>736</v>
      </c>
      <c r="B663" t="s">
        <v>740</v>
      </c>
      <c r="C663">
        <v>2</v>
      </c>
      <c r="D663">
        <v>0.6</v>
      </c>
      <c r="E663">
        <v>0.61970000000000003</v>
      </c>
    </row>
    <row r="664" spans="1:5" x14ac:dyDescent="0.25">
      <c r="A664" t="s">
        <v>736</v>
      </c>
      <c r="B664" t="s">
        <v>741</v>
      </c>
      <c r="C664">
        <v>2</v>
      </c>
      <c r="D664">
        <v>0.8</v>
      </c>
      <c r="E664">
        <v>1.4874000000000001</v>
      </c>
    </row>
    <row r="665" spans="1:5" x14ac:dyDescent="0.25">
      <c r="A665" t="s">
        <v>736</v>
      </c>
      <c r="B665" t="s">
        <v>742</v>
      </c>
      <c r="C665">
        <v>2</v>
      </c>
      <c r="D665">
        <v>1</v>
      </c>
      <c r="E665">
        <v>1.3633999999999999</v>
      </c>
    </row>
    <row r="666" spans="1:5" x14ac:dyDescent="0.25">
      <c r="A666" t="s">
        <v>736</v>
      </c>
      <c r="B666" t="s">
        <v>743</v>
      </c>
      <c r="C666">
        <v>2</v>
      </c>
      <c r="D666">
        <v>0.75</v>
      </c>
      <c r="E666">
        <v>0.77470000000000006</v>
      </c>
    </row>
    <row r="667" spans="1:5" x14ac:dyDescent="0.25">
      <c r="A667" t="s">
        <v>736</v>
      </c>
      <c r="B667" t="s">
        <v>744</v>
      </c>
      <c r="C667">
        <v>2</v>
      </c>
      <c r="D667">
        <v>0.75</v>
      </c>
      <c r="E667">
        <v>1.2395</v>
      </c>
    </row>
    <row r="668" spans="1:5" x14ac:dyDescent="0.25">
      <c r="A668" t="s">
        <v>736</v>
      </c>
      <c r="B668" t="s">
        <v>745</v>
      </c>
      <c r="C668">
        <v>2</v>
      </c>
      <c r="D668">
        <v>1</v>
      </c>
      <c r="E668">
        <v>0.20660000000000001</v>
      </c>
    </row>
    <row r="669" spans="1:5" x14ac:dyDescent="0.25">
      <c r="A669" t="s">
        <v>736</v>
      </c>
      <c r="B669" t="s">
        <v>746</v>
      </c>
      <c r="C669">
        <v>2</v>
      </c>
      <c r="D669">
        <v>1.625</v>
      </c>
      <c r="E669">
        <v>0.92959999999999998</v>
      </c>
    </row>
    <row r="670" spans="1:5" x14ac:dyDescent="0.25">
      <c r="A670" t="s">
        <v>736</v>
      </c>
      <c r="B670" t="s">
        <v>746</v>
      </c>
      <c r="C670">
        <v>1.9167000000000001</v>
      </c>
      <c r="D670">
        <v>1.3043</v>
      </c>
      <c r="E670">
        <v>0.64859999999999995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8"/>
  <sheetViews>
    <sheetView topLeftCell="A198" zoomScale="80" zoomScaleNormal="80" workbookViewId="0">
      <selection activeCell="B221" sqref="B221"/>
    </sheetView>
  </sheetViews>
  <sheetFormatPr defaultRowHeight="15" x14ac:dyDescent="0.25"/>
  <cols>
    <col min="2" max="2" width="14.7109375" customWidth="1"/>
  </cols>
  <sheetData>
    <row r="1" spans="1:5" x14ac:dyDescent="0.25">
      <c r="A1" t="s">
        <v>314</v>
      </c>
      <c r="B1" t="s">
        <v>2</v>
      </c>
      <c r="C1" t="s">
        <v>6</v>
      </c>
      <c r="D1" t="s">
        <v>410</v>
      </c>
      <c r="E1" t="s">
        <v>5</v>
      </c>
    </row>
    <row r="2" spans="1:5" x14ac:dyDescent="0.25">
      <c r="A2" t="s">
        <v>10</v>
      </c>
      <c r="B2" t="s">
        <v>12</v>
      </c>
      <c r="C2">
        <v>1.4074</v>
      </c>
      <c r="D2">
        <v>0.88819999999999999</v>
      </c>
      <c r="E2">
        <v>0.82320000000000004</v>
      </c>
    </row>
    <row r="3" spans="1:5" x14ac:dyDescent="0.25">
      <c r="A3" t="s">
        <v>10</v>
      </c>
      <c r="B3" t="s">
        <v>227</v>
      </c>
      <c r="C3">
        <v>1.4074</v>
      </c>
      <c r="D3">
        <v>1.2434000000000001</v>
      </c>
      <c r="E3">
        <v>0.1646</v>
      </c>
    </row>
    <row r="4" spans="1:5" x14ac:dyDescent="0.25">
      <c r="A4" t="s">
        <v>10</v>
      </c>
      <c r="B4" t="s">
        <v>228</v>
      </c>
      <c r="C4">
        <v>1.4074</v>
      </c>
      <c r="D4">
        <v>0.17760000000000001</v>
      </c>
      <c r="E4">
        <v>1.6464000000000001</v>
      </c>
    </row>
    <row r="5" spans="1:5" x14ac:dyDescent="0.25">
      <c r="A5" t="s">
        <v>10</v>
      </c>
      <c r="B5" t="s">
        <v>41</v>
      </c>
      <c r="C5">
        <v>1.4074</v>
      </c>
      <c r="D5">
        <v>1.0658000000000001</v>
      </c>
      <c r="E5">
        <v>0.82320000000000004</v>
      </c>
    </row>
    <row r="6" spans="1:5" x14ac:dyDescent="0.25">
      <c r="A6" t="s">
        <v>10</v>
      </c>
      <c r="B6" t="s">
        <v>231</v>
      </c>
      <c r="C6">
        <v>1.4074</v>
      </c>
      <c r="D6">
        <v>1.2789999999999999</v>
      </c>
      <c r="E6">
        <v>0.7903</v>
      </c>
    </row>
    <row r="7" spans="1:5" x14ac:dyDescent="0.25">
      <c r="A7" t="s">
        <v>10</v>
      </c>
      <c r="B7" t="s">
        <v>11</v>
      </c>
      <c r="C7">
        <v>1.4074</v>
      </c>
      <c r="D7">
        <v>0.71050000000000002</v>
      </c>
      <c r="E7">
        <v>1.3170999999999999</v>
      </c>
    </row>
    <row r="8" spans="1:5" x14ac:dyDescent="0.25">
      <c r="A8" t="s">
        <v>10</v>
      </c>
      <c r="B8" t="s">
        <v>39</v>
      </c>
      <c r="C8">
        <v>1.4074</v>
      </c>
      <c r="D8">
        <v>2.1316000000000002</v>
      </c>
      <c r="E8">
        <v>0.82320000000000004</v>
      </c>
    </row>
    <row r="9" spans="1:5" x14ac:dyDescent="0.25">
      <c r="A9" t="s">
        <v>10</v>
      </c>
      <c r="B9" t="s">
        <v>226</v>
      </c>
      <c r="C9">
        <v>1.4074</v>
      </c>
      <c r="D9">
        <v>0.99470000000000003</v>
      </c>
      <c r="E9">
        <v>0.7903</v>
      </c>
    </row>
    <row r="10" spans="1:5" x14ac:dyDescent="0.25">
      <c r="A10" t="s">
        <v>10</v>
      </c>
      <c r="B10" t="s">
        <v>38</v>
      </c>
      <c r="C10">
        <v>1.4074</v>
      </c>
      <c r="D10">
        <v>0.71050000000000002</v>
      </c>
      <c r="E10">
        <v>1.0537000000000001</v>
      </c>
    </row>
    <row r="11" spans="1:5" x14ac:dyDescent="0.25">
      <c r="A11" t="s">
        <v>10</v>
      </c>
      <c r="B11" t="s">
        <v>42</v>
      </c>
      <c r="C11">
        <v>1.4074</v>
      </c>
      <c r="D11">
        <v>1.0658000000000001</v>
      </c>
      <c r="E11">
        <v>0.98780000000000001</v>
      </c>
    </row>
    <row r="12" spans="1:5" x14ac:dyDescent="0.25">
      <c r="A12" t="s">
        <v>10</v>
      </c>
      <c r="B12" t="s">
        <v>37</v>
      </c>
      <c r="C12">
        <v>1.4074</v>
      </c>
      <c r="D12">
        <v>0.85260000000000002</v>
      </c>
      <c r="E12">
        <v>1.0537000000000001</v>
      </c>
    </row>
    <row r="13" spans="1:5" x14ac:dyDescent="0.25">
      <c r="A13" t="s">
        <v>10</v>
      </c>
      <c r="B13" t="s">
        <v>233</v>
      </c>
      <c r="C13">
        <v>1.4074</v>
      </c>
      <c r="D13">
        <v>1.2789999999999999</v>
      </c>
      <c r="E13">
        <v>0.92200000000000004</v>
      </c>
    </row>
    <row r="14" spans="1:5" x14ac:dyDescent="0.25">
      <c r="A14" t="s">
        <v>10</v>
      </c>
      <c r="B14" t="s">
        <v>766</v>
      </c>
      <c r="C14">
        <v>1.4074</v>
      </c>
      <c r="D14">
        <v>1.1368</v>
      </c>
      <c r="E14">
        <v>1.3170999999999999</v>
      </c>
    </row>
    <row r="15" spans="1:5" x14ac:dyDescent="0.25">
      <c r="A15" t="s">
        <v>10</v>
      </c>
      <c r="B15" t="s">
        <v>232</v>
      </c>
      <c r="C15">
        <v>1.4074</v>
      </c>
      <c r="D15">
        <v>0.71050000000000002</v>
      </c>
      <c r="E15">
        <v>0.13170000000000001</v>
      </c>
    </row>
    <row r="16" spans="1:5" x14ac:dyDescent="0.25">
      <c r="A16" t="s">
        <v>10</v>
      </c>
      <c r="B16" t="s">
        <v>767</v>
      </c>
      <c r="C16">
        <v>1.4074</v>
      </c>
      <c r="D16">
        <v>1.1368</v>
      </c>
      <c r="E16">
        <v>1.3170999999999999</v>
      </c>
    </row>
    <row r="17" spans="1:5" x14ac:dyDescent="0.25">
      <c r="A17" t="s">
        <v>10</v>
      </c>
      <c r="B17" t="s">
        <v>229</v>
      </c>
      <c r="C17">
        <v>1.4074</v>
      </c>
      <c r="D17">
        <v>1.0658000000000001</v>
      </c>
      <c r="E17">
        <v>1.3170999999999999</v>
      </c>
    </row>
    <row r="18" spans="1:5" x14ac:dyDescent="0.25">
      <c r="A18" t="s">
        <v>10</v>
      </c>
      <c r="B18" t="s">
        <v>40</v>
      </c>
      <c r="C18">
        <v>1.4074</v>
      </c>
      <c r="D18">
        <v>0.3553</v>
      </c>
      <c r="E18">
        <v>0.82320000000000004</v>
      </c>
    </row>
    <row r="19" spans="1:5" x14ac:dyDescent="0.25">
      <c r="A19" t="s">
        <v>10</v>
      </c>
      <c r="B19" t="s">
        <v>773</v>
      </c>
      <c r="C19">
        <v>1.4074</v>
      </c>
      <c r="D19">
        <v>1.1368</v>
      </c>
      <c r="E19">
        <v>1.8439000000000001</v>
      </c>
    </row>
    <row r="20" spans="1:5" x14ac:dyDescent="0.25">
      <c r="A20" t="s">
        <v>13</v>
      </c>
      <c r="B20" t="s">
        <v>50</v>
      </c>
      <c r="C20">
        <v>1.4921</v>
      </c>
      <c r="D20">
        <v>0.67020000000000002</v>
      </c>
      <c r="E20">
        <v>0.51849999999999996</v>
      </c>
    </row>
    <row r="21" spans="1:5" x14ac:dyDescent="0.25">
      <c r="A21" t="s">
        <v>13</v>
      </c>
      <c r="B21" t="s">
        <v>234</v>
      </c>
      <c r="C21">
        <v>1.4921</v>
      </c>
      <c r="D21">
        <v>2.3456999999999999</v>
      </c>
      <c r="E21">
        <v>0.58330000000000004</v>
      </c>
    </row>
    <row r="22" spans="1:5" x14ac:dyDescent="0.25">
      <c r="A22" t="s">
        <v>13</v>
      </c>
      <c r="B22" t="s">
        <v>55</v>
      </c>
      <c r="C22">
        <v>1.4921</v>
      </c>
      <c r="D22">
        <v>0.67020000000000002</v>
      </c>
      <c r="E22">
        <v>1.8148</v>
      </c>
    </row>
    <row r="23" spans="1:5" x14ac:dyDescent="0.25">
      <c r="A23" t="s">
        <v>13</v>
      </c>
      <c r="B23" t="s">
        <v>43</v>
      </c>
      <c r="C23">
        <v>1.4921</v>
      </c>
      <c r="D23">
        <v>0.89359999999999995</v>
      </c>
      <c r="E23">
        <v>1.0369999999999999</v>
      </c>
    </row>
    <row r="24" spans="1:5" x14ac:dyDescent="0.25">
      <c r="A24" t="s">
        <v>13</v>
      </c>
      <c r="B24" t="s">
        <v>236</v>
      </c>
      <c r="C24">
        <v>1.4921</v>
      </c>
      <c r="D24">
        <v>1.7871999999999999</v>
      </c>
      <c r="E24">
        <v>1.2963</v>
      </c>
    </row>
    <row r="25" spans="1:5" x14ac:dyDescent="0.25">
      <c r="A25" t="s">
        <v>13</v>
      </c>
      <c r="B25" t="s">
        <v>45</v>
      </c>
      <c r="C25">
        <v>1.4921</v>
      </c>
      <c r="D25">
        <v>1.3404</v>
      </c>
      <c r="E25">
        <v>1.1667000000000001</v>
      </c>
    </row>
    <row r="26" spans="1:5" x14ac:dyDescent="0.25">
      <c r="A26" t="s">
        <v>13</v>
      </c>
      <c r="B26" t="s">
        <v>235</v>
      </c>
      <c r="C26">
        <v>1.4921</v>
      </c>
      <c r="D26">
        <v>1.3404</v>
      </c>
      <c r="E26">
        <v>0.38890000000000002</v>
      </c>
    </row>
    <row r="27" spans="1:5" x14ac:dyDescent="0.25">
      <c r="A27" t="s">
        <v>13</v>
      </c>
      <c r="B27" t="s">
        <v>46</v>
      </c>
      <c r="C27">
        <v>1.4921</v>
      </c>
      <c r="D27">
        <v>0.67020000000000002</v>
      </c>
      <c r="E27">
        <v>0.97219999999999995</v>
      </c>
    </row>
    <row r="28" spans="1:5" x14ac:dyDescent="0.25">
      <c r="A28" t="s">
        <v>13</v>
      </c>
      <c r="B28" t="s">
        <v>47</v>
      </c>
      <c r="C28">
        <v>1.4921</v>
      </c>
      <c r="D28">
        <v>0.89359999999999995</v>
      </c>
      <c r="E28">
        <v>1.0369999999999999</v>
      </c>
    </row>
    <row r="29" spans="1:5" x14ac:dyDescent="0.25">
      <c r="A29" t="s">
        <v>13</v>
      </c>
      <c r="B29" t="s">
        <v>15</v>
      </c>
      <c r="C29">
        <v>1.4921</v>
      </c>
      <c r="D29">
        <v>1.117</v>
      </c>
      <c r="E29">
        <v>0.77780000000000005</v>
      </c>
    </row>
    <row r="30" spans="1:5" x14ac:dyDescent="0.25">
      <c r="A30" t="s">
        <v>13</v>
      </c>
      <c r="B30" t="s">
        <v>44</v>
      </c>
      <c r="C30">
        <v>1.4921</v>
      </c>
      <c r="D30">
        <v>1.0053000000000001</v>
      </c>
      <c r="E30">
        <v>1.1667000000000001</v>
      </c>
    </row>
    <row r="31" spans="1:5" x14ac:dyDescent="0.25">
      <c r="A31" t="s">
        <v>13</v>
      </c>
      <c r="B31" t="s">
        <v>54</v>
      </c>
      <c r="C31">
        <v>1.4921</v>
      </c>
      <c r="D31">
        <v>0.67020000000000002</v>
      </c>
      <c r="E31">
        <v>0.77780000000000005</v>
      </c>
    </row>
    <row r="32" spans="1:5" x14ac:dyDescent="0.25">
      <c r="A32" t="s">
        <v>13</v>
      </c>
      <c r="B32" t="s">
        <v>52</v>
      </c>
      <c r="C32">
        <v>1.4921</v>
      </c>
      <c r="D32">
        <v>0.33510000000000001</v>
      </c>
      <c r="E32">
        <v>1.9444999999999999</v>
      </c>
    </row>
    <row r="33" spans="1:5" x14ac:dyDescent="0.25">
      <c r="A33" t="s">
        <v>13</v>
      </c>
      <c r="B33" t="s">
        <v>237</v>
      </c>
      <c r="C33">
        <v>1.4921</v>
      </c>
      <c r="D33">
        <v>0.33510000000000001</v>
      </c>
      <c r="E33">
        <v>0.97219999999999995</v>
      </c>
    </row>
    <row r="34" spans="1:5" x14ac:dyDescent="0.25">
      <c r="A34" t="s">
        <v>13</v>
      </c>
      <c r="B34" t="s">
        <v>53</v>
      </c>
      <c r="C34">
        <v>1.4921</v>
      </c>
      <c r="D34">
        <v>0.89359999999999995</v>
      </c>
      <c r="E34">
        <v>1.0369999999999999</v>
      </c>
    </row>
    <row r="35" spans="1:5" x14ac:dyDescent="0.25">
      <c r="A35" t="s">
        <v>13</v>
      </c>
      <c r="B35" t="s">
        <v>14</v>
      </c>
      <c r="C35">
        <v>1.4921</v>
      </c>
      <c r="D35">
        <v>1.5638000000000001</v>
      </c>
      <c r="E35">
        <v>0.25929999999999997</v>
      </c>
    </row>
    <row r="36" spans="1:5" x14ac:dyDescent="0.25">
      <c r="A36" t="s">
        <v>13</v>
      </c>
      <c r="B36" t="s">
        <v>49</v>
      </c>
      <c r="C36">
        <v>1.4921</v>
      </c>
      <c r="D36">
        <v>1.3404</v>
      </c>
      <c r="E36">
        <v>0.97219999999999995</v>
      </c>
    </row>
    <row r="37" spans="1:5" x14ac:dyDescent="0.25">
      <c r="A37" t="s">
        <v>13</v>
      </c>
      <c r="B37" t="s">
        <v>51</v>
      </c>
      <c r="C37">
        <v>1.4921</v>
      </c>
      <c r="D37">
        <v>0.16750000000000001</v>
      </c>
      <c r="E37">
        <v>1.1667000000000001</v>
      </c>
    </row>
    <row r="38" spans="1:5" x14ac:dyDescent="0.25">
      <c r="A38" t="s">
        <v>16</v>
      </c>
      <c r="B38" t="s">
        <v>48</v>
      </c>
      <c r="C38">
        <v>1.2716000000000001</v>
      </c>
      <c r="D38">
        <v>0.62909999999999999</v>
      </c>
      <c r="E38">
        <v>0.78749999999999998</v>
      </c>
    </row>
    <row r="39" spans="1:5" x14ac:dyDescent="0.25">
      <c r="A39" t="s">
        <v>16</v>
      </c>
      <c r="B39" t="s">
        <v>774</v>
      </c>
      <c r="C39">
        <v>1.2716000000000001</v>
      </c>
      <c r="D39">
        <v>0.39319999999999999</v>
      </c>
      <c r="E39">
        <v>1.5468999999999999</v>
      </c>
    </row>
    <row r="40" spans="1:5" x14ac:dyDescent="0.25">
      <c r="A40" t="s">
        <v>16</v>
      </c>
      <c r="B40" t="s">
        <v>239</v>
      </c>
      <c r="C40">
        <v>1.2716000000000001</v>
      </c>
      <c r="D40">
        <v>1.1796</v>
      </c>
      <c r="E40">
        <v>0.84370000000000001</v>
      </c>
    </row>
    <row r="41" spans="1:5" x14ac:dyDescent="0.25">
      <c r="A41" t="s">
        <v>16</v>
      </c>
      <c r="B41" t="s">
        <v>58</v>
      </c>
      <c r="C41">
        <v>1.2716000000000001</v>
      </c>
      <c r="D41">
        <v>0.78639999999999999</v>
      </c>
      <c r="E41">
        <v>0.9</v>
      </c>
    </row>
    <row r="42" spans="1:5" x14ac:dyDescent="0.25">
      <c r="A42" t="s">
        <v>16</v>
      </c>
      <c r="B42" t="s">
        <v>17</v>
      </c>
      <c r="C42">
        <v>1.2716000000000001</v>
      </c>
      <c r="D42">
        <v>0.78639999999999999</v>
      </c>
      <c r="E42">
        <v>1.125</v>
      </c>
    </row>
    <row r="43" spans="1:5" x14ac:dyDescent="0.25">
      <c r="A43" t="s">
        <v>16</v>
      </c>
      <c r="B43" t="s">
        <v>304</v>
      </c>
      <c r="C43">
        <v>1.2716000000000001</v>
      </c>
      <c r="D43">
        <v>1.7694000000000001</v>
      </c>
      <c r="E43">
        <v>0.28120000000000001</v>
      </c>
    </row>
    <row r="44" spans="1:5" x14ac:dyDescent="0.25">
      <c r="A44" t="s">
        <v>16</v>
      </c>
      <c r="B44" t="s">
        <v>59</v>
      </c>
      <c r="C44">
        <v>1.2716000000000001</v>
      </c>
      <c r="D44">
        <v>1.7301</v>
      </c>
      <c r="E44">
        <v>0.9</v>
      </c>
    </row>
    <row r="45" spans="1:5" x14ac:dyDescent="0.25">
      <c r="A45" t="s">
        <v>16</v>
      </c>
      <c r="B45" t="s">
        <v>752</v>
      </c>
      <c r="C45">
        <v>1.2716000000000001</v>
      </c>
      <c r="D45">
        <v>0.39319999999999999</v>
      </c>
      <c r="E45">
        <v>1.2656000000000001</v>
      </c>
    </row>
    <row r="46" spans="1:5" x14ac:dyDescent="0.25">
      <c r="A46" t="s">
        <v>16</v>
      </c>
      <c r="B46" t="s">
        <v>238</v>
      </c>
      <c r="C46">
        <v>1.2716000000000001</v>
      </c>
      <c r="D46">
        <v>0.94369999999999998</v>
      </c>
      <c r="E46">
        <v>0.33750000000000002</v>
      </c>
    </row>
    <row r="47" spans="1:5" x14ac:dyDescent="0.25">
      <c r="A47" t="s">
        <v>16</v>
      </c>
      <c r="B47" t="s">
        <v>240</v>
      </c>
      <c r="C47">
        <v>1.2716000000000001</v>
      </c>
      <c r="D47">
        <v>1.2583</v>
      </c>
      <c r="E47">
        <v>1.575</v>
      </c>
    </row>
    <row r="48" spans="1:5" x14ac:dyDescent="0.25">
      <c r="A48" t="s">
        <v>16</v>
      </c>
      <c r="B48" t="s">
        <v>775</v>
      </c>
      <c r="C48">
        <v>1.2716000000000001</v>
      </c>
      <c r="D48">
        <v>1.3762000000000001</v>
      </c>
      <c r="E48">
        <v>0.70309999999999995</v>
      </c>
    </row>
    <row r="49" spans="1:5" x14ac:dyDescent="0.25">
      <c r="A49" t="s">
        <v>16</v>
      </c>
      <c r="B49" t="s">
        <v>241</v>
      </c>
      <c r="C49">
        <v>1.2716000000000001</v>
      </c>
      <c r="D49">
        <v>1.2583</v>
      </c>
      <c r="E49">
        <v>1.0125</v>
      </c>
    </row>
    <row r="50" spans="1:5" x14ac:dyDescent="0.25">
      <c r="A50" t="s">
        <v>16</v>
      </c>
      <c r="B50" t="s">
        <v>776</v>
      </c>
      <c r="C50">
        <v>1.2716000000000001</v>
      </c>
      <c r="D50">
        <v>1.2583</v>
      </c>
      <c r="E50">
        <v>1.4624999999999999</v>
      </c>
    </row>
    <row r="51" spans="1:5" x14ac:dyDescent="0.25">
      <c r="A51" t="s">
        <v>16</v>
      </c>
      <c r="B51" t="s">
        <v>56</v>
      </c>
      <c r="C51">
        <v>1.2716000000000001</v>
      </c>
      <c r="D51">
        <v>0.94369999999999998</v>
      </c>
      <c r="E51">
        <v>1.125</v>
      </c>
    </row>
    <row r="52" spans="1:5" x14ac:dyDescent="0.25">
      <c r="A52" t="s">
        <v>16</v>
      </c>
      <c r="B52" t="s">
        <v>18</v>
      </c>
      <c r="C52">
        <v>1.2716000000000001</v>
      </c>
      <c r="D52">
        <v>0.98299999999999998</v>
      </c>
      <c r="E52">
        <v>0.84370000000000001</v>
      </c>
    </row>
    <row r="53" spans="1:5" x14ac:dyDescent="0.25">
      <c r="A53" t="s">
        <v>16</v>
      </c>
      <c r="B53" t="s">
        <v>242</v>
      </c>
      <c r="C53">
        <v>1.2716000000000001</v>
      </c>
      <c r="D53">
        <v>0.58979999999999999</v>
      </c>
      <c r="E53">
        <v>1.125</v>
      </c>
    </row>
    <row r="54" spans="1:5" x14ac:dyDescent="0.25">
      <c r="A54" t="s">
        <v>16</v>
      </c>
      <c r="B54" t="s">
        <v>243</v>
      </c>
      <c r="C54">
        <v>1.2716000000000001</v>
      </c>
      <c r="D54">
        <v>0.78639999999999999</v>
      </c>
      <c r="E54">
        <v>0.98440000000000005</v>
      </c>
    </row>
    <row r="55" spans="1:5" x14ac:dyDescent="0.25">
      <c r="A55" t="s">
        <v>16</v>
      </c>
      <c r="B55" t="s">
        <v>60</v>
      </c>
      <c r="C55">
        <v>1.2716000000000001</v>
      </c>
      <c r="D55">
        <v>0.78639999999999999</v>
      </c>
      <c r="E55">
        <v>1.125</v>
      </c>
    </row>
    <row r="56" spans="1:5" x14ac:dyDescent="0.25">
      <c r="A56" t="s">
        <v>61</v>
      </c>
      <c r="B56" t="s">
        <v>305</v>
      </c>
      <c r="C56">
        <v>1.1493</v>
      </c>
      <c r="D56">
        <v>1.9577</v>
      </c>
      <c r="E56">
        <v>0.4153</v>
      </c>
    </row>
    <row r="57" spans="1:5" x14ac:dyDescent="0.25">
      <c r="A57" t="s">
        <v>61</v>
      </c>
      <c r="B57" t="s">
        <v>328</v>
      </c>
      <c r="C57">
        <v>1.1493</v>
      </c>
      <c r="D57">
        <v>0.58009999999999995</v>
      </c>
      <c r="E57">
        <v>1.292</v>
      </c>
    </row>
    <row r="58" spans="1:5" x14ac:dyDescent="0.25">
      <c r="A58" t="s">
        <v>61</v>
      </c>
      <c r="B58" t="s">
        <v>77</v>
      </c>
      <c r="C58">
        <v>1.1493</v>
      </c>
      <c r="D58">
        <v>0.87009999999999998</v>
      </c>
      <c r="E58">
        <v>2.2147999999999999</v>
      </c>
    </row>
    <row r="59" spans="1:5" x14ac:dyDescent="0.25">
      <c r="A59" t="s">
        <v>61</v>
      </c>
      <c r="B59" t="s">
        <v>335</v>
      </c>
      <c r="C59">
        <v>1.1493</v>
      </c>
      <c r="D59">
        <v>1.4501999999999999</v>
      </c>
      <c r="E59">
        <v>1.1073999999999999</v>
      </c>
    </row>
    <row r="60" spans="1:5" x14ac:dyDescent="0.25">
      <c r="A60" t="s">
        <v>61</v>
      </c>
      <c r="B60" t="s">
        <v>65</v>
      </c>
      <c r="C60">
        <v>1.1493</v>
      </c>
      <c r="D60">
        <v>1.4501999999999999</v>
      </c>
      <c r="E60">
        <v>0.55369999999999997</v>
      </c>
    </row>
    <row r="61" spans="1:5" x14ac:dyDescent="0.25">
      <c r="A61" t="s">
        <v>61</v>
      </c>
      <c r="B61" t="s">
        <v>69</v>
      </c>
      <c r="C61">
        <v>1.1493</v>
      </c>
      <c r="D61">
        <v>0.58009999999999995</v>
      </c>
      <c r="E61">
        <v>0.92279999999999995</v>
      </c>
    </row>
    <row r="62" spans="1:5" x14ac:dyDescent="0.25">
      <c r="A62" t="s">
        <v>61</v>
      </c>
      <c r="B62" t="s">
        <v>249</v>
      </c>
      <c r="C62">
        <v>1.1493</v>
      </c>
      <c r="D62">
        <v>0.87009999999999998</v>
      </c>
      <c r="E62">
        <v>0.92279999999999995</v>
      </c>
    </row>
    <row r="63" spans="1:5" x14ac:dyDescent="0.25">
      <c r="A63" t="s">
        <v>61</v>
      </c>
      <c r="B63" t="s">
        <v>356</v>
      </c>
      <c r="C63">
        <v>1.1493</v>
      </c>
      <c r="D63">
        <v>0.87009999999999998</v>
      </c>
      <c r="E63">
        <v>0.73829999999999996</v>
      </c>
    </row>
    <row r="64" spans="1:5" x14ac:dyDescent="0.25">
      <c r="A64" t="s">
        <v>61</v>
      </c>
      <c r="B64" t="s">
        <v>68</v>
      </c>
      <c r="C64">
        <v>1.1493</v>
      </c>
      <c r="D64">
        <v>1.0875999999999999</v>
      </c>
      <c r="E64">
        <v>0.8306</v>
      </c>
    </row>
    <row r="65" spans="1:5" x14ac:dyDescent="0.25">
      <c r="A65" t="s">
        <v>61</v>
      </c>
      <c r="B65" t="s">
        <v>64</v>
      </c>
      <c r="C65">
        <v>1.1493</v>
      </c>
      <c r="D65">
        <v>1.1600999999999999</v>
      </c>
      <c r="E65">
        <v>1.4765999999999999</v>
      </c>
    </row>
    <row r="66" spans="1:5" x14ac:dyDescent="0.25">
      <c r="A66" t="s">
        <v>61</v>
      </c>
      <c r="B66" t="s">
        <v>70</v>
      </c>
      <c r="C66">
        <v>1.1493</v>
      </c>
      <c r="D66">
        <v>1.5226999999999999</v>
      </c>
      <c r="E66">
        <v>2.3532999999999999</v>
      </c>
    </row>
    <row r="67" spans="1:5" x14ac:dyDescent="0.25">
      <c r="A67" t="s">
        <v>61</v>
      </c>
      <c r="B67" t="s">
        <v>246</v>
      </c>
      <c r="C67">
        <v>1.1493</v>
      </c>
      <c r="D67">
        <v>0.87009999999999998</v>
      </c>
      <c r="E67">
        <v>0.73829999999999996</v>
      </c>
    </row>
    <row r="68" spans="1:5" x14ac:dyDescent="0.25">
      <c r="A68" t="s">
        <v>61</v>
      </c>
      <c r="B68" t="s">
        <v>248</v>
      </c>
      <c r="C68">
        <v>1.1493</v>
      </c>
      <c r="D68">
        <v>1.9577</v>
      </c>
      <c r="E68">
        <v>0.55369999999999997</v>
      </c>
    </row>
    <row r="69" spans="1:5" x14ac:dyDescent="0.25">
      <c r="A69" t="s">
        <v>61</v>
      </c>
      <c r="B69" t="s">
        <v>247</v>
      </c>
      <c r="C69">
        <v>1.1493</v>
      </c>
      <c r="D69">
        <v>0.58009999999999995</v>
      </c>
      <c r="E69">
        <v>0.73829999999999996</v>
      </c>
    </row>
    <row r="70" spans="1:5" x14ac:dyDescent="0.25">
      <c r="A70" t="s">
        <v>61</v>
      </c>
      <c r="B70" t="s">
        <v>306</v>
      </c>
      <c r="C70">
        <v>1.1493</v>
      </c>
      <c r="D70">
        <v>0.58009999999999995</v>
      </c>
      <c r="E70">
        <v>0.55369999999999997</v>
      </c>
    </row>
    <row r="71" spans="1:5" x14ac:dyDescent="0.25">
      <c r="A71" t="s">
        <v>61</v>
      </c>
      <c r="B71" t="s">
        <v>85</v>
      </c>
      <c r="C71">
        <v>1.1493</v>
      </c>
      <c r="D71">
        <v>0.28999999999999998</v>
      </c>
      <c r="E71">
        <v>1.6611</v>
      </c>
    </row>
    <row r="72" spans="1:5" x14ac:dyDescent="0.25">
      <c r="A72" t="s">
        <v>61</v>
      </c>
      <c r="B72" t="s">
        <v>71</v>
      </c>
      <c r="C72">
        <v>1.1493</v>
      </c>
      <c r="D72">
        <v>0.65259999999999996</v>
      </c>
      <c r="E72">
        <v>0.96899999999999997</v>
      </c>
    </row>
    <row r="73" spans="1:5" x14ac:dyDescent="0.25">
      <c r="A73" t="s">
        <v>61</v>
      </c>
      <c r="B73" t="s">
        <v>245</v>
      </c>
      <c r="C73">
        <v>1.1493</v>
      </c>
      <c r="D73">
        <v>1.4501999999999999</v>
      </c>
      <c r="E73">
        <v>0.55369999999999997</v>
      </c>
    </row>
    <row r="74" spans="1:5" x14ac:dyDescent="0.25">
      <c r="A74" t="s">
        <v>61</v>
      </c>
      <c r="B74" t="s">
        <v>66</v>
      </c>
      <c r="C74">
        <v>1.1493</v>
      </c>
      <c r="D74">
        <v>0.435</v>
      </c>
      <c r="E74">
        <v>0.55369999999999997</v>
      </c>
    </row>
    <row r="75" spans="1:5" x14ac:dyDescent="0.25">
      <c r="A75" t="s">
        <v>61</v>
      </c>
      <c r="B75" t="s">
        <v>62</v>
      </c>
      <c r="C75">
        <v>1.1493</v>
      </c>
      <c r="D75">
        <v>0.28999999999999998</v>
      </c>
      <c r="E75">
        <v>0.55369999999999997</v>
      </c>
    </row>
    <row r="76" spans="1:5" x14ac:dyDescent="0.25">
      <c r="A76" t="s">
        <v>72</v>
      </c>
      <c r="B76" t="s">
        <v>74</v>
      </c>
      <c r="C76">
        <v>1.0342</v>
      </c>
      <c r="D76">
        <v>0.77349999999999997</v>
      </c>
      <c r="E76">
        <v>0.73580000000000001</v>
      </c>
    </row>
    <row r="77" spans="1:5" x14ac:dyDescent="0.25">
      <c r="A77" t="s">
        <v>72</v>
      </c>
      <c r="B77" t="s">
        <v>75</v>
      </c>
      <c r="C77">
        <v>1.0342</v>
      </c>
      <c r="D77">
        <v>0.77349999999999997</v>
      </c>
      <c r="E77">
        <v>1.1773</v>
      </c>
    </row>
    <row r="78" spans="1:5" x14ac:dyDescent="0.25">
      <c r="A78" t="s">
        <v>72</v>
      </c>
      <c r="B78" t="s">
        <v>103</v>
      </c>
      <c r="C78">
        <v>1.0342</v>
      </c>
      <c r="D78">
        <v>0.96689999999999998</v>
      </c>
      <c r="E78">
        <v>1.2263999999999999</v>
      </c>
    </row>
    <row r="79" spans="1:5" x14ac:dyDescent="0.25">
      <c r="A79" t="s">
        <v>72</v>
      </c>
      <c r="B79" t="s">
        <v>79</v>
      </c>
      <c r="C79">
        <v>1.0342</v>
      </c>
      <c r="D79">
        <v>1.7726999999999999</v>
      </c>
      <c r="E79">
        <v>1.5943000000000001</v>
      </c>
    </row>
    <row r="80" spans="1:5" x14ac:dyDescent="0.25">
      <c r="A80" t="s">
        <v>72</v>
      </c>
      <c r="B80" t="s">
        <v>67</v>
      </c>
      <c r="C80">
        <v>1.0342</v>
      </c>
      <c r="D80">
        <v>1.5470999999999999</v>
      </c>
      <c r="E80">
        <v>0.5887</v>
      </c>
    </row>
    <row r="81" spans="1:5" x14ac:dyDescent="0.25">
      <c r="A81" t="s">
        <v>72</v>
      </c>
      <c r="B81" t="s">
        <v>81</v>
      </c>
      <c r="C81">
        <v>1.0342</v>
      </c>
      <c r="D81">
        <v>0.64459999999999995</v>
      </c>
      <c r="E81">
        <v>1.1037999999999999</v>
      </c>
    </row>
    <row r="82" spans="1:5" x14ac:dyDescent="0.25">
      <c r="A82" t="s">
        <v>72</v>
      </c>
      <c r="B82" t="s">
        <v>344</v>
      </c>
      <c r="C82">
        <v>1.0342</v>
      </c>
      <c r="D82">
        <v>1.1281000000000001</v>
      </c>
      <c r="E82">
        <v>1.4717</v>
      </c>
    </row>
    <row r="83" spans="1:5" x14ac:dyDescent="0.25">
      <c r="A83" t="s">
        <v>72</v>
      </c>
      <c r="B83" t="s">
        <v>88</v>
      </c>
      <c r="C83">
        <v>1.0342</v>
      </c>
      <c r="D83">
        <v>0.64459999999999995</v>
      </c>
      <c r="E83">
        <v>1.4717</v>
      </c>
    </row>
    <row r="84" spans="1:5" x14ac:dyDescent="0.25">
      <c r="A84" t="s">
        <v>72</v>
      </c>
      <c r="B84" t="s">
        <v>102</v>
      </c>
      <c r="C84">
        <v>1.0342</v>
      </c>
      <c r="D84">
        <v>0.77349999999999997</v>
      </c>
      <c r="E84">
        <v>1.766</v>
      </c>
    </row>
    <row r="85" spans="1:5" x14ac:dyDescent="0.25">
      <c r="A85" t="s">
        <v>72</v>
      </c>
      <c r="B85" t="s">
        <v>78</v>
      </c>
      <c r="C85">
        <v>1.0342</v>
      </c>
      <c r="D85">
        <v>1.2087000000000001</v>
      </c>
      <c r="E85">
        <v>0.73580000000000001</v>
      </c>
    </row>
    <row r="86" spans="1:5" x14ac:dyDescent="0.25">
      <c r="A86" t="s">
        <v>72</v>
      </c>
      <c r="B86" t="s">
        <v>73</v>
      </c>
      <c r="C86">
        <v>1.0342</v>
      </c>
      <c r="D86">
        <v>1.2087000000000001</v>
      </c>
      <c r="E86">
        <v>1.4717</v>
      </c>
    </row>
    <row r="87" spans="1:5" x14ac:dyDescent="0.25">
      <c r="A87" t="s">
        <v>72</v>
      </c>
      <c r="B87" t="s">
        <v>86</v>
      </c>
      <c r="C87">
        <v>1.0342</v>
      </c>
      <c r="D87">
        <v>0.48349999999999999</v>
      </c>
      <c r="E87">
        <v>1.4717</v>
      </c>
    </row>
    <row r="88" spans="1:5" x14ac:dyDescent="0.25">
      <c r="A88" t="s">
        <v>72</v>
      </c>
      <c r="B88" t="s">
        <v>82</v>
      </c>
      <c r="C88">
        <v>1.0342</v>
      </c>
      <c r="D88">
        <v>0.96689999999999998</v>
      </c>
      <c r="E88">
        <v>0.73580000000000001</v>
      </c>
    </row>
    <row r="89" spans="1:5" x14ac:dyDescent="0.25">
      <c r="A89" t="s">
        <v>72</v>
      </c>
      <c r="B89" t="s">
        <v>80</v>
      </c>
      <c r="C89">
        <v>1.0342</v>
      </c>
      <c r="D89">
        <v>0.48349999999999999</v>
      </c>
      <c r="E89">
        <v>0</v>
      </c>
    </row>
    <row r="90" spans="1:5" x14ac:dyDescent="0.25">
      <c r="A90" t="s">
        <v>72</v>
      </c>
      <c r="B90" t="s">
        <v>384</v>
      </c>
      <c r="C90">
        <v>1.0342</v>
      </c>
      <c r="D90">
        <v>1.3536999999999999</v>
      </c>
      <c r="E90">
        <v>0.88300000000000001</v>
      </c>
    </row>
    <row r="91" spans="1:5" x14ac:dyDescent="0.25">
      <c r="A91" t="s">
        <v>72</v>
      </c>
      <c r="B91" t="s">
        <v>386</v>
      </c>
      <c r="C91">
        <v>1.0342</v>
      </c>
      <c r="D91">
        <v>0.38679999999999998</v>
      </c>
      <c r="E91">
        <v>1.3245</v>
      </c>
    </row>
    <row r="92" spans="1:5" x14ac:dyDescent="0.25">
      <c r="A92" t="s">
        <v>72</v>
      </c>
      <c r="B92" t="s">
        <v>84</v>
      </c>
      <c r="C92">
        <v>1.0342</v>
      </c>
      <c r="D92">
        <v>0.2417</v>
      </c>
      <c r="E92">
        <v>0.73580000000000001</v>
      </c>
    </row>
    <row r="93" spans="1:5" x14ac:dyDescent="0.25">
      <c r="A93" t="s">
        <v>72</v>
      </c>
      <c r="B93" t="s">
        <v>244</v>
      </c>
      <c r="C93">
        <v>1.0342</v>
      </c>
      <c r="D93">
        <v>1.2891999999999999</v>
      </c>
      <c r="E93">
        <v>0.49059999999999998</v>
      </c>
    </row>
    <row r="94" spans="1:5" x14ac:dyDescent="0.25">
      <c r="A94" t="s">
        <v>72</v>
      </c>
      <c r="B94" t="s">
        <v>76</v>
      </c>
      <c r="C94">
        <v>1.0342</v>
      </c>
      <c r="D94">
        <v>0.96689999999999998</v>
      </c>
      <c r="E94">
        <v>0.85850000000000004</v>
      </c>
    </row>
    <row r="95" spans="1:5" x14ac:dyDescent="0.25">
      <c r="A95" t="s">
        <v>72</v>
      </c>
      <c r="B95" t="s">
        <v>93</v>
      </c>
      <c r="C95">
        <v>1.0342</v>
      </c>
      <c r="D95">
        <v>1.6115999999999999</v>
      </c>
      <c r="E95">
        <v>0.85850000000000004</v>
      </c>
    </row>
    <row r="96" spans="1:5" x14ac:dyDescent="0.25">
      <c r="A96" t="s">
        <v>72</v>
      </c>
      <c r="B96" t="s">
        <v>90</v>
      </c>
      <c r="C96">
        <v>1.0342</v>
      </c>
      <c r="D96">
        <v>0.96689999999999998</v>
      </c>
      <c r="E96">
        <v>0.73580000000000001</v>
      </c>
    </row>
    <row r="97" spans="1:5" x14ac:dyDescent="0.25">
      <c r="A97" t="s">
        <v>72</v>
      </c>
      <c r="B97" t="s">
        <v>87</v>
      </c>
      <c r="C97">
        <v>1.0342</v>
      </c>
      <c r="D97">
        <v>0.58020000000000005</v>
      </c>
      <c r="E97">
        <v>0.73580000000000001</v>
      </c>
    </row>
    <row r="98" spans="1:5" x14ac:dyDescent="0.25">
      <c r="A98" t="s">
        <v>72</v>
      </c>
      <c r="B98" t="s">
        <v>63</v>
      </c>
      <c r="C98">
        <v>1.0342</v>
      </c>
      <c r="D98">
        <v>1.1603000000000001</v>
      </c>
      <c r="E98">
        <v>1.0302</v>
      </c>
    </row>
    <row r="99" spans="1:5" x14ac:dyDescent="0.25">
      <c r="A99" t="s">
        <v>72</v>
      </c>
      <c r="B99" t="s">
        <v>111</v>
      </c>
      <c r="C99">
        <v>1.0342</v>
      </c>
      <c r="D99">
        <v>1.4503999999999999</v>
      </c>
      <c r="E99">
        <v>0.55189999999999995</v>
      </c>
    </row>
    <row r="100" spans="1:5" x14ac:dyDescent="0.25">
      <c r="A100" t="s">
        <v>91</v>
      </c>
      <c r="B100" t="s">
        <v>94</v>
      </c>
      <c r="C100">
        <v>1.1943999999999999</v>
      </c>
      <c r="D100">
        <v>0.62790000000000001</v>
      </c>
      <c r="E100">
        <v>0.71530000000000005</v>
      </c>
    </row>
    <row r="101" spans="1:5" x14ac:dyDescent="0.25">
      <c r="A101" t="s">
        <v>91</v>
      </c>
      <c r="B101" t="s">
        <v>89</v>
      </c>
      <c r="C101">
        <v>1.1943999999999999</v>
      </c>
      <c r="D101">
        <v>1.3395999999999999</v>
      </c>
      <c r="E101">
        <v>0.71530000000000005</v>
      </c>
    </row>
    <row r="102" spans="1:5" x14ac:dyDescent="0.25">
      <c r="A102" t="s">
        <v>91</v>
      </c>
      <c r="B102" t="s">
        <v>117</v>
      </c>
      <c r="C102">
        <v>1.1943999999999999</v>
      </c>
      <c r="D102">
        <v>0.62790000000000001</v>
      </c>
      <c r="E102">
        <v>0.53639999999999999</v>
      </c>
    </row>
    <row r="103" spans="1:5" x14ac:dyDescent="0.25">
      <c r="A103" t="s">
        <v>91</v>
      </c>
      <c r="B103" t="s">
        <v>96</v>
      </c>
      <c r="C103">
        <v>1.1943999999999999</v>
      </c>
      <c r="D103">
        <v>1.0466</v>
      </c>
      <c r="E103">
        <v>1.4305000000000001</v>
      </c>
    </row>
    <row r="104" spans="1:5" x14ac:dyDescent="0.25">
      <c r="A104" t="s">
        <v>91</v>
      </c>
      <c r="B104" t="s">
        <v>98</v>
      </c>
      <c r="C104">
        <v>1.1943999999999999</v>
      </c>
      <c r="D104">
        <v>1.6745000000000001</v>
      </c>
      <c r="E104">
        <v>1.8596999999999999</v>
      </c>
    </row>
    <row r="105" spans="1:5" x14ac:dyDescent="0.25">
      <c r="A105" t="s">
        <v>91</v>
      </c>
      <c r="B105" t="s">
        <v>122</v>
      </c>
      <c r="C105">
        <v>1.1943999999999999</v>
      </c>
      <c r="D105">
        <v>0.62790000000000001</v>
      </c>
      <c r="E105">
        <v>1.4305000000000001</v>
      </c>
    </row>
    <row r="106" spans="1:5" x14ac:dyDescent="0.25">
      <c r="A106" t="s">
        <v>91</v>
      </c>
      <c r="B106" t="s">
        <v>97</v>
      </c>
      <c r="C106">
        <v>1.1943999999999999</v>
      </c>
      <c r="D106">
        <v>0.83720000000000006</v>
      </c>
      <c r="E106">
        <v>1.1444000000000001</v>
      </c>
    </row>
    <row r="107" spans="1:5" x14ac:dyDescent="0.25">
      <c r="A107" t="s">
        <v>91</v>
      </c>
      <c r="B107" t="s">
        <v>118</v>
      </c>
      <c r="C107">
        <v>1.1943999999999999</v>
      </c>
      <c r="D107">
        <v>0.50229999999999997</v>
      </c>
      <c r="E107">
        <v>0.57220000000000004</v>
      </c>
    </row>
    <row r="108" spans="1:5" x14ac:dyDescent="0.25">
      <c r="A108" t="s">
        <v>91</v>
      </c>
      <c r="B108" t="s">
        <v>83</v>
      </c>
      <c r="C108">
        <v>1.1943999999999999</v>
      </c>
      <c r="D108">
        <v>0</v>
      </c>
      <c r="E108">
        <v>0.53639999999999999</v>
      </c>
    </row>
    <row r="109" spans="1:5" x14ac:dyDescent="0.25">
      <c r="A109" t="s">
        <v>91</v>
      </c>
      <c r="B109" t="s">
        <v>128</v>
      </c>
      <c r="C109">
        <v>1.1943999999999999</v>
      </c>
      <c r="D109">
        <v>0.83720000000000006</v>
      </c>
      <c r="E109">
        <v>1.0729</v>
      </c>
    </row>
    <row r="110" spans="1:5" x14ac:dyDescent="0.25">
      <c r="A110" t="s">
        <v>91</v>
      </c>
      <c r="B110" t="s">
        <v>100</v>
      </c>
      <c r="C110">
        <v>1.1943999999999999</v>
      </c>
      <c r="D110">
        <v>1.0466</v>
      </c>
      <c r="E110">
        <v>0.89410000000000001</v>
      </c>
    </row>
    <row r="111" spans="1:5" x14ac:dyDescent="0.25">
      <c r="A111" t="s">
        <v>91</v>
      </c>
      <c r="B111" t="s">
        <v>123</v>
      </c>
      <c r="C111">
        <v>1.1943999999999999</v>
      </c>
      <c r="D111">
        <v>0.83720000000000006</v>
      </c>
      <c r="E111">
        <v>1.4305000000000001</v>
      </c>
    </row>
    <row r="112" spans="1:5" x14ac:dyDescent="0.25">
      <c r="A112" t="s">
        <v>91</v>
      </c>
      <c r="B112" t="s">
        <v>99</v>
      </c>
      <c r="C112">
        <v>1.1943999999999999</v>
      </c>
      <c r="D112">
        <v>1.6745000000000001</v>
      </c>
      <c r="E112">
        <v>0.42920000000000003</v>
      </c>
    </row>
    <row r="113" spans="1:5" x14ac:dyDescent="0.25">
      <c r="A113" t="s">
        <v>91</v>
      </c>
      <c r="B113" t="s">
        <v>370</v>
      </c>
      <c r="C113">
        <v>1.1943999999999999</v>
      </c>
      <c r="D113">
        <v>1.3395999999999999</v>
      </c>
      <c r="E113">
        <v>1.4305000000000001</v>
      </c>
    </row>
    <row r="114" spans="1:5" x14ac:dyDescent="0.25">
      <c r="A114" t="s">
        <v>91</v>
      </c>
      <c r="B114" t="s">
        <v>107</v>
      </c>
      <c r="C114">
        <v>1.1943999999999999</v>
      </c>
      <c r="D114">
        <v>1.0046999999999999</v>
      </c>
      <c r="E114">
        <v>0.85829999999999995</v>
      </c>
    </row>
    <row r="115" spans="1:5" x14ac:dyDescent="0.25">
      <c r="A115" t="s">
        <v>91</v>
      </c>
      <c r="B115" t="s">
        <v>130</v>
      </c>
      <c r="C115">
        <v>1.1943999999999999</v>
      </c>
      <c r="D115">
        <v>0.83720000000000006</v>
      </c>
      <c r="E115">
        <v>1.1444000000000001</v>
      </c>
    </row>
    <row r="116" spans="1:5" x14ac:dyDescent="0.25">
      <c r="A116" t="s">
        <v>91</v>
      </c>
      <c r="B116" t="s">
        <v>105</v>
      </c>
      <c r="C116">
        <v>1.1943999999999999</v>
      </c>
      <c r="D116">
        <v>0.41860000000000003</v>
      </c>
      <c r="E116">
        <v>0.71530000000000005</v>
      </c>
    </row>
    <row r="117" spans="1:5" x14ac:dyDescent="0.25">
      <c r="A117" t="s">
        <v>91</v>
      </c>
      <c r="B117" t="s">
        <v>106</v>
      </c>
      <c r="C117">
        <v>1.1943999999999999</v>
      </c>
      <c r="D117">
        <v>0.83720000000000006</v>
      </c>
      <c r="E117">
        <v>1.2875000000000001</v>
      </c>
    </row>
    <row r="118" spans="1:5" x14ac:dyDescent="0.25">
      <c r="A118" t="s">
        <v>91</v>
      </c>
      <c r="B118" t="s">
        <v>108</v>
      </c>
      <c r="C118">
        <v>1.1943999999999999</v>
      </c>
      <c r="D118">
        <v>1.6745000000000001</v>
      </c>
      <c r="E118">
        <v>1.5736000000000001</v>
      </c>
    </row>
    <row r="119" spans="1:5" x14ac:dyDescent="0.25">
      <c r="A119" t="s">
        <v>91</v>
      </c>
      <c r="B119" t="s">
        <v>124</v>
      </c>
      <c r="C119">
        <v>1.1943999999999999</v>
      </c>
      <c r="D119">
        <v>0.83720000000000006</v>
      </c>
      <c r="E119">
        <v>1.2517</v>
      </c>
    </row>
    <row r="120" spans="1:5" x14ac:dyDescent="0.25">
      <c r="A120" t="s">
        <v>91</v>
      </c>
      <c r="B120" t="s">
        <v>101</v>
      </c>
      <c r="C120">
        <v>1.1943999999999999</v>
      </c>
      <c r="D120">
        <v>1.6745000000000001</v>
      </c>
      <c r="E120">
        <v>0.53639999999999999</v>
      </c>
    </row>
    <row r="121" spans="1:5" x14ac:dyDescent="0.25">
      <c r="A121" t="s">
        <v>91</v>
      </c>
      <c r="B121" t="s">
        <v>389</v>
      </c>
      <c r="C121">
        <v>1.1943999999999999</v>
      </c>
      <c r="D121">
        <v>1.2559</v>
      </c>
      <c r="E121">
        <v>0.35759999999999997</v>
      </c>
    </row>
    <row r="122" spans="1:5" x14ac:dyDescent="0.25">
      <c r="A122" t="s">
        <v>91</v>
      </c>
      <c r="B122" t="s">
        <v>390</v>
      </c>
      <c r="C122">
        <v>1.1943999999999999</v>
      </c>
      <c r="D122">
        <v>1.0046999999999999</v>
      </c>
      <c r="E122">
        <v>0.57220000000000004</v>
      </c>
    </row>
    <row r="123" spans="1:5" x14ac:dyDescent="0.25">
      <c r="A123" t="s">
        <v>91</v>
      </c>
      <c r="B123" t="s">
        <v>408</v>
      </c>
      <c r="C123">
        <v>1.1943999999999999</v>
      </c>
      <c r="D123">
        <v>1.0046999999999999</v>
      </c>
      <c r="E123">
        <v>1.2875000000000001</v>
      </c>
    </row>
    <row r="124" spans="1:5" x14ac:dyDescent="0.25">
      <c r="A124" t="s">
        <v>114</v>
      </c>
      <c r="B124" t="s">
        <v>92</v>
      </c>
      <c r="C124">
        <v>0.94389999999999996</v>
      </c>
      <c r="D124">
        <v>1.0593999999999999</v>
      </c>
      <c r="E124">
        <v>1.2056</v>
      </c>
    </row>
    <row r="125" spans="1:5" x14ac:dyDescent="0.25">
      <c r="A125" t="s">
        <v>114</v>
      </c>
      <c r="B125" t="s">
        <v>115</v>
      </c>
      <c r="C125">
        <v>0.94389999999999996</v>
      </c>
      <c r="D125">
        <v>1.4832000000000001</v>
      </c>
      <c r="E125">
        <v>0.9042</v>
      </c>
    </row>
    <row r="126" spans="1:5" x14ac:dyDescent="0.25">
      <c r="A126" t="s">
        <v>114</v>
      </c>
      <c r="B126" t="s">
        <v>119</v>
      </c>
      <c r="C126">
        <v>0.94389999999999996</v>
      </c>
      <c r="D126">
        <v>1.8540000000000001</v>
      </c>
      <c r="E126">
        <v>1.1303000000000001</v>
      </c>
    </row>
    <row r="127" spans="1:5" x14ac:dyDescent="0.25">
      <c r="A127" t="s">
        <v>114</v>
      </c>
      <c r="B127" t="s">
        <v>338</v>
      </c>
      <c r="C127">
        <v>0.94389999999999996</v>
      </c>
      <c r="D127">
        <v>0.70630000000000004</v>
      </c>
      <c r="E127">
        <v>0.75349999999999995</v>
      </c>
    </row>
    <row r="128" spans="1:5" x14ac:dyDescent="0.25">
      <c r="A128" t="s">
        <v>114</v>
      </c>
      <c r="B128" t="s">
        <v>121</v>
      </c>
      <c r="C128">
        <v>0.94389999999999996</v>
      </c>
      <c r="D128">
        <v>0.79459999999999997</v>
      </c>
      <c r="E128">
        <v>1.3187</v>
      </c>
    </row>
    <row r="129" spans="1:5" x14ac:dyDescent="0.25">
      <c r="A129" t="s">
        <v>114</v>
      </c>
      <c r="B129" t="s">
        <v>120</v>
      </c>
      <c r="C129">
        <v>0.94389999999999996</v>
      </c>
      <c r="D129">
        <v>0.63570000000000004</v>
      </c>
      <c r="E129">
        <v>0.75349999999999995</v>
      </c>
    </row>
    <row r="130" spans="1:5" x14ac:dyDescent="0.25">
      <c r="A130" t="s">
        <v>114</v>
      </c>
      <c r="B130" t="s">
        <v>109</v>
      </c>
      <c r="C130">
        <v>0.94389999999999996</v>
      </c>
      <c r="D130">
        <v>0.79459999999999997</v>
      </c>
      <c r="E130">
        <v>0.94189999999999996</v>
      </c>
    </row>
    <row r="131" spans="1:5" x14ac:dyDescent="0.25">
      <c r="A131" t="s">
        <v>114</v>
      </c>
      <c r="B131" t="s">
        <v>113</v>
      </c>
      <c r="C131">
        <v>0.94389999999999996</v>
      </c>
      <c r="D131">
        <v>0.79459999999999997</v>
      </c>
      <c r="E131">
        <v>0.75349999999999995</v>
      </c>
    </row>
    <row r="132" spans="1:5" x14ac:dyDescent="0.25">
      <c r="A132" t="s">
        <v>114</v>
      </c>
      <c r="B132" t="s">
        <v>95</v>
      </c>
      <c r="C132">
        <v>0.94389999999999996</v>
      </c>
      <c r="D132">
        <v>0.26490000000000002</v>
      </c>
      <c r="E132">
        <v>1.3187</v>
      </c>
    </row>
    <row r="133" spans="1:5" x14ac:dyDescent="0.25">
      <c r="A133" t="s">
        <v>114</v>
      </c>
      <c r="B133" t="s">
        <v>125</v>
      </c>
      <c r="C133">
        <v>0.94389999999999996</v>
      </c>
      <c r="D133">
        <v>1.2713000000000001</v>
      </c>
      <c r="E133">
        <v>0.4521</v>
      </c>
    </row>
    <row r="134" spans="1:5" x14ac:dyDescent="0.25">
      <c r="A134" t="s">
        <v>114</v>
      </c>
      <c r="B134" t="s">
        <v>127</v>
      </c>
      <c r="C134">
        <v>0.94389999999999996</v>
      </c>
      <c r="D134">
        <v>0.63570000000000004</v>
      </c>
      <c r="E134">
        <v>0.9042</v>
      </c>
    </row>
    <row r="135" spans="1:5" x14ac:dyDescent="0.25">
      <c r="A135" t="s">
        <v>114</v>
      </c>
      <c r="B135" t="s">
        <v>364</v>
      </c>
      <c r="C135">
        <v>0.94389999999999996</v>
      </c>
      <c r="D135">
        <v>0.84750000000000003</v>
      </c>
      <c r="E135">
        <v>1.9592000000000001</v>
      </c>
    </row>
    <row r="136" spans="1:5" x14ac:dyDescent="0.25">
      <c r="A136" t="s">
        <v>114</v>
      </c>
      <c r="B136" t="s">
        <v>129</v>
      </c>
      <c r="C136">
        <v>0.94389999999999996</v>
      </c>
      <c r="D136">
        <v>1.5891999999999999</v>
      </c>
      <c r="E136">
        <v>0.37680000000000002</v>
      </c>
    </row>
    <row r="137" spans="1:5" x14ac:dyDescent="0.25">
      <c r="A137" t="s">
        <v>114</v>
      </c>
      <c r="B137" t="s">
        <v>375</v>
      </c>
      <c r="C137">
        <v>0.94389999999999996</v>
      </c>
      <c r="D137">
        <v>1.2713000000000001</v>
      </c>
      <c r="E137">
        <v>0.9042</v>
      </c>
    </row>
    <row r="138" spans="1:5" x14ac:dyDescent="0.25">
      <c r="A138" t="s">
        <v>114</v>
      </c>
      <c r="B138" t="s">
        <v>131</v>
      </c>
      <c r="C138">
        <v>0.94389999999999996</v>
      </c>
      <c r="D138">
        <v>1.3243</v>
      </c>
      <c r="E138">
        <v>0.75349999999999995</v>
      </c>
    </row>
    <row r="139" spans="1:5" x14ac:dyDescent="0.25">
      <c r="A139" t="s">
        <v>114</v>
      </c>
      <c r="B139" t="s">
        <v>104</v>
      </c>
      <c r="C139">
        <v>0.94389999999999996</v>
      </c>
      <c r="D139">
        <v>2.1189</v>
      </c>
      <c r="E139">
        <v>0.94189999999999996</v>
      </c>
    </row>
    <row r="140" spans="1:5" x14ac:dyDescent="0.25">
      <c r="A140" t="s">
        <v>114</v>
      </c>
      <c r="B140" t="s">
        <v>110</v>
      </c>
      <c r="C140">
        <v>0.94389999999999996</v>
      </c>
      <c r="D140">
        <v>0.63570000000000004</v>
      </c>
      <c r="E140">
        <v>1.6577</v>
      </c>
    </row>
    <row r="141" spans="1:5" x14ac:dyDescent="0.25">
      <c r="A141" t="s">
        <v>114</v>
      </c>
      <c r="B141" t="s">
        <v>132</v>
      </c>
      <c r="C141">
        <v>0.94389999999999996</v>
      </c>
      <c r="D141">
        <v>1.3243</v>
      </c>
      <c r="E141">
        <v>0.75349999999999995</v>
      </c>
    </row>
    <row r="142" spans="1:5" x14ac:dyDescent="0.25">
      <c r="A142" t="s">
        <v>114</v>
      </c>
      <c r="B142" t="s">
        <v>133</v>
      </c>
      <c r="C142">
        <v>0.94389999999999996</v>
      </c>
      <c r="D142">
        <v>1.0593999999999999</v>
      </c>
      <c r="E142">
        <v>1.0548999999999999</v>
      </c>
    </row>
    <row r="143" spans="1:5" x14ac:dyDescent="0.25">
      <c r="A143" t="s">
        <v>114</v>
      </c>
      <c r="B143" t="s">
        <v>396</v>
      </c>
      <c r="C143">
        <v>0.94389999999999996</v>
      </c>
      <c r="D143">
        <v>1.3243</v>
      </c>
      <c r="E143">
        <v>1.6954</v>
      </c>
    </row>
    <row r="144" spans="1:5" x14ac:dyDescent="0.25">
      <c r="A144" t="s">
        <v>114</v>
      </c>
      <c r="B144" t="s">
        <v>398</v>
      </c>
      <c r="C144">
        <v>0.94389999999999996</v>
      </c>
      <c r="D144">
        <v>0.79459999999999997</v>
      </c>
      <c r="E144">
        <v>1.1303000000000001</v>
      </c>
    </row>
    <row r="145" spans="1:5" x14ac:dyDescent="0.25">
      <c r="A145" t="s">
        <v>114</v>
      </c>
      <c r="B145" t="s">
        <v>112</v>
      </c>
      <c r="C145">
        <v>0.94389999999999996</v>
      </c>
      <c r="D145">
        <v>0.63570000000000004</v>
      </c>
      <c r="E145">
        <v>0.75349999999999995</v>
      </c>
    </row>
    <row r="146" spans="1:5" x14ac:dyDescent="0.25">
      <c r="A146" t="s">
        <v>114</v>
      </c>
      <c r="B146" t="s">
        <v>134</v>
      </c>
      <c r="C146">
        <v>0.94389999999999996</v>
      </c>
      <c r="D146">
        <v>0.42380000000000001</v>
      </c>
      <c r="E146">
        <v>0.75349999999999995</v>
      </c>
    </row>
    <row r="147" spans="1:5" x14ac:dyDescent="0.25">
      <c r="A147" t="s">
        <v>114</v>
      </c>
      <c r="B147" t="s">
        <v>135</v>
      </c>
      <c r="C147">
        <v>0.94389999999999996</v>
      </c>
      <c r="D147">
        <v>0.63570000000000004</v>
      </c>
      <c r="E147">
        <v>0.75349999999999995</v>
      </c>
    </row>
    <row r="148" spans="1:5" x14ac:dyDescent="0.25">
      <c r="A148" t="s">
        <v>137</v>
      </c>
      <c r="B148" t="s">
        <v>324</v>
      </c>
      <c r="C148">
        <v>1.1943999999999999</v>
      </c>
      <c r="D148">
        <v>0.62790000000000001</v>
      </c>
      <c r="E148">
        <v>0.94740000000000002</v>
      </c>
    </row>
    <row r="149" spans="1:5" x14ac:dyDescent="0.25">
      <c r="A149" t="s">
        <v>137</v>
      </c>
      <c r="B149" t="s">
        <v>326</v>
      </c>
      <c r="C149">
        <v>1.1943999999999999</v>
      </c>
      <c r="D149">
        <v>0.50229999999999997</v>
      </c>
      <c r="E149">
        <v>1.5158</v>
      </c>
    </row>
    <row r="150" spans="1:5" x14ac:dyDescent="0.25">
      <c r="A150" t="s">
        <v>137</v>
      </c>
      <c r="B150" t="s">
        <v>332</v>
      </c>
      <c r="C150">
        <v>1.1943999999999999</v>
      </c>
      <c r="D150">
        <v>1.1720999999999999</v>
      </c>
      <c r="E150">
        <v>1.2632000000000001</v>
      </c>
    </row>
    <row r="151" spans="1:5" x14ac:dyDescent="0.25">
      <c r="A151" t="s">
        <v>137</v>
      </c>
      <c r="B151" t="s">
        <v>334</v>
      </c>
      <c r="C151">
        <v>1.1943999999999999</v>
      </c>
      <c r="D151">
        <v>1.5069999999999999</v>
      </c>
      <c r="E151">
        <v>0.25259999999999999</v>
      </c>
    </row>
    <row r="152" spans="1:5" x14ac:dyDescent="0.25">
      <c r="A152" t="s">
        <v>137</v>
      </c>
      <c r="B152" t="s">
        <v>336</v>
      </c>
      <c r="C152">
        <v>1.1943999999999999</v>
      </c>
      <c r="D152">
        <v>1.0466</v>
      </c>
      <c r="E152">
        <v>1.4211</v>
      </c>
    </row>
    <row r="153" spans="1:5" x14ac:dyDescent="0.25">
      <c r="A153" t="s">
        <v>137</v>
      </c>
      <c r="B153" t="s">
        <v>341</v>
      </c>
      <c r="C153">
        <v>1.1943999999999999</v>
      </c>
      <c r="D153">
        <v>1.6745000000000001</v>
      </c>
      <c r="E153">
        <v>0.88419999999999999</v>
      </c>
    </row>
    <row r="154" spans="1:5" x14ac:dyDescent="0.25">
      <c r="A154" t="s">
        <v>137</v>
      </c>
      <c r="B154" t="s">
        <v>346</v>
      </c>
      <c r="C154">
        <v>1.1943999999999999</v>
      </c>
      <c r="D154">
        <v>0.41860000000000003</v>
      </c>
      <c r="E154">
        <v>1.2632000000000001</v>
      </c>
    </row>
    <row r="155" spans="1:5" x14ac:dyDescent="0.25">
      <c r="A155" t="s">
        <v>137</v>
      </c>
      <c r="B155" t="s">
        <v>777</v>
      </c>
      <c r="C155">
        <v>1.1943999999999999</v>
      </c>
      <c r="D155">
        <v>1.4652000000000001</v>
      </c>
      <c r="E155">
        <v>1.2632000000000001</v>
      </c>
    </row>
    <row r="156" spans="1:5" x14ac:dyDescent="0.25">
      <c r="A156" t="s">
        <v>137</v>
      </c>
      <c r="B156" t="s">
        <v>350</v>
      </c>
      <c r="C156">
        <v>1.1943999999999999</v>
      </c>
      <c r="D156">
        <v>1.0046999999999999</v>
      </c>
      <c r="E156">
        <v>1.2632000000000001</v>
      </c>
    </row>
    <row r="157" spans="1:5" x14ac:dyDescent="0.25">
      <c r="A157" t="s">
        <v>137</v>
      </c>
      <c r="B157" t="s">
        <v>778</v>
      </c>
      <c r="C157">
        <v>1.1943999999999999</v>
      </c>
      <c r="D157">
        <v>0.83720000000000006</v>
      </c>
      <c r="E157">
        <v>1.4211</v>
      </c>
    </row>
    <row r="158" spans="1:5" x14ac:dyDescent="0.25">
      <c r="A158" t="s">
        <v>137</v>
      </c>
      <c r="B158" t="s">
        <v>363</v>
      </c>
      <c r="C158">
        <v>1.1943999999999999</v>
      </c>
      <c r="D158">
        <v>0.66979999999999995</v>
      </c>
      <c r="E158">
        <v>1.1369</v>
      </c>
    </row>
    <row r="159" spans="1:5" x14ac:dyDescent="0.25">
      <c r="A159" t="s">
        <v>137</v>
      </c>
      <c r="B159" t="s">
        <v>138</v>
      </c>
      <c r="C159">
        <v>1.1943999999999999</v>
      </c>
      <c r="D159">
        <v>0</v>
      </c>
      <c r="E159">
        <v>1.1052999999999999</v>
      </c>
    </row>
    <row r="160" spans="1:5" x14ac:dyDescent="0.25">
      <c r="A160" t="s">
        <v>137</v>
      </c>
      <c r="B160" t="s">
        <v>779</v>
      </c>
      <c r="C160">
        <v>1.1943999999999999</v>
      </c>
      <c r="D160">
        <v>0.83720000000000006</v>
      </c>
      <c r="E160">
        <v>1.7685</v>
      </c>
    </row>
    <row r="161" spans="1:5" x14ac:dyDescent="0.25">
      <c r="A161" t="s">
        <v>137</v>
      </c>
      <c r="B161" t="s">
        <v>378</v>
      </c>
      <c r="C161">
        <v>1.1943999999999999</v>
      </c>
      <c r="D161">
        <v>2.1768000000000001</v>
      </c>
      <c r="E161">
        <v>0.88419999999999999</v>
      </c>
    </row>
    <row r="162" spans="1:5" x14ac:dyDescent="0.25">
      <c r="A162" t="s">
        <v>137</v>
      </c>
      <c r="B162" t="s">
        <v>136</v>
      </c>
      <c r="C162">
        <v>1.1943999999999999</v>
      </c>
      <c r="D162">
        <v>0.20930000000000001</v>
      </c>
      <c r="E162">
        <v>0.78949999999999998</v>
      </c>
    </row>
    <row r="163" spans="1:5" x14ac:dyDescent="0.25">
      <c r="A163" t="s">
        <v>137</v>
      </c>
      <c r="B163" t="s">
        <v>116</v>
      </c>
      <c r="C163">
        <v>1.1943999999999999</v>
      </c>
      <c r="D163">
        <v>0.83720000000000006</v>
      </c>
      <c r="E163">
        <v>1.2632000000000001</v>
      </c>
    </row>
    <row r="164" spans="1:5" x14ac:dyDescent="0.25">
      <c r="A164" t="s">
        <v>137</v>
      </c>
      <c r="B164" t="s">
        <v>392</v>
      </c>
      <c r="C164">
        <v>1.1943999999999999</v>
      </c>
      <c r="D164">
        <v>2.5116999999999998</v>
      </c>
      <c r="E164">
        <v>0.94740000000000002</v>
      </c>
    </row>
    <row r="165" spans="1:5" x14ac:dyDescent="0.25">
      <c r="A165" t="s">
        <v>137</v>
      </c>
      <c r="B165" t="s">
        <v>126</v>
      </c>
      <c r="C165">
        <v>1.1943999999999999</v>
      </c>
      <c r="D165">
        <v>0.83720000000000006</v>
      </c>
      <c r="E165">
        <v>0.94740000000000002</v>
      </c>
    </row>
    <row r="166" spans="1:5" x14ac:dyDescent="0.25">
      <c r="A166" t="s">
        <v>137</v>
      </c>
      <c r="B166" t="s">
        <v>400</v>
      </c>
      <c r="C166">
        <v>1.1943999999999999</v>
      </c>
      <c r="D166">
        <v>0.66979999999999995</v>
      </c>
      <c r="E166">
        <v>0.50529999999999997</v>
      </c>
    </row>
    <row r="167" spans="1:5" x14ac:dyDescent="0.25">
      <c r="A167" t="s">
        <v>137</v>
      </c>
      <c r="B167" t="s">
        <v>405</v>
      </c>
      <c r="C167">
        <v>1.1943999999999999</v>
      </c>
      <c r="D167">
        <v>0.83720000000000006</v>
      </c>
      <c r="E167">
        <v>0.47370000000000001</v>
      </c>
    </row>
    <row r="168" spans="1:5" x14ac:dyDescent="0.25">
      <c r="A168" t="s">
        <v>137</v>
      </c>
      <c r="B168" t="s">
        <v>407</v>
      </c>
      <c r="C168">
        <v>1.1943999999999999</v>
      </c>
      <c r="D168">
        <v>0.66979999999999995</v>
      </c>
      <c r="E168">
        <v>0.88419999999999999</v>
      </c>
    </row>
    <row r="169" spans="1:5" x14ac:dyDescent="0.25">
      <c r="A169" t="s">
        <v>137</v>
      </c>
      <c r="B169" t="s">
        <v>140</v>
      </c>
      <c r="C169">
        <v>1.1943999999999999</v>
      </c>
      <c r="D169">
        <v>1.5069999999999999</v>
      </c>
      <c r="E169">
        <v>0.63160000000000005</v>
      </c>
    </row>
    <row r="170" spans="1:5" x14ac:dyDescent="0.25">
      <c r="A170" t="s">
        <v>137</v>
      </c>
      <c r="B170" t="s">
        <v>139</v>
      </c>
      <c r="C170">
        <v>1.1943999999999999</v>
      </c>
      <c r="D170">
        <v>0.83720000000000006</v>
      </c>
      <c r="E170">
        <v>0.78949999999999998</v>
      </c>
    </row>
    <row r="171" spans="1:5" x14ac:dyDescent="0.25">
      <c r="A171" t="s">
        <v>137</v>
      </c>
      <c r="B171" t="s">
        <v>780</v>
      </c>
      <c r="C171">
        <v>1.1943999999999999</v>
      </c>
      <c r="D171">
        <v>0.83720000000000006</v>
      </c>
      <c r="E171">
        <v>0.50529999999999997</v>
      </c>
    </row>
    <row r="172" spans="1:5" x14ac:dyDescent="0.25">
      <c r="A172" t="s">
        <v>19</v>
      </c>
      <c r="B172" t="s">
        <v>151</v>
      </c>
      <c r="C172">
        <v>1.5625</v>
      </c>
      <c r="D172">
        <v>0.48</v>
      </c>
      <c r="E172">
        <v>1.0168999999999999</v>
      </c>
    </row>
    <row r="173" spans="1:5" x14ac:dyDescent="0.25">
      <c r="A173" t="s">
        <v>19</v>
      </c>
      <c r="B173" t="s">
        <v>144</v>
      </c>
      <c r="C173">
        <v>1.5625</v>
      </c>
      <c r="D173">
        <v>0.64</v>
      </c>
      <c r="E173">
        <v>1.6949000000000001</v>
      </c>
    </row>
    <row r="174" spans="1:5" x14ac:dyDescent="0.25">
      <c r="A174" t="s">
        <v>19</v>
      </c>
      <c r="B174" t="s">
        <v>155</v>
      </c>
      <c r="C174">
        <v>1.5625</v>
      </c>
      <c r="D174">
        <v>0.64</v>
      </c>
      <c r="E174">
        <v>2.0339</v>
      </c>
    </row>
    <row r="175" spans="1:5" x14ac:dyDescent="0.25">
      <c r="A175" t="s">
        <v>19</v>
      </c>
      <c r="B175" t="s">
        <v>250</v>
      </c>
      <c r="C175">
        <v>1.5625</v>
      </c>
      <c r="D175">
        <v>0.96</v>
      </c>
      <c r="E175">
        <v>1.3559000000000001</v>
      </c>
    </row>
    <row r="176" spans="1:5" x14ac:dyDescent="0.25">
      <c r="A176" t="s">
        <v>19</v>
      </c>
      <c r="B176" t="s">
        <v>157</v>
      </c>
      <c r="C176">
        <v>1.5625</v>
      </c>
      <c r="D176">
        <v>0.8</v>
      </c>
      <c r="E176">
        <v>0.84750000000000003</v>
      </c>
    </row>
    <row r="177" spans="1:5" x14ac:dyDescent="0.25">
      <c r="A177" t="s">
        <v>19</v>
      </c>
      <c r="B177" t="s">
        <v>253</v>
      </c>
      <c r="C177">
        <v>1.5625</v>
      </c>
      <c r="D177">
        <v>0.8</v>
      </c>
      <c r="E177">
        <v>0.33900000000000002</v>
      </c>
    </row>
    <row r="178" spans="1:5" x14ac:dyDescent="0.25">
      <c r="A178" t="s">
        <v>19</v>
      </c>
      <c r="B178" t="s">
        <v>258</v>
      </c>
      <c r="C178">
        <v>1.5625</v>
      </c>
      <c r="D178">
        <v>1.28</v>
      </c>
      <c r="E178">
        <v>0.84750000000000003</v>
      </c>
    </row>
    <row r="179" spans="1:5" x14ac:dyDescent="0.25">
      <c r="A179" t="s">
        <v>19</v>
      </c>
      <c r="B179" t="s">
        <v>371</v>
      </c>
      <c r="C179">
        <v>1.5625</v>
      </c>
      <c r="D179">
        <v>1.1519999999999999</v>
      </c>
      <c r="E179">
        <v>1.0847</v>
      </c>
    </row>
    <row r="180" spans="1:5" x14ac:dyDescent="0.25">
      <c r="A180" t="s">
        <v>19</v>
      </c>
      <c r="B180" t="s">
        <v>260</v>
      </c>
      <c r="C180">
        <v>1.5625</v>
      </c>
      <c r="D180">
        <v>0.64</v>
      </c>
      <c r="E180">
        <v>1.3559000000000001</v>
      </c>
    </row>
    <row r="181" spans="1:5" x14ac:dyDescent="0.25">
      <c r="A181" t="s">
        <v>19</v>
      </c>
      <c r="B181" t="s">
        <v>142</v>
      </c>
      <c r="C181">
        <v>1.5625</v>
      </c>
      <c r="D181">
        <v>1.28</v>
      </c>
      <c r="E181">
        <v>0.22600000000000001</v>
      </c>
    </row>
    <row r="182" spans="1:5" x14ac:dyDescent="0.25">
      <c r="A182" t="s">
        <v>19</v>
      </c>
      <c r="B182" t="s">
        <v>21</v>
      </c>
      <c r="C182">
        <v>1.5625</v>
      </c>
      <c r="D182">
        <v>1.1200000000000001</v>
      </c>
      <c r="E182">
        <v>0.33900000000000002</v>
      </c>
    </row>
    <row r="183" spans="1:5" x14ac:dyDescent="0.25">
      <c r="A183" t="s">
        <v>19</v>
      </c>
      <c r="B183" t="s">
        <v>20</v>
      </c>
      <c r="C183">
        <v>1.5625</v>
      </c>
      <c r="D183">
        <v>2.1333000000000002</v>
      </c>
      <c r="E183">
        <v>1.5819000000000001</v>
      </c>
    </row>
    <row r="184" spans="1:5" x14ac:dyDescent="0.25">
      <c r="A184" t="s">
        <v>19</v>
      </c>
      <c r="B184" t="s">
        <v>252</v>
      </c>
      <c r="C184">
        <v>1.5625</v>
      </c>
      <c r="D184">
        <v>0.64</v>
      </c>
      <c r="E184">
        <v>1.0168999999999999</v>
      </c>
    </row>
    <row r="185" spans="1:5" x14ac:dyDescent="0.25">
      <c r="A185" t="s">
        <v>19</v>
      </c>
      <c r="B185" t="s">
        <v>254</v>
      </c>
      <c r="C185">
        <v>1.5625</v>
      </c>
      <c r="D185">
        <v>0.64</v>
      </c>
      <c r="E185">
        <v>0.50849999999999995</v>
      </c>
    </row>
    <row r="186" spans="1:5" x14ac:dyDescent="0.25">
      <c r="A186" t="s">
        <v>19</v>
      </c>
      <c r="B186" t="s">
        <v>145</v>
      </c>
      <c r="C186">
        <v>1.5625</v>
      </c>
      <c r="D186">
        <v>2.4319999999999999</v>
      </c>
      <c r="E186">
        <v>0.1356</v>
      </c>
    </row>
    <row r="187" spans="1:5" x14ac:dyDescent="0.25">
      <c r="A187" t="s">
        <v>19</v>
      </c>
      <c r="B187" t="s">
        <v>259</v>
      </c>
      <c r="C187">
        <v>1.5625</v>
      </c>
      <c r="D187">
        <v>0.96</v>
      </c>
      <c r="E187">
        <v>1.3559000000000001</v>
      </c>
    </row>
    <row r="188" spans="1:5" x14ac:dyDescent="0.25">
      <c r="A188" t="s">
        <v>19</v>
      </c>
      <c r="B188" t="s">
        <v>251</v>
      </c>
      <c r="C188">
        <v>1.5625</v>
      </c>
      <c r="D188">
        <v>0.64</v>
      </c>
      <c r="E188">
        <v>0.84750000000000003</v>
      </c>
    </row>
    <row r="189" spans="1:5" x14ac:dyDescent="0.25">
      <c r="A189" t="s">
        <v>19</v>
      </c>
      <c r="B189" t="s">
        <v>256</v>
      </c>
      <c r="C189">
        <v>1.5625</v>
      </c>
      <c r="D189">
        <v>0.48</v>
      </c>
      <c r="E189">
        <v>0.84750000000000003</v>
      </c>
    </row>
    <row r="190" spans="1:5" x14ac:dyDescent="0.25">
      <c r="A190" t="s">
        <v>19</v>
      </c>
      <c r="B190" t="s">
        <v>147</v>
      </c>
      <c r="C190">
        <v>1.5625</v>
      </c>
      <c r="D190">
        <v>0.8</v>
      </c>
      <c r="E190">
        <v>1.1863999999999999</v>
      </c>
    </row>
    <row r="191" spans="1:5" x14ac:dyDescent="0.25">
      <c r="A191" t="s">
        <v>19</v>
      </c>
      <c r="B191" t="s">
        <v>149</v>
      </c>
      <c r="C191">
        <v>1.5625</v>
      </c>
      <c r="D191">
        <v>1.28</v>
      </c>
      <c r="E191">
        <v>1.4915</v>
      </c>
    </row>
    <row r="192" spans="1:5" x14ac:dyDescent="0.25">
      <c r="A192" t="s">
        <v>146</v>
      </c>
      <c r="B192" t="s">
        <v>153</v>
      </c>
      <c r="C192">
        <v>1.1460999999999999</v>
      </c>
      <c r="D192">
        <v>0.65439999999999998</v>
      </c>
      <c r="E192">
        <v>1.2979000000000001</v>
      </c>
    </row>
    <row r="193" spans="1:5" x14ac:dyDescent="0.25">
      <c r="A193" t="s">
        <v>146</v>
      </c>
      <c r="B193" t="s">
        <v>781</v>
      </c>
      <c r="C193">
        <v>1.1460999999999999</v>
      </c>
      <c r="D193">
        <v>0.69799999999999995</v>
      </c>
      <c r="E193">
        <v>0.74170000000000003</v>
      </c>
    </row>
    <row r="194" spans="1:5" x14ac:dyDescent="0.25">
      <c r="A194" t="s">
        <v>146</v>
      </c>
      <c r="B194" t="s">
        <v>754</v>
      </c>
      <c r="C194">
        <v>1.1460999999999999</v>
      </c>
      <c r="D194">
        <v>1.0907</v>
      </c>
      <c r="E194">
        <v>1.6688000000000001</v>
      </c>
    </row>
    <row r="195" spans="1:5" x14ac:dyDescent="0.25">
      <c r="A195" t="s">
        <v>146</v>
      </c>
      <c r="B195" t="s">
        <v>255</v>
      </c>
      <c r="C195">
        <v>1.1460999999999999</v>
      </c>
      <c r="D195">
        <v>1.3088</v>
      </c>
      <c r="E195">
        <v>0.55630000000000002</v>
      </c>
    </row>
    <row r="196" spans="1:5" x14ac:dyDescent="0.25">
      <c r="A196" t="s">
        <v>146</v>
      </c>
      <c r="B196" t="s">
        <v>152</v>
      </c>
      <c r="C196">
        <v>1.1460999999999999</v>
      </c>
      <c r="D196">
        <v>0.87250000000000005</v>
      </c>
      <c r="E196">
        <v>0.89</v>
      </c>
    </row>
    <row r="197" spans="1:5" x14ac:dyDescent="0.25">
      <c r="A197" t="s">
        <v>146</v>
      </c>
      <c r="B197" t="s">
        <v>347</v>
      </c>
      <c r="C197">
        <v>1.1460999999999999</v>
      </c>
      <c r="D197">
        <v>0.65439999999999998</v>
      </c>
      <c r="E197">
        <v>0.74170000000000003</v>
      </c>
    </row>
    <row r="198" spans="1:5" x14ac:dyDescent="0.25">
      <c r="A198" t="s">
        <v>146</v>
      </c>
      <c r="B198" t="s">
        <v>148</v>
      </c>
      <c r="C198">
        <v>1.1460999999999999</v>
      </c>
      <c r="D198">
        <v>0</v>
      </c>
      <c r="E198">
        <v>0.74170000000000003</v>
      </c>
    </row>
    <row r="199" spans="1:5" x14ac:dyDescent="0.25">
      <c r="A199" t="s">
        <v>146</v>
      </c>
      <c r="B199" t="s">
        <v>159</v>
      </c>
      <c r="C199">
        <v>1.1460999999999999</v>
      </c>
      <c r="D199">
        <v>2.1812999999999998</v>
      </c>
      <c r="E199">
        <v>1.4833000000000001</v>
      </c>
    </row>
    <row r="200" spans="1:5" x14ac:dyDescent="0.25">
      <c r="A200" t="s">
        <v>146</v>
      </c>
      <c r="B200" t="s">
        <v>782</v>
      </c>
      <c r="C200">
        <v>1.1460999999999999</v>
      </c>
      <c r="D200">
        <v>1.2215</v>
      </c>
      <c r="E200">
        <v>0.89</v>
      </c>
    </row>
    <row r="201" spans="1:5" x14ac:dyDescent="0.25">
      <c r="A201" t="s">
        <v>146</v>
      </c>
      <c r="B201" t="s">
        <v>154</v>
      </c>
      <c r="C201">
        <v>1.1460999999999999</v>
      </c>
      <c r="D201">
        <v>2.1812999999999998</v>
      </c>
      <c r="E201">
        <v>0.37080000000000002</v>
      </c>
    </row>
    <row r="202" spans="1:5" x14ac:dyDescent="0.25">
      <c r="A202" t="s">
        <v>146</v>
      </c>
      <c r="B202" t="s">
        <v>261</v>
      </c>
      <c r="C202">
        <v>1.1460999999999999</v>
      </c>
      <c r="D202">
        <v>1.5268999999999999</v>
      </c>
      <c r="E202">
        <v>1.1125</v>
      </c>
    </row>
    <row r="203" spans="1:5" x14ac:dyDescent="0.25">
      <c r="A203" t="s">
        <v>146</v>
      </c>
      <c r="B203" t="s">
        <v>143</v>
      </c>
      <c r="C203">
        <v>1.1460999999999999</v>
      </c>
      <c r="D203">
        <v>1.2215</v>
      </c>
      <c r="E203">
        <v>1.78</v>
      </c>
    </row>
    <row r="204" spans="1:5" x14ac:dyDescent="0.25">
      <c r="A204" t="s">
        <v>146</v>
      </c>
      <c r="B204" t="s">
        <v>156</v>
      </c>
      <c r="C204">
        <v>1.1460999999999999</v>
      </c>
      <c r="D204">
        <v>0.87250000000000005</v>
      </c>
      <c r="E204">
        <v>1.6316999999999999</v>
      </c>
    </row>
    <row r="205" spans="1:5" x14ac:dyDescent="0.25">
      <c r="A205" t="s">
        <v>146</v>
      </c>
      <c r="B205" t="s">
        <v>164</v>
      </c>
      <c r="C205">
        <v>1.1460999999999999</v>
      </c>
      <c r="D205">
        <v>0.69799999999999995</v>
      </c>
      <c r="E205">
        <v>0.59330000000000005</v>
      </c>
    </row>
    <row r="206" spans="1:5" x14ac:dyDescent="0.25">
      <c r="A206" t="s">
        <v>146</v>
      </c>
      <c r="B206" t="s">
        <v>162</v>
      </c>
      <c r="C206">
        <v>1.1460999999999999</v>
      </c>
      <c r="D206">
        <v>0.69799999999999995</v>
      </c>
      <c r="E206">
        <v>1.1867000000000001</v>
      </c>
    </row>
    <row r="207" spans="1:5" x14ac:dyDescent="0.25">
      <c r="A207" t="s">
        <v>146</v>
      </c>
      <c r="B207" t="s">
        <v>755</v>
      </c>
      <c r="C207">
        <v>1.1460999999999999</v>
      </c>
      <c r="D207">
        <v>0.21809999999999999</v>
      </c>
      <c r="E207">
        <v>1.2979000000000001</v>
      </c>
    </row>
    <row r="208" spans="1:5" x14ac:dyDescent="0.25">
      <c r="A208" t="s">
        <v>146</v>
      </c>
      <c r="B208" t="s">
        <v>161</v>
      </c>
      <c r="C208">
        <v>1.1460999999999999</v>
      </c>
      <c r="D208">
        <v>0.87250000000000005</v>
      </c>
      <c r="E208">
        <v>0.37080000000000002</v>
      </c>
    </row>
    <row r="209" spans="1:5" x14ac:dyDescent="0.25">
      <c r="A209" t="s">
        <v>146</v>
      </c>
      <c r="B209" t="s">
        <v>150</v>
      </c>
      <c r="C209">
        <v>1.1460999999999999</v>
      </c>
      <c r="D209">
        <v>1.5268999999999999</v>
      </c>
      <c r="E209">
        <v>0.37080000000000002</v>
      </c>
    </row>
    <row r="210" spans="1:5" x14ac:dyDescent="0.25">
      <c r="A210" t="s">
        <v>146</v>
      </c>
      <c r="B210" t="s">
        <v>257</v>
      </c>
      <c r="C210">
        <v>1.1460999999999999</v>
      </c>
      <c r="D210">
        <v>1.3959999999999999</v>
      </c>
      <c r="E210">
        <v>1.4833000000000001</v>
      </c>
    </row>
    <row r="211" spans="1:5" x14ac:dyDescent="0.25">
      <c r="A211" t="s">
        <v>146</v>
      </c>
      <c r="B211" t="s">
        <v>163</v>
      </c>
      <c r="C211">
        <v>1.1460999999999999</v>
      </c>
      <c r="D211">
        <v>0.34899999999999998</v>
      </c>
      <c r="E211">
        <v>0.59330000000000005</v>
      </c>
    </row>
    <row r="212" spans="1:5" x14ac:dyDescent="0.25">
      <c r="A212" t="s">
        <v>165</v>
      </c>
      <c r="B212" t="s">
        <v>270</v>
      </c>
      <c r="C212">
        <v>0.9143</v>
      </c>
      <c r="D212">
        <v>2.1875</v>
      </c>
      <c r="E212">
        <v>0.54259999999999997</v>
      </c>
    </row>
    <row r="213" spans="1:5" x14ac:dyDescent="0.25">
      <c r="A213" t="s">
        <v>165</v>
      </c>
      <c r="B213" t="s">
        <v>268</v>
      </c>
      <c r="C213">
        <v>0.9143</v>
      </c>
      <c r="D213">
        <v>1.6406000000000001</v>
      </c>
      <c r="E213">
        <v>1.2209000000000001</v>
      </c>
    </row>
    <row r="214" spans="1:5" x14ac:dyDescent="0.25">
      <c r="A214" t="s">
        <v>165</v>
      </c>
      <c r="B214" t="s">
        <v>166</v>
      </c>
      <c r="C214">
        <v>0.9143</v>
      </c>
      <c r="D214">
        <v>1.4582999999999999</v>
      </c>
      <c r="E214">
        <v>1.0851999999999999</v>
      </c>
    </row>
    <row r="215" spans="1:5" x14ac:dyDescent="0.25">
      <c r="A215" t="s">
        <v>165</v>
      </c>
      <c r="B215" t="s">
        <v>271</v>
      </c>
      <c r="C215">
        <v>0.9143</v>
      </c>
      <c r="D215">
        <v>2.7343000000000002</v>
      </c>
      <c r="E215">
        <v>1.2209000000000001</v>
      </c>
    </row>
    <row r="216" spans="1:5" x14ac:dyDescent="0.25">
      <c r="A216" t="s">
        <v>165</v>
      </c>
      <c r="B216" t="s">
        <v>263</v>
      </c>
      <c r="C216">
        <v>0.9143</v>
      </c>
      <c r="D216">
        <v>0</v>
      </c>
      <c r="E216">
        <v>1.8992</v>
      </c>
    </row>
    <row r="217" spans="1:5" x14ac:dyDescent="0.25">
      <c r="A217" t="s">
        <v>165</v>
      </c>
      <c r="B217" t="s">
        <v>771</v>
      </c>
      <c r="C217">
        <v>0.9143</v>
      </c>
      <c r="D217">
        <v>0.36459999999999998</v>
      </c>
      <c r="E217">
        <v>1.6278999999999999</v>
      </c>
    </row>
    <row r="218" spans="1:5" x14ac:dyDescent="0.25">
      <c r="A218" t="s">
        <v>165</v>
      </c>
      <c r="B218" t="s">
        <v>267</v>
      </c>
      <c r="C218">
        <v>0.9143</v>
      </c>
      <c r="D218">
        <v>0.36459999999999998</v>
      </c>
      <c r="E218">
        <v>0.54259999999999997</v>
      </c>
    </row>
    <row r="219" spans="1:5" x14ac:dyDescent="0.25">
      <c r="A219" t="s">
        <v>165</v>
      </c>
      <c r="B219" t="s">
        <v>783</v>
      </c>
      <c r="C219">
        <v>0.9143</v>
      </c>
      <c r="D219">
        <v>0.27339999999999998</v>
      </c>
      <c r="E219">
        <v>1.2209000000000001</v>
      </c>
    </row>
    <row r="220" spans="1:5" x14ac:dyDescent="0.25">
      <c r="A220" t="s">
        <v>165</v>
      </c>
      <c r="B220" t="s">
        <v>264</v>
      </c>
      <c r="C220">
        <v>0.9143</v>
      </c>
      <c r="D220">
        <v>1.0936999999999999</v>
      </c>
      <c r="E220">
        <v>1.2209000000000001</v>
      </c>
    </row>
    <row r="221" spans="1:5" x14ac:dyDescent="0.25">
      <c r="A221" t="s">
        <v>165</v>
      </c>
      <c r="B221" t="s">
        <v>262</v>
      </c>
      <c r="C221">
        <v>0.9143</v>
      </c>
      <c r="D221">
        <v>0.54690000000000005</v>
      </c>
      <c r="E221">
        <v>0.81389999999999996</v>
      </c>
    </row>
    <row r="222" spans="1:5" x14ac:dyDescent="0.25">
      <c r="A222" t="s">
        <v>165</v>
      </c>
      <c r="B222" t="s">
        <v>269</v>
      </c>
      <c r="C222">
        <v>0.9143</v>
      </c>
      <c r="D222">
        <v>2.1875</v>
      </c>
      <c r="E222">
        <v>0</v>
      </c>
    </row>
    <row r="223" spans="1:5" x14ac:dyDescent="0.25">
      <c r="A223" t="s">
        <v>165</v>
      </c>
      <c r="B223" t="s">
        <v>167</v>
      </c>
      <c r="C223">
        <v>0.9143</v>
      </c>
      <c r="D223">
        <v>1.0936999999999999</v>
      </c>
      <c r="E223">
        <v>0.81389999999999996</v>
      </c>
    </row>
    <row r="224" spans="1:5" x14ac:dyDescent="0.25">
      <c r="A224" t="s">
        <v>165</v>
      </c>
      <c r="B224" t="s">
        <v>265</v>
      </c>
      <c r="C224">
        <v>0.9143</v>
      </c>
      <c r="D224">
        <v>0.54690000000000005</v>
      </c>
      <c r="E224">
        <v>0.40699999999999997</v>
      </c>
    </row>
    <row r="225" spans="1:5" x14ac:dyDescent="0.25">
      <c r="A225" t="s">
        <v>165</v>
      </c>
      <c r="B225" t="s">
        <v>266</v>
      </c>
      <c r="C225">
        <v>0.9143</v>
      </c>
      <c r="D225">
        <v>1.0936999999999999</v>
      </c>
      <c r="E225">
        <v>0.40699999999999997</v>
      </c>
    </row>
    <row r="226" spans="1:5" x14ac:dyDescent="0.25">
      <c r="A226" t="s">
        <v>22</v>
      </c>
      <c r="B226" t="s">
        <v>278</v>
      </c>
      <c r="C226">
        <v>1.0286</v>
      </c>
      <c r="D226">
        <v>1.4582999999999999</v>
      </c>
      <c r="E226">
        <v>0</v>
      </c>
    </row>
    <row r="227" spans="1:5" x14ac:dyDescent="0.25">
      <c r="A227" t="s">
        <v>22</v>
      </c>
      <c r="B227" t="s">
        <v>169</v>
      </c>
      <c r="C227">
        <v>1.0286</v>
      </c>
      <c r="D227">
        <v>0.97219999999999995</v>
      </c>
      <c r="E227">
        <v>1.4286000000000001</v>
      </c>
    </row>
    <row r="228" spans="1:5" x14ac:dyDescent="0.25">
      <c r="A228" t="s">
        <v>22</v>
      </c>
      <c r="B228" t="s">
        <v>282</v>
      </c>
      <c r="C228">
        <v>1.0286</v>
      </c>
      <c r="D228">
        <v>0.97219999999999995</v>
      </c>
      <c r="E228">
        <v>1.4286000000000001</v>
      </c>
    </row>
    <row r="229" spans="1:5" x14ac:dyDescent="0.25">
      <c r="A229" t="s">
        <v>22</v>
      </c>
      <c r="B229" t="s">
        <v>283</v>
      </c>
      <c r="C229">
        <v>1.0286</v>
      </c>
      <c r="D229">
        <v>0.97219999999999995</v>
      </c>
      <c r="E229">
        <v>0.71430000000000005</v>
      </c>
    </row>
    <row r="230" spans="1:5" x14ac:dyDescent="0.25">
      <c r="A230" t="s">
        <v>22</v>
      </c>
      <c r="B230" t="s">
        <v>273</v>
      </c>
      <c r="C230">
        <v>1.0286</v>
      </c>
      <c r="D230">
        <v>0.3241</v>
      </c>
      <c r="E230">
        <v>0.71430000000000005</v>
      </c>
    </row>
    <row r="231" spans="1:5" x14ac:dyDescent="0.25">
      <c r="A231" t="s">
        <v>22</v>
      </c>
      <c r="B231" t="s">
        <v>280</v>
      </c>
      <c r="C231">
        <v>1.0286</v>
      </c>
      <c r="D231">
        <v>1.4582999999999999</v>
      </c>
      <c r="E231">
        <v>1.7857000000000001</v>
      </c>
    </row>
    <row r="232" spans="1:5" x14ac:dyDescent="0.25">
      <c r="A232" t="s">
        <v>22</v>
      </c>
      <c r="B232" t="s">
        <v>281</v>
      </c>
      <c r="C232">
        <v>1.0286</v>
      </c>
      <c r="D232">
        <v>0.3241</v>
      </c>
      <c r="E232">
        <v>0.47620000000000001</v>
      </c>
    </row>
    <row r="233" spans="1:5" x14ac:dyDescent="0.25">
      <c r="A233" t="s">
        <v>22</v>
      </c>
      <c r="B233" t="s">
        <v>23</v>
      </c>
      <c r="C233">
        <v>1.0286</v>
      </c>
      <c r="D233">
        <v>1.6203000000000001</v>
      </c>
      <c r="E233">
        <v>0.23810000000000001</v>
      </c>
    </row>
    <row r="234" spans="1:5" x14ac:dyDescent="0.25">
      <c r="A234" t="s">
        <v>22</v>
      </c>
      <c r="B234" t="s">
        <v>184</v>
      </c>
      <c r="C234">
        <v>1.0286</v>
      </c>
      <c r="D234">
        <v>0.72909999999999997</v>
      </c>
      <c r="E234">
        <v>0.71430000000000005</v>
      </c>
    </row>
    <row r="235" spans="1:5" x14ac:dyDescent="0.25">
      <c r="A235" t="s">
        <v>22</v>
      </c>
      <c r="B235" t="s">
        <v>308</v>
      </c>
      <c r="C235">
        <v>1.0286</v>
      </c>
      <c r="D235">
        <v>0.97219999999999995</v>
      </c>
      <c r="E235">
        <v>0.47620000000000001</v>
      </c>
    </row>
    <row r="236" spans="1:5" x14ac:dyDescent="0.25">
      <c r="A236" t="s">
        <v>22</v>
      </c>
      <c r="B236" t="s">
        <v>177</v>
      </c>
      <c r="C236">
        <v>1.0286</v>
      </c>
      <c r="D236">
        <v>0.3241</v>
      </c>
      <c r="E236">
        <v>1.9048</v>
      </c>
    </row>
    <row r="237" spans="1:5" x14ac:dyDescent="0.25">
      <c r="A237" t="s">
        <v>22</v>
      </c>
      <c r="B237" t="s">
        <v>272</v>
      </c>
      <c r="C237">
        <v>1.0286</v>
      </c>
      <c r="D237">
        <v>2.1873999999999998</v>
      </c>
      <c r="E237">
        <v>0.71430000000000005</v>
      </c>
    </row>
    <row r="238" spans="1:5" x14ac:dyDescent="0.25">
      <c r="A238" t="s">
        <v>22</v>
      </c>
      <c r="B238" t="s">
        <v>24</v>
      </c>
      <c r="C238">
        <v>1.0286</v>
      </c>
      <c r="D238">
        <v>0.97219999999999995</v>
      </c>
      <c r="E238">
        <v>1.0713999999999999</v>
      </c>
    </row>
    <row r="239" spans="1:5" x14ac:dyDescent="0.25">
      <c r="A239" t="s">
        <v>22</v>
      </c>
      <c r="B239" t="s">
        <v>284</v>
      </c>
      <c r="C239">
        <v>1.0286</v>
      </c>
      <c r="D239">
        <v>0.97219999999999995</v>
      </c>
      <c r="E239">
        <v>0.71430000000000005</v>
      </c>
    </row>
    <row r="240" spans="1:5" x14ac:dyDescent="0.25">
      <c r="A240" t="s">
        <v>22</v>
      </c>
      <c r="B240" t="s">
        <v>173</v>
      </c>
      <c r="C240">
        <v>1.0286</v>
      </c>
      <c r="D240">
        <v>0.64810000000000001</v>
      </c>
      <c r="E240">
        <v>1.9048</v>
      </c>
    </row>
    <row r="241" spans="1:5" x14ac:dyDescent="0.25">
      <c r="A241" t="s">
        <v>22</v>
      </c>
      <c r="B241" t="s">
        <v>276</v>
      </c>
      <c r="C241">
        <v>1.0286</v>
      </c>
      <c r="D241">
        <v>0.72909999999999997</v>
      </c>
      <c r="E241">
        <v>0.89290000000000003</v>
      </c>
    </row>
    <row r="242" spans="1:5" x14ac:dyDescent="0.25">
      <c r="A242" t="s">
        <v>22</v>
      </c>
      <c r="B242" t="s">
        <v>172</v>
      </c>
      <c r="C242">
        <v>1.0286</v>
      </c>
      <c r="D242">
        <v>0</v>
      </c>
      <c r="E242">
        <v>1.4286000000000001</v>
      </c>
    </row>
    <row r="243" spans="1:5" x14ac:dyDescent="0.25">
      <c r="A243" t="s">
        <v>22</v>
      </c>
      <c r="B243" t="s">
        <v>171</v>
      </c>
      <c r="C243">
        <v>1.0286</v>
      </c>
      <c r="D243">
        <v>1.2152000000000001</v>
      </c>
      <c r="E243">
        <v>1.0713999999999999</v>
      </c>
    </row>
    <row r="244" spans="1:5" x14ac:dyDescent="0.25">
      <c r="A244" t="s">
        <v>22</v>
      </c>
      <c r="B244" t="s">
        <v>174</v>
      </c>
      <c r="C244">
        <v>1.0286</v>
      </c>
      <c r="D244">
        <v>2.2685</v>
      </c>
      <c r="E244">
        <v>1.4286000000000001</v>
      </c>
    </row>
    <row r="245" spans="1:5" x14ac:dyDescent="0.25">
      <c r="A245" t="s">
        <v>22</v>
      </c>
      <c r="B245" t="s">
        <v>170</v>
      </c>
      <c r="C245">
        <v>1.0286</v>
      </c>
      <c r="D245">
        <v>0.48609999999999998</v>
      </c>
      <c r="E245">
        <v>1.0713999999999999</v>
      </c>
    </row>
    <row r="246" spans="1:5" x14ac:dyDescent="0.25">
      <c r="A246" t="s">
        <v>25</v>
      </c>
      <c r="B246" t="s">
        <v>176</v>
      </c>
      <c r="C246">
        <v>1.0667</v>
      </c>
      <c r="D246">
        <v>1.4061999999999999</v>
      </c>
      <c r="E246">
        <v>1.1111</v>
      </c>
    </row>
    <row r="247" spans="1:5" x14ac:dyDescent="0.25">
      <c r="A247" t="s">
        <v>25</v>
      </c>
      <c r="B247" t="s">
        <v>784</v>
      </c>
      <c r="C247">
        <v>1.0667</v>
      </c>
      <c r="D247">
        <v>1.6406000000000001</v>
      </c>
      <c r="E247">
        <v>0.55559999999999998</v>
      </c>
    </row>
    <row r="248" spans="1:5" x14ac:dyDescent="0.25">
      <c r="A248" t="s">
        <v>25</v>
      </c>
      <c r="B248" t="s">
        <v>275</v>
      </c>
      <c r="C248">
        <v>1.0667</v>
      </c>
      <c r="D248">
        <v>0.625</v>
      </c>
      <c r="E248">
        <v>0.24690000000000001</v>
      </c>
    </row>
    <row r="249" spans="1:5" x14ac:dyDescent="0.25">
      <c r="A249" t="s">
        <v>25</v>
      </c>
      <c r="B249" t="s">
        <v>180</v>
      </c>
      <c r="C249">
        <v>1.0667</v>
      </c>
      <c r="D249">
        <v>1.25</v>
      </c>
      <c r="E249">
        <v>0.98770000000000002</v>
      </c>
    </row>
    <row r="250" spans="1:5" x14ac:dyDescent="0.25">
      <c r="A250" t="s">
        <v>25</v>
      </c>
      <c r="B250" t="s">
        <v>307</v>
      </c>
      <c r="C250">
        <v>1.0667</v>
      </c>
      <c r="D250">
        <v>0.9375</v>
      </c>
      <c r="E250">
        <v>0.49380000000000002</v>
      </c>
    </row>
    <row r="251" spans="1:5" x14ac:dyDescent="0.25">
      <c r="A251" t="s">
        <v>25</v>
      </c>
      <c r="B251" t="s">
        <v>175</v>
      </c>
      <c r="C251">
        <v>1.0667</v>
      </c>
      <c r="D251">
        <v>0.3125</v>
      </c>
      <c r="E251">
        <v>1.2345999999999999</v>
      </c>
    </row>
    <row r="252" spans="1:5" x14ac:dyDescent="0.25">
      <c r="A252" t="s">
        <v>25</v>
      </c>
      <c r="B252" t="s">
        <v>759</v>
      </c>
      <c r="C252">
        <v>1.0667</v>
      </c>
      <c r="D252">
        <v>0.9375</v>
      </c>
      <c r="E252">
        <v>1.4815</v>
      </c>
    </row>
    <row r="253" spans="1:5" x14ac:dyDescent="0.25">
      <c r="A253" t="s">
        <v>25</v>
      </c>
      <c r="B253" t="s">
        <v>178</v>
      </c>
      <c r="C253">
        <v>1.0667</v>
      </c>
      <c r="D253">
        <v>0.70309999999999995</v>
      </c>
      <c r="E253">
        <v>0.55559999999999998</v>
      </c>
    </row>
    <row r="254" spans="1:5" x14ac:dyDescent="0.25">
      <c r="A254" t="s">
        <v>25</v>
      </c>
      <c r="B254" t="s">
        <v>27</v>
      </c>
      <c r="C254">
        <v>1.0667</v>
      </c>
      <c r="D254">
        <v>0.625</v>
      </c>
      <c r="E254">
        <v>0.74070000000000003</v>
      </c>
    </row>
    <row r="255" spans="1:5" x14ac:dyDescent="0.25">
      <c r="A255" t="s">
        <v>25</v>
      </c>
      <c r="B255" t="s">
        <v>279</v>
      </c>
      <c r="C255">
        <v>1.0667</v>
      </c>
      <c r="D255">
        <v>0.9375</v>
      </c>
      <c r="E255">
        <v>0.49380000000000002</v>
      </c>
    </row>
    <row r="256" spans="1:5" x14ac:dyDescent="0.25">
      <c r="A256" t="s">
        <v>25</v>
      </c>
      <c r="B256" t="s">
        <v>785</v>
      </c>
      <c r="C256">
        <v>1.0667</v>
      </c>
      <c r="D256">
        <v>0.3125</v>
      </c>
      <c r="E256">
        <v>0.98770000000000002</v>
      </c>
    </row>
    <row r="257" spans="1:5" x14ac:dyDescent="0.25">
      <c r="A257" t="s">
        <v>25</v>
      </c>
      <c r="B257" t="s">
        <v>786</v>
      </c>
      <c r="C257">
        <v>1.0667</v>
      </c>
      <c r="D257">
        <v>0.3125</v>
      </c>
      <c r="E257">
        <v>1.2345999999999999</v>
      </c>
    </row>
    <row r="258" spans="1:5" x14ac:dyDescent="0.25">
      <c r="A258" t="s">
        <v>25</v>
      </c>
      <c r="B258" t="s">
        <v>277</v>
      </c>
      <c r="C258">
        <v>1.0667</v>
      </c>
      <c r="D258">
        <v>1.8749</v>
      </c>
      <c r="E258">
        <v>0.98770000000000002</v>
      </c>
    </row>
    <row r="259" spans="1:5" x14ac:dyDescent="0.25">
      <c r="A259" t="s">
        <v>25</v>
      </c>
      <c r="B259" t="s">
        <v>757</v>
      </c>
      <c r="C259">
        <v>1.0667</v>
      </c>
      <c r="D259">
        <v>0.3125</v>
      </c>
      <c r="E259">
        <v>1.2345999999999999</v>
      </c>
    </row>
    <row r="260" spans="1:5" x14ac:dyDescent="0.25">
      <c r="A260" t="s">
        <v>25</v>
      </c>
      <c r="B260" t="s">
        <v>179</v>
      </c>
      <c r="C260">
        <v>1.0667</v>
      </c>
      <c r="D260">
        <v>1.5625</v>
      </c>
      <c r="E260">
        <v>1.7283999999999999</v>
      </c>
    </row>
    <row r="261" spans="1:5" x14ac:dyDescent="0.25">
      <c r="A261" t="s">
        <v>25</v>
      </c>
      <c r="B261" t="s">
        <v>183</v>
      </c>
      <c r="C261">
        <v>1.0667</v>
      </c>
      <c r="D261">
        <v>1.25</v>
      </c>
      <c r="E261">
        <v>0.49380000000000002</v>
      </c>
    </row>
    <row r="262" spans="1:5" x14ac:dyDescent="0.25">
      <c r="A262" t="s">
        <v>25</v>
      </c>
      <c r="B262" t="s">
        <v>309</v>
      </c>
      <c r="C262">
        <v>1.0667</v>
      </c>
      <c r="D262">
        <v>1.8749</v>
      </c>
      <c r="E262">
        <v>1.4815</v>
      </c>
    </row>
    <row r="263" spans="1:5" x14ac:dyDescent="0.25">
      <c r="A263" t="s">
        <v>25</v>
      </c>
      <c r="B263" t="s">
        <v>787</v>
      </c>
      <c r="C263">
        <v>1.0667</v>
      </c>
      <c r="D263">
        <v>0.625</v>
      </c>
      <c r="E263">
        <v>1.4815</v>
      </c>
    </row>
    <row r="264" spans="1:5" x14ac:dyDescent="0.25">
      <c r="A264" t="s">
        <v>25</v>
      </c>
      <c r="B264" t="s">
        <v>756</v>
      </c>
      <c r="C264">
        <v>1.0667</v>
      </c>
      <c r="D264">
        <v>1.5625</v>
      </c>
      <c r="E264">
        <v>1.9753000000000001</v>
      </c>
    </row>
    <row r="265" spans="1:5" x14ac:dyDescent="0.25">
      <c r="A265" t="s">
        <v>25</v>
      </c>
      <c r="B265" t="s">
        <v>182</v>
      </c>
      <c r="C265">
        <v>1.0667</v>
      </c>
      <c r="D265">
        <v>0.9375</v>
      </c>
      <c r="E265">
        <v>0.98770000000000002</v>
      </c>
    </row>
    <row r="266" spans="1:5" x14ac:dyDescent="0.25">
      <c r="A266" t="s">
        <v>185</v>
      </c>
      <c r="B266" t="s">
        <v>290</v>
      </c>
      <c r="C266">
        <v>1.4127000000000001</v>
      </c>
      <c r="D266">
        <v>1.2387999999999999</v>
      </c>
      <c r="E266">
        <v>0.54310000000000003</v>
      </c>
    </row>
    <row r="267" spans="1:5" x14ac:dyDescent="0.25">
      <c r="A267" t="s">
        <v>185</v>
      </c>
      <c r="B267" t="s">
        <v>193</v>
      </c>
      <c r="C267">
        <v>1.4127000000000001</v>
      </c>
      <c r="D267">
        <v>1.6516999999999999</v>
      </c>
      <c r="E267">
        <v>0.36209999999999998</v>
      </c>
    </row>
    <row r="268" spans="1:5" x14ac:dyDescent="0.25">
      <c r="A268" t="s">
        <v>185</v>
      </c>
      <c r="B268" t="s">
        <v>764</v>
      </c>
      <c r="C268">
        <v>1.4127000000000001</v>
      </c>
      <c r="D268">
        <v>0.88480000000000003</v>
      </c>
      <c r="E268">
        <v>1.3576999999999999</v>
      </c>
    </row>
    <row r="269" spans="1:5" x14ac:dyDescent="0.25">
      <c r="A269" t="s">
        <v>185</v>
      </c>
      <c r="B269" t="s">
        <v>788</v>
      </c>
      <c r="C269">
        <v>1.4127000000000001</v>
      </c>
      <c r="D269">
        <v>0.70789999999999997</v>
      </c>
      <c r="E269">
        <v>1.3576999999999999</v>
      </c>
    </row>
    <row r="270" spans="1:5" x14ac:dyDescent="0.25">
      <c r="A270" t="s">
        <v>185</v>
      </c>
      <c r="B270" t="s">
        <v>789</v>
      </c>
      <c r="C270">
        <v>1.4127000000000001</v>
      </c>
      <c r="D270">
        <v>0.35389999999999999</v>
      </c>
      <c r="E270">
        <v>1.6293</v>
      </c>
    </row>
    <row r="271" spans="1:5" x14ac:dyDescent="0.25">
      <c r="A271" t="s">
        <v>185</v>
      </c>
      <c r="B271" t="s">
        <v>291</v>
      </c>
      <c r="C271">
        <v>1.4127000000000001</v>
      </c>
      <c r="D271">
        <v>2.3006000000000002</v>
      </c>
      <c r="E271">
        <v>1.222</v>
      </c>
    </row>
    <row r="272" spans="1:5" x14ac:dyDescent="0.25">
      <c r="A272" t="s">
        <v>185</v>
      </c>
      <c r="B272" t="s">
        <v>192</v>
      </c>
      <c r="C272">
        <v>1.4127000000000001</v>
      </c>
      <c r="D272">
        <v>0.47189999999999999</v>
      </c>
      <c r="E272">
        <v>1.0862000000000001</v>
      </c>
    </row>
    <row r="273" spans="1:5" x14ac:dyDescent="0.25">
      <c r="A273" t="s">
        <v>185</v>
      </c>
      <c r="B273" t="s">
        <v>763</v>
      </c>
      <c r="C273">
        <v>1.4127000000000001</v>
      </c>
      <c r="D273">
        <v>0.70789999999999997</v>
      </c>
      <c r="E273">
        <v>0.9052</v>
      </c>
    </row>
    <row r="274" spans="1:5" x14ac:dyDescent="0.25">
      <c r="A274" t="s">
        <v>185</v>
      </c>
      <c r="B274" t="s">
        <v>287</v>
      </c>
      <c r="C274">
        <v>1.4127000000000001</v>
      </c>
      <c r="D274">
        <v>0.70789999999999997</v>
      </c>
      <c r="E274">
        <v>1.222</v>
      </c>
    </row>
    <row r="275" spans="1:5" x14ac:dyDescent="0.25">
      <c r="A275" t="s">
        <v>185</v>
      </c>
      <c r="B275" t="s">
        <v>289</v>
      </c>
      <c r="C275">
        <v>1.4127000000000001</v>
      </c>
      <c r="D275">
        <v>0.94379999999999997</v>
      </c>
      <c r="E275">
        <v>0.9052</v>
      </c>
    </row>
    <row r="276" spans="1:5" x14ac:dyDescent="0.25">
      <c r="A276" t="s">
        <v>185</v>
      </c>
      <c r="B276" t="s">
        <v>765</v>
      </c>
      <c r="C276">
        <v>1.4127000000000001</v>
      </c>
      <c r="D276">
        <v>0.88480000000000003</v>
      </c>
      <c r="E276">
        <v>0.27150000000000002</v>
      </c>
    </row>
    <row r="277" spans="1:5" x14ac:dyDescent="0.25">
      <c r="A277" t="s">
        <v>185</v>
      </c>
      <c r="B277" t="s">
        <v>188</v>
      </c>
      <c r="C277">
        <v>1.4127000000000001</v>
      </c>
      <c r="D277">
        <v>2.8315000000000001</v>
      </c>
      <c r="E277">
        <v>0.9052</v>
      </c>
    </row>
    <row r="278" spans="1:5" x14ac:dyDescent="0.25">
      <c r="A278" t="s">
        <v>185</v>
      </c>
      <c r="B278" t="s">
        <v>187</v>
      </c>
      <c r="C278">
        <v>1.4127000000000001</v>
      </c>
      <c r="D278">
        <v>0.23599999999999999</v>
      </c>
      <c r="E278">
        <v>0.54310000000000003</v>
      </c>
    </row>
    <row r="279" spans="1:5" x14ac:dyDescent="0.25">
      <c r="A279" t="s">
        <v>185</v>
      </c>
      <c r="B279" t="s">
        <v>288</v>
      </c>
      <c r="C279">
        <v>1.4127000000000001</v>
      </c>
      <c r="D279">
        <v>0.53090000000000004</v>
      </c>
      <c r="E279">
        <v>0.54310000000000003</v>
      </c>
    </row>
    <row r="280" spans="1:5" x14ac:dyDescent="0.25">
      <c r="A280" t="s">
        <v>185</v>
      </c>
      <c r="B280" t="s">
        <v>189</v>
      </c>
      <c r="C280">
        <v>1.4127000000000001</v>
      </c>
      <c r="D280">
        <v>1.8875999999999999</v>
      </c>
      <c r="E280">
        <v>1.4482999999999999</v>
      </c>
    </row>
    <row r="281" spans="1:5" x14ac:dyDescent="0.25">
      <c r="A281" t="s">
        <v>185</v>
      </c>
      <c r="B281" t="s">
        <v>186</v>
      </c>
      <c r="C281">
        <v>1.4127000000000001</v>
      </c>
      <c r="D281">
        <v>0.47189999999999999</v>
      </c>
      <c r="E281">
        <v>0.72409999999999997</v>
      </c>
    </row>
    <row r="282" spans="1:5" x14ac:dyDescent="0.25">
      <c r="A282" t="s">
        <v>185</v>
      </c>
      <c r="B282" t="s">
        <v>790</v>
      </c>
      <c r="C282">
        <v>1.4127000000000001</v>
      </c>
      <c r="D282">
        <v>0.70789999999999997</v>
      </c>
      <c r="E282">
        <v>1.9008</v>
      </c>
    </row>
    <row r="283" spans="1:5" x14ac:dyDescent="0.25">
      <c r="A283" t="s">
        <v>185</v>
      </c>
      <c r="B283" t="s">
        <v>285</v>
      </c>
      <c r="C283">
        <v>1.4127000000000001</v>
      </c>
      <c r="D283">
        <v>0.70789999999999997</v>
      </c>
      <c r="E283">
        <v>0.72409999999999997</v>
      </c>
    </row>
    <row r="284" spans="1:5" x14ac:dyDescent="0.25">
      <c r="A284" t="s">
        <v>28</v>
      </c>
      <c r="B284" t="s">
        <v>760</v>
      </c>
      <c r="C284">
        <v>1.127</v>
      </c>
      <c r="D284">
        <v>0.59150000000000003</v>
      </c>
      <c r="E284">
        <v>1.2069000000000001</v>
      </c>
    </row>
    <row r="285" spans="1:5" x14ac:dyDescent="0.25">
      <c r="A285" t="s">
        <v>28</v>
      </c>
      <c r="B285" t="s">
        <v>31</v>
      </c>
      <c r="C285">
        <v>1.127</v>
      </c>
      <c r="D285">
        <v>1.4789000000000001</v>
      </c>
      <c r="E285">
        <v>0</v>
      </c>
    </row>
    <row r="286" spans="1:5" x14ac:dyDescent="0.25">
      <c r="A286" t="s">
        <v>28</v>
      </c>
      <c r="B286" t="s">
        <v>198</v>
      </c>
      <c r="C286">
        <v>1.127</v>
      </c>
      <c r="D286">
        <v>0.88729999999999998</v>
      </c>
      <c r="E286">
        <v>0.72409999999999997</v>
      </c>
    </row>
    <row r="287" spans="1:5" x14ac:dyDescent="0.25">
      <c r="A287" t="s">
        <v>28</v>
      </c>
      <c r="B287" t="s">
        <v>791</v>
      </c>
      <c r="C287">
        <v>1.127</v>
      </c>
      <c r="D287">
        <v>1.1831</v>
      </c>
      <c r="E287">
        <v>0.48270000000000002</v>
      </c>
    </row>
    <row r="288" spans="1:5" x14ac:dyDescent="0.25">
      <c r="A288" t="s">
        <v>28</v>
      </c>
      <c r="B288" t="s">
        <v>792</v>
      </c>
      <c r="C288">
        <v>1.127</v>
      </c>
      <c r="D288">
        <v>0.88729999999999998</v>
      </c>
      <c r="E288">
        <v>0.90510000000000002</v>
      </c>
    </row>
    <row r="289" spans="1:5" x14ac:dyDescent="0.25">
      <c r="A289" t="s">
        <v>28</v>
      </c>
      <c r="B289" t="s">
        <v>761</v>
      </c>
      <c r="C289">
        <v>1.127</v>
      </c>
      <c r="D289">
        <v>1.1831</v>
      </c>
      <c r="E289">
        <v>0.2414</v>
      </c>
    </row>
    <row r="290" spans="1:5" x14ac:dyDescent="0.25">
      <c r="A290" t="s">
        <v>28</v>
      </c>
      <c r="B290" t="s">
        <v>294</v>
      </c>
      <c r="C290">
        <v>1.127</v>
      </c>
      <c r="D290">
        <v>0</v>
      </c>
      <c r="E290">
        <v>0.72409999999999997</v>
      </c>
    </row>
    <row r="291" spans="1:5" x14ac:dyDescent="0.25">
      <c r="A291" t="s">
        <v>28</v>
      </c>
      <c r="B291" t="s">
        <v>295</v>
      </c>
      <c r="C291">
        <v>1.127</v>
      </c>
      <c r="D291">
        <v>1.1831</v>
      </c>
      <c r="E291">
        <v>0.96550000000000002</v>
      </c>
    </row>
    <row r="292" spans="1:5" x14ac:dyDescent="0.25">
      <c r="A292" t="s">
        <v>28</v>
      </c>
      <c r="B292" t="s">
        <v>196</v>
      </c>
      <c r="C292">
        <v>1.127</v>
      </c>
      <c r="D292">
        <v>0.88729999999999998</v>
      </c>
      <c r="E292">
        <v>0.90510000000000002</v>
      </c>
    </row>
    <row r="293" spans="1:5" x14ac:dyDescent="0.25">
      <c r="A293" t="s">
        <v>28</v>
      </c>
      <c r="B293" t="s">
        <v>296</v>
      </c>
      <c r="C293">
        <v>1.127</v>
      </c>
      <c r="D293">
        <v>0.44369999999999998</v>
      </c>
      <c r="E293">
        <v>3.0775000000000001</v>
      </c>
    </row>
    <row r="294" spans="1:5" x14ac:dyDescent="0.25">
      <c r="A294" t="s">
        <v>28</v>
      </c>
      <c r="B294" t="s">
        <v>194</v>
      </c>
      <c r="C294">
        <v>1.127</v>
      </c>
      <c r="D294">
        <v>0.66549999999999998</v>
      </c>
      <c r="E294">
        <v>1.0862000000000001</v>
      </c>
    </row>
    <row r="295" spans="1:5" x14ac:dyDescent="0.25">
      <c r="A295" t="s">
        <v>28</v>
      </c>
      <c r="B295" t="s">
        <v>310</v>
      </c>
      <c r="C295">
        <v>1.127</v>
      </c>
      <c r="D295">
        <v>1.1831</v>
      </c>
      <c r="E295">
        <v>0.96550000000000002</v>
      </c>
    </row>
    <row r="296" spans="1:5" x14ac:dyDescent="0.25">
      <c r="A296" t="s">
        <v>28</v>
      </c>
      <c r="B296" t="s">
        <v>30</v>
      </c>
      <c r="C296">
        <v>1.127</v>
      </c>
      <c r="D296">
        <v>1.1091</v>
      </c>
      <c r="E296">
        <v>0.72409999999999997</v>
      </c>
    </row>
    <row r="297" spans="1:5" x14ac:dyDescent="0.25">
      <c r="A297" t="s">
        <v>28</v>
      </c>
      <c r="B297" t="s">
        <v>793</v>
      </c>
      <c r="C297">
        <v>1.127</v>
      </c>
      <c r="D297">
        <v>1.1091</v>
      </c>
      <c r="E297">
        <v>1.4481999999999999</v>
      </c>
    </row>
    <row r="298" spans="1:5" x14ac:dyDescent="0.25">
      <c r="A298" t="s">
        <v>28</v>
      </c>
      <c r="B298" t="s">
        <v>293</v>
      </c>
      <c r="C298">
        <v>1.127</v>
      </c>
      <c r="D298">
        <v>0.29580000000000001</v>
      </c>
      <c r="E298">
        <v>0.96550000000000002</v>
      </c>
    </row>
    <row r="299" spans="1:5" x14ac:dyDescent="0.25">
      <c r="A299" t="s">
        <v>28</v>
      </c>
      <c r="B299" t="s">
        <v>195</v>
      </c>
      <c r="C299">
        <v>1.127</v>
      </c>
      <c r="D299">
        <v>3.5491999999999999</v>
      </c>
      <c r="E299">
        <v>0.48270000000000002</v>
      </c>
    </row>
    <row r="300" spans="1:5" x14ac:dyDescent="0.25">
      <c r="A300" t="s">
        <v>28</v>
      </c>
      <c r="B300" t="s">
        <v>29</v>
      </c>
      <c r="C300">
        <v>1.127</v>
      </c>
      <c r="D300">
        <v>1.331</v>
      </c>
      <c r="E300">
        <v>1.4481999999999999</v>
      </c>
    </row>
    <row r="301" spans="1:5" x14ac:dyDescent="0.25">
      <c r="A301" t="s">
        <v>28</v>
      </c>
      <c r="B301" t="s">
        <v>762</v>
      </c>
      <c r="C301">
        <v>1.127</v>
      </c>
      <c r="D301">
        <v>0.66549999999999998</v>
      </c>
      <c r="E301">
        <v>0.90510000000000002</v>
      </c>
    </row>
    <row r="302" spans="1:5" x14ac:dyDescent="0.25">
      <c r="A302" t="s">
        <v>199</v>
      </c>
      <c r="B302" t="s">
        <v>207</v>
      </c>
      <c r="C302">
        <v>1.1429</v>
      </c>
      <c r="D302">
        <v>0.65620000000000001</v>
      </c>
      <c r="E302">
        <v>0.94030000000000002</v>
      </c>
    </row>
    <row r="303" spans="1:5" x14ac:dyDescent="0.25">
      <c r="A303" t="s">
        <v>199</v>
      </c>
      <c r="B303" t="s">
        <v>200</v>
      </c>
      <c r="C303">
        <v>1.1429</v>
      </c>
      <c r="D303">
        <v>3.7185999999999999</v>
      </c>
      <c r="E303">
        <v>0.47020000000000001</v>
      </c>
    </row>
    <row r="304" spans="1:5" x14ac:dyDescent="0.25">
      <c r="A304" t="s">
        <v>199</v>
      </c>
      <c r="B304" t="s">
        <v>203</v>
      </c>
      <c r="C304">
        <v>1.1429</v>
      </c>
      <c r="D304">
        <v>0.65620000000000001</v>
      </c>
      <c r="E304">
        <v>1.097</v>
      </c>
    </row>
    <row r="305" spans="1:5" x14ac:dyDescent="0.25">
      <c r="A305" t="s">
        <v>199</v>
      </c>
      <c r="B305" t="s">
        <v>211</v>
      </c>
      <c r="C305">
        <v>1.1429</v>
      </c>
      <c r="D305">
        <v>0.875</v>
      </c>
      <c r="E305">
        <v>0.62690000000000001</v>
      </c>
    </row>
    <row r="306" spans="1:5" x14ac:dyDescent="0.25">
      <c r="A306" t="s">
        <v>199</v>
      </c>
      <c r="B306" t="s">
        <v>204</v>
      </c>
      <c r="C306">
        <v>1.1429</v>
      </c>
      <c r="D306">
        <v>0.58330000000000004</v>
      </c>
      <c r="E306">
        <v>0.62690000000000001</v>
      </c>
    </row>
    <row r="307" spans="1:5" x14ac:dyDescent="0.25">
      <c r="A307" t="s">
        <v>199</v>
      </c>
      <c r="B307" t="s">
        <v>205</v>
      </c>
      <c r="C307">
        <v>1.1429</v>
      </c>
      <c r="D307">
        <v>0</v>
      </c>
      <c r="E307">
        <v>0.78359999999999996</v>
      </c>
    </row>
    <row r="308" spans="1:5" x14ac:dyDescent="0.25">
      <c r="A308" t="s">
        <v>199</v>
      </c>
      <c r="B308" t="s">
        <v>201</v>
      </c>
      <c r="C308">
        <v>1.1429</v>
      </c>
      <c r="D308">
        <v>0.29170000000000001</v>
      </c>
      <c r="E308">
        <v>1.2538</v>
      </c>
    </row>
    <row r="309" spans="1:5" x14ac:dyDescent="0.25">
      <c r="A309" t="s">
        <v>199</v>
      </c>
      <c r="B309" t="s">
        <v>297</v>
      </c>
      <c r="C309">
        <v>1.1429</v>
      </c>
      <c r="D309">
        <v>1.4582999999999999</v>
      </c>
      <c r="E309">
        <v>0.83579999999999999</v>
      </c>
    </row>
    <row r="310" spans="1:5" x14ac:dyDescent="0.25">
      <c r="A310" t="s">
        <v>199</v>
      </c>
      <c r="B310" t="s">
        <v>298</v>
      </c>
      <c r="C310">
        <v>1.1429</v>
      </c>
      <c r="D310">
        <v>1.1666000000000001</v>
      </c>
      <c r="E310">
        <v>1.4626999999999999</v>
      </c>
    </row>
    <row r="311" spans="1:5" x14ac:dyDescent="0.25">
      <c r="A311" t="s">
        <v>199</v>
      </c>
      <c r="B311" t="s">
        <v>206</v>
      </c>
      <c r="C311">
        <v>1.1429</v>
      </c>
      <c r="D311">
        <v>0.21870000000000001</v>
      </c>
      <c r="E311">
        <v>1.097</v>
      </c>
    </row>
    <row r="312" spans="1:5" x14ac:dyDescent="0.25">
      <c r="A312" t="s">
        <v>199</v>
      </c>
      <c r="B312" t="s">
        <v>208</v>
      </c>
      <c r="C312">
        <v>1.1429</v>
      </c>
      <c r="D312">
        <v>1.1666000000000001</v>
      </c>
      <c r="E312">
        <v>1.6717</v>
      </c>
    </row>
    <row r="313" spans="1:5" x14ac:dyDescent="0.25">
      <c r="A313" t="s">
        <v>199</v>
      </c>
      <c r="B313" t="s">
        <v>209</v>
      </c>
      <c r="C313">
        <v>1.1429</v>
      </c>
      <c r="D313">
        <v>1.1666000000000001</v>
      </c>
      <c r="E313">
        <v>1.4626999999999999</v>
      </c>
    </row>
    <row r="314" spans="1:5" x14ac:dyDescent="0.25">
      <c r="A314" t="s">
        <v>32</v>
      </c>
      <c r="B314" t="s">
        <v>215</v>
      </c>
      <c r="C314">
        <v>1.3714</v>
      </c>
      <c r="D314">
        <v>0.72919999999999996</v>
      </c>
      <c r="E314">
        <v>0.99060000000000004</v>
      </c>
    </row>
    <row r="315" spans="1:5" x14ac:dyDescent="0.25">
      <c r="A315" t="s">
        <v>32</v>
      </c>
      <c r="B315" t="s">
        <v>213</v>
      </c>
      <c r="C315">
        <v>1.3714</v>
      </c>
      <c r="D315">
        <v>1.6407</v>
      </c>
      <c r="E315">
        <v>1.1556</v>
      </c>
    </row>
    <row r="316" spans="1:5" x14ac:dyDescent="0.25">
      <c r="A316" t="s">
        <v>32</v>
      </c>
      <c r="B316" t="s">
        <v>343</v>
      </c>
      <c r="C316">
        <v>1.3714</v>
      </c>
      <c r="D316">
        <v>0.72919999999999996</v>
      </c>
      <c r="E316">
        <v>1.4858</v>
      </c>
    </row>
    <row r="317" spans="1:5" x14ac:dyDescent="0.25">
      <c r="A317" t="s">
        <v>32</v>
      </c>
      <c r="B317" t="s">
        <v>212</v>
      </c>
      <c r="C317">
        <v>1.3714</v>
      </c>
      <c r="D317">
        <v>0.48609999999999998</v>
      </c>
      <c r="E317">
        <v>0.66039999999999999</v>
      </c>
    </row>
    <row r="318" spans="1:5" x14ac:dyDescent="0.25">
      <c r="A318" t="s">
        <v>32</v>
      </c>
      <c r="B318" t="s">
        <v>202</v>
      </c>
      <c r="C318">
        <v>1.3714</v>
      </c>
      <c r="D318">
        <v>1.2153</v>
      </c>
      <c r="E318">
        <v>1.1006</v>
      </c>
    </row>
    <row r="319" spans="1:5" x14ac:dyDescent="0.25">
      <c r="A319" t="s">
        <v>32</v>
      </c>
      <c r="B319" t="s">
        <v>217</v>
      </c>
      <c r="C319">
        <v>1.3714</v>
      </c>
      <c r="D319">
        <v>1.0938000000000001</v>
      </c>
      <c r="E319">
        <v>0.99060000000000004</v>
      </c>
    </row>
    <row r="320" spans="1:5" x14ac:dyDescent="0.25">
      <c r="A320" t="s">
        <v>32</v>
      </c>
      <c r="B320" t="s">
        <v>33</v>
      </c>
      <c r="C320">
        <v>1.3714</v>
      </c>
      <c r="D320">
        <v>0.72919999999999996</v>
      </c>
      <c r="E320">
        <v>0.66039999999999999</v>
      </c>
    </row>
    <row r="321" spans="1:5" x14ac:dyDescent="0.25">
      <c r="A321" t="s">
        <v>32</v>
      </c>
      <c r="B321" t="s">
        <v>381</v>
      </c>
      <c r="C321">
        <v>1.3714</v>
      </c>
      <c r="D321">
        <v>1.7014</v>
      </c>
      <c r="E321">
        <v>1.1006</v>
      </c>
    </row>
    <row r="322" spans="1:5" x14ac:dyDescent="0.25">
      <c r="A322" t="s">
        <v>32</v>
      </c>
      <c r="B322" t="s">
        <v>385</v>
      </c>
      <c r="C322">
        <v>1.3714</v>
      </c>
      <c r="D322">
        <v>0.91149999999999998</v>
      </c>
      <c r="E322">
        <v>0.82550000000000001</v>
      </c>
    </row>
    <row r="323" spans="1:5" x14ac:dyDescent="0.25">
      <c r="A323" t="s">
        <v>32</v>
      </c>
      <c r="B323" t="s">
        <v>216</v>
      </c>
      <c r="C323">
        <v>1.3714</v>
      </c>
      <c r="D323">
        <v>0.72919999999999996</v>
      </c>
      <c r="E323">
        <v>0.88049999999999995</v>
      </c>
    </row>
    <row r="324" spans="1:5" x14ac:dyDescent="0.25">
      <c r="A324" t="s">
        <v>315</v>
      </c>
      <c r="B324" t="s">
        <v>316</v>
      </c>
      <c r="C324">
        <v>1.3714</v>
      </c>
      <c r="D324">
        <v>0.97219999999999995</v>
      </c>
      <c r="E324">
        <v>0.40229999999999999</v>
      </c>
    </row>
    <row r="325" spans="1:5" x14ac:dyDescent="0.25">
      <c r="A325" t="s">
        <v>315</v>
      </c>
      <c r="B325" t="s">
        <v>210</v>
      </c>
      <c r="C325">
        <v>1.3714</v>
      </c>
      <c r="D325">
        <v>0.97219999999999995</v>
      </c>
      <c r="E325">
        <v>1.0058</v>
      </c>
    </row>
    <row r="326" spans="1:5" x14ac:dyDescent="0.25">
      <c r="A326" t="s">
        <v>315</v>
      </c>
      <c r="B326" t="s">
        <v>342</v>
      </c>
      <c r="C326">
        <v>1.3714</v>
      </c>
      <c r="D326">
        <v>0.91149999999999998</v>
      </c>
      <c r="E326">
        <v>1.5086999999999999</v>
      </c>
    </row>
    <row r="327" spans="1:5" x14ac:dyDescent="0.25">
      <c r="A327" t="s">
        <v>315</v>
      </c>
      <c r="B327" t="s">
        <v>34</v>
      </c>
      <c r="C327">
        <v>1.3714</v>
      </c>
      <c r="D327">
        <v>1.2153</v>
      </c>
      <c r="E327">
        <v>0</v>
      </c>
    </row>
    <row r="328" spans="1:5" x14ac:dyDescent="0.25">
      <c r="A328" t="s">
        <v>315</v>
      </c>
      <c r="B328" t="s">
        <v>357</v>
      </c>
      <c r="C328">
        <v>1.3714</v>
      </c>
      <c r="D328">
        <v>0.72919999999999996</v>
      </c>
      <c r="E328">
        <v>1.0561</v>
      </c>
    </row>
    <row r="329" spans="1:5" x14ac:dyDescent="0.25">
      <c r="A329" t="s">
        <v>315</v>
      </c>
      <c r="B329" t="s">
        <v>794</v>
      </c>
      <c r="C329">
        <v>1.3714</v>
      </c>
      <c r="D329">
        <v>2.3698000000000001</v>
      </c>
      <c r="E329">
        <v>0.9052</v>
      </c>
    </row>
    <row r="330" spans="1:5" x14ac:dyDescent="0.25">
      <c r="A330" t="s">
        <v>315</v>
      </c>
      <c r="B330" t="s">
        <v>772</v>
      </c>
      <c r="C330">
        <v>1.3714</v>
      </c>
      <c r="D330">
        <v>0.36459999999999998</v>
      </c>
      <c r="E330">
        <v>1.6595</v>
      </c>
    </row>
    <row r="331" spans="1:5" x14ac:dyDescent="0.25">
      <c r="A331" t="s">
        <v>315</v>
      </c>
      <c r="B331" t="s">
        <v>377</v>
      </c>
      <c r="C331">
        <v>1.3714</v>
      </c>
      <c r="D331">
        <v>0.54690000000000005</v>
      </c>
      <c r="E331">
        <v>0.4526</v>
      </c>
    </row>
    <row r="332" spans="1:5" x14ac:dyDescent="0.25">
      <c r="A332" t="s">
        <v>315</v>
      </c>
      <c r="B332" t="s">
        <v>382</v>
      </c>
      <c r="C332">
        <v>1.3714</v>
      </c>
      <c r="D332">
        <v>0.72919999999999996</v>
      </c>
      <c r="E332">
        <v>2.0114999999999998</v>
      </c>
    </row>
    <row r="333" spans="1:5" x14ac:dyDescent="0.25">
      <c r="A333" t="s">
        <v>315</v>
      </c>
      <c r="B333" t="s">
        <v>214</v>
      </c>
      <c r="C333">
        <v>1.3714</v>
      </c>
      <c r="D333">
        <v>1.2153</v>
      </c>
      <c r="E333">
        <v>0.80459999999999998</v>
      </c>
    </row>
    <row r="334" spans="1:5" x14ac:dyDescent="0.25">
      <c r="A334" t="s">
        <v>321</v>
      </c>
      <c r="B334" t="s">
        <v>322</v>
      </c>
      <c r="C334">
        <v>1.2972999999999999</v>
      </c>
      <c r="D334">
        <v>0.77080000000000004</v>
      </c>
      <c r="E334">
        <v>0.41110000000000002</v>
      </c>
    </row>
    <row r="335" spans="1:5" x14ac:dyDescent="0.25">
      <c r="A335" t="s">
        <v>321</v>
      </c>
      <c r="B335" t="s">
        <v>327</v>
      </c>
      <c r="C335">
        <v>1.2972999999999999</v>
      </c>
      <c r="D335">
        <v>0.51390000000000002</v>
      </c>
      <c r="E335">
        <v>1.4389000000000001</v>
      </c>
    </row>
    <row r="336" spans="1:5" x14ac:dyDescent="0.25">
      <c r="A336" t="s">
        <v>321</v>
      </c>
      <c r="B336" t="s">
        <v>795</v>
      </c>
      <c r="C336">
        <v>1.2972999999999999</v>
      </c>
      <c r="D336">
        <v>0.96350000000000002</v>
      </c>
      <c r="E336">
        <v>0.77080000000000004</v>
      </c>
    </row>
    <row r="337" spans="1:5" x14ac:dyDescent="0.25">
      <c r="A337" t="s">
        <v>321</v>
      </c>
      <c r="B337" t="s">
        <v>348</v>
      </c>
      <c r="C337">
        <v>1.2972999999999999</v>
      </c>
      <c r="D337">
        <v>1.5417000000000001</v>
      </c>
      <c r="E337">
        <v>0.77080000000000004</v>
      </c>
    </row>
    <row r="338" spans="1:5" x14ac:dyDescent="0.25">
      <c r="A338" t="s">
        <v>321</v>
      </c>
      <c r="B338" t="s">
        <v>349</v>
      </c>
      <c r="C338">
        <v>1.2972999999999999</v>
      </c>
      <c r="D338">
        <v>1.5417000000000001</v>
      </c>
      <c r="E338">
        <v>0.77080000000000004</v>
      </c>
    </row>
    <row r="339" spans="1:5" x14ac:dyDescent="0.25">
      <c r="A339" t="s">
        <v>321</v>
      </c>
      <c r="B339" t="s">
        <v>354</v>
      </c>
      <c r="C339">
        <v>1.2972999999999999</v>
      </c>
      <c r="D339">
        <v>1.5417000000000001</v>
      </c>
      <c r="E339">
        <v>1.3875</v>
      </c>
    </row>
    <row r="340" spans="1:5" x14ac:dyDescent="0.25">
      <c r="A340" t="s">
        <v>321</v>
      </c>
      <c r="B340" t="s">
        <v>358</v>
      </c>
      <c r="C340">
        <v>1.2972999999999999</v>
      </c>
      <c r="D340">
        <v>0.57809999999999995</v>
      </c>
      <c r="E340">
        <v>0.77080000000000004</v>
      </c>
    </row>
    <row r="341" spans="1:5" x14ac:dyDescent="0.25">
      <c r="A341" t="s">
        <v>321</v>
      </c>
      <c r="B341" t="s">
        <v>394</v>
      </c>
      <c r="C341">
        <v>1.2972999999999999</v>
      </c>
      <c r="D341">
        <v>0.96350000000000002</v>
      </c>
      <c r="E341">
        <v>1.0791999999999999</v>
      </c>
    </row>
    <row r="342" spans="1:5" x14ac:dyDescent="0.25">
      <c r="A342" t="s">
        <v>321</v>
      </c>
      <c r="B342" t="s">
        <v>395</v>
      </c>
      <c r="C342">
        <v>1.2972999999999999</v>
      </c>
      <c r="D342">
        <v>0.51390000000000002</v>
      </c>
      <c r="E342">
        <v>0.82220000000000004</v>
      </c>
    </row>
    <row r="343" spans="1:5" x14ac:dyDescent="0.25">
      <c r="A343" t="s">
        <v>321</v>
      </c>
      <c r="B343" t="s">
        <v>397</v>
      </c>
      <c r="C343">
        <v>1.2972999999999999</v>
      </c>
      <c r="D343">
        <v>0.77080000000000004</v>
      </c>
      <c r="E343">
        <v>1.6959</v>
      </c>
    </row>
    <row r="344" spans="1:5" x14ac:dyDescent="0.25">
      <c r="A344" t="s">
        <v>318</v>
      </c>
      <c r="B344" t="s">
        <v>325</v>
      </c>
      <c r="C344">
        <v>1.3</v>
      </c>
      <c r="D344">
        <v>0.25640000000000002</v>
      </c>
      <c r="E344">
        <v>0.74070000000000003</v>
      </c>
    </row>
    <row r="345" spans="1:5" x14ac:dyDescent="0.25">
      <c r="A345" t="s">
        <v>318</v>
      </c>
      <c r="B345" t="s">
        <v>329</v>
      </c>
      <c r="C345">
        <v>1.3</v>
      </c>
      <c r="D345">
        <v>3.0769000000000002</v>
      </c>
      <c r="E345">
        <v>0.37040000000000001</v>
      </c>
    </row>
    <row r="346" spans="1:5" x14ac:dyDescent="0.25">
      <c r="A346" t="s">
        <v>318</v>
      </c>
      <c r="B346" t="s">
        <v>330</v>
      </c>
      <c r="C346">
        <v>1.3</v>
      </c>
      <c r="D346">
        <v>1.2821</v>
      </c>
      <c r="E346">
        <v>0.24690000000000001</v>
      </c>
    </row>
    <row r="347" spans="1:5" x14ac:dyDescent="0.25">
      <c r="A347" t="s">
        <v>318</v>
      </c>
      <c r="B347" t="s">
        <v>331</v>
      </c>
      <c r="C347">
        <v>1.3</v>
      </c>
      <c r="D347">
        <v>2.8205</v>
      </c>
      <c r="E347">
        <v>0.24690000000000001</v>
      </c>
    </row>
    <row r="348" spans="1:5" x14ac:dyDescent="0.25">
      <c r="A348" t="s">
        <v>318</v>
      </c>
      <c r="B348" t="s">
        <v>333</v>
      </c>
      <c r="C348">
        <v>1.3</v>
      </c>
      <c r="D348">
        <v>1.1537999999999999</v>
      </c>
      <c r="E348">
        <v>1.1111</v>
      </c>
    </row>
    <row r="349" spans="1:5" x14ac:dyDescent="0.25">
      <c r="A349" t="s">
        <v>318</v>
      </c>
      <c r="B349" t="s">
        <v>337</v>
      </c>
      <c r="C349">
        <v>1.3</v>
      </c>
      <c r="D349">
        <v>0.25640000000000002</v>
      </c>
      <c r="E349">
        <v>1.2345999999999999</v>
      </c>
    </row>
    <row r="350" spans="1:5" x14ac:dyDescent="0.25">
      <c r="A350" t="s">
        <v>318</v>
      </c>
      <c r="B350" t="s">
        <v>340</v>
      </c>
      <c r="C350">
        <v>1.3</v>
      </c>
      <c r="D350">
        <v>0.51280000000000003</v>
      </c>
      <c r="E350">
        <v>1.7283999999999999</v>
      </c>
    </row>
    <row r="351" spans="1:5" x14ac:dyDescent="0.25">
      <c r="A351" t="s">
        <v>318</v>
      </c>
      <c r="B351" t="s">
        <v>353</v>
      </c>
      <c r="C351">
        <v>1.3</v>
      </c>
      <c r="D351">
        <v>0</v>
      </c>
      <c r="E351">
        <v>2.4691000000000001</v>
      </c>
    </row>
    <row r="352" spans="1:5" x14ac:dyDescent="0.25">
      <c r="A352" t="s">
        <v>318</v>
      </c>
      <c r="B352" t="s">
        <v>355</v>
      </c>
      <c r="C352">
        <v>1.3</v>
      </c>
      <c r="D352">
        <v>1.0256000000000001</v>
      </c>
      <c r="E352">
        <v>0.98770000000000002</v>
      </c>
    </row>
    <row r="353" spans="1:5" x14ac:dyDescent="0.25">
      <c r="A353" t="s">
        <v>318</v>
      </c>
      <c r="B353" t="s">
        <v>360</v>
      </c>
      <c r="C353">
        <v>1.3</v>
      </c>
      <c r="D353">
        <v>1.0256000000000001</v>
      </c>
      <c r="E353">
        <v>1.9753000000000001</v>
      </c>
    </row>
    <row r="354" spans="1:5" x14ac:dyDescent="0.25">
      <c r="A354" t="s">
        <v>318</v>
      </c>
      <c r="B354" t="s">
        <v>361</v>
      </c>
      <c r="C354">
        <v>1.3</v>
      </c>
      <c r="D354">
        <v>0.51280000000000003</v>
      </c>
      <c r="E354">
        <v>0.98770000000000002</v>
      </c>
    </row>
    <row r="355" spans="1:5" x14ac:dyDescent="0.25">
      <c r="A355" t="s">
        <v>318</v>
      </c>
      <c r="B355" t="s">
        <v>374</v>
      </c>
      <c r="C355">
        <v>1.3</v>
      </c>
      <c r="D355">
        <v>0.76919999999999999</v>
      </c>
      <c r="E355">
        <v>0.98770000000000002</v>
      </c>
    </row>
    <row r="356" spans="1:5" x14ac:dyDescent="0.25">
      <c r="A356" t="s">
        <v>318</v>
      </c>
      <c r="B356" t="s">
        <v>379</v>
      </c>
      <c r="C356">
        <v>1.3</v>
      </c>
      <c r="D356">
        <v>0.3846</v>
      </c>
      <c r="E356">
        <v>0.37040000000000001</v>
      </c>
    </row>
    <row r="357" spans="1:5" x14ac:dyDescent="0.25">
      <c r="A357" t="s">
        <v>318</v>
      </c>
      <c r="B357" t="s">
        <v>387</v>
      </c>
      <c r="C357">
        <v>1.3</v>
      </c>
      <c r="D357">
        <v>2.1154000000000002</v>
      </c>
      <c r="E357">
        <v>0.74070000000000003</v>
      </c>
    </row>
    <row r="358" spans="1:5" x14ac:dyDescent="0.25">
      <c r="A358" t="s">
        <v>318</v>
      </c>
      <c r="B358" t="s">
        <v>388</v>
      </c>
      <c r="C358">
        <v>1.3</v>
      </c>
      <c r="D358">
        <v>1.1537999999999999</v>
      </c>
      <c r="E358">
        <v>1.2963</v>
      </c>
    </row>
    <row r="359" spans="1:5" x14ac:dyDescent="0.25">
      <c r="A359" t="s">
        <v>318</v>
      </c>
      <c r="B359" t="s">
        <v>391</v>
      </c>
      <c r="C359">
        <v>1.3</v>
      </c>
      <c r="D359">
        <v>0.76919999999999999</v>
      </c>
      <c r="E359">
        <v>0.49380000000000002</v>
      </c>
    </row>
    <row r="360" spans="1:5" x14ac:dyDescent="0.25">
      <c r="A360" t="s">
        <v>318</v>
      </c>
      <c r="B360" t="s">
        <v>401</v>
      </c>
      <c r="C360">
        <v>1.3</v>
      </c>
      <c r="D360">
        <v>0.3846</v>
      </c>
      <c r="E360">
        <v>1.1111</v>
      </c>
    </row>
    <row r="361" spans="1:5" x14ac:dyDescent="0.25">
      <c r="A361" t="s">
        <v>318</v>
      </c>
      <c r="B361" t="s">
        <v>402</v>
      </c>
      <c r="C361">
        <v>1.3</v>
      </c>
      <c r="D361">
        <v>0.51280000000000003</v>
      </c>
      <c r="E361">
        <v>1.7283999999999999</v>
      </c>
    </row>
    <row r="362" spans="1:5" x14ac:dyDescent="0.25">
      <c r="A362" t="s">
        <v>318</v>
      </c>
      <c r="B362" t="s">
        <v>403</v>
      </c>
      <c r="C362">
        <v>1.3</v>
      </c>
      <c r="D362">
        <v>0.96150000000000002</v>
      </c>
      <c r="E362">
        <v>0.92589999999999995</v>
      </c>
    </row>
    <row r="363" spans="1:5" x14ac:dyDescent="0.25">
      <c r="A363" t="s">
        <v>318</v>
      </c>
      <c r="B363" t="s">
        <v>404</v>
      </c>
      <c r="C363">
        <v>1.3</v>
      </c>
      <c r="D363">
        <v>0.96150000000000002</v>
      </c>
      <c r="E363">
        <v>0.1852</v>
      </c>
    </row>
    <row r="364" spans="1:5" x14ac:dyDescent="0.25">
      <c r="A364" t="s">
        <v>320</v>
      </c>
      <c r="B364" t="s">
        <v>319</v>
      </c>
      <c r="C364">
        <v>0.87880000000000003</v>
      </c>
      <c r="D364">
        <v>1.8965000000000001</v>
      </c>
      <c r="E364">
        <v>0.80489999999999995</v>
      </c>
    </row>
    <row r="365" spans="1:5" x14ac:dyDescent="0.25">
      <c r="A365" t="s">
        <v>320</v>
      </c>
      <c r="B365" t="s">
        <v>796</v>
      </c>
      <c r="C365">
        <v>0.87880000000000003</v>
      </c>
      <c r="D365">
        <v>1.8965000000000001</v>
      </c>
      <c r="E365">
        <v>1.0731999999999999</v>
      </c>
    </row>
    <row r="366" spans="1:5" x14ac:dyDescent="0.25">
      <c r="A366" t="s">
        <v>320</v>
      </c>
      <c r="B366" t="s">
        <v>797</v>
      </c>
      <c r="C366">
        <v>0.87880000000000003</v>
      </c>
      <c r="D366">
        <v>0.85340000000000005</v>
      </c>
      <c r="E366">
        <v>1.4086000000000001</v>
      </c>
    </row>
    <row r="367" spans="1:5" x14ac:dyDescent="0.25">
      <c r="A367" t="s">
        <v>320</v>
      </c>
      <c r="B367" t="s">
        <v>750</v>
      </c>
      <c r="C367">
        <v>0.87880000000000003</v>
      </c>
      <c r="D367">
        <v>0</v>
      </c>
      <c r="E367">
        <v>0</v>
      </c>
    </row>
    <row r="368" spans="1:5" x14ac:dyDescent="0.25">
      <c r="A368" t="s">
        <v>320</v>
      </c>
      <c r="B368" t="s">
        <v>339</v>
      </c>
      <c r="C368">
        <v>0.87880000000000003</v>
      </c>
      <c r="D368">
        <v>1.5172000000000001</v>
      </c>
      <c r="E368">
        <v>0.80489999999999995</v>
      </c>
    </row>
    <row r="369" spans="1:5" x14ac:dyDescent="0.25">
      <c r="A369" t="s">
        <v>320</v>
      </c>
      <c r="B369" t="s">
        <v>352</v>
      </c>
      <c r="C369">
        <v>0.87880000000000003</v>
      </c>
      <c r="D369">
        <v>1.1378999999999999</v>
      </c>
      <c r="E369">
        <v>1.6097999999999999</v>
      </c>
    </row>
    <row r="370" spans="1:5" x14ac:dyDescent="0.25">
      <c r="A370" t="s">
        <v>320</v>
      </c>
      <c r="B370" t="s">
        <v>362</v>
      </c>
      <c r="C370">
        <v>0.87880000000000003</v>
      </c>
      <c r="D370">
        <v>0.75860000000000005</v>
      </c>
      <c r="E370">
        <v>1.3414999999999999</v>
      </c>
    </row>
    <row r="371" spans="1:5" x14ac:dyDescent="0.25">
      <c r="A371" t="s">
        <v>320</v>
      </c>
      <c r="B371" t="s">
        <v>365</v>
      </c>
      <c r="C371">
        <v>0.87880000000000003</v>
      </c>
      <c r="D371">
        <v>0.75860000000000005</v>
      </c>
      <c r="E371">
        <v>1.0731999999999999</v>
      </c>
    </row>
    <row r="372" spans="1:5" x14ac:dyDescent="0.25">
      <c r="A372" t="s">
        <v>320</v>
      </c>
      <c r="B372" t="s">
        <v>748</v>
      </c>
      <c r="C372">
        <v>0.87880000000000003</v>
      </c>
      <c r="D372">
        <v>0.75860000000000005</v>
      </c>
      <c r="E372">
        <v>1.3414999999999999</v>
      </c>
    </row>
    <row r="373" spans="1:5" x14ac:dyDescent="0.25">
      <c r="A373" t="s">
        <v>320</v>
      </c>
      <c r="B373" t="s">
        <v>367</v>
      </c>
      <c r="C373">
        <v>0.87880000000000003</v>
      </c>
      <c r="D373">
        <v>1.8965000000000001</v>
      </c>
      <c r="E373">
        <v>0.26829999999999998</v>
      </c>
    </row>
    <row r="374" spans="1:5" x14ac:dyDescent="0.25">
      <c r="A374" t="s">
        <v>320</v>
      </c>
      <c r="B374" t="s">
        <v>368</v>
      </c>
      <c r="C374">
        <v>0.87880000000000003</v>
      </c>
      <c r="D374">
        <v>0</v>
      </c>
      <c r="E374">
        <v>0.80489999999999995</v>
      </c>
    </row>
    <row r="375" spans="1:5" x14ac:dyDescent="0.25">
      <c r="A375" t="s">
        <v>320</v>
      </c>
      <c r="B375" t="s">
        <v>369</v>
      </c>
      <c r="C375">
        <v>0.87880000000000003</v>
      </c>
      <c r="D375">
        <v>0.56899999999999995</v>
      </c>
      <c r="E375">
        <v>0.40239999999999998</v>
      </c>
    </row>
    <row r="376" spans="1:5" x14ac:dyDescent="0.25">
      <c r="A376" t="s">
        <v>320</v>
      </c>
      <c r="B376" t="s">
        <v>372</v>
      </c>
      <c r="C376">
        <v>0.87880000000000003</v>
      </c>
      <c r="D376">
        <v>1.5172000000000001</v>
      </c>
      <c r="E376">
        <v>1.3414999999999999</v>
      </c>
    </row>
    <row r="377" spans="1:5" x14ac:dyDescent="0.25">
      <c r="A377" t="s">
        <v>320</v>
      </c>
      <c r="B377" t="s">
        <v>373</v>
      </c>
      <c r="C377">
        <v>0.87880000000000003</v>
      </c>
      <c r="D377">
        <v>1.1378999999999999</v>
      </c>
      <c r="E377">
        <v>1.2073</v>
      </c>
    </row>
    <row r="378" spans="1:5" x14ac:dyDescent="0.25">
      <c r="A378" t="s">
        <v>320</v>
      </c>
      <c r="B378" t="s">
        <v>376</v>
      </c>
      <c r="C378">
        <v>0.87880000000000003</v>
      </c>
      <c r="D378">
        <v>0.37930000000000003</v>
      </c>
      <c r="E378">
        <v>1.6097999999999999</v>
      </c>
    </row>
    <row r="379" spans="1:5" x14ac:dyDescent="0.25">
      <c r="A379" t="s">
        <v>320</v>
      </c>
      <c r="B379" t="s">
        <v>380</v>
      </c>
      <c r="C379">
        <v>0.87880000000000003</v>
      </c>
      <c r="D379">
        <v>0.56899999999999995</v>
      </c>
      <c r="E379">
        <v>0</v>
      </c>
    </row>
    <row r="380" spans="1:5" x14ac:dyDescent="0.25">
      <c r="A380" t="s">
        <v>320</v>
      </c>
      <c r="B380" t="s">
        <v>383</v>
      </c>
      <c r="C380">
        <v>0.87880000000000003</v>
      </c>
      <c r="D380">
        <v>1.5172000000000001</v>
      </c>
      <c r="E380">
        <v>0.80489999999999995</v>
      </c>
    </row>
    <row r="381" spans="1:5" x14ac:dyDescent="0.25">
      <c r="A381" t="s">
        <v>320</v>
      </c>
      <c r="B381" t="s">
        <v>798</v>
      </c>
      <c r="C381">
        <v>0.87880000000000003</v>
      </c>
      <c r="D381">
        <v>0.75860000000000005</v>
      </c>
      <c r="E381">
        <v>0.80489999999999995</v>
      </c>
    </row>
    <row r="382" spans="1:5" x14ac:dyDescent="0.25">
      <c r="A382" t="s">
        <v>320</v>
      </c>
      <c r="B382" t="s">
        <v>393</v>
      </c>
      <c r="C382">
        <v>0.87880000000000003</v>
      </c>
      <c r="D382">
        <v>1.5172000000000001</v>
      </c>
      <c r="E382">
        <v>0.80489999999999995</v>
      </c>
    </row>
    <row r="383" spans="1:5" x14ac:dyDescent="0.25">
      <c r="A383" t="s">
        <v>320</v>
      </c>
      <c r="B383" t="s">
        <v>399</v>
      </c>
      <c r="C383">
        <v>0.87880000000000003</v>
      </c>
      <c r="D383">
        <v>0.37930000000000003</v>
      </c>
      <c r="E383">
        <v>1.3414999999999999</v>
      </c>
    </row>
    <row r="384" spans="1:5" x14ac:dyDescent="0.25">
      <c r="A384" t="s">
        <v>320</v>
      </c>
      <c r="B384" t="s">
        <v>799</v>
      </c>
      <c r="C384">
        <v>0.87880000000000003</v>
      </c>
      <c r="D384">
        <v>1.1378999999999999</v>
      </c>
      <c r="E384">
        <v>1.8781000000000001</v>
      </c>
    </row>
    <row r="385" spans="1:5" x14ac:dyDescent="0.25">
      <c r="A385" t="s">
        <v>320</v>
      </c>
      <c r="B385" t="s">
        <v>409</v>
      </c>
      <c r="C385">
        <v>0.87880000000000003</v>
      </c>
      <c r="D385">
        <v>0.75860000000000005</v>
      </c>
      <c r="E385">
        <v>0.53659999999999997</v>
      </c>
    </row>
    <row r="386" spans="1:5" x14ac:dyDescent="0.25">
      <c r="A386" t="s">
        <v>35</v>
      </c>
      <c r="B386" t="s">
        <v>769</v>
      </c>
      <c r="C386">
        <v>1.2222</v>
      </c>
      <c r="D386">
        <v>1.8409</v>
      </c>
      <c r="E386">
        <v>1.1728000000000001</v>
      </c>
    </row>
    <row r="387" spans="1:5" x14ac:dyDescent="0.25">
      <c r="A387" t="s">
        <v>35</v>
      </c>
      <c r="B387" t="s">
        <v>317</v>
      </c>
      <c r="C387">
        <v>1.2222</v>
      </c>
      <c r="D387">
        <v>1.0226999999999999</v>
      </c>
      <c r="E387">
        <v>1.6755</v>
      </c>
    </row>
    <row r="388" spans="1:5" x14ac:dyDescent="0.25">
      <c r="A388" t="s">
        <v>35</v>
      </c>
      <c r="B388" t="s">
        <v>800</v>
      </c>
      <c r="C388">
        <v>1.2222</v>
      </c>
      <c r="D388">
        <v>0.54549999999999998</v>
      </c>
      <c r="E388">
        <v>1.5638000000000001</v>
      </c>
    </row>
    <row r="389" spans="1:5" x14ac:dyDescent="0.25">
      <c r="A389" t="s">
        <v>35</v>
      </c>
      <c r="B389" t="s">
        <v>224</v>
      </c>
      <c r="C389">
        <v>1.2222</v>
      </c>
      <c r="D389">
        <v>0.81820000000000004</v>
      </c>
      <c r="E389">
        <v>1.3404</v>
      </c>
    </row>
    <row r="390" spans="1:5" x14ac:dyDescent="0.25">
      <c r="A390" t="s">
        <v>35</v>
      </c>
      <c r="B390" t="s">
        <v>302</v>
      </c>
      <c r="C390">
        <v>1.2222</v>
      </c>
      <c r="D390">
        <v>2.1819000000000002</v>
      </c>
      <c r="E390">
        <v>1.5638000000000001</v>
      </c>
    </row>
    <row r="391" spans="1:5" x14ac:dyDescent="0.25">
      <c r="A391" t="s">
        <v>35</v>
      </c>
      <c r="B391" t="s">
        <v>220</v>
      </c>
      <c r="C391">
        <v>1.2222</v>
      </c>
      <c r="D391">
        <v>0.40910000000000002</v>
      </c>
      <c r="E391">
        <v>0</v>
      </c>
    </row>
    <row r="392" spans="1:5" x14ac:dyDescent="0.25">
      <c r="A392" t="s">
        <v>35</v>
      </c>
      <c r="B392" t="s">
        <v>312</v>
      </c>
      <c r="C392">
        <v>1.2222</v>
      </c>
      <c r="D392">
        <v>2.4546000000000001</v>
      </c>
      <c r="E392">
        <v>0.33510000000000001</v>
      </c>
    </row>
    <row r="393" spans="1:5" x14ac:dyDescent="0.25">
      <c r="A393" t="s">
        <v>35</v>
      </c>
      <c r="B393" t="s">
        <v>303</v>
      </c>
      <c r="C393">
        <v>1.2222</v>
      </c>
      <c r="D393">
        <v>1.0226999999999999</v>
      </c>
      <c r="E393">
        <v>0.33510000000000001</v>
      </c>
    </row>
    <row r="394" spans="1:5" x14ac:dyDescent="0.25">
      <c r="A394" t="s">
        <v>35</v>
      </c>
      <c r="B394" t="s">
        <v>222</v>
      </c>
      <c r="C394">
        <v>1.2222</v>
      </c>
      <c r="D394">
        <v>1.2273000000000001</v>
      </c>
      <c r="E394">
        <v>1.1728000000000001</v>
      </c>
    </row>
    <row r="395" spans="1:5" x14ac:dyDescent="0.25">
      <c r="A395" t="s">
        <v>35</v>
      </c>
      <c r="B395" t="s">
        <v>770</v>
      </c>
      <c r="C395">
        <v>1.2222</v>
      </c>
      <c r="D395">
        <v>0.54549999999999998</v>
      </c>
      <c r="E395">
        <v>0.89359999999999995</v>
      </c>
    </row>
    <row r="396" spans="1:5" x14ac:dyDescent="0.25">
      <c r="A396" t="s">
        <v>35</v>
      </c>
      <c r="B396" t="s">
        <v>299</v>
      </c>
      <c r="C396">
        <v>1.2222</v>
      </c>
      <c r="D396">
        <v>0</v>
      </c>
      <c r="E396">
        <v>0.67020000000000002</v>
      </c>
    </row>
    <row r="397" spans="1:5" x14ac:dyDescent="0.25">
      <c r="A397" t="s">
        <v>35</v>
      </c>
      <c r="B397" t="s">
        <v>801</v>
      </c>
      <c r="C397">
        <v>1.2222</v>
      </c>
      <c r="D397">
        <v>0.54549999999999998</v>
      </c>
      <c r="E397">
        <v>0.44679999999999997</v>
      </c>
    </row>
    <row r="398" spans="1:5" x14ac:dyDescent="0.25">
      <c r="A398" t="s">
        <v>35</v>
      </c>
      <c r="B398" t="s">
        <v>36</v>
      </c>
      <c r="C398">
        <v>1.2222</v>
      </c>
      <c r="D398">
        <v>0.2727</v>
      </c>
      <c r="E398">
        <v>0.89359999999999995</v>
      </c>
    </row>
    <row r="399" spans="1:5" x14ac:dyDescent="0.25">
      <c r="A399" t="s">
        <v>35</v>
      </c>
      <c r="B399" t="s">
        <v>313</v>
      </c>
      <c r="C399">
        <v>1.2222</v>
      </c>
      <c r="D399">
        <v>0.81820000000000004</v>
      </c>
      <c r="E399">
        <v>1.0053000000000001</v>
      </c>
    </row>
    <row r="400" spans="1:5" x14ac:dyDescent="0.25">
      <c r="A400" t="s">
        <v>35</v>
      </c>
      <c r="B400" t="s">
        <v>223</v>
      </c>
      <c r="C400">
        <v>1.2222</v>
      </c>
      <c r="D400">
        <v>0.81820000000000004</v>
      </c>
      <c r="E400">
        <v>0.8377</v>
      </c>
    </row>
    <row r="401" spans="1:5" x14ac:dyDescent="0.25">
      <c r="A401" t="s">
        <v>35</v>
      </c>
      <c r="B401" t="s">
        <v>218</v>
      </c>
      <c r="C401">
        <v>1.2222</v>
      </c>
      <c r="D401">
        <v>1.2273000000000001</v>
      </c>
      <c r="E401">
        <v>0.33510000000000001</v>
      </c>
    </row>
    <row r="402" spans="1:5" x14ac:dyDescent="0.25">
      <c r="A402" t="s">
        <v>35</v>
      </c>
      <c r="B402" t="s">
        <v>221</v>
      </c>
      <c r="C402">
        <v>1.2222</v>
      </c>
      <c r="D402">
        <v>0.54549999999999998</v>
      </c>
      <c r="E402">
        <v>1.7871999999999999</v>
      </c>
    </row>
    <row r="403" spans="1:5" x14ac:dyDescent="0.25">
      <c r="A403" t="s">
        <v>35</v>
      </c>
      <c r="B403" t="s">
        <v>225</v>
      </c>
      <c r="C403">
        <v>1.2222</v>
      </c>
      <c r="D403">
        <v>1.4318</v>
      </c>
      <c r="E403">
        <v>1.3404</v>
      </c>
    </row>
    <row r="404" spans="1:5" x14ac:dyDescent="0.25">
      <c r="A404" t="s">
        <v>35</v>
      </c>
      <c r="B404" t="s">
        <v>802</v>
      </c>
      <c r="C404">
        <v>1.2222</v>
      </c>
      <c r="D404">
        <v>1.0909</v>
      </c>
      <c r="E404">
        <v>1.117</v>
      </c>
    </row>
    <row r="405" spans="1:5" x14ac:dyDescent="0.25">
      <c r="A405" t="s">
        <v>321</v>
      </c>
      <c r="B405" t="s">
        <v>322</v>
      </c>
      <c r="C405">
        <v>1.2777777777777799</v>
      </c>
      <c r="D405">
        <v>0.84</v>
      </c>
      <c r="E405">
        <v>1.34</v>
      </c>
    </row>
    <row r="406" spans="1:5" x14ac:dyDescent="0.25">
      <c r="A406" t="s">
        <v>466</v>
      </c>
      <c r="B406" t="s">
        <v>467</v>
      </c>
      <c r="C406">
        <v>1.0137</v>
      </c>
      <c r="D406">
        <v>0.7399</v>
      </c>
      <c r="E406">
        <v>1.4339</v>
      </c>
    </row>
    <row r="407" spans="1:5" x14ac:dyDescent="0.25">
      <c r="A407" t="s">
        <v>466</v>
      </c>
      <c r="B407" t="s">
        <v>468</v>
      </c>
      <c r="C407">
        <v>1.0137</v>
      </c>
      <c r="D407">
        <v>1.298</v>
      </c>
      <c r="E407">
        <v>0.97899999999999998</v>
      </c>
    </row>
    <row r="408" spans="1:5" x14ac:dyDescent="0.25">
      <c r="A408" t="s">
        <v>466</v>
      </c>
      <c r="B408" t="s">
        <v>469</v>
      </c>
      <c r="C408">
        <v>1.0137</v>
      </c>
      <c r="D408">
        <v>0.98650000000000004</v>
      </c>
      <c r="E408">
        <v>1.0765</v>
      </c>
    </row>
    <row r="409" spans="1:5" x14ac:dyDescent="0.25">
      <c r="A409" t="s">
        <v>466</v>
      </c>
      <c r="B409" t="s">
        <v>470</v>
      </c>
      <c r="C409">
        <v>1.0137</v>
      </c>
      <c r="D409">
        <v>0.71250000000000002</v>
      </c>
      <c r="E409">
        <v>0.81810000000000005</v>
      </c>
    </row>
    <row r="410" spans="1:5" x14ac:dyDescent="0.25">
      <c r="A410" t="s">
        <v>466</v>
      </c>
      <c r="B410" t="s">
        <v>471</v>
      </c>
      <c r="C410">
        <v>1.0137</v>
      </c>
      <c r="D410">
        <v>0.92849999999999999</v>
      </c>
      <c r="E410">
        <v>0.63829999999999998</v>
      </c>
    </row>
    <row r="411" spans="1:5" x14ac:dyDescent="0.25">
      <c r="A411" t="s">
        <v>466</v>
      </c>
      <c r="B411" t="s">
        <v>803</v>
      </c>
      <c r="C411">
        <v>1.0137</v>
      </c>
      <c r="D411">
        <v>0.87039999999999995</v>
      </c>
      <c r="E411">
        <v>1.2310000000000001</v>
      </c>
    </row>
    <row r="412" spans="1:5" x14ac:dyDescent="0.25">
      <c r="A412" t="s">
        <v>466</v>
      </c>
      <c r="B412" t="s">
        <v>472</v>
      </c>
      <c r="C412">
        <v>1.0137</v>
      </c>
      <c r="D412">
        <v>1.1025</v>
      </c>
      <c r="E412">
        <v>0.63829999999999998</v>
      </c>
    </row>
    <row r="413" spans="1:5" x14ac:dyDescent="0.25">
      <c r="A413" t="s">
        <v>466</v>
      </c>
      <c r="B413" t="s">
        <v>473</v>
      </c>
      <c r="C413">
        <v>1.0137</v>
      </c>
      <c r="D413">
        <v>0.98650000000000004</v>
      </c>
      <c r="E413">
        <v>1.0029999999999999</v>
      </c>
    </row>
    <row r="414" spans="1:5" x14ac:dyDescent="0.25">
      <c r="A414" t="s">
        <v>466</v>
      </c>
      <c r="B414" t="s">
        <v>474</v>
      </c>
      <c r="C414">
        <v>1.0137</v>
      </c>
      <c r="D414">
        <v>0.87690000000000001</v>
      </c>
      <c r="E414">
        <v>0.94730000000000003</v>
      </c>
    </row>
    <row r="415" spans="1:5" x14ac:dyDescent="0.25">
      <c r="A415" t="s">
        <v>466</v>
      </c>
      <c r="B415" t="s">
        <v>475</v>
      </c>
      <c r="C415">
        <v>1.0137</v>
      </c>
      <c r="D415">
        <v>1.298</v>
      </c>
      <c r="E415">
        <v>1.0606</v>
      </c>
    </row>
    <row r="416" spans="1:5" x14ac:dyDescent="0.25">
      <c r="A416" t="s">
        <v>466</v>
      </c>
      <c r="B416" t="s">
        <v>476</v>
      </c>
      <c r="C416">
        <v>1.0137</v>
      </c>
      <c r="D416">
        <v>1.3927</v>
      </c>
      <c r="E416">
        <v>1.2310000000000001</v>
      </c>
    </row>
    <row r="417" spans="1:5" x14ac:dyDescent="0.25">
      <c r="A417" t="s">
        <v>466</v>
      </c>
      <c r="B417" t="s">
        <v>477</v>
      </c>
      <c r="C417">
        <v>1.0137</v>
      </c>
      <c r="D417">
        <v>1.0903</v>
      </c>
      <c r="E417">
        <v>0.89749999999999996</v>
      </c>
    </row>
    <row r="418" spans="1:5" x14ac:dyDescent="0.25">
      <c r="A418" t="s">
        <v>466</v>
      </c>
      <c r="B418" t="s">
        <v>478</v>
      </c>
      <c r="C418">
        <v>1.0137</v>
      </c>
      <c r="D418">
        <v>1.1941999999999999</v>
      </c>
      <c r="E418">
        <v>1.2645999999999999</v>
      </c>
    </row>
    <row r="419" spans="1:5" x14ac:dyDescent="0.25">
      <c r="A419" t="s">
        <v>466</v>
      </c>
      <c r="B419" t="s">
        <v>479</v>
      </c>
      <c r="C419">
        <v>1.0137</v>
      </c>
      <c r="D419">
        <v>0.88260000000000005</v>
      </c>
      <c r="E419">
        <v>0.77510000000000001</v>
      </c>
    </row>
    <row r="420" spans="1:5" x14ac:dyDescent="0.25">
      <c r="A420" t="s">
        <v>466</v>
      </c>
      <c r="B420" t="s">
        <v>480</v>
      </c>
      <c r="C420">
        <v>1.0137</v>
      </c>
      <c r="D420">
        <v>1.0903</v>
      </c>
      <c r="E420">
        <v>1.0606</v>
      </c>
    </row>
    <row r="421" spans="1:5" x14ac:dyDescent="0.25">
      <c r="A421" t="s">
        <v>466</v>
      </c>
      <c r="B421" t="s">
        <v>481</v>
      </c>
      <c r="C421">
        <v>1.0137</v>
      </c>
      <c r="D421">
        <v>0.93459999999999999</v>
      </c>
      <c r="E421">
        <v>1.3053999999999999</v>
      </c>
    </row>
    <row r="422" spans="1:5" x14ac:dyDescent="0.25">
      <c r="A422" t="s">
        <v>466</v>
      </c>
      <c r="B422" t="s">
        <v>482</v>
      </c>
      <c r="C422">
        <v>1.0137</v>
      </c>
      <c r="D422">
        <v>0.88260000000000005</v>
      </c>
      <c r="E422">
        <v>0.89749999999999996</v>
      </c>
    </row>
    <row r="423" spans="1:5" x14ac:dyDescent="0.25">
      <c r="A423" t="s">
        <v>466</v>
      </c>
      <c r="B423" t="s">
        <v>483</v>
      </c>
      <c r="C423">
        <v>1.0137</v>
      </c>
      <c r="D423">
        <v>0.98650000000000004</v>
      </c>
      <c r="E423">
        <v>1.3222</v>
      </c>
    </row>
    <row r="424" spans="1:5" x14ac:dyDescent="0.25">
      <c r="A424" t="s">
        <v>466</v>
      </c>
      <c r="B424" t="s">
        <v>484</v>
      </c>
      <c r="C424">
        <v>1.0137</v>
      </c>
      <c r="D424">
        <v>0.92849999999999999</v>
      </c>
      <c r="E424">
        <v>1.1854</v>
      </c>
    </row>
    <row r="425" spans="1:5" x14ac:dyDescent="0.25">
      <c r="A425" t="s">
        <v>466</v>
      </c>
      <c r="B425" t="s">
        <v>485</v>
      </c>
      <c r="C425">
        <v>1.0137</v>
      </c>
      <c r="D425">
        <v>1.3152999999999999</v>
      </c>
      <c r="E425">
        <v>0.73199999999999998</v>
      </c>
    </row>
    <row r="426" spans="1:5" x14ac:dyDescent="0.25">
      <c r="A426" t="s">
        <v>466</v>
      </c>
      <c r="B426" t="s">
        <v>486</v>
      </c>
      <c r="C426">
        <v>1.0137</v>
      </c>
      <c r="D426">
        <v>1.6614</v>
      </c>
      <c r="E426">
        <v>0.53029999999999999</v>
      </c>
    </row>
    <row r="427" spans="1:5" x14ac:dyDescent="0.25">
      <c r="A427" t="s">
        <v>466</v>
      </c>
      <c r="B427" t="s">
        <v>487</v>
      </c>
      <c r="C427">
        <v>1.0137</v>
      </c>
      <c r="D427">
        <v>0.82210000000000005</v>
      </c>
      <c r="E427">
        <v>1.1626000000000001</v>
      </c>
    </row>
    <row r="428" spans="1:5" x14ac:dyDescent="0.25">
      <c r="A428" t="s">
        <v>466</v>
      </c>
      <c r="B428" t="s">
        <v>488</v>
      </c>
      <c r="C428">
        <v>1.0137</v>
      </c>
      <c r="D428">
        <v>0.92849999999999999</v>
      </c>
      <c r="E428">
        <v>0.68389999999999995</v>
      </c>
    </row>
    <row r="429" spans="1:5" x14ac:dyDescent="0.25">
      <c r="A429" t="s">
        <v>466</v>
      </c>
      <c r="B429" t="s">
        <v>489</v>
      </c>
      <c r="C429">
        <v>1.0137</v>
      </c>
      <c r="D429">
        <v>0.72689999999999999</v>
      </c>
      <c r="E429">
        <v>0.97899999999999998</v>
      </c>
    </row>
    <row r="430" spans="1:5" x14ac:dyDescent="0.25">
      <c r="A430" t="s">
        <v>466</v>
      </c>
      <c r="B430" t="s">
        <v>490</v>
      </c>
      <c r="C430">
        <v>1.0137</v>
      </c>
      <c r="D430">
        <v>0.4642</v>
      </c>
      <c r="E430">
        <v>0.91190000000000004</v>
      </c>
    </row>
    <row r="431" spans="1:5" x14ac:dyDescent="0.25">
      <c r="A431" t="s">
        <v>466</v>
      </c>
      <c r="B431" t="s">
        <v>804</v>
      </c>
      <c r="C431">
        <v>1.0137</v>
      </c>
      <c r="D431">
        <v>1.1838</v>
      </c>
      <c r="E431">
        <v>1.1238999999999999</v>
      </c>
    </row>
    <row r="432" spans="1:5" x14ac:dyDescent="0.25">
      <c r="A432" t="s">
        <v>466</v>
      </c>
      <c r="B432" t="s">
        <v>491</v>
      </c>
      <c r="C432">
        <v>1.0137</v>
      </c>
      <c r="D432">
        <v>0.87690000000000001</v>
      </c>
      <c r="E432">
        <v>0.99039999999999995</v>
      </c>
    </row>
    <row r="433" spans="1:5" x14ac:dyDescent="0.25">
      <c r="A433" t="s">
        <v>466</v>
      </c>
      <c r="B433" t="s">
        <v>492</v>
      </c>
      <c r="C433">
        <v>1.0137</v>
      </c>
      <c r="D433">
        <v>0.77880000000000005</v>
      </c>
      <c r="E433">
        <v>1.0606</v>
      </c>
    </row>
    <row r="434" spans="1:5" x14ac:dyDescent="0.25">
      <c r="A434" t="s">
        <v>493</v>
      </c>
      <c r="B434" t="s">
        <v>494</v>
      </c>
      <c r="C434">
        <v>1.6440999999999999</v>
      </c>
      <c r="D434">
        <v>1.4192</v>
      </c>
      <c r="E434">
        <v>1.4864999999999999</v>
      </c>
    </row>
    <row r="435" spans="1:5" x14ac:dyDescent="0.25">
      <c r="A435" t="s">
        <v>493</v>
      </c>
      <c r="B435" t="s">
        <v>495</v>
      </c>
      <c r="C435">
        <v>1.6440999999999999</v>
      </c>
      <c r="D435" t="s">
        <v>805</v>
      </c>
      <c r="E435" t="s">
        <v>805</v>
      </c>
    </row>
    <row r="436" spans="1:5" x14ac:dyDescent="0.25">
      <c r="A436" t="s">
        <v>493</v>
      </c>
      <c r="B436" t="s">
        <v>496</v>
      </c>
      <c r="C436">
        <v>1.6440999999999999</v>
      </c>
      <c r="D436">
        <v>0.60819999999999996</v>
      </c>
      <c r="E436">
        <v>1.6465000000000001</v>
      </c>
    </row>
    <row r="437" spans="1:5" x14ac:dyDescent="0.25">
      <c r="A437" t="s">
        <v>493</v>
      </c>
      <c r="B437" t="s">
        <v>497</v>
      </c>
      <c r="C437">
        <v>1.6440999999999999</v>
      </c>
      <c r="D437">
        <v>1.2164999999999999</v>
      </c>
      <c r="E437">
        <v>1.3721000000000001</v>
      </c>
    </row>
    <row r="438" spans="1:5" x14ac:dyDescent="0.25">
      <c r="A438" t="s">
        <v>493</v>
      </c>
      <c r="B438" t="s">
        <v>498</v>
      </c>
      <c r="C438">
        <v>1.6440999999999999</v>
      </c>
      <c r="D438">
        <v>0.45619999999999999</v>
      </c>
      <c r="E438">
        <v>1.5436000000000001</v>
      </c>
    </row>
    <row r="439" spans="1:5" x14ac:dyDescent="0.25">
      <c r="A439" t="s">
        <v>493</v>
      </c>
      <c r="B439" t="s">
        <v>499</v>
      </c>
      <c r="C439">
        <v>1.6440999999999999</v>
      </c>
      <c r="D439">
        <v>1.0948</v>
      </c>
      <c r="E439">
        <v>0.54879999999999995</v>
      </c>
    </row>
    <row r="440" spans="1:5" x14ac:dyDescent="0.25">
      <c r="A440" t="s">
        <v>493</v>
      </c>
      <c r="B440" t="s">
        <v>500</v>
      </c>
      <c r="C440">
        <v>1.6440999999999999</v>
      </c>
      <c r="D440">
        <v>1.0948</v>
      </c>
      <c r="E440">
        <v>0.41160000000000002</v>
      </c>
    </row>
    <row r="441" spans="1:5" x14ac:dyDescent="0.25">
      <c r="A441" t="s">
        <v>493</v>
      </c>
      <c r="B441" t="s">
        <v>501</v>
      </c>
      <c r="C441">
        <v>1.6440999999999999</v>
      </c>
      <c r="D441">
        <v>0.1216</v>
      </c>
      <c r="E441">
        <v>1.0976999999999999</v>
      </c>
    </row>
    <row r="442" spans="1:5" x14ac:dyDescent="0.25">
      <c r="A442" t="s">
        <v>493</v>
      </c>
      <c r="B442" t="s">
        <v>502</v>
      </c>
      <c r="C442">
        <v>1.6440999999999999</v>
      </c>
      <c r="D442">
        <v>1.8247</v>
      </c>
      <c r="E442">
        <v>0.34300000000000003</v>
      </c>
    </row>
    <row r="443" spans="1:5" x14ac:dyDescent="0.25">
      <c r="A443" t="s">
        <v>493</v>
      </c>
      <c r="B443" t="s">
        <v>503</v>
      </c>
      <c r="C443">
        <v>1.6440999999999999</v>
      </c>
      <c r="D443">
        <v>1.0948</v>
      </c>
      <c r="E443">
        <v>0.41160000000000002</v>
      </c>
    </row>
    <row r="444" spans="1:5" x14ac:dyDescent="0.25">
      <c r="A444" t="s">
        <v>493</v>
      </c>
      <c r="B444" t="s">
        <v>504</v>
      </c>
      <c r="C444">
        <v>1.6440999999999999</v>
      </c>
      <c r="D444">
        <v>0.97319999999999995</v>
      </c>
      <c r="E444">
        <v>1.0976999999999999</v>
      </c>
    </row>
    <row r="445" spans="1:5" x14ac:dyDescent="0.25">
      <c r="A445" t="s">
        <v>493</v>
      </c>
      <c r="B445" t="s">
        <v>505</v>
      </c>
      <c r="C445">
        <v>1.6440999999999999</v>
      </c>
      <c r="D445">
        <v>1.4598</v>
      </c>
      <c r="E445">
        <v>0.96050000000000002</v>
      </c>
    </row>
    <row r="446" spans="1:5" x14ac:dyDescent="0.25">
      <c r="A446" t="s">
        <v>506</v>
      </c>
      <c r="B446" t="s">
        <v>507</v>
      </c>
      <c r="C446">
        <v>0.9204</v>
      </c>
      <c r="D446">
        <v>0.65190000000000003</v>
      </c>
      <c r="E446">
        <v>0.82089999999999996</v>
      </c>
    </row>
    <row r="447" spans="1:5" x14ac:dyDescent="0.25">
      <c r="A447" t="s">
        <v>506</v>
      </c>
      <c r="B447" t="s">
        <v>508</v>
      </c>
      <c r="C447">
        <v>0.9204</v>
      </c>
      <c r="D447">
        <v>0.94159999999999999</v>
      </c>
      <c r="E447">
        <v>1.0623</v>
      </c>
    </row>
    <row r="448" spans="1:5" x14ac:dyDescent="0.25">
      <c r="A448" t="s">
        <v>506</v>
      </c>
      <c r="B448" t="s">
        <v>509</v>
      </c>
      <c r="C448">
        <v>0.9204</v>
      </c>
      <c r="D448">
        <v>1.1640999999999999</v>
      </c>
      <c r="E448">
        <v>0.77610000000000001</v>
      </c>
    </row>
    <row r="449" spans="1:5" x14ac:dyDescent="0.25">
      <c r="A449" t="s">
        <v>506</v>
      </c>
      <c r="B449" t="s">
        <v>510</v>
      </c>
      <c r="C449">
        <v>0.9204</v>
      </c>
      <c r="D449">
        <v>0.94159999999999999</v>
      </c>
      <c r="E449">
        <v>1.4004000000000001</v>
      </c>
    </row>
    <row r="450" spans="1:5" x14ac:dyDescent="0.25">
      <c r="A450" t="s">
        <v>506</v>
      </c>
      <c r="B450" t="s">
        <v>806</v>
      </c>
      <c r="C450">
        <v>0.9204</v>
      </c>
      <c r="D450">
        <v>0.54320000000000002</v>
      </c>
      <c r="E450">
        <v>1.3452</v>
      </c>
    </row>
    <row r="451" spans="1:5" x14ac:dyDescent="0.25">
      <c r="A451" t="s">
        <v>506</v>
      </c>
      <c r="B451" t="s">
        <v>807</v>
      </c>
      <c r="C451">
        <v>0.9204</v>
      </c>
      <c r="D451">
        <v>1.2417</v>
      </c>
      <c r="E451">
        <v>0.93130000000000002</v>
      </c>
    </row>
    <row r="452" spans="1:5" x14ac:dyDescent="0.25">
      <c r="A452" t="s">
        <v>506</v>
      </c>
      <c r="B452" t="s">
        <v>512</v>
      </c>
      <c r="C452">
        <v>0.9204</v>
      </c>
      <c r="D452">
        <v>1.1589</v>
      </c>
      <c r="E452">
        <v>1.2072000000000001</v>
      </c>
    </row>
    <row r="453" spans="1:5" x14ac:dyDescent="0.25">
      <c r="A453" t="s">
        <v>506</v>
      </c>
      <c r="B453" t="s">
        <v>513</v>
      </c>
      <c r="C453">
        <v>0.9204</v>
      </c>
      <c r="D453">
        <v>1.0088999999999999</v>
      </c>
      <c r="E453">
        <v>0.67259999999999998</v>
      </c>
    </row>
    <row r="454" spans="1:5" x14ac:dyDescent="0.25">
      <c r="A454" t="s">
        <v>506</v>
      </c>
      <c r="B454" t="s">
        <v>515</v>
      </c>
      <c r="C454">
        <v>0.9204</v>
      </c>
      <c r="D454">
        <v>1.0088999999999999</v>
      </c>
      <c r="E454">
        <v>1.0347</v>
      </c>
    </row>
    <row r="455" spans="1:5" x14ac:dyDescent="0.25">
      <c r="A455" t="s">
        <v>506</v>
      </c>
      <c r="B455" t="s">
        <v>808</v>
      </c>
      <c r="C455">
        <v>0.9204</v>
      </c>
      <c r="D455">
        <v>0.83579999999999999</v>
      </c>
      <c r="E455">
        <v>1.7272000000000001</v>
      </c>
    </row>
    <row r="456" spans="1:5" x14ac:dyDescent="0.25">
      <c r="A456" t="s">
        <v>506</v>
      </c>
      <c r="B456" t="s">
        <v>516</v>
      </c>
      <c r="C456">
        <v>0.9204</v>
      </c>
      <c r="D456">
        <v>0.72430000000000005</v>
      </c>
      <c r="E456">
        <v>1.0141</v>
      </c>
    </row>
    <row r="457" spans="1:5" x14ac:dyDescent="0.25">
      <c r="A457" t="s">
        <v>506</v>
      </c>
      <c r="B457" t="s">
        <v>517</v>
      </c>
      <c r="C457">
        <v>0.9204</v>
      </c>
      <c r="D457">
        <v>1.2313000000000001</v>
      </c>
      <c r="E457">
        <v>0.91749999999999998</v>
      </c>
    </row>
    <row r="458" spans="1:5" x14ac:dyDescent="0.25">
      <c r="A458" t="s">
        <v>506</v>
      </c>
      <c r="B458" t="s">
        <v>518</v>
      </c>
      <c r="C458">
        <v>0.9204</v>
      </c>
      <c r="D458">
        <v>1.1640999999999999</v>
      </c>
      <c r="E458">
        <v>0.93130000000000002</v>
      </c>
    </row>
    <row r="459" spans="1:5" x14ac:dyDescent="0.25">
      <c r="A459" t="s">
        <v>506</v>
      </c>
      <c r="B459" t="s">
        <v>519</v>
      </c>
      <c r="C459">
        <v>0.9204</v>
      </c>
      <c r="D459">
        <v>1.2313000000000001</v>
      </c>
      <c r="E459">
        <v>0.96579999999999999</v>
      </c>
    </row>
    <row r="460" spans="1:5" x14ac:dyDescent="0.25">
      <c r="A460" t="s">
        <v>506</v>
      </c>
      <c r="B460" t="s">
        <v>809</v>
      </c>
      <c r="C460">
        <v>0.9204</v>
      </c>
      <c r="D460">
        <v>1.0088999999999999</v>
      </c>
      <c r="E460">
        <v>0.98299999999999998</v>
      </c>
    </row>
    <row r="461" spans="1:5" x14ac:dyDescent="0.25">
      <c r="A461" t="s">
        <v>506</v>
      </c>
      <c r="B461" t="s">
        <v>521</v>
      </c>
      <c r="C461">
        <v>0.9204</v>
      </c>
      <c r="D461">
        <v>1.1640999999999999</v>
      </c>
      <c r="E461">
        <v>0.77610000000000001</v>
      </c>
    </row>
    <row r="462" spans="1:5" x14ac:dyDescent="0.25">
      <c r="A462" t="s">
        <v>506</v>
      </c>
      <c r="B462" t="s">
        <v>522</v>
      </c>
      <c r="C462">
        <v>0.9204</v>
      </c>
      <c r="D462">
        <v>0.65190000000000003</v>
      </c>
      <c r="E462">
        <v>1.5451999999999999</v>
      </c>
    </row>
    <row r="463" spans="1:5" x14ac:dyDescent="0.25">
      <c r="A463" t="s">
        <v>506</v>
      </c>
      <c r="B463" t="s">
        <v>523</v>
      </c>
      <c r="C463">
        <v>0.9204</v>
      </c>
      <c r="D463">
        <v>1.5934999999999999</v>
      </c>
      <c r="E463">
        <v>0.43459999999999999</v>
      </c>
    </row>
    <row r="464" spans="1:5" x14ac:dyDescent="0.25">
      <c r="A464" t="s">
        <v>506</v>
      </c>
      <c r="B464" t="s">
        <v>524</v>
      </c>
      <c r="C464">
        <v>0.9204</v>
      </c>
      <c r="D464">
        <v>0.65190000000000003</v>
      </c>
      <c r="E464">
        <v>0.67600000000000005</v>
      </c>
    </row>
    <row r="465" spans="1:5" x14ac:dyDescent="0.25">
      <c r="A465" t="s">
        <v>506</v>
      </c>
      <c r="B465" t="s">
        <v>525</v>
      </c>
      <c r="C465">
        <v>0.9204</v>
      </c>
      <c r="D465">
        <v>1.0865</v>
      </c>
      <c r="E465">
        <v>0.82779999999999998</v>
      </c>
    </row>
    <row r="466" spans="1:5" x14ac:dyDescent="0.25">
      <c r="A466" t="s">
        <v>527</v>
      </c>
      <c r="B466" t="s">
        <v>528</v>
      </c>
      <c r="C466">
        <v>1.2945</v>
      </c>
      <c r="D466">
        <v>1.3733</v>
      </c>
      <c r="E466">
        <v>1.4218999999999999</v>
      </c>
    </row>
    <row r="467" spans="1:5" x14ac:dyDescent="0.25">
      <c r="A467" t="s">
        <v>527</v>
      </c>
      <c r="B467" t="s">
        <v>529</v>
      </c>
      <c r="C467">
        <v>1.2945</v>
      </c>
      <c r="D467">
        <v>1.4592000000000001</v>
      </c>
      <c r="E467">
        <v>1.1974</v>
      </c>
    </row>
    <row r="468" spans="1:5" x14ac:dyDescent="0.25">
      <c r="A468" t="s">
        <v>527</v>
      </c>
      <c r="B468" t="s">
        <v>530</v>
      </c>
      <c r="C468">
        <v>1.2945</v>
      </c>
      <c r="D468">
        <v>1.5449999999999999</v>
      </c>
      <c r="E468">
        <v>1.2722</v>
      </c>
    </row>
    <row r="469" spans="1:5" x14ac:dyDescent="0.25">
      <c r="A469" t="s">
        <v>527</v>
      </c>
      <c r="B469" t="s">
        <v>810</v>
      </c>
      <c r="C469">
        <v>1.2945</v>
      </c>
      <c r="D469">
        <v>0.77249999999999996</v>
      </c>
      <c r="E469">
        <v>0.61739999999999995</v>
      </c>
    </row>
    <row r="470" spans="1:5" x14ac:dyDescent="0.25">
      <c r="A470" t="s">
        <v>527</v>
      </c>
      <c r="B470" t="s">
        <v>532</v>
      </c>
      <c r="C470">
        <v>1.2945</v>
      </c>
      <c r="D470">
        <v>0.88290000000000002</v>
      </c>
      <c r="E470">
        <v>1.1546000000000001</v>
      </c>
    </row>
    <row r="471" spans="1:5" x14ac:dyDescent="0.25">
      <c r="A471" t="s">
        <v>527</v>
      </c>
      <c r="B471" t="s">
        <v>533</v>
      </c>
      <c r="C471">
        <v>1.2945</v>
      </c>
      <c r="D471">
        <v>0.28970000000000001</v>
      </c>
      <c r="E471">
        <v>1.4313</v>
      </c>
    </row>
    <row r="472" spans="1:5" x14ac:dyDescent="0.25">
      <c r="A472" t="s">
        <v>527</v>
      </c>
      <c r="B472" t="s">
        <v>534</v>
      </c>
      <c r="C472">
        <v>1.2945</v>
      </c>
      <c r="D472">
        <v>0.34329999999999999</v>
      </c>
      <c r="E472">
        <v>1.4218999999999999</v>
      </c>
    </row>
    <row r="473" spans="1:5" x14ac:dyDescent="0.25">
      <c r="A473" t="s">
        <v>527</v>
      </c>
      <c r="B473" t="s">
        <v>535</v>
      </c>
      <c r="C473">
        <v>1.2945</v>
      </c>
      <c r="D473">
        <v>0.34329999999999999</v>
      </c>
      <c r="E473">
        <v>1.8709</v>
      </c>
    </row>
    <row r="474" spans="1:5" x14ac:dyDescent="0.25">
      <c r="A474" t="s">
        <v>527</v>
      </c>
      <c r="B474" t="s">
        <v>536</v>
      </c>
      <c r="C474">
        <v>1.2945</v>
      </c>
      <c r="D474">
        <v>0.88290000000000002</v>
      </c>
      <c r="E474">
        <v>0.38490000000000002</v>
      </c>
    </row>
    <row r="475" spans="1:5" x14ac:dyDescent="0.25">
      <c r="A475" t="s">
        <v>527</v>
      </c>
      <c r="B475" t="s">
        <v>811</v>
      </c>
      <c r="C475">
        <v>1.2945</v>
      </c>
      <c r="D475">
        <v>0.44140000000000001</v>
      </c>
      <c r="E475">
        <v>0.38490000000000002</v>
      </c>
    </row>
    <row r="476" spans="1:5" x14ac:dyDescent="0.25">
      <c r="A476" t="s">
        <v>527</v>
      </c>
      <c r="B476" t="s">
        <v>538</v>
      </c>
      <c r="C476">
        <v>1.2945</v>
      </c>
      <c r="D476">
        <v>1.6855</v>
      </c>
      <c r="E476">
        <v>0.67349999999999999</v>
      </c>
    </row>
    <row r="477" spans="1:5" x14ac:dyDescent="0.25">
      <c r="A477" t="s">
        <v>527</v>
      </c>
      <c r="B477" t="s">
        <v>539</v>
      </c>
      <c r="C477">
        <v>1.2945</v>
      </c>
      <c r="D477">
        <v>0.86909999999999998</v>
      </c>
      <c r="E477">
        <v>0.58930000000000005</v>
      </c>
    </row>
    <row r="478" spans="1:5" x14ac:dyDescent="0.25">
      <c r="A478" t="s">
        <v>527</v>
      </c>
      <c r="B478" t="s">
        <v>540</v>
      </c>
      <c r="C478">
        <v>1.2945</v>
      </c>
      <c r="D478">
        <v>1.3519000000000001</v>
      </c>
      <c r="E478">
        <v>0.84189999999999998</v>
      </c>
    </row>
    <row r="479" spans="1:5" x14ac:dyDescent="0.25">
      <c r="A479" t="s">
        <v>527</v>
      </c>
      <c r="B479" t="s">
        <v>541</v>
      </c>
      <c r="C479">
        <v>1.2945</v>
      </c>
      <c r="D479">
        <v>0.91300000000000003</v>
      </c>
      <c r="E479">
        <v>1.5920000000000001</v>
      </c>
    </row>
    <row r="480" spans="1:5" x14ac:dyDescent="0.25">
      <c r="A480" t="s">
        <v>527</v>
      </c>
      <c r="B480" t="s">
        <v>542</v>
      </c>
      <c r="C480">
        <v>1.2945</v>
      </c>
      <c r="D480">
        <v>0.91300000000000003</v>
      </c>
      <c r="E480">
        <v>0.79600000000000004</v>
      </c>
    </row>
    <row r="481" spans="1:5" x14ac:dyDescent="0.25">
      <c r="A481" t="s">
        <v>527</v>
      </c>
      <c r="B481" t="s">
        <v>543</v>
      </c>
      <c r="C481">
        <v>1.2945</v>
      </c>
      <c r="D481">
        <v>0.86909999999999998</v>
      </c>
      <c r="E481">
        <v>1.0945</v>
      </c>
    </row>
    <row r="482" spans="1:5" x14ac:dyDescent="0.25">
      <c r="A482" t="s">
        <v>527</v>
      </c>
      <c r="B482" t="s">
        <v>812</v>
      </c>
      <c r="C482">
        <v>1.2945</v>
      </c>
      <c r="D482">
        <v>1.6995</v>
      </c>
      <c r="E482">
        <v>0.40410000000000001</v>
      </c>
    </row>
    <row r="483" spans="1:5" x14ac:dyDescent="0.25">
      <c r="A483" t="s">
        <v>527</v>
      </c>
      <c r="B483" t="s">
        <v>813</v>
      </c>
      <c r="C483">
        <v>1.2945</v>
      </c>
      <c r="D483">
        <v>1.0042</v>
      </c>
      <c r="E483">
        <v>0.80820000000000003</v>
      </c>
    </row>
    <row r="484" spans="1:5" x14ac:dyDescent="0.25">
      <c r="A484" t="s">
        <v>544</v>
      </c>
      <c r="B484" t="s">
        <v>545</v>
      </c>
      <c r="C484">
        <v>1.2879</v>
      </c>
      <c r="D484">
        <v>0.77649999999999997</v>
      </c>
      <c r="E484">
        <v>1.2912999999999999</v>
      </c>
    </row>
    <row r="485" spans="1:5" x14ac:dyDescent="0.25">
      <c r="A485" t="s">
        <v>544</v>
      </c>
      <c r="B485" t="s">
        <v>546</v>
      </c>
      <c r="C485">
        <v>1.2879</v>
      </c>
      <c r="D485">
        <v>0.64700000000000002</v>
      </c>
      <c r="E485">
        <v>0.71740000000000004</v>
      </c>
    </row>
    <row r="486" spans="1:5" x14ac:dyDescent="0.25">
      <c r="A486" t="s">
        <v>544</v>
      </c>
      <c r="B486" t="s">
        <v>547</v>
      </c>
      <c r="C486">
        <v>1.2879</v>
      </c>
      <c r="D486">
        <v>0.62119999999999997</v>
      </c>
      <c r="E486">
        <v>1.1478999999999999</v>
      </c>
    </row>
    <row r="487" spans="1:5" x14ac:dyDescent="0.25">
      <c r="A487" t="s">
        <v>544</v>
      </c>
      <c r="B487" t="s">
        <v>548</v>
      </c>
      <c r="C487">
        <v>1.2879</v>
      </c>
      <c r="D487">
        <v>1.4235</v>
      </c>
      <c r="E487">
        <v>1.4348000000000001</v>
      </c>
    </row>
    <row r="488" spans="1:5" x14ac:dyDescent="0.25">
      <c r="A488" t="s">
        <v>544</v>
      </c>
      <c r="B488" t="s">
        <v>814</v>
      </c>
      <c r="C488">
        <v>1.2879</v>
      </c>
      <c r="D488">
        <v>0.38819999999999999</v>
      </c>
      <c r="E488">
        <v>0.71740000000000004</v>
      </c>
    </row>
    <row r="489" spans="1:5" x14ac:dyDescent="0.25">
      <c r="A489" t="s">
        <v>544</v>
      </c>
      <c r="B489" t="s">
        <v>815</v>
      </c>
      <c r="C489">
        <v>1.2879</v>
      </c>
      <c r="D489">
        <v>0.77649999999999997</v>
      </c>
      <c r="E489">
        <v>1.1957</v>
      </c>
    </row>
    <row r="490" spans="1:5" x14ac:dyDescent="0.25">
      <c r="A490" t="s">
        <v>544</v>
      </c>
      <c r="B490" t="s">
        <v>549</v>
      </c>
      <c r="C490">
        <v>1.2879</v>
      </c>
      <c r="D490">
        <v>2.1741000000000001</v>
      </c>
      <c r="E490">
        <v>1.1478999999999999</v>
      </c>
    </row>
    <row r="491" spans="1:5" x14ac:dyDescent="0.25">
      <c r="A491" t="s">
        <v>544</v>
      </c>
      <c r="B491" t="s">
        <v>550</v>
      </c>
      <c r="C491">
        <v>1.2879</v>
      </c>
      <c r="D491">
        <v>1.2423</v>
      </c>
      <c r="E491">
        <v>0.57389999999999997</v>
      </c>
    </row>
    <row r="492" spans="1:5" x14ac:dyDescent="0.25">
      <c r="A492" t="s">
        <v>544</v>
      </c>
      <c r="B492" t="s">
        <v>551</v>
      </c>
      <c r="C492">
        <v>1.2879</v>
      </c>
      <c r="D492">
        <v>1.087</v>
      </c>
      <c r="E492">
        <v>0.8609</v>
      </c>
    </row>
    <row r="493" spans="1:5" x14ac:dyDescent="0.25">
      <c r="A493" t="s">
        <v>544</v>
      </c>
      <c r="B493" t="s">
        <v>552</v>
      </c>
      <c r="C493">
        <v>1.2879</v>
      </c>
      <c r="D493">
        <v>1.1647000000000001</v>
      </c>
      <c r="E493">
        <v>0.83699999999999997</v>
      </c>
    </row>
    <row r="494" spans="1:5" x14ac:dyDescent="0.25">
      <c r="A494" t="s">
        <v>544</v>
      </c>
      <c r="B494" t="s">
        <v>553</v>
      </c>
      <c r="C494">
        <v>1.2879</v>
      </c>
      <c r="D494">
        <v>1.1647000000000001</v>
      </c>
      <c r="E494">
        <v>1.0761000000000001</v>
      </c>
    </row>
    <row r="495" spans="1:5" x14ac:dyDescent="0.25">
      <c r="A495" t="s">
        <v>544</v>
      </c>
      <c r="B495" t="s">
        <v>556</v>
      </c>
      <c r="C495">
        <v>1.2879</v>
      </c>
      <c r="D495">
        <v>0.62119999999999997</v>
      </c>
      <c r="E495">
        <v>1.0044</v>
      </c>
    </row>
    <row r="496" spans="1:5" x14ac:dyDescent="0.25">
      <c r="A496" t="s">
        <v>557</v>
      </c>
      <c r="B496" t="s">
        <v>558</v>
      </c>
      <c r="C496">
        <v>1.4459</v>
      </c>
      <c r="D496">
        <v>1.4984999999999999</v>
      </c>
      <c r="E496">
        <v>1.01</v>
      </c>
    </row>
    <row r="497" spans="1:5" x14ac:dyDescent="0.25">
      <c r="A497" t="s">
        <v>557</v>
      </c>
      <c r="B497" t="s">
        <v>559</v>
      </c>
      <c r="C497">
        <v>1.4459</v>
      </c>
      <c r="D497">
        <v>1.0374000000000001</v>
      </c>
      <c r="E497">
        <v>1.1164000000000001</v>
      </c>
    </row>
    <row r="498" spans="1:5" x14ac:dyDescent="0.25">
      <c r="A498" t="s">
        <v>557</v>
      </c>
      <c r="B498" t="s">
        <v>560</v>
      </c>
      <c r="C498">
        <v>1.4459</v>
      </c>
      <c r="D498">
        <v>0.63839999999999997</v>
      </c>
      <c r="E498">
        <v>1.3740000000000001</v>
      </c>
    </row>
    <row r="499" spans="1:5" x14ac:dyDescent="0.25">
      <c r="A499" t="s">
        <v>557</v>
      </c>
      <c r="B499" t="s">
        <v>561</v>
      </c>
      <c r="C499">
        <v>1.4459</v>
      </c>
      <c r="D499">
        <v>0.92210000000000003</v>
      </c>
      <c r="E499">
        <v>0.47839999999999999</v>
      </c>
    </row>
    <row r="500" spans="1:5" x14ac:dyDescent="0.25">
      <c r="A500" t="s">
        <v>557</v>
      </c>
      <c r="B500" t="s">
        <v>562</v>
      </c>
      <c r="C500">
        <v>1.4459</v>
      </c>
      <c r="D500">
        <v>1.0374000000000001</v>
      </c>
      <c r="E500">
        <v>0.74419999999999997</v>
      </c>
    </row>
    <row r="501" spans="1:5" x14ac:dyDescent="0.25">
      <c r="A501" t="s">
        <v>557</v>
      </c>
      <c r="B501" t="s">
        <v>563</v>
      </c>
      <c r="C501">
        <v>1.4459</v>
      </c>
      <c r="D501">
        <v>1.2102999999999999</v>
      </c>
      <c r="E501">
        <v>0.90369999999999995</v>
      </c>
    </row>
    <row r="502" spans="1:5" x14ac:dyDescent="0.25">
      <c r="A502" t="s">
        <v>557</v>
      </c>
      <c r="B502" t="s">
        <v>564</v>
      </c>
      <c r="C502">
        <v>1.4459</v>
      </c>
      <c r="D502">
        <v>1.0951</v>
      </c>
      <c r="E502">
        <v>1.01</v>
      </c>
    </row>
    <row r="503" spans="1:5" x14ac:dyDescent="0.25">
      <c r="A503" t="s">
        <v>557</v>
      </c>
      <c r="B503" t="s">
        <v>566</v>
      </c>
      <c r="C503">
        <v>1.4459</v>
      </c>
      <c r="D503">
        <v>0.86450000000000005</v>
      </c>
      <c r="E503">
        <v>0.69110000000000005</v>
      </c>
    </row>
    <row r="504" spans="1:5" x14ac:dyDescent="0.25">
      <c r="A504" t="s">
        <v>557</v>
      </c>
      <c r="B504" t="s">
        <v>567</v>
      </c>
      <c r="C504">
        <v>1.4459</v>
      </c>
      <c r="D504">
        <v>0.79800000000000004</v>
      </c>
      <c r="E504">
        <v>1.5703</v>
      </c>
    </row>
    <row r="505" spans="1:5" x14ac:dyDescent="0.25">
      <c r="A505" t="s">
        <v>557</v>
      </c>
      <c r="B505" t="s">
        <v>568</v>
      </c>
      <c r="C505">
        <v>1.4459</v>
      </c>
      <c r="D505">
        <v>0.74919999999999998</v>
      </c>
      <c r="E505">
        <v>1.01</v>
      </c>
    </row>
    <row r="506" spans="1:5" x14ac:dyDescent="0.25">
      <c r="A506" t="s">
        <v>557</v>
      </c>
      <c r="B506" t="s">
        <v>569</v>
      </c>
      <c r="C506">
        <v>1.4459</v>
      </c>
      <c r="D506">
        <v>0.53200000000000003</v>
      </c>
      <c r="E506">
        <v>1.0305</v>
      </c>
    </row>
    <row r="507" spans="1:5" x14ac:dyDescent="0.25">
      <c r="A507" t="s">
        <v>557</v>
      </c>
      <c r="B507" t="s">
        <v>816</v>
      </c>
      <c r="C507">
        <v>1.4459</v>
      </c>
      <c r="D507">
        <v>1.6492</v>
      </c>
      <c r="E507">
        <v>0.98140000000000005</v>
      </c>
    </row>
    <row r="508" spans="1:5" x14ac:dyDescent="0.25">
      <c r="A508" t="s">
        <v>570</v>
      </c>
      <c r="B508" t="s">
        <v>571</v>
      </c>
      <c r="C508">
        <v>1.0773999999999999</v>
      </c>
      <c r="D508">
        <v>1.0442</v>
      </c>
      <c r="E508">
        <v>0.83040000000000003</v>
      </c>
    </row>
    <row r="509" spans="1:5" x14ac:dyDescent="0.25">
      <c r="A509" t="s">
        <v>570</v>
      </c>
      <c r="B509" t="s">
        <v>572</v>
      </c>
      <c r="C509">
        <v>1.0773999999999999</v>
      </c>
      <c r="D509">
        <v>1.4502999999999999</v>
      </c>
      <c r="E509">
        <v>0.59970000000000001</v>
      </c>
    </row>
    <row r="510" spans="1:5" x14ac:dyDescent="0.25">
      <c r="A510" t="s">
        <v>570</v>
      </c>
      <c r="B510" t="s">
        <v>573</v>
      </c>
      <c r="C510">
        <v>1.0773999999999999</v>
      </c>
      <c r="D510">
        <v>0.74250000000000005</v>
      </c>
      <c r="E510">
        <v>1.427</v>
      </c>
    </row>
    <row r="511" spans="1:5" x14ac:dyDescent="0.25">
      <c r="A511" t="s">
        <v>570</v>
      </c>
      <c r="B511" t="s">
        <v>574</v>
      </c>
      <c r="C511">
        <v>1.0773999999999999</v>
      </c>
      <c r="D511">
        <v>0.69610000000000005</v>
      </c>
      <c r="E511">
        <v>0.83040000000000003</v>
      </c>
    </row>
    <row r="512" spans="1:5" x14ac:dyDescent="0.25">
      <c r="A512" t="s">
        <v>570</v>
      </c>
      <c r="B512" t="s">
        <v>575</v>
      </c>
      <c r="C512">
        <v>1.0773999999999999</v>
      </c>
      <c r="D512">
        <v>0.86629999999999996</v>
      </c>
      <c r="E512">
        <v>1.7715000000000001</v>
      </c>
    </row>
    <row r="513" spans="1:5" x14ac:dyDescent="0.25">
      <c r="A513" t="s">
        <v>570</v>
      </c>
      <c r="B513" t="s">
        <v>577</v>
      </c>
      <c r="C513">
        <v>1.0773999999999999</v>
      </c>
      <c r="D513">
        <v>1.1022000000000001</v>
      </c>
      <c r="E513">
        <v>0.50749999999999995</v>
      </c>
    </row>
    <row r="514" spans="1:5" x14ac:dyDescent="0.25">
      <c r="A514" t="s">
        <v>570</v>
      </c>
      <c r="B514" t="s">
        <v>817</v>
      </c>
      <c r="C514">
        <v>1.0773999999999999</v>
      </c>
      <c r="D514">
        <v>0.86629999999999996</v>
      </c>
      <c r="E514">
        <v>0.7873</v>
      </c>
    </row>
    <row r="515" spans="1:5" x14ac:dyDescent="0.25">
      <c r="A515" t="s">
        <v>570</v>
      </c>
      <c r="B515" t="s">
        <v>578</v>
      </c>
      <c r="C515">
        <v>1.0773999999999999</v>
      </c>
      <c r="D515">
        <v>1.0519000000000001</v>
      </c>
      <c r="E515">
        <v>0.88570000000000004</v>
      </c>
    </row>
    <row r="516" spans="1:5" x14ac:dyDescent="0.25">
      <c r="A516" t="s">
        <v>570</v>
      </c>
      <c r="B516" t="s">
        <v>579</v>
      </c>
      <c r="C516">
        <v>1.0773999999999999</v>
      </c>
      <c r="D516">
        <v>1.6088</v>
      </c>
      <c r="E516">
        <v>0.73809999999999998</v>
      </c>
    </row>
    <row r="517" spans="1:5" x14ac:dyDescent="0.25">
      <c r="A517" t="s">
        <v>570</v>
      </c>
      <c r="B517" t="s">
        <v>818</v>
      </c>
      <c r="C517">
        <v>1.0773999999999999</v>
      </c>
      <c r="D517">
        <v>0.58009999999999995</v>
      </c>
      <c r="E517">
        <v>1.6608000000000001</v>
      </c>
    </row>
    <row r="518" spans="1:5" x14ac:dyDescent="0.25">
      <c r="A518" t="s">
        <v>581</v>
      </c>
      <c r="B518" t="s">
        <v>582</v>
      </c>
      <c r="C518">
        <v>1.1282000000000001</v>
      </c>
      <c r="D518">
        <v>0.53180000000000005</v>
      </c>
      <c r="E518">
        <v>0.87829999999999997</v>
      </c>
    </row>
    <row r="519" spans="1:5" x14ac:dyDescent="0.25">
      <c r="A519" t="s">
        <v>581</v>
      </c>
      <c r="B519" t="s">
        <v>583</v>
      </c>
      <c r="C519">
        <v>1.1282000000000001</v>
      </c>
      <c r="D519">
        <v>1.4561999999999999</v>
      </c>
      <c r="E519">
        <v>0.83650000000000002</v>
      </c>
    </row>
    <row r="520" spans="1:5" x14ac:dyDescent="0.25">
      <c r="A520" t="s">
        <v>581</v>
      </c>
      <c r="B520" t="s">
        <v>584</v>
      </c>
      <c r="C520">
        <v>1.1282000000000001</v>
      </c>
      <c r="D520">
        <v>0.99719999999999998</v>
      </c>
      <c r="E520">
        <v>1.1893</v>
      </c>
    </row>
    <row r="521" spans="1:5" x14ac:dyDescent="0.25">
      <c r="A521" t="s">
        <v>581</v>
      </c>
      <c r="B521" t="s">
        <v>585</v>
      </c>
      <c r="C521">
        <v>1.1282000000000001</v>
      </c>
      <c r="D521">
        <v>0.76819999999999999</v>
      </c>
      <c r="E521">
        <v>1.1223000000000001</v>
      </c>
    </row>
    <row r="522" spans="1:5" x14ac:dyDescent="0.25">
      <c r="A522" t="s">
        <v>581</v>
      </c>
      <c r="B522" t="s">
        <v>586</v>
      </c>
      <c r="C522">
        <v>1.1282000000000001</v>
      </c>
      <c r="D522">
        <v>1.0045999999999999</v>
      </c>
      <c r="E522">
        <v>1.415</v>
      </c>
    </row>
    <row r="523" spans="1:5" x14ac:dyDescent="0.25">
      <c r="A523" t="s">
        <v>581</v>
      </c>
      <c r="B523" t="s">
        <v>819</v>
      </c>
      <c r="C523">
        <v>1.1282000000000001</v>
      </c>
      <c r="D523">
        <v>0.56979999999999997</v>
      </c>
      <c r="E523">
        <v>1.3592</v>
      </c>
    </row>
    <row r="524" spans="1:5" x14ac:dyDescent="0.25">
      <c r="A524" t="s">
        <v>581</v>
      </c>
      <c r="B524" t="s">
        <v>587</v>
      </c>
      <c r="C524">
        <v>1.1282000000000001</v>
      </c>
      <c r="D524">
        <v>1.0636000000000001</v>
      </c>
      <c r="E524">
        <v>0.82950000000000002</v>
      </c>
    </row>
    <row r="525" spans="1:5" x14ac:dyDescent="0.25">
      <c r="A525" t="s">
        <v>581</v>
      </c>
      <c r="B525" t="s">
        <v>588</v>
      </c>
      <c r="C525">
        <v>1.1282000000000001</v>
      </c>
      <c r="D525">
        <v>1.1080000000000001</v>
      </c>
      <c r="E525">
        <v>0.77759999999999996</v>
      </c>
    </row>
    <row r="526" spans="1:5" x14ac:dyDescent="0.25">
      <c r="A526" t="s">
        <v>581</v>
      </c>
      <c r="B526" t="s">
        <v>589</v>
      </c>
      <c r="C526">
        <v>1.1282000000000001</v>
      </c>
      <c r="D526">
        <v>1.3295999999999999</v>
      </c>
      <c r="E526">
        <v>1.0064</v>
      </c>
    </row>
    <row r="527" spans="1:5" x14ac:dyDescent="0.25">
      <c r="A527" t="s">
        <v>581</v>
      </c>
      <c r="B527" t="s">
        <v>820</v>
      </c>
      <c r="C527">
        <v>1.1282000000000001</v>
      </c>
      <c r="D527">
        <v>0.76819999999999999</v>
      </c>
      <c r="E527">
        <v>0.87829999999999997</v>
      </c>
    </row>
    <row r="528" spans="1:5" x14ac:dyDescent="0.25">
      <c r="A528" t="s">
        <v>581</v>
      </c>
      <c r="B528" t="s">
        <v>590</v>
      </c>
      <c r="C528">
        <v>1.1282000000000001</v>
      </c>
      <c r="D528">
        <v>0.65</v>
      </c>
      <c r="E528">
        <v>0.82950000000000002</v>
      </c>
    </row>
    <row r="529" spans="1:5" x14ac:dyDescent="0.25">
      <c r="A529" t="s">
        <v>581</v>
      </c>
      <c r="B529" t="s">
        <v>592</v>
      </c>
      <c r="C529">
        <v>1.1282000000000001</v>
      </c>
      <c r="D529">
        <v>1.2408999999999999</v>
      </c>
      <c r="E529">
        <v>1.2685999999999999</v>
      </c>
    </row>
    <row r="530" spans="1:5" x14ac:dyDescent="0.25">
      <c r="A530" t="s">
        <v>581</v>
      </c>
      <c r="B530" t="s">
        <v>593</v>
      </c>
      <c r="C530">
        <v>1.1282000000000001</v>
      </c>
      <c r="D530">
        <v>1.1227</v>
      </c>
      <c r="E530">
        <v>0.97589999999999999</v>
      </c>
    </row>
    <row r="531" spans="1:5" x14ac:dyDescent="0.25">
      <c r="A531" t="s">
        <v>581</v>
      </c>
      <c r="B531" t="s">
        <v>594</v>
      </c>
      <c r="C531">
        <v>1.1282000000000001</v>
      </c>
      <c r="D531">
        <v>1.1227</v>
      </c>
      <c r="E531">
        <v>0.87829999999999997</v>
      </c>
    </row>
    <row r="532" spans="1:5" x14ac:dyDescent="0.25">
      <c r="A532" t="s">
        <v>581</v>
      </c>
      <c r="B532" t="s">
        <v>595</v>
      </c>
      <c r="C532">
        <v>1.1282000000000001</v>
      </c>
      <c r="D532">
        <v>0.75970000000000004</v>
      </c>
      <c r="E532">
        <v>0.78420000000000001</v>
      </c>
    </row>
    <row r="533" spans="1:5" x14ac:dyDescent="0.25">
      <c r="A533" t="s">
        <v>581</v>
      </c>
      <c r="B533" t="s">
        <v>597</v>
      </c>
      <c r="C533">
        <v>1.1282000000000001</v>
      </c>
      <c r="D533">
        <v>0.83099999999999996</v>
      </c>
      <c r="E533">
        <v>0.82340000000000002</v>
      </c>
    </row>
    <row r="534" spans="1:5" x14ac:dyDescent="0.25">
      <c r="A534" t="s">
        <v>581</v>
      </c>
      <c r="B534" t="s">
        <v>599</v>
      </c>
      <c r="C534">
        <v>1.1282000000000001</v>
      </c>
      <c r="D534">
        <v>0.72019999999999995</v>
      </c>
      <c r="E534">
        <v>1.0521</v>
      </c>
    </row>
    <row r="535" spans="1:5" x14ac:dyDescent="0.25">
      <c r="A535" t="s">
        <v>581</v>
      </c>
      <c r="B535" t="s">
        <v>600</v>
      </c>
      <c r="C535">
        <v>1.1282000000000001</v>
      </c>
      <c r="D535">
        <v>1.8835</v>
      </c>
      <c r="E535">
        <v>1.0979000000000001</v>
      </c>
    </row>
    <row r="536" spans="1:5" x14ac:dyDescent="0.25">
      <c r="A536" t="s">
        <v>602</v>
      </c>
      <c r="B536" t="s">
        <v>603</v>
      </c>
      <c r="C536">
        <v>1.2222</v>
      </c>
      <c r="D536">
        <v>0.81820000000000004</v>
      </c>
      <c r="E536">
        <v>0.90290000000000004</v>
      </c>
    </row>
    <row r="537" spans="1:5" x14ac:dyDescent="0.25">
      <c r="A537" t="s">
        <v>602</v>
      </c>
      <c r="B537" t="s">
        <v>604</v>
      </c>
      <c r="C537">
        <v>1.2222</v>
      </c>
      <c r="D537">
        <v>0.54549999999999998</v>
      </c>
      <c r="E537">
        <v>1.2403</v>
      </c>
    </row>
    <row r="538" spans="1:5" x14ac:dyDescent="0.25">
      <c r="A538" t="s">
        <v>602</v>
      </c>
      <c r="B538" t="s">
        <v>605</v>
      </c>
      <c r="C538">
        <v>1.2222</v>
      </c>
      <c r="D538">
        <v>1.6364000000000001</v>
      </c>
      <c r="E538">
        <v>0.80259999999999998</v>
      </c>
    </row>
    <row r="539" spans="1:5" x14ac:dyDescent="0.25">
      <c r="A539" t="s">
        <v>602</v>
      </c>
      <c r="B539" t="s">
        <v>606</v>
      </c>
      <c r="C539">
        <v>1.2222</v>
      </c>
      <c r="D539">
        <v>0.81820000000000004</v>
      </c>
      <c r="E539">
        <v>1.0944</v>
      </c>
    </row>
    <row r="540" spans="1:5" x14ac:dyDescent="0.25">
      <c r="A540" t="s">
        <v>602</v>
      </c>
      <c r="B540" t="s">
        <v>607</v>
      </c>
      <c r="C540">
        <v>1.2222</v>
      </c>
      <c r="D540">
        <v>0.81820000000000004</v>
      </c>
      <c r="E540">
        <v>1.2403</v>
      </c>
    </row>
    <row r="541" spans="1:5" x14ac:dyDescent="0.25">
      <c r="A541" t="s">
        <v>602</v>
      </c>
      <c r="B541" t="s">
        <v>608</v>
      </c>
      <c r="C541">
        <v>1.2222</v>
      </c>
      <c r="D541">
        <v>1.125</v>
      </c>
      <c r="E541">
        <v>1.8058000000000001</v>
      </c>
    </row>
    <row r="542" spans="1:5" x14ac:dyDescent="0.25">
      <c r="A542" t="s">
        <v>602</v>
      </c>
      <c r="B542" t="s">
        <v>609</v>
      </c>
      <c r="C542">
        <v>1.2222</v>
      </c>
      <c r="D542">
        <v>1.2273000000000001</v>
      </c>
      <c r="E542">
        <v>0.82079999999999997</v>
      </c>
    </row>
    <row r="543" spans="1:5" x14ac:dyDescent="0.25">
      <c r="A543" t="s">
        <v>602</v>
      </c>
      <c r="B543" t="s">
        <v>610</v>
      </c>
      <c r="C543">
        <v>1.2222</v>
      </c>
      <c r="D543">
        <v>0.61360000000000003</v>
      </c>
      <c r="E543">
        <v>0.65659999999999996</v>
      </c>
    </row>
    <row r="544" spans="1:5" x14ac:dyDescent="0.25">
      <c r="A544" t="s">
        <v>602</v>
      </c>
      <c r="B544" t="s">
        <v>611</v>
      </c>
      <c r="C544">
        <v>1.2222</v>
      </c>
      <c r="D544">
        <v>0.72729999999999995</v>
      </c>
      <c r="E544">
        <v>0.87549999999999994</v>
      </c>
    </row>
    <row r="545" spans="1:5" x14ac:dyDescent="0.25">
      <c r="A545" t="s">
        <v>602</v>
      </c>
      <c r="B545" t="s">
        <v>612</v>
      </c>
      <c r="C545">
        <v>1.2222</v>
      </c>
      <c r="D545">
        <v>1.3636999999999999</v>
      </c>
      <c r="E545">
        <v>0.5837</v>
      </c>
    </row>
    <row r="546" spans="1:5" x14ac:dyDescent="0.25">
      <c r="A546" t="s">
        <v>602</v>
      </c>
      <c r="B546" t="s">
        <v>613</v>
      </c>
      <c r="C546">
        <v>1.2222</v>
      </c>
      <c r="D546">
        <v>0.72729999999999995</v>
      </c>
      <c r="E546">
        <v>0.80259999999999998</v>
      </c>
    </row>
    <row r="547" spans="1:5" x14ac:dyDescent="0.25">
      <c r="A547" t="s">
        <v>602</v>
      </c>
      <c r="B547" t="s">
        <v>614</v>
      </c>
      <c r="C547">
        <v>1.2222</v>
      </c>
      <c r="D547">
        <v>1.125</v>
      </c>
      <c r="E547">
        <v>0.73870000000000002</v>
      </c>
    </row>
    <row r="548" spans="1:5" x14ac:dyDescent="0.25">
      <c r="A548" t="s">
        <v>602</v>
      </c>
      <c r="B548" t="s">
        <v>615</v>
      </c>
      <c r="C548">
        <v>1.2222</v>
      </c>
      <c r="D548">
        <v>1.2273000000000001</v>
      </c>
      <c r="E548">
        <v>0.98499999999999999</v>
      </c>
    </row>
    <row r="549" spans="1:5" x14ac:dyDescent="0.25">
      <c r="A549" t="s">
        <v>602</v>
      </c>
      <c r="B549" t="s">
        <v>616</v>
      </c>
      <c r="C549">
        <v>1.2222</v>
      </c>
      <c r="D549">
        <v>0.72729999999999995</v>
      </c>
      <c r="E549">
        <v>1.6051</v>
      </c>
    </row>
    <row r="550" spans="1:5" x14ac:dyDescent="0.25">
      <c r="A550" t="s">
        <v>602</v>
      </c>
      <c r="B550" t="s">
        <v>617</v>
      </c>
      <c r="C550">
        <v>1.2222</v>
      </c>
      <c r="D550">
        <v>1.4318</v>
      </c>
      <c r="E550">
        <v>1.1491</v>
      </c>
    </row>
    <row r="551" spans="1:5" x14ac:dyDescent="0.25">
      <c r="A551" t="s">
        <v>602</v>
      </c>
      <c r="B551" t="s">
        <v>618</v>
      </c>
      <c r="C551">
        <v>1.2222</v>
      </c>
      <c r="D551">
        <v>1.0226999999999999</v>
      </c>
      <c r="E551">
        <v>0.82079999999999997</v>
      </c>
    </row>
    <row r="552" spans="1:5" x14ac:dyDescent="0.25">
      <c r="A552" t="s">
        <v>602</v>
      </c>
      <c r="B552" t="s">
        <v>619</v>
      </c>
      <c r="C552">
        <v>1.2222</v>
      </c>
      <c r="D552">
        <v>1.0909</v>
      </c>
      <c r="E552">
        <v>0.5837</v>
      </c>
    </row>
    <row r="553" spans="1:5" x14ac:dyDescent="0.25">
      <c r="A553" t="s">
        <v>602</v>
      </c>
      <c r="B553" t="s">
        <v>620</v>
      </c>
      <c r="C553">
        <v>1.2222</v>
      </c>
      <c r="D553">
        <v>1.0226999999999999</v>
      </c>
      <c r="E553">
        <v>1.3132999999999999</v>
      </c>
    </row>
    <row r="554" spans="1:5" x14ac:dyDescent="0.25">
      <c r="A554" t="s">
        <v>621</v>
      </c>
      <c r="B554" t="s">
        <v>821</v>
      </c>
      <c r="C554">
        <v>1.3906000000000001</v>
      </c>
      <c r="D554">
        <v>0.71909999999999996</v>
      </c>
      <c r="E554">
        <v>1.0085999999999999</v>
      </c>
    </row>
    <row r="555" spans="1:5" x14ac:dyDescent="0.25">
      <c r="A555" t="s">
        <v>621</v>
      </c>
      <c r="B555" t="s">
        <v>622</v>
      </c>
      <c r="C555">
        <v>1.3906000000000001</v>
      </c>
      <c r="D555">
        <v>1.6180000000000001</v>
      </c>
      <c r="E555">
        <v>0.73350000000000004</v>
      </c>
    </row>
    <row r="556" spans="1:5" x14ac:dyDescent="0.25">
      <c r="A556" t="s">
        <v>621</v>
      </c>
      <c r="B556" t="s">
        <v>822</v>
      </c>
      <c r="C556">
        <v>1.3906000000000001</v>
      </c>
      <c r="D556">
        <v>0.84989999999999999</v>
      </c>
      <c r="E556">
        <v>0.85019999999999996</v>
      </c>
    </row>
    <row r="557" spans="1:5" x14ac:dyDescent="0.25">
      <c r="A557" t="s">
        <v>621</v>
      </c>
      <c r="B557" t="s">
        <v>624</v>
      </c>
      <c r="C557">
        <v>1.3906000000000001</v>
      </c>
      <c r="D557">
        <v>0.84989999999999999</v>
      </c>
      <c r="E557">
        <v>0.85019999999999996</v>
      </c>
    </row>
    <row r="558" spans="1:5" x14ac:dyDescent="0.25">
      <c r="A558" t="s">
        <v>621</v>
      </c>
      <c r="B558" t="s">
        <v>823</v>
      </c>
      <c r="C558">
        <v>1.3906000000000001</v>
      </c>
      <c r="D558">
        <v>0.59930000000000005</v>
      </c>
      <c r="E558">
        <v>1.6504000000000001</v>
      </c>
    </row>
    <row r="559" spans="1:5" x14ac:dyDescent="0.25">
      <c r="A559" t="s">
        <v>621</v>
      </c>
      <c r="B559" t="s">
        <v>625</v>
      </c>
      <c r="C559">
        <v>1.3906000000000001</v>
      </c>
      <c r="D559">
        <v>0.41949999999999998</v>
      </c>
      <c r="E559">
        <v>1.0544</v>
      </c>
    </row>
    <row r="560" spans="1:5" x14ac:dyDescent="0.25">
      <c r="A560" t="s">
        <v>621</v>
      </c>
      <c r="B560" t="s">
        <v>626</v>
      </c>
      <c r="C560">
        <v>1.3906000000000001</v>
      </c>
      <c r="D560">
        <v>1.1984999999999999</v>
      </c>
      <c r="E560">
        <v>0.87109999999999999</v>
      </c>
    </row>
    <row r="561" spans="1:5" x14ac:dyDescent="0.25">
      <c r="A561" t="s">
        <v>621</v>
      </c>
      <c r="B561" t="s">
        <v>628</v>
      </c>
      <c r="C561">
        <v>1.3906000000000001</v>
      </c>
      <c r="D561">
        <v>1.4982</v>
      </c>
      <c r="E561">
        <v>0.45850000000000002</v>
      </c>
    </row>
    <row r="562" spans="1:5" x14ac:dyDescent="0.25">
      <c r="A562" t="s">
        <v>621</v>
      </c>
      <c r="B562" t="s">
        <v>629</v>
      </c>
      <c r="C562">
        <v>1.3906000000000001</v>
      </c>
      <c r="D562">
        <v>0.71909999999999996</v>
      </c>
      <c r="E562">
        <v>0.87109999999999999</v>
      </c>
    </row>
    <row r="563" spans="1:5" x14ac:dyDescent="0.25">
      <c r="A563" t="s">
        <v>621</v>
      </c>
      <c r="B563" t="s">
        <v>630</v>
      </c>
      <c r="C563">
        <v>1.3906000000000001</v>
      </c>
      <c r="D563">
        <v>1.4381999999999999</v>
      </c>
      <c r="E563">
        <v>1.0580000000000001</v>
      </c>
    </row>
    <row r="564" spans="1:5" x14ac:dyDescent="0.25">
      <c r="A564" t="s">
        <v>621</v>
      </c>
      <c r="B564" t="s">
        <v>631</v>
      </c>
      <c r="C564">
        <v>1.3906000000000001</v>
      </c>
      <c r="D564">
        <v>1.0186999999999999</v>
      </c>
      <c r="E564">
        <v>1.1919999999999999</v>
      </c>
    </row>
    <row r="565" spans="1:5" x14ac:dyDescent="0.25">
      <c r="A565" t="s">
        <v>621</v>
      </c>
      <c r="B565" t="s">
        <v>632</v>
      </c>
      <c r="C565">
        <v>1.3906000000000001</v>
      </c>
      <c r="D565">
        <v>1.3783000000000001</v>
      </c>
      <c r="E565">
        <v>1.1460999999999999</v>
      </c>
    </row>
    <row r="566" spans="1:5" x14ac:dyDescent="0.25">
      <c r="A566" t="s">
        <v>621</v>
      </c>
      <c r="B566" t="s">
        <v>634</v>
      </c>
      <c r="C566">
        <v>1.3906000000000001</v>
      </c>
      <c r="D566">
        <v>0.59930000000000005</v>
      </c>
      <c r="E566">
        <v>0.96279999999999999</v>
      </c>
    </row>
    <row r="567" spans="1:5" x14ac:dyDescent="0.25">
      <c r="A567" t="s">
        <v>621</v>
      </c>
      <c r="B567" t="s">
        <v>635</v>
      </c>
      <c r="C567">
        <v>1.3906000000000001</v>
      </c>
      <c r="D567">
        <v>0.71909999999999996</v>
      </c>
      <c r="E567">
        <v>1.0544</v>
      </c>
    </row>
    <row r="568" spans="1:5" x14ac:dyDescent="0.25">
      <c r="A568" t="s">
        <v>621</v>
      </c>
      <c r="B568" t="s">
        <v>636</v>
      </c>
      <c r="C568">
        <v>1.3906000000000001</v>
      </c>
      <c r="D568">
        <v>1.1386000000000001</v>
      </c>
      <c r="E568">
        <v>1.0085999999999999</v>
      </c>
    </row>
    <row r="569" spans="1:5" x14ac:dyDescent="0.25">
      <c r="A569" t="s">
        <v>621</v>
      </c>
      <c r="B569" t="s">
        <v>637</v>
      </c>
      <c r="C569">
        <v>1.3906000000000001</v>
      </c>
      <c r="D569">
        <v>1.1616</v>
      </c>
      <c r="E569">
        <v>1.1849000000000001</v>
      </c>
    </row>
    <row r="570" spans="1:5" x14ac:dyDescent="0.25">
      <c r="A570" t="s">
        <v>638</v>
      </c>
      <c r="B570" t="s">
        <v>639</v>
      </c>
      <c r="C570">
        <v>1.1667000000000001</v>
      </c>
      <c r="D570">
        <v>0.85709999999999997</v>
      </c>
      <c r="E570">
        <v>0.7218</v>
      </c>
    </row>
    <row r="571" spans="1:5" x14ac:dyDescent="0.25">
      <c r="A571" t="s">
        <v>638</v>
      </c>
      <c r="B571" t="s">
        <v>640</v>
      </c>
      <c r="C571">
        <v>1.1667000000000001</v>
      </c>
      <c r="D571">
        <v>1.7141999999999999</v>
      </c>
      <c r="E571">
        <v>0.7218</v>
      </c>
    </row>
    <row r="572" spans="1:5" x14ac:dyDescent="0.25">
      <c r="A572" t="s">
        <v>638</v>
      </c>
      <c r="B572" t="s">
        <v>641</v>
      </c>
      <c r="C572">
        <v>1.1667000000000001</v>
      </c>
      <c r="D572">
        <v>1.0285</v>
      </c>
      <c r="E572">
        <v>1.0105</v>
      </c>
    </row>
    <row r="573" spans="1:5" x14ac:dyDescent="0.25">
      <c r="A573" t="s">
        <v>638</v>
      </c>
      <c r="B573" t="s">
        <v>824</v>
      </c>
      <c r="C573">
        <v>1.1667000000000001</v>
      </c>
      <c r="D573">
        <v>1</v>
      </c>
      <c r="E573">
        <v>1.2030000000000001</v>
      </c>
    </row>
    <row r="574" spans="1:5" x14ac:dyDescent="0.25">
      <c r="A574" t="s">
        <v>638</v>
      </c>
      <c r="B574" t="s">
        <v>642</v>
      </c>
      <c r="C574">
        <v>1.1667000000000001</v>
      </c>
      <c r="D574">
        <v>1.5</v>
      </c>
      <c r="E574">
        <v>0.54139999999999999</v>
      </c>
    </row>
    <row r="575" spans="1:5" x14ac:dyDescent="0.25">
      <c r="A575" t="s">
        <v>638</v>
      </c>
      <c r="B575" t="s">
        <v>643</v>
      </c>
      <c r="C575">
        <v>1.1667000000000001</v>
      </c>
      <c r="D575">
        <v>1</v>
      </c>
      <c r="E575">
        <v>1.8045</v>
      </c>
    </row>
    <row r="576" spans="1:5" x14ac:dyDescent="0.25">
      <c r="A576" t="s">
        <v>638</v>
      </c>
      <c r="B576" t="s">
        <v>645</v>
      </c>
      <c r="C576">
        <v>1.1667000000000001</v>
      </c>
      <c r="D576">
        <v>0.57140000000000002</v>
      </c>
      <c r="E576">
        <v>1.0827</v>
      </c>
    </row>
    <row r="577" spans="1:5" x14ac:dyDescent="0.25">
      <c r="A577" t="s">
        <v>638</v>
      </c>
      <c r="B577" t="s">
        <v>825</v>
      </c>
      <c r="C577">
        <v>1.1667000000000001</v>
      </c>
      <c r="D577">
        <v>1.0285</v>
      </c>
      <c r="E577">
        <v>1.7323999999999999</v>
      </c>
    </row>
    <row r="578" spans="1:5" x14ac:dyDescent="0.25">
      <c r="A578" t="s">
        <v>638</v>
      </c>
      <c r="B578" t="s">
        <v>646</v>
      </c>
      <c r="C578">
        <v>1.1667000000000001</v>
      </c>
      <c r="D578">
        <v>0.57140000000000002</v>
      </c>
      <c r="E578">
        <v>1.0827</v>
      </c>
    </row>
    <row r="579" spans="1:5" x14ac:dyDescent="0.25">
      <c r="A579" t="s">
        <v>638</v>
      </c>
      <c r="B579" t="s">
        <v>647</v>
      </c>
      <c r="C579">
        <v>1.1667000000000001</v>
      </c>
      <c r="D579">
        <v>1.0285</v>
      </c>
      <c r="E579">
        <v>0.86619999999999997</v>
      </c>
    </row>
    <row r="580" spans="1:5" x14ac:dyDescent="0.25">
      <c r="A580" t="s">
        <v>638</v>
      </c>
      <c r="B580" t="s">
        <v>648</v>
      </c>
      <c r="C580">
        <v>1.1667000000000001</v>
      </c>
      <c r="D580">
        <v>0.68569999999999998</v>
      </c>
      <c r="E580">
        <v>0.86619999999999997</v>
      </c>
    </row>
    <row r="581" spans="1:5" x14ac:dyDescent="0.25">
      <c r="A581" t="s">
        <v>638</v>
      </c>
      <c r="B581" t="s">
        <v>649</v>
      </c>
      <c r="C581">
        <v>1.1667000000000001</v>
      </c>
      <c r="D581">
        <v>0.85709999999999997</v>
      </c>
      <c r="E581">
        <v>0.90229999999999999</v>
      </c>
    </row>
    <row r="582" spans="1:5" x14ac:dyDescent="0.25">
      <c r="A582" t="s">
        <v>638</v>
      </c>
      <c r="B582" t="s">
        <v>650</v>
      </c>
      <c r="C582">
        <v>1.1667000000000001</v>
      </c>
      <c r="D582">
        <v>0.51429999999999998</v>
      </c>
      <c r="E582">
        <v>0.86619999999999997</v>
      </c>
    </row>
    <row r="583" spans="1:5" x14ac:dyDescent="0.25">
      <c r="A583" t="s">
        <v>638</v>
      </c>
      <c r="B583" t="s">
        <v>651</v>
      </c>
      <c r="C583">
        <v>1.1667000000000001</v>
      </c>
      <c r="D583">
        <v>1.2857000000000001</v>
      </c>
      <c r="E583">
        <v>1.4436</v>
      </c>
    </row>
    <row r="584" spans="1:5" x14ac:dyDescent="0.25">
      <c r="A584" t="s">
        <v>638</v>
      </c>
      <c r="B584" t="s">
        <v>653</v>
      </c>
      <c r="C584">
        <v>1.1667000000000001</v>
      </c>
      <c r="D584">
        <v>1</v>
      </c>
      <c r="E584">
        <v>0.24060000000000001</v>
      </c>
    </row>
    <row r="585" spans="1:5" x14ac:dyDescent="0.25">
      <c r="A585" t="s">
        <v>638</v>
      </c>
      <c r="B585" t="s">
        <v>826</v>
      </c>
      <c r="C585">
        <v>1.1667000000000001</v>
      </c>
      <c r="D585">
        <v>1</v>
      </c>
      <c r="E585">
        <v>0.48120000000000002</v>
      </c>
    </row>
    <row r="586" spans="1:5" x14ac:dyDescent="0.25">
      <c r="A586" t="s">
        <v>638</v>
      </c>
      <c r="B586" t="s">
        <v>655</v>
      </c>
      <c r="C586">
        <v>1.1667000000000001</v>
      </c>
      <c r="D586">
        <v>1.5713999999999999</v>
      </c>
      <c r="E586">
        <v>1.0827</v>
      </c>
    </row>
    <row r="587" spans="1:5" x14ac:dyDescent="0.25">
      <c r="A587" t="s">
        <v>638</v>
      </c>
      <c r="B587" t="s">
        <v>656</v>
      </c>
      <c r="C587">
        <v>1.1667000000000001</v>
      </c>
      <c r="D587">
        <v>1</v>
      </c>
      <c r="E587">
        <v>1.0827</v>
      </c>
    </row>
    <row r="588" spans="1:5" x14ac:dyDescent="0.25">
      <c r="A588" t="s">
        <v>657</v>
      </c>
      <c r="B588" t="s">
        <v>659</v>
      </c>
      <c r="C588">
        <v>0.96250000000000002</v>
      </c>
      <c r="D588">
        <v>1.3853</v>
      </c>
      <c r="E588">
        <v>0.69569999999999999</v>
      </c>
    </row>
    <row r="589" spans="1:5" x14ac:dyDescent="0.25">
      <c r="A589" t="s">
        <v>657</v>
      </c>
      <c r="B589" t="s">
        <v>660</v>
      </c>
      <c r="C589">
        <v>0.96250000000000002</v>
      </c>
      <c r="D589">
        <v>1.2467999999999999</v>
      </c>
      <c r="E589">
        <v>1.2522</v>
      </c>
    </row>
    <row r="590" spans="1:5" x14ac:dyDescent="0.25">
      <c r="A590" t="s">
        <v>657</v>
      </c>
      <c r="B590" t="s">
        <v>662</v>
      </c>
      <c r="C590">
        <v>0.96250000000000002</v>
      </c>
      <c r="D590">
        <v>2.4935</v>
      </c>
      <c r="E590">
        <v>0.97389999999999999</v>
      </c>
    </row>
    <row r="591" spans="1:5" x14ac:dyDescent="0.25">
      <c r="A591" t="s">
        <v>657</v>
      </c>
      <c r="B591" t="s">
        <v>663</v>
      </c>
      <c r="C591">
        <v>0.96250000000000002</v>
      </c>
      <c r="D591">
        <v>0.69259999999999999</v>
      </c>
      <c r="E591">
        <v>1.3913</v>
      </c>
    </row>
    <row r="592" spans="1:5" x14ac:dyDescent="0.25">
      <c r="A592" t="s">
        <v>657</v>
      </c>
      <c r="B592" t="s">
        <v>664</v>
      </c>
      <c r="C592">
        <v>0.96250000000000002</v>
      </c>
      <c r="D592">
        <v>0.69259999999999999</v>
      </c>
      <c r="E592">
        <v>1.2754000000000001</v>
      </c>
    </row>
    <row r="593" spans="1:5" x14ac:dyDescent="0.25">
      <c r="A593" t="s">
        <v>657</v>
      </c>
      <c r="B593" t="s">
        <v>827</v>
      </c>
      <c r="C593">
        <v>0.96250000000000002</v>
      </c>
      <c r="D593">
        <v>1.2467999999999999</v>
      </c>
      <c r="E593">
        <v>0.55649999999999999</v>
      </c>
    </row>
    <row r="594" spans="1:5" x14ac:dyDescent="0.25">
      <c r="A594" t="s">
        <v>657</v>
      </c>
      <c r="B594" t="s">
        <v>665</v>
      </c>
      <c r="C594">
        <v>0.96250000000000002</v>
      </c>
      <c r="D594">
        <v>0.74209999999999998</v>
      </c>
      <c r="E594">
        <v>0.59630000000000005</v>
      </c>
    </row>
    <row r="595" spans="1:5" x14ac:dyDescent="0.25">
      <c r="A595" t="s">
        <v>657</v>
      </c>
      <c r="B595" t="s">
        <v>667</v>
      </c>
      <c r="C595">
        <v>0.96250000000000002</v>
      </c>
      <c r="D595">
        <v>0.86580000000000001</v>
      </c>
      <c r="E595">
        <v>1.1594</v>
      </c>
    </row>
    <row r="596" spans="1:5" x14ac:dyDescent="0.25">
      <c r="A596" t="s">
        <v>657</v>
      </c>
      <c r="B596" t="s">
        <v>828</v>
      </c>
      <c r="C596">
        <v>0.96250000000000002</v>
      </c>
      <c r="D596">
        <v>0.7792</v>
      </c>
      <c r="E596">
        <v>1.3913</v>
      </c>
    </row>
    <row r="597" spans="1:5" x14ac:dyDescent="0.25">
      <c r="A597" t="s">
        <v>657</v>
      </c>
      <c r="B597" t="s">
        <v>669</v>
      </c>
      <c r="C597">
        <v>0.96250000000000002</v>
      </c>
      <c r="D597">
        <v>0.69259999999999999</v>
      </c>
      <c r="E597">
        <v>1.1594</v>
      </c>
    </row>
    <row r="598" spans="1:5" x14ac:dyDescent="0.25">
      <c r="A598" t="s">
        <v>657</v>
      </c>
      <c r="B598" t="s">
        <v>829</v>
      </c>
      <c r="C598">
        <v>0.96250000000000002</v>
      </c>
      <c r="D598">
        <v>1.0389999999999999</v>
      </c>
      <c r="E598">
        <v>0.97389999999999999</v>
      </c>
    </row>
    <row r="599" spans="1:5" x14ac:dyDescent="0.25">
      <c r="A599" t="s">
        <v>657</v>
      </c>
      <c r="B599" t="s">
        <v>670</v>
      </c>
      <c r="C599">
        <v>0.96250000000000002</v>
      </c>
      <c r="D599">
        <v>1.2121</v>
      </c>
      <c r="E599">
        <v>0.69569999999999999</v>
      </c>
    </row>
    <row r="600" spans="1:5" x14ac:dyDescent="0.25">
      <c r="A600" t="s">
        <v>657</v>
      </c>
      <c r="B600" t="s">
        <v>671</v>
      </c>
      <c r="C600">
        <v>0.96250000000000002</v>
      </c>
      <c r="D600">
        <v>1.2121</v>
      </c>
      <c r="E600">
        <v>0.92749999999999999</v>
      </c>
    </row>
    <row r="601" spans="1:5" x14ac:dyDescent="0.25">
      <c r="A601" t="s">
        <v>657</v>
      </c>
      <c r="B601" t="s">
        <v>672</v>
      </c>
      <c r="C601">
        <v>0.96250000000000002</v>
      </c>
      <c r="D601">
        <v>0.69259999999999999</v>
      </c>
      <c r="E601">
        <v>0.92749999999999999</v>
      </c>
    </row>
    <row r="602" spans="1:5" x14ac:dyDescent="0.25">
      <c r="A602" t="s">
        <v>657</v>
      </c>
      <c r="B602" t="s">
        <v>673</v>
      </c>
      <c r="C602">
        <v>0.96250000000000002</v>
      </c>
      <c r="D602">
        <v>0.44529999999999997</v>
      </c>
      <c r="E602">
        <v>0.99380000000000002</v>
      </c>
    </row>
    <row r="603" spans="1:5" x14ac:dyDescent="0.25">
      <c r="A603" t="s">
        <v>674</v>
      </c>
      <c r="B603" t="s">
        <v>675</v>
      </c>
      <c r="C603">
        <v>1.3182</v>
      </c>
      <c r="D603">
        <v>1.5172000000000001</v>
      </c>
      <c r="E603">
        <v>0.99619999999999997</v>
      </c>
    </row>
    <row r="604" spans="1:5" x14ac:dyDescent="0.25">
      <c r="A604" t="s">
        <v>674</v>
      </c>
      <c r="B604" t="s">
        <v>677</v>
      </c>
      <c r="C604">
        <v>1.3182</v>
      </c>
      <c r="D604">
        <v>0.75860000000000005</v>
      </c>
      <c r="E604">
        <v>0.55349999999999999</v>
      </c>
    </row>
    <row r="605" spans="1:5" x14ac:dyDescent="0.25">
      <c r="A605" t="s">
        <v>674</v>
      </c>
      <c r="B605" t="s">
        <v>678</v>
      </c>
      <c r="C605">
        <v>1.3182</v>
      </c>
      <c r="D605">
        <v>1.3654999999999999</v>
      </c>
      <c r="E605">
        <v>0.99619999999999997</v>
      </c>
    </row>
    <row r="606" spans="1:5" x14ac:dyDescent="0.25">
      <c r="A606" t="s">
        <v>674</v>
      </c>
      <c r="B606" t="s">
        <v>830</v>
      </c>
      <c r="C606">
        <v>1.3182</v>
      </c>
      <c r="D606">
        <v>0.88500000000000001</v>
      </c>
      <c r="E606">
        <v>1.1992</v>
      </c>
    </row>
    <row r="607" spans="1:5" x14ac:dyDescent="0.25">
      <c r="A607" t="s">
        <v>674</v>
      </c>
      <c r="B607" t="s">
        <v>680</v>
      </c>
      <c r="C607">
        <v>1.3182</v>
      </c>
      <c r="D607">
        <v>1.3654999999999999</v>
      </c>
      <c r="E607">
        <v>0.99619999999999997</v>
      </c>
    </row>
    <row r="608" spans="1:5" x14ac:dyDescent="0.25">
      <c r="A608" t="s">
        <v>674</v>
      </c>
      <c r="B608" t="s">
        <v>681</v>
      </c>
      <c r="C608">
        <v>1.3182</v>
      </c>
      <c r="D608">
        <v>0.9103</v>
      </c>
      <c r="E608">
        <v>1.3283</v>
      </c>
    </row>
    <row r="609" spans="1:5" x14ac:dyDescent="0.25">
      <c r="A609" t="s">
        <v>674</v>
      </c>
      <c r="B609" t="s">
        <v>682</v>
      </c>
      <c r="C609">
        <v>1.3182</v>
      </c>
      <c r="D609">
        <v>1.2138</v>
      </c>
      <c r="E609">
        <v>0.66420000000000001</v>
      </c>
    </row>
    <row r="610" spans="1:5" x14ac:dyDescent="0.25">
      <c r="A610" t="s">
        <v>674</v>
      </c>
      <c r="B610" t="s">
        <v>683</v>
      </c>
      <c r="C610">
        <v>1.3182</v>
      </c>
      <c r="D610">
        <v>0.45519999999999999</v>
      </c>
      <c r="E610">
        <v>1.2176</v>
      </c>
    </row>
    <row r="611" spans="1:5" x14ac:dyDescent="0.25">
      <c r="A611" t="s">
        <v>674</v>
      </c>
      <c r="B611" t="s">
        <v>684</v>
      </c>
      <c r="C611">
        <v>1.3182</v>
      </c>
      <c r="D611">
        <v>0.9103</v>
      </c>
      <c r="E611">
        <v>0.77490000000000003</v>
      </c>
    </row>
    <row r="612" spans="1:5" x14ac:dyDescent="0.25">
      <c r="A612" t="s">
        <v>674</v>
      </c>
      <c r="B612" t="s">
        <v>831</v>
      </c>
      <c r="C612">
        <v>1.3182</v>
      </c>
      <c r="D612">
        <v>0.63219999999999998</v>
      </c>
      <c r="E612">
        <v>1.9371</v>
      </c>
    </row>
    <row r="613" spans="1:5" x14ac:dyDescent="0.25">
      <c r="A613" t="s">
        <v>674</v>
      </c>
      <c r="B613" t="s">
        <v>832</v>
      </c>
      <c r="C613">
        <v>1.3182</v>
      </c>
      <c r="D613">
        <v>1.0115000000000001</v>
      </c>
      <c r="E613">
        <v>0.83020000000000005</v>
      </c>
    </row>
    <row r="614" spans="1:5" x14ac:dyDescent="0.25">
      <c r="A614" t="s">
        <v>674</v>
      </c>
      <c r="B614" t="s">
        <v>686</v>
      </c>
      <c r="C614">
        <v>1.3182</v>
      </c>
      <c r="D614">
        <v>0.88500000000000001</v>
      </c>
      <c r="E614">
        <v>1.3836999999999999</v>
      </c>
    </row>
    <row r="615" spans="1:5" x14ac:dyDescent="0.25">
      <c r="A615" t="s">
        <v>674</v>
      </c>
      <c r="B615" t="s">
        <v>687</v>
      </c>
      <c r="C615">
        <v>1.3182</v>
      </c>
      <c r="D615">
        <v>1.6255999999999999</v>
      </c>
      <c r="E615">
        <v>0.71160000000000001</v>
      </c>
    </row>
    <row r="616" spans="1:5" x14ac:dyDescent="0.25">
      <c r="A616" t="s">
        <v>674</v>
      </c>
      <c r="B616" t="s">
        <v>833</v>
      </c>
      <c r="C616">
        <v>1.3182</v>
      </c>
      <c r="D616">
        <v>0.37930000000000003</v>
      </c>
      <c r="E616">
        <v>1.1069</v>
      </c>
    </row>
    <row r="617" spans="1:5" x14ac:dyDescent="0.25">
      <c r="A617" t="s">
        <v>674</v>
      </c>
      <c r="B617" t="s">
        <v>689</v>
      </c>
      <c r="C617">
        <v>1.3182</v>
      </c>
      <c r="D617">
        <v>0.75860000000000005</v>
      </c>
      <c r="E617">
        <v>0.99619999999999997</v>
      </c>
    </row>
    <row r="618" spans="1:5" x14ac:dyDescent="0.25">
      <c r="A618" t="s">
        <v>674</v>
      </c>
      <c r="B618" t="s">
        <v>690</v>
      </c>
      <c r="C618">
        <v>1.3182</v>
      </c>
      <c r="D618">
        <v>1.3654999999999999</v>
      </c>
      <c r="E618">
        <v>0.22140000000000001</v>
      </c>
    </row>
    <row r="619" spans="1:5" x14ac:dyDescent="0.25">
      <c r="A619" t="s">
        <v>691</v>
      </c>
      <c r="B619" t="s">
        <v>692</v>
      </c>
      <c r="C619">
        <v>1.125</v>
      </c>
      <c r="D619">
        <v>1.4815</v>
      </c>
      <c r="E619">
        <v>1.1852</v>
      </c>
    </row>
    <row r="620" spans="1:5" x14ac:dyDescent="0.25">
      <c r="A620" t="s">
        <v>691</v>
      </c>
      <c r="B620" t="s">
        <v>693</v>
      </c>
      <c r="C620">
        <v>1.125</v>
      </c>
      <c r="D620">
        <v>0.74070000000000003</v>
      </c>
      <c r="E620">
        <v>1.4544999999999999</v>
      </c>
    </row>
    <row r="621" spans="1:5" x14ac:dyDescent="0.25">
      <c r="A621" t="s">
        <v>691</v>
      </c>
      <c r="B621" t="s">
        <v>694</v>
      </c>
      <c r="C621">
        <v>1.125</v>
      </c>
      <c r="D621">
        <v>0.88890000000000002</v>
      </c>
      <c r="E621">
        <v>0.59670000000000001</v>
      </c>
    </row>
    <row r="622" spans="1:5" x14ac:dyDescent="0.25">
      <c r="A622" t="s">
        <v>691</v>
      </c>
      <c r="B622" t="s">
        <v>695</v>
      </c>
      <c r="C622">
        <v>1.125</v>
      </c>
      <c r="D622">
        <v>1.2307999999999999</v>
      </c>
      <c r="E622">
        <v>0.79559999999999997</v>
      </c>
    </row>
    <row r="623" spans="1:5" x14ac:dyDescent="0.25">
      <c r="A623" t="s">
        <v>691</v>
      </c>
      <c r="B623" t="s">
        <v>696</v>
      </c>
      <c r="C623">
        <v>1.125</v>
      </c>
      <c r="D623">
        <v>1.1852</v>
      </c>
      <c r="E623">
        <v>0.75419999999999998</v>
      </c>
    </row>
    <row r="624" spans="1:5" x14ac:dyDescent="0.25">
      <c r="A624" t="s">
        <v>691</v>
      </c>
      <c r="B624" t="s">
        <v>697</v>
      </c>
      <c r="C624">
        <v>1.125</v>
      </c>
      <c r="D624">
        <v>1.7778</v>
      </c>
      <c r="E624">
        <v>0.80810000000000004</v>
      </c>
    </row>
    <row r="625" spans="1:5" x14ac:dyDescent="0.25">
      <c r="A625" t="s">
        <v>691</v>
      </c>
      <c r="B625" t="s">
        <v>699</v>
      </c>
      <c r="C625">
        <v>1.125</v>
      </c>
      <c r="D625">
        <v>1.2593000000000001</v>
      </c>
      <c r="E625">
        <v>0.64649999999999996</v>
      </c>
    </row>
    <row r="626" spans="1:5" x14ac:dyDescent="0.25">
      <c r="A626" t="s">
        <v>691</v>
      </c>
      <c r="B626" t="s">
        <v>834</v>
      </c>
      <c r="C626">
        <v>1.125</v>
      </c>
      <c r="D626">
        <v>0.96299999999999997</v>
      </c>
      <c r="E626">
        <v>1.2390000000000001</v>
      </c>
    </row>
    <row r="627" spans="1:5" x14ac:dyDescent="0.25">
      <c r="A627" t="s">
        <v>691</v>
      </c>
      <c r="B627" t="s">
        <v>700</v>
      </c>
      <c r="C627">
        <v>1.125</v>
      </c>
      <c r="D627">
        <v>1.1313</v>
      </c>
      <c r="E627">
        <v>0.88149999999999995</v>
      </c>
    </row>
    <row r="628" spans="1:5" x14ac:dyDescent="0.25">
      <c r="A628" t="s">
        <v>691</v>
      </c>
      <c r="B628" t="s">
        <v>701</v>
      </c>
      <c r="C628">
        <v>1.125</v>
      </c>
      <c r="D628">
        <v>0.88890000000000002</v>
      </c>
      <c r="E628">
        <v>0.80810000000000004</v>
      </c>
    </row>
    <row r="629" spans="1:5" x14ac:dyDescent="0.25">
      <c r="A629" t="s">
        <v>691</v>
      </c>
      <c r="B629" t="s">
        <v>702</v>
      </c>
      <c r="C629">
        <v>1.125</v>
      </c>
      <c r="D629">
        <v>0.51849999999999996</v>
      </c>
      <c r="E629">
        <v>0.53869999999999996</v>
      </c>
    </row>
    <row r="630" spans="1:5" x14ac:dyDescent="0.25">
      <c r="A630" t="s">
        <v>691</v>
      </c>
      <c r="B630" t="s">
        <v>703</v>
      </c>
      <c r="C630">
        <v>1.125</v>
      </c>
      <c r="D630">
        <v>0.88890000000000002</v>
      </c>
      <c r="E630">
        <v>0.8619</v>
      </c>
    </row>
    <row r="631" spans="1:5" x14ac:dyDescent="0.25">
      <c r="A631" t="s">
        <v>691</v>
      </c>
      <c r="B631" t="s">
        <v>706</v>
      </c>
      <c r="C631">
        <v>1.125</v>
      </c>
      <c r="D631">
        <v>0.74070000000000003</v>
      </c>
      <c r="E631">
        <v>1.1852</v>
      </c>
    </row>
    <row r="632" spans="1:5" x14ac:dyDescent="0.25">
      <c r="A632" t="s">
        <v>691</v>
      </c>
      <c r="B632" t="s">
        <v>835</v>
      </c>
      <c r="C632">
        <v>1.125</v>
      </c>
      <c r="D632">
        <v>0.51849999999999996</v>
      </c>
      <c r="E632">
        <v>1.6161000000000001</v>
      </c>
    </row>
    <row r="633" spans="1:5" x14ac:dyDescent="0.25">
      <c r="A633" t="s">
        <v>691</v>
      </c>
      <c r="B633" t="s">
        <v>836</v>
      </c>
      <c r="C633">
        <v>1.125</v>
      </c>
      <c r="D633">
        <v>0.64649999999999996</v>
      </c>
      <c r="E633">
        <v>1.1754</v>
      </c>
    </row>
    <row r="634" spans="1:5" x14ac:dyDescent="0.25">
      <c r="A634" t="s">
        <v>691</v>
      </c>
      <c r="B634" t="s">
        <v>837</v>
      </c>
      <c r="C634">
        <v>1.125</v>
      </c>
      <c r="D634">
        <v>1.1111</v>
      </c>
      <c r="E634">
        <v>1.5084</v>
      </c>
    </row>
    <row r="635" spans="1:5" x14ac:dyDescent="0.25">
      <c r="A635" t="s">
        <v>708</v>
      </c>
      <c r="B635" t="s">
        <v>709</v>
      </c>
      <c r="C635">
        <v>1.2042999999999999</v>
      </c>
      <c r="D635">
        <v>0.83040000000000003</v>
      </c>
      <c r="E635">
        <v>1.0134000000000001</v>
      </c>
    </row>
    <row r="636" spans="1:5" x14ac:dyDescent="0.25">
      <c r="A636" t="s">
        <v>708</v>
      </c>
      <c r="B636" t="s">
        <v>710</v>
      </c>
      <c r="C636">
        <v>1.2042999999999999</v>
      </c>
      <c r="D636">
        <v>1.1234</v>
      </c>
      <c r="E636">
        <v>0.87829999999999997</v>
      </c>
    </row>
    <row r="637" spans="1:5" x14ac:dyDescent="0.25">
      <c r="A637" t="s">
        <v>708</v>
      </c>
      <c r="B637" t="s">
        <v>838</v>
      </c>
      <c r="C637">
        <v>1.2042999999999999</v>
      </c>
      <c r="D637">
        <v>1.5569</v>
      </c>
      <c r="E637">
        <v>1.0049999999999999</v>
      </c>
    </row>
    <row r="638" spans="1:5" x14ac:dyDescent="0.25">
      <c r="A638" t="s">
        <v>708</v>
      </c>
      <c r="B638" t="s">
        <v>839</v>
      </c>
      <c r="C638">
        <v>1.2042999999999999</v>
      </c>
      <c r="D638">
        <v>0.83040000000000003</v>
      </c>
      <c r="E638">
        <v>1.2203999999999999</v>
      </c>
    </row>
    <row r="639" spans="1:5" x14ac:dyDescent="0.25">
      <c r="A639" t="s">
        <v>708</v>
      </c>
      <c r="B639" t="s">
        <v>711</v>
      </c>
      <c r="C639">
        <v>1.2042999999999999</v>
      </c>
      <c r="D639">
        <v>1.0257000000000001</v>
      </c>
      <c r="E639">
        <v>1.0471999999999999</v>
      </c>
    </row>
    <row r="640" spans="1:5" x14ac:dyDescent="0.25">
      <c r="A640" t="s">
        <v>708</v>
      </c>
      <c r="B640" t="s">
        <v>713</v>
      </c>
      <c r="C640">
        <v>1.2042999999999999</v>
      </c>
      <c r="D640">
        <v>0.83040000000000003</v>
      </c>
      <c r="E640">
        <v>1.4716</v>
      </c>
    </row>
    <row r="641" spans="1:5" x14ac:dyDescent="0.25">
      <c r="A641" t="s">
        <v>708</v>
      </c>
      <c r="B641" t="s">
        <v>714</v>
      </c>
      <c r="C641">
        <v>1.2042999999999999</v>
      </c>
      <c r="D641">
        <v>1.1625000000000001</v>
      </c>
      <c r="E641">
        <v>0.84230000000000005</v>
      </c>
    </row>
    <row r="642" spans="1:5" x14ac:dyDescent="0.25">
      <c r="A642" t="s">
        <v>708</v>
      </c>
      <c r="B642" t="s">
        <v>715</v>
      </c>
      <c r="C642">
        <v>1.2042999999999999</v>
      </c>
      <c r="D642">
        <v>0.68379999999999996</v>
      </c>
      <c r="E642">
        <v>1.2499</v>
      </c>
    </row>
    <row r="643" spans="1:5" x14ac:dyDescent="0.25">
      <c r="A643" t="s">
        <v>708</v>
      </c>
      <c r="B643" t="s">
        <v>716</v>
      </c>
      <c r="C643">
        <v>1.2042999999999999</v>
      </c>
      <c r="D643">
        <v>1.1416999999999999</v>
      </c>
      <c r="E643">
        <v>0.96909999999999996</v>
      </c>
    </row>
    <row r="644" spans="1:5" x14ac:dyDescent="0.25">
      <c r="A644" t="s">
        <v>708</v>
      </c>
      <c r="B644" t="s">
        <v>717</v>
      </c>
      <c r="C644">
        <v>1.2042999999999999</v>
      </c>
      <c r="D644">
        <v>0.97689999999999999</v>
      </c>
      <c r="E644">
        <v>0.74319999999999997</v>
      </c>
    </row>
    <row r="645" spans="1:5" x14ac:dyDescent="0.25">
      <c r="A645" t="s">
        <v>708</v>
      </c>
      <c r="B645" t="s">
        <v>718</v>
      </c>
      <c r="C645">
        <v>1.2042999999999999</v>
      </c>
      <c r="D645">
        <v>0.92800000000000005</v>
      </c>
      <c r="E645">
        <v>1.1486000000000001</v>
      </c>
    </row>
    <row r="646" spans="1:5" x14ac:dyDescent="0.25">
      <c r="A646" t="s">
        <v>708</v>
      </c>
      <c r="B646" t="s">
        <v>719</v>
      </c>
      <c r="C646">
        <v>1.2042999999999999</v>
      </c>
      <c r="D646">
        <v>0.63500000000000001</v>
      </c>
      <c r="E646">
        <v>0.94589999999999996</v>
      </c>
    </row>
    <row r="647" spans="1:5" x14ac:dyDescent="0.25">
      <c r="A647" t="s">
        <v>708</v>
      </c>
      <c r="B647" t="s">
        <v>720</v>
      </c>
      <c r="C647">
        <v>1.2042999999999999</v>
      </c>
      <c r="D647">
        <v>1.3188</v>
      </c>
      <c r="E647">
        <v>0.77700000000000002</v>
      </c>
    </row>
    <row r="648" spans="1:5" x14ac:dyDescent="0.25">
      <c r="A648" t="s">
        <v>708</v>
      </c>
      <c r="B648" t="s">
        <v>721</v>
      </c>
      <c r="C648">
        <v>1.2042999999999999</v>
      </c>
      <c r="D648">
        <v>1.0379</v>
      </c>
      <c r="E648">
        <v>0.89729999999999999</v>
      </c>
    </row>
    <row r="649" spans="1:5" x14ac:dyDescent="0.25">
      <c r="A649" t="s">
        <v>708</v>
      </c>
      <c r="B649" t="s">
        <v>722</v>
      </c>
      <c r="C649">
        <v>1.2042999999999999</v>
      </c>
      <c r="D649">
        <v>1.0257000000000001</v>
      </c>
      <c r="E649">
        <v>1.0471999999999999</v>
      </c>
    </row>
    <row r="650" spans="1:5" x14ac:dyDescent="0.25">
      <c r="A650" t="s">
        <v>708</v>
      </c>
      <c r="B650" t="s">
        <v>723</v>
      </c>
      <c r="C650">
        <v>1.2042999999999999</v>
      </c>
      <c r="D650">
        <v>1.0898000000000001</v>
      </c>
      <c r="E650">
        <v>0.71789999999999998</v>
      </c>
    </row>
    <row r="651" spans="1:5" x14ac:dyDescent="0.25">
      <c r="A651" t="s">
        <v>708</v>
      </c>
      <c r="B651" t="s">
        <v>724</v>
      </c>
      <c r="C651">
        <v>1.2042999999999999</v>
      </c>
      <c r="D651">
        <v>1.2455000000000001</v>
      </c>
      <c r="E651">
        <v>1.1845000000000001</v>
      </c>
    </row>
    <row r="652" spans="1:5" x14ac:dyDescent="0.25">
      <c r="A652" t="s">
        <v>708</v>
      </c>
      <c r="B652" t="s">
        <v>725</v>
      </c>
      <c r="C652">
        <v>1.2042999999999999</v>
      </c>
      <c r="D652">
        <v>0.93420000000000003</v>
      </c>
      <c r="E652">
        <v>0.75370000000000004</v>
      </c>
    </row>
    <row r="653" spans="1:5" x14ac:dyDescent="0.25">
      <c r="A653" t="s">
        <v>708</v>
      </c>
      <c r="B653" t="s">
        <v>726</v>
      </c>
      <c r="C653">
        <v>1.2042999999999999</v>
      </c>
      <c r="D653">
        <v>1.1722999999999999</v>
      </c>
      <c r="E653">
        <v>0.64180000000000004</v>
      </c>
    </row>
    <row r="654" spans="1:5" x14ac:dyDescent="0.25">
      <c r="A654" t="s">
        <v>708</v>
      </c>
      <c r="B654" t="s">
        <v>727</v>
      </c>
      <c r="C654">
        <v>1.2042999999999999</v>
      </c>
      <c r="D654">
        <v>0.88229999999999997</v>
      </c>
      <c r="E654">
        <v>0.75370000000000004</v>
      </c>
    </row>
    <row r="655" spans="1:5" x14ac:dyDescent="0.25">
      <c r="A655" t="s">
        <v>708</v>
      </c>
      <c r="B655" t="s">
        <v>728</v>
      </c>
      <c r="C655">
        <v>1.2042999999999999</v>
      </c>
      <c r="D655">
        <v>1.1234</v>
      </c>
      <c r="E655">
        <v>0.57430000000000003</v>
      </c>
    </row>
    <row r="656" spans="1:5" x14ac:dyDescent="0.25">
      <c r="A656" t="s">
        <v>708</v>
      </c>
      <c r="B656" t="s">
        <v>729</v>
      </c>
      <c r="C656">
        <v>1.2042999999999999</v>
      </c>
      <c r="D656">
        <v>1.2455000000000001</v>
      </c>
      <c r="E656">
        <v>1.1127</v>
      </c>
    </row>
    <row r="657" spans="1:5" x14ac:dyDescent="0.25">
      <c r="A657" t="s">
        <v>708</v>
      </c>
      <c r="B657" t="s">
        <v>730</v>
      </c>
      <c r="C657">
        <v>1.2042999999999999</v>
      </c>
      <c r="D657">
        <v>0.78149999999999997</v>
      </c>
      <c r="E657">
        <v>1.0134000000000001</v>
      </c>
    </row>
    <row r="658" spans="1:5" x14ac:dyDescent="0.25">
      <c r="A658" t="s">
        <v>708</v>
      </c>
      <c r="B658" t="s">
        <v>731</v>
      </c>
      <c r="C658">
        <v>1.2042999999999999</v>
      </c>
      <c r="D658">
        <v>0.98599999999999999</v>
      </c>
      <c r="E658">
        <v>1.4357</v>
      </c>
    </row>
    <row r="659" spans="1:5" x14ac:dyDescent="0.25">
      <c r="A659" t="s">
        <v>708</v>
      </c>
      <c r="B659" t="s">
        <v>732</v>
      </c>
      <c r="C659">
        <v>1.2042999999999999</v>
      </c>
      <c r="D659">
        <v>0.87919999999999998</v>
      </c>
      <c r="E659">
        <v>0.91210000000000002</v>
      </c>
    </row>
    <row r="660" spans="1:5" x14ac:dyDescent="0.25">
      <c r="A660" t="s">
        <v>708</v>
      </c>
      <c r="B660" t="s">
        <v>733</v>
      </c>
      <c r="C660">
        <v>1.2042999999999999</v>
      </c>
      <c r="D660">
        <v>0.83040000000000003</v>
      </c>
      <c r="E660">
        <v>1.2562</v>
      </c>
    </row>
    <row r="661" spans="1:5" x14ac:dyDescent="0.25">
      <c r="A661" t="s">
        <v>708</v>
      </c>
      <c r="B661" t="s">
        <v>734</v>
      </c>
      <c r="C661">
        <v>1.2042999999999999</v>
      </c>
      <c r="D661">
        <v>0.98599999999999999</v>
      </c>
      <c r="E661">
        <v>1.1845000000000001</v>
      </c>
    </row>
    <row r="662" spans="1:5" x14ac:dyDescent="0.25">
      <c r="A662" t="s">
        <v>708</v>
      </c>
      <c r="B662" t="s">
        <v>735</v>
      </c>
      <c r="C662">
        <v>1.2042999999999999</v>
      </c>
      <c r="D662">
        <v>0.77849999999999997</v>
      </c>
      <c r="E662">
        <v>1.2562</v>
      </c>
    </row>
    <row r="663" spans="1:5" x14ac:dyDescent="0.25">
      <c r="A663" t="s">
        <v>736</v>
      </c>
      <c r="B663" t="s">
        <v>737</v>
      </c>
      <c r="C663">
        <v>1.5</v>
      </c>
      <c r="D663">
        <v>1.3332999999999999</v>
      </c>
      <c r="E663">
        <v>1.0476000000000001</v>
      </c>
    </row>
    <row r="664" spans="1:5" x14ac:dyDescent="0.25">
      <c r="A664" t="s">
        <v>736</v>
      </c>
      <c r="B664" t="s">
        <v>738</v>
      </c>
      <c r="C664">
        <v>1.5</v>
      </c>
      <c r="D664">
        <v>0.8</v>
      </c>
      <c r="E664">
        <v>1.5085999999999999</v>
      </c>
    </row>
    <row r="665" spans="1:5" x14ac:dyDescent="0.25">
      <c r="A665" t="s">
        <v>736</v>
      </c>
      <c r="B665" t="s">
        <v>740</v>
      </c>
      <c r="C665">
        <v>1.5</v>
      </c>
      <c r="D665">
        <v>1.2</v>
      </c>
      <c r="E665">
        <v>0.88</v>
      </c>
    </row>
    <row r="666" spans="1:5" x14ac:dyDescent="0.25">
      <c r="A666" t="s">
        <v>736</v>
      </c>
      <c r="B666" t="s">
        <v>741</v>
      </c>
      <c r="C666">
        <v>1.5</v>
      </c>
      <c r="D666">
        <v>1.5</v>
      </c>
      <c r="E666">
        <v>0.78569999999999995</v>
      </c>
    </row>
    <row r="667" spans="1:5" x14ac:dyDescent="0.25">
      <c r="A667" t="s">
        <v>736</v>
      </c>
      <c r="B667" t="s">
        <v>742</v>
      </c>
      <c r="C667">
        <v>1.5</v>
      </c>
      <c r="D667">
        <v>0.4</v>
      </c>
      <c r="E667">
        <v>0.62860000000000005</v>
      </c>
    </row>
    <row r="668" spans="1:5" x14ac:dyDescent="0.25">
      <c r="A668" t="s">
        <v>736</v>
      </c>
      <c r="B668" t="s">
        <v>743</v>
      </c>
      <c r="C668">
        <v>1.5</v>
      </c>
      <c r="D668">
        <v>1.3332999999999999</v>
      </c>
      <c r="E668">
        <v>0.78569999999999995</v>
      </c>
    </row>
    <row r="669" spans="1:5" x14ac:dyDescent="0.25">
      <c r="A669" t="s">
        <v>736</v>
      </c>
      <c r="B669" t="s">
        <v>744</v>
      </c>
      <c r="C669">
        <v>1.5</v>
      </c>
      <c r="D669">
        <v>1.1667000000000001</v>
      </c>
      <c r="E669">
        <v>1.4142999999999999</v>
      </c>
    </row>
    <row r="670" spans="1:5" x14ac:dyDescent="0.25">
      <c r="A670" t="s">
        <v>736</v>
      </c>
      <c r="B670" t="s">
        <v>840</v>
      </c>
      <c r="C670">
        <v>1.5</v>
      </c>
      <c r="D670">
        <v>0.5</v>
      </c>
      <c r="E670">
        <v>1.1000000000000001</v>
      </c>
    </row>
    <row r="671" spans="1:5" x14ac:dyDescent="0.25">
      <c r="A671" t="s">
        <v>736</v>
      </c>
      <c r="B671" t="s">
        <v>745</v>
      </c>
      <c r="C671">
        <v>1.5</v>
      </c>
      <c r="D671">
        <v>1.4666999999999999</v>
      </c>
      <c r="E671">
        <v>0.50290000000000001</v>
      </c>
    </row>
    <row r="672" spans="1:5" x14ac:dyDescent="0.25">
      <c r="A672" t="s">
        <v>736</v>
      </c>
      <c r="B672" t="s">
        <v>746</v>
      </c>
      <c r="C672">
        <v>1.5</v>
      </c>
      <c r="D672">
        <v>0.5333</v>
      </c>
      <c r="E672">
        <v>1.3829</v>
      </c>
    </row>
    <row r="673" spans="1:5" x14ac:dyDescent="0.25">
      <c r="A673" t="s">
        <v>736</v>
      </c>
      <c r="B673" t="s">
        <v>743</v>
      </c>
      <c r="C673">
        <v>1.5230999999999999</v>
      </c>
      <c r="D673">
        <v>0.85860000000000003</v>
      </c>
      <c r="E673">
        <v>1.4679</v>
      </c>
    </row>
    <row r="674" spans="1:5" x14ac:dyDescent="0.25">
      <c r="A674" t="s">
        <v>736</v>
      </c>
      <c r="B674" t="s">
        <v>744</v>
      </c>
      <c r="C674">
        <v>1.5230999999999999</v>
      </c>
      <c r="D674">
        <v>1.1111</v>
      </c>
      <c r="E674">
        <v>1.1927000000000001</v>
      </c>
    </row>
    <row r="675" spans="1:5" x14ac:dyDescent="0.25">
      <c r="A675" t="s">
        <v>736</v>
      </c>
      <c r="B675" t="s">
        <v>745</v>
      </c>
      <c r="C675">
        <v>1.5230999999999999</v>
      </c>
      <c r="D675">
        <v>1.5656000000000001</v>
      </c>
      <c r="E675">
        <v>0.87160000000000004</v>
      </c>
    </row>
    <row r="676" spans="1:5" x14ac:dyDescent="0.25">
      <c r="A676" t="s">
        <v>736</v>
      </c>
      <c r="B676" t="s">
        <v>746</v>
      </c>
      <c r="C676">
        <v>1.5230999999999999</v>
      </c>
      <c r="D676">
        <v>1.3130999999999999</v>
      </c>
      <c r="E676">
        <v>0.82569999999999999</v>
      </c>
    </row>
    <row r="677" spans="1:5" x14ac:dyDescent="0.25">
      <c r="A677" t="s">
        <v>736</v>
      </c>
      <c r="B677" t="s">
        <v>745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736</v>
      </c>
      <c r="B678" t="s">
        <v>746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1112"/>
  <sheetViews>
    <sheetView tabSelected="1" zoomScale="80" zoomScaleNormal="80" workbookViewId="0">
      <pane xSplit="12" ySplit="1" topLeftCell="BG2" activePane="bottomRight" state="frozen"/>
      <selection pane="topRight" activeCell="M1" sqref="M1"/>
      <selection pane="bottomLeft" activeCell="A2" sqref="A2"/>
      <selection pane="bottomRight" activeCell="BV12" sqref="BV12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411</v>
      </c>
      <c r="E1" t="s">
        <v>3</v>
      </c>
      <c r="F1" t="s">
        <v>4</v>
      </c>
      <c r="G1" t="s">
        <v>5</v>
      </c>
      <c r="H1" t="s">
        <v>6</v>
      </c>
      <c r="I1" t="s">
        <v>410</v>
      </c>
      <c r="J1" t="s">
        <v>7</v>
      </c>
      <c r="K1" s="2" t="s">
        <v>8</v>
      </c>
      <c r="L1" s="2" t="s">
        <v>9</v>
      </c>
      <c r="M1" s="4" t="s">
        <v>412</v>
      </c>
      <c r="N1" s="6" t="s">
        <v>413</v>
      </c>
      <c r="O1" s="4" t="s">
        <v>414</v>
      </c>
      <c r="P1" s="6" t="s">
        <v>415</v>
      </c>
      <c r="Q1" s="6" t="s">
        <v>416</v>
      </c>
      <c r="R1" s="6" t="s">
        <v>417</v>
      </c>
      <c r="S1" s="6" t="s">
        <v>418</v>
      </c>
      <c r="T1" s="6" t="s">
        <v>419</v>
      </c>
      <c r="U1" s="6" t="s">
        <v>420</v>
      </c>
      <c r="V1" s="6" t="s">
        <v>421</v>
      </c>
      <c r="W1" s="6" t="s">
        <v>426</v>
      </c>
      <c r="X1" s="6" t="s">
        <v>422</v>
      </c>
      <c r="Y1" s="6" t="s">
        <v>428</v>
      </c>
      <c r="Z1" s="6" t="s">
        <v>427</v>
      </c>
      <c r="AA1" s="6" t="s">
        <v>423</v>
      </c>
      <c r="AB1" s="6" t="s">
        <v>429</v>
      </c>
      <c r="AC1" s="6" t="s">
        <v>424</v>
      </c>
      <c r="AD1" s="6" t="s">
        <v>430</v>
      </c>
      <c r="AE1" s="6" t="s">
        <v>425</v>
      </c>
      <c r="AF1" s="6" t="s">
        <v>431</v>
      </c>
      <c r="AG1" s="6" t="s">
        <v>432</v>
      </c>
      <c r="AH1" s="6" t="s">
        <v>433</v>
      </c>
      <c r="AI1" s="6" t="s">
        <v>434</v>
      </c>
      <c r="AJ1" s="6" t="s">
        <v>435</v>
      </c>
      <c r="AK1" s="6" t="s">
        <v>436</v>
      </c>
      <c r="AL1" s="7" t="s">
        <v>437</v>
      </c>
      <c r="AM1" s="7" t="s">
        <v>438</v>
      </c>
      <c r="AN1" s="7" t="s">
        <v>439</v>
      </c>
      <c r="AO1" s="7" t="s">
        <v>440</v>
      </c>
      <c r="AP1" s="7" t="s">
        <v>441</v>
      </c>
      <c r="AQ1" s="7" t="s">
        <v>442</v>
      </c>
      <c r="AR1" s="7" t="s">
        <v>443</v>
      </c>
      <c r="AS1" s="7" t="s">
        <v>444</v>
      </c>
      <c r="AT1" s="7" t="s">
        <v>445</v>
      </c>
      <c r="AU1" s="7" t="s">
        <v>446</v>
      </c>
      <c r="AV1" s="7" t="s">
        <v>447</v>
      </c>
      <c r="AW1" s="6" t="s">
        <v>448</v>
      </c>
      <c r="AX1" s="6" t="s">
        <v>450</v>
      </c>
      <c r="AY1" s="6" t="s">
        <v>449</v>
      </c>
      <c r="AZ1" s="6" t="s">
        <v>451</v>
      </c>
      <c r="BA1" s="6" t="s">
        <v>452</v>
      </c>
      <c r="BB1" s="6" t="s">
        <v>453</v>
      </c>
      <c r="BC1" s="6" t="s">
        <v>454</v>
      </c>
      <c r="BD1" s="6" t="s">
        <v>455</v>
      </c>
      <c r="BE1" s="6" t="s">
        <v>456</v>
      </c>
      <c r="BF1" s="6" t="s">
        <v>457</v>
      </c>
      <c r="BG1" s="6" t="s">
        <v>458</v>
      </c>
      <c r="BH1" s="6" t="s">
        <v>459</v>
      </c>
      <c r="BI1" s="6" t="s">
        <v>460</v>
      </c>
      <c r="BJ1" s="9" t="s">
        <v>461</v>
      </c>
      <c r="BK1" s="9" t="s">
        <v>462</v>
      </c>
      <c r="BL1" s="9" t="s">
        <v>463</v>
      </c>
      <c r="BM1" s="9" t="s">
        <v>464</v>
      </c>
      <c r="BN1" s="9" t="s">
        <v>465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621</v>
      </c>
      <c r="B2" t="s">
        <v>305</v>
      </c>
      <c r="C2" t="s">
        <v>622</v>
      </c>
      <c r="D2" s="11">
        <v>44722</v>
      </c>
      <c r="E2" s="1">
        <f>VLOOKUP(A2,home!$A$2:$E$670,3,FALSE)</f>
        <v>1.8332999999999999</v>
      </c>
      <c r="F2">
        <f>VLOOKUP(B2,home!$B$2:$E$670,3,FALSE)</f>
        <v>0.91</v>
      </c>
      <c r="G2">
        <f>VLOOKUP(C2,away!$B$2:$E$670,4,FALSE)</f>
        <v>0.73350000000000004</v>
      </c>
      <c r="H2">
        <f>VLOOKUP(A2,away!$A$2:$E$670,3,FALSE)</f>
        <v>1.3906000000000001</v>
      </c>
      <c r="I2">
        <f>VLOOKUP(C2,away!$B$2:$E$670,3,FALSE)</f>
        <v>1.6180000000000001</v>
      </c>
      <c r="J2">
        <f>VLOOKUP(B2,home!$B$2:$E$670,4,FALSE)</f>
        <v>0.86</v>
      </c>
      <c r="K2" s="3">
        <f>E2*F2*G2</f>
        <v>1.2237002505000001</v>
      </c>
      <c r="L2" s="3">
        <f>H2*I2*J2</f>
        <v>1.9349920880000002</v>
      </c>
      <c r="M2" s="5">
        <f>_xlfn.POISSON.DIST(0,$K2,FALSE) * _xlfn.POISSON.DIST(0,$L2,FALSE)</f>
        <v>4.2481255878102316E-2</v>
      </c>
      <c r="N2" s="5">
        <f>_xlfn.POISSON.DIST(1,K2,FALSE) * _xlfn.POISSON.DIST(0,L2,FALSE)</f>
        <v>5.1984323459588408E-2</v>
      </c>
      <c r="O2" s="5">
        <f>_xlfn.POISSON.DIST(0,K2,FALSE) * _xlfn.POISSON.DIST(1,L2,FALSE)</f>
        <v>8.2200894012431483E-2</v>
      </c>
      <c r="P2" s="5">
        <f>_xlfn.POISSON.DIST(1,K2,FALSE) * _xlfn.POISSON.DIST(1,L2,FALSE)</f>
        <v>0.10058925459433637</v>
      </c>
      <c r="Q2" s="5">
        <f>_xlfn.POISSON.DIST(2,K2,FALSE) * _xlfn.POISSON.DIST(0,L2,FALSE)</f>
        <v>3.1806614819785688E-2</v>
      </c>
      <c r="R2" s="5">
        <f>_xlfn.POISSON.DIST(0,K2,FALSE) * _xlfn.POISSON.DIST(2,L2,FALSE)</f>
        <v>7.9529039770290771E-2</v>
      </c>
      <c r="S2" s="5">
        <f>_xlfn.POISSON.DIST(2,K2,FALSE) * _xlfn.POISSON.DIST(2,L2,FALSE)</f>
        <v>5.9545074237434562E-2</v>
      </c>
      <c r="T2" s="5">
        <f>_xlfn.POISSON.DIST(2,K2,FALSE) * _xlfn.POISSON.DIST(1,L2,FALSE)</f>
        <v>6.1545548022348857E-2</v>
      </c>
      <c r="U2" s="5">
        <f>_xlfn.POISSON.DIST(1,K2,FALSE) * _xlfn.POISSON.DIST(2,L2,FALSE)</f>
        <v>9.7319705888929284E-2</v>
      </c>
      <c r="V2" s="5">
        <f>_xlfn.POISSON.DIST(3,K2,FALSE) * _xlfn.POISSON.DIST(3,L2,FALSE)</f>
        <v>1.5665980229269395E-2</v>
      </c>
      <c r="W2" s="5">
        <f>_xlfn.POISSON.DIST(3,K2,FALSE) * _xlfn.POISSON.DIST(0,L2,FALSE)</f>
        <v>1.2973920840842925E-2</v>
      </c>
      <c r="X2" s="5">
        <f>_xlfn.POISSON.DIST(3,K2,FALSE) * _xlfn.POISSON.DIST(1,L2,FALSE)</f>
        <v>2.5104434177369371E-2</v>
      </c>
      <c r="Y2" s="5">
        <f>_xlfn.POISSON.DIST(3,K2,FALSE) * _xlfn.POISSON.DIST(2,L2,FALSE)</f>
        <v>2.4288440753463265E-2</v>
      </c>
      <c r="Z2" s="5">
        <f>_xlfn.POISSON.DIST(0,K2,FALSE) * _xlfn.POISSON.DIST(3,L2,FALSE)</f>
        <v>5.1296020907249995E-2</v>
      </c>
      <c r="AA2" s="5">
        <f>_xlfn.POISSON.DIST(1,K2,FALSE) * _xlfn.POISSON.DIST(3,L2,FALSE)</f>
        <v>6.2770953633855056E-2</v>
      </c>
      <c r="AB2" s="5">
        <f>_xlfn.POISSON.DIST(2,K2,FALSE) * _xlfn.POISSON.DIST(3,L2,FALSE)</f>
        <v>3.8406415842936172E-2</v>
      </c>
      <c r="AC2" s="5">
        <f>_xlfn.POISSON.DIST(4,K2,FALSE) * _xlfn.POISSON.DIST(4,L2,FALSE)</f>
        <v>2.3184185018469898E-3</v>
      </c>
      <c r="AD2" s="5">
        <f>_xlfn.POISSON.DIST(4,K2,FALSE) * _xlfn.POISSON.DIST(0,L2,FALSE)</f>
        <v>3.9690475457266625E-3</v>
      </c>
      <c r="AE2" s="5">
        <f>_xlfn.POISSON.DIST(4,K2,FALSE) * _xlfn.POISSON.DIST(1,L2,FALSE)</f>
        <v>7.6800755978769118E-3</v>
      </c>
      <c r="AF2" s="5">
        <f>_xlfn.POISSON.DIST(4,K2,FALSE) * _xlfn.POISSON.DIST(2,L2,FALSE)</f>
        <v>7.4304427585668489E-3</v>
      </c>
      <c r="AG2" s="5">
        <f>_xlfn.POISSON.DIST(4,K2,FALSE) * _xlfn.POISSON.DIST(3,L2,FALSE)</f>
        <v>4.7926159827212491E-3</v>
      </c>
      <c r="AH2" s="5">
        <f>_xlfn.POISSON.DIST(0,K2,FALSE) * _xlfn.POISSON.DIST(4,L2,FALSE)</f>
        <v>2.4814348650352827E-2</v>
      </c>
      <c r="AI2" s="5">
        <f>_xlfn.POISSON.DIST(1,K2,FALSE) * _xlfn.POISSON.DIST(4,L2,FALSE)</f>
        <v>3.0365324659431092E-2</v>
      </c>
      <c r="AJ2" s="5">
        <f>_xlfn.POISSON.DIST(2,K2,FALSE) * _xlfn.POISSON.DIST(4,L2,FALSE)</f>
        <v>1.8579027696129832E-2</v>
      </c>
      <c r="AK2" s="5">
        <f>_xlfn.POISSON.DIST(3,K2,FALSE) * _xlfn.POISSON.DIST(4,L2,FALSE)</f>
        <v>7.5783869486001744E-3</v>
      </c>
      <c r="AL2" s="5">
        <f>_xlfn.POISSON.DIST(5,K2,FALSE) * _xlfn.POISSON.DIST(5,L2,FALSE)</f>
        <v>2.1958671806472459E-4</v>
      </c>
      <c r="AM2" s="5">
        <f>_xlfn.POISSON.DIST(5,K2,FALSE) * _xlfn.POISSON.DIST(0,L2,FALSE)</f>
        <v>9.7138489519042553E-4</v>
      </c>
      <c r="AN2" s="5">
        <f>_xlfn.POISSON.DIST(5,K2,FALSE) * _xlfn.POISSON.DIST(1,L2,FALSE)</f>
        <v>1.879622086596183E-3</v>
      </c>
      <c r="AO2" s="5">
        <f>_xlfn.POISSON.DIST(5,K2,FALSE) * _xlfn.POISSON.DIST(2,L2,FALSE)</f>
        <v>1.818526932996833E-3</v>
      </c>
      <c r="AP2" s="5">
        <f>_xlfn.POISSON.DIST(5,K2,FALSE) * _xlfn.POISSON.DIST(3,L2,FALSE)</f>
        <v>1.1729450757212592E-3</v>
      </c>
      <c r="AQ2" s="5">
        <f>_xlfn.POISSON.DIST(5,K2,FALSE) * _xlfn.POISSON.DIST(4,L2,FALSE)</f>
        <v>5.6740986029479932E-4</v>
      </c>
      <c r="AR2" s="5">
        <f>_xlfn.POISSON.DIST(0,K2,FALSE) * _xlfn.POISSON.DIST(5,L2,FALSE)</f>
        <v>9.6031136614612485E-3</v>
      </c>
      <c r="AS2" s="5">
        <f>_xlfn.POISSON.DIST(1,K2,FALSE) * _xlfn.POISSON.DIST(5,L2,FALSE)</f>
        <v>1.1751332593110102E-2</v>
      </c>
      <c r="AT2" s="5">
        <f>_xlfn.POISSON.DIST(2,K2,FALSE) * _xlfn.POISSON.DIST(5,L2,FALSE)</f>
        <v>7.1900543189488244E-3</v>
      </c>
      <c r="AU2" s="5">
        <f>_xlfn.POISSON.DIST(3,K2,FALSE) * _xlfn.POISSON.DIST(5,L2,FALSE)</f>
        <v>2.9328237570687625E-3</v>
      </c>
      <c r="AV2" s="5">
        <f>_xlfn.POISSON.DIST(4,K2,FALSE) * _xlfn.POISSON.DIST(5,L2,FALSE)</f>
        <v>8.9722429154934864E-4</v>
      </c>
      <c r="AW2" s="5">
        <f>_xlfn.POISSON.DIST(6,K2,FALSE) * _xlfn.POISSON.DIST(6,L2,FALSE)</f>
        <v>1.4443013246129493E-5</v>
      </c>
      <c r="AX2" s="5">
        <f>_xlfn.POISSON.DIST(6,K2,FALSE) * _xlfn.POISSON.DIST(0,L2,FALSE)</f>
        <v>1.9811398992940665E-4</v>
      </c>
      <c r="AY2" s="5">
        <f>_xlfn.POISSON.DIST(6,K2,FALSE) * _xlfn.POISSON.DIST(1,L2,FALSE)</f>
        <v>3.8334900303551363E-4</v>
      </c>
      <c r="AZ2" s="5">
        <f>_xlfn.POISSON.DIST(6,K2,FALSE) * _xlfn.POISSON.DIST(2,L2,FALSE)</f>
        <v>3.7088864390820349E-4</v>
      </c>
      <c r="BA2" s="5">
        <f>_xlfn.POISSON.DIST(6,K2,FALSE) * _xlfn.POISSON.DIST(3,L2,FALSE)</f>
        <v>2.3922219716380775E-4</v>
      </c>
      <c r="BB2" s="5">
        <f>_xlfn.POISSON.DIST(6,K2,FALSE) * _xlfn.POISSON.DIST(4,L2,FALSE)</f>
        <v>1.1572326469648598E-4</v>
      </c>
      <c r="BC2" s="5">
        <f>_xlfn.POISSON.DIST(6,K2,FALSE) * _xlfn.POISSON.DIST(5,L2,FALSE)</f>
        <v>4.4784720317046058E-5</v>
      </c>
      <c r="BD2" s="5">
        <f>_xlfn.POISSON.DIST(0,K2,FALSE) * _xlfn.POISSON.DIST(6,L2,FALSE)</f>
        <v>3.0969914925153704E-3</v>
      </c>
      <c r="BE2" s="5">
        <f>_xlfn.POISSON.DIST(1,K2,FALSE) * _xlfn.POISSON.DIST(6,L2,FALSE)</f>
        <v>3.789789265187428E-3</v>
      </c>
      <c r="BF2" s="5">
        <f>_xlfn.POISSON.DIST(2,K2,FALSE) * _xlfn.POISSON.DIST(6,L2,FALSE)</f>
        <v>2.3187830365760335E-3</v>
      </c>
      <c r="BG2" s="5">
        <f>_xlfn.POISSON.DIST(3,K2,FALSE) * _xlfn.POISSON.DIST(6,L2,FALSE)</f>
        <v>9.4583179423774811E-4</v>
      </c>
      <c r="BH2" s="5">
        <f>_xlfn.POISSON.DIST(4,K2,FALSE) * _xlfn.POISSON.DIST(6,L2,FALSE)</f>
        <v>2.893536508848991E-4</v>
      </c>
      <c r="BI2" s="5">
        <f>_xlfn.POISSON.DIST(5,K2,FALSE) * _xlfn.POISSON.DIST(6,L2,FALSE)</f>
        <v>7.0816427014188109E-5</v>
      </c>
      <c r="BJ2" s="8">
        <f>SUM(N2,Q2,T2,W2,X2,Y2,AD2,AE2,AF2,AG2,AM2,AN2,AO2,AP2,AQ2,AX2,AY2,AZ2,BA2,BB2,BC2)</f>
        <v>0.23933743462814014</v>
      </c>
      <c r="BK2" s="8">
        <f>SUM(M2,P2,S2,V2,AC2,AL2,AY2)</f>
        <v>0.22120291916208987</v>
      </c>
      <c r="BL2" s="8">
        <f>SUM(O2,R2,U2,AA2,AB2,AH2,AI2,AJ2,AK2,AR2,AS2,AT2,AU2,AV2,BD2,BE2,BF2,BG2,BH2,BI2)</f>
        <v>0.48445021139151068</v>
      </c>
      <c r="BM2" s="8">
        <f>SUM(S2:BI2)</f>
        <v>0.60732629756466638</v>
      </c>
      <c r="BN2" s="8">
        <f>SUM(M2:R2)</f>
        <v>0.38859138253453507</v>
      </c>
    </row>
    <row r="3" spans="1:88" x14ac:dyDescent="0.25">
      <c r="A3" t="s">
        <v>35</v>
      </c>
      <c r="B3" t="s">
        <v>503</v>
      </c>
      <c r="C3" t="s">
        <v>23</v>
      </c>
      <c r="D3" s="11">
        <v>44722</v>
      </c>
      <c r="E3" s="1">
        <f>VLOOKUP(A3,home!$A$2:$E$670,3,FALSE)</f>
        <v>1.5681818181818199</v>
      </c>
      <c r="F3">
        <f>VLOOKUP(B3,home!$B$2:$E$670,3,FALSE)</f>
        <v>1.5294000000000001</v>
      </c>
      <c r="G3">
        <f>VLOOKUP(C3,away!$B$2:$E$670,4,FALSE)</f>
        <v>0.23810000000000001</v>
      </c>
      <c r="H3">
        <f>VLOOKUP(A3,away!$A$2:$E$670,3,FALSE)</f>
        <v>1.2222</v>
      </c>
      <c r="I3">
        <f>VLOOKUP(C3,away!$B$2:$E$670,3,FALSE)</f>
        <v>1.6203000000000001</v>
      </c>
      <c r="J3">
        <f>VLOOKUP(B3,home!$B$2:$E$670,4,FALSE)</f>
        <v>1.0244</v>
      </c>
      <c r="K3" s="3">
        <f t="shared" ref="K3" si="0">E3*F3*G3</f>
        <v>0.57105362863636433</v>
      </c>
      <c r="L3" s="3">
        <f t="shared" ref="L3" si="1">H3*I3*J3</f>
        <v>2.028650728104</v>
      </c>
      <c r="M3" s="5">
        <f t="shared" ref="M3:M23" si="2">_xlfn.POISSON.DIST(0,$K3,FALSE) * _xlfn.POISSON.DIST(0,$L3,FALSE)</f>
        <v>7.4295539943360592E-2</v>
      </c>
      <c r="N3" s="5">
        <f t="shared" ref="N3" si="3">_xlfn.POISSON.DIST(1,K3,FALSE) * _xlfn.POISSON.DIST(0,L3,FALSE)</f>
        <v>4.2426737676154007E-2</v>
      </c>
      <c r="O3" s="5">
        <f t="shared" ref="O3" si="4">_xlfn.POISSON.DIST(0,K3,FALSE) * _xlfn.POISSON.DIST(1,L3,FALSE)</f>
        <v>0.15071970120097827</v>
      </c>
      <c r="P3" s="5">
        <f t="shared" ref="P3" si="5">_xlfn.POISSON.DIST(1,K3,FALSE) * _xlfn.POISSON.DIST(1,L3,FALSE)</f>
        <v>8.6069032277807225E-2</v>
      </c>
      <c r="Q3" s="5">
        <f t="shared" ref="Q3" si="6">_xlfn.POISSON.DIST(2,K3,FALSE) * _xlfn.POISSON.DIST(0,L3,FALSE)</f>
        <v>1.2113971250585448E-2</v>
      </c>
      <c r="R3" s="5">
        <f t="shared" ref="R3" si="7">_xlfn.POISSON.DIST(0,K3,FALSE) * _xlfn.POISSON.DIST(2,L3,FALSE)</f>
        <v>0.15287881579049098</v>
      </c>
      <c r="S3" s="5">
        <f t="shared" ref="S3" si="8">_xlfn.POISSON.DIST(2,K3,FALSE) * _xlfn.POISSON.DIST(2,L3,FALSE)</f>
        <v>2.4927062657077542E-2</v>
      </c>
      <c r="T3" s="5">
        <f t="shared" ref="T3" si="9">_xlfn.POISSON.DIST(2,K3,FALSE) * _xlfn.POISSON.DIST(1,L3,FALSE)</f>
        <v>2.4575016597731092E-2</v>
      </c>
      <c r="U3" s="5">
        <f t="shared" ref="U3" si="10">_xlfn.POISSON.DIST(1,K3,FALSE) * _xlfn.POISSON.DIST(2,L3,FALSE)</f>
        <v>8.7302002498790179E-2</v>
      </c>
      <c r="V3" s="5">
        <f t="shared" ref="V3" si="11">_xlfn.POISSON.DIST(3,K3,FALSE) * _xlfn.POISSON.DIST(3,L3,FALSE)</f>
        <v>3.2085792648874098E-3</v>
      </c>
      <c r="W3" s="5">
        <f t="shared" ref="W3" si="12">_xlfn.POISSON.DIST(3,K3,FALSE) * _xlfn.POISSON.DIST(0,L3,FALSE)</f>
        <v>2.3059090799478063E-3</v>
      </c>
      <c r="X3" s="5">
        <f t="shared" ref="X3" si="13">_xlfn.POISSON.DIST(3,K3,FALSE) * _xlfn.POISSON.DIST(1,L3,FALSE)</f>
        <v>4.6778841339777414E-3</v>
      </c>
      <c r="Y3" s="5">
        <f t="shared" ref="Y3" si="14">_xlfn.POISSON.DIST(3,K3,FALSE) * _xlfn.POISSON.DIST(2,L3,FALSE)</f>
        <v>4.7448965271900487E-3</v>
      </c>
      <c r="Z3" s="5">
        <f t="shared" ref="Z3" si="15">_xlfn.POISSON.DIST(0,K3,FALSE) * _xlfn.POISSON.DIST(3,L3,FALSE)</f>
        <v>0.10337924032168556</v>
      </c>
      <c r="AA3" s="5">
        <f t="shared" ref="AA3" si="16">_xlfn.POISSON.DIST(1,K3,FALSE) * _xlfn.POISSON.DIST(3,L3,FALSE)</f>
        <v>5.9035090311369283E-2</v>
      </c>
      <c r="AB3" s="5">
        <f t="shared" ref="AB3" si="17">_xlfn.POISSON.DIST(2,K3,FALSE) * _xlfn.POISSON.DIST(3,L3,FALSE)</f>
        <v>1.6856101269591455E-2</v>
      </c>
      <c r="AC3" s="5">
        <f t="shared" ref="AC3" si="18">_xlfn.POISSON.DIST(4,K3,FALSE) * _xlfn.POISSON.DIST(4,L3,FALSE)</f>
        <v>2.3231484733641846E-4</v>
      </c>
      <c r="AD3" s="5">
        <f t="shared" ref="AD3" si="19">_xlfn.POISSON.DIST(4,K3,FALSE) * _xlfn.POISSON.DIST(0,L3,FALSE)</f>
        <v>3.2919943685243364E-4</v>
      </c>
      <c r="AE3" s="5">
        <f t="shared" ref="AE3" si="20">_xlfn.POISSON.DIST(4,K3,FALSE) * _xlfn.POISSON.DIST(1,L3,FALSE)</f>
        <v>6.678306772621163E-4</v>
      </c>
      <c r="AF3" s="5">
        <f t="shared" ref="AF3" si="21">_xlfn.POISSON.DIST(4,K3,FALSE) * _xlfn.POISSON.DIST(2,L3,FALSE)</f>
        <v>6.7739759483898996E-4</v>
      </c>
      <c r="AG3" s="5">
        <f t="shared" ref="AG3" si="22">_xlfn.POISSON.DIST(4,K3,FALSE) * _xlfn.POISSON.DIST(3,L3,FALSE)</f>
        <v>4.5806770799533829E-4</v>
      </c>
      <c r="AH3" s="5">
        <f t="shared" ref="AH3" si="23">_xlfn.POISSON.DIST(0,K3,FALSE) * _xlfn.POISSON.DIST(4,L3,FALSE)</f>
        <v>5.2430092787356476E-2</v>
      </c>
      <c r="AI3" s="5">
        <f t="shared" ref="AI3" si="24">_xlfn.POISSON.DIST(1,K3,FALSE) * _xlfn.POISSON.DIST(4,L3,FALSE)</f>
        <v>2.9940394735961186E-2</v>
      </c>
      <c r="AJ3" s="5">
        <f t="shared" ref="AJ3" si="25">_xlfn.POISSON.DIST(2,K3,FALSE) * _xlfn.POISSON.DIST(4,L3,FALSE)</f>
        <v>8.5487855283878679E-3</v>
      </c>
      <c r="AK3" s="5">
        <f t="shared" ref="AK3" si="26">_xlfn.POISSON.DIST(3,K3,FALSE) * _xlfn.POISSON.DIST(4,L3,FALSE)</f>
        <v>1.627271665473311E-3</v>
      </c>
      <c r="AL3" s="5">
        <f t="shared" ref="AL3" si="27">_xlfn.POISSON.DIST(5,K3,FALSE) * _xlfn.POISSON.DIST(5,L3,FALSE)</f>
        <v>1.0765176003434606E-5</v>
      </c>
      <c r="AM3" s="5">
        <f t="shared" ref="AM3" si="28">_xlfn.POISSON.DIST(5,K3,FALSE) * _xlfn.POISSON.DIST(0,L3,FALSE)</f>
        <v>3.7598106591925995E-5</v>
      </c>
      <c r="AN3" s="5">
        <f t="shared" ref="AN3" si="29">_xlfn.POISSON.DIST(5,K3,FALSE) * _xlfn.POISSON.DIST(1,L3,FALSE)</f>
        <v>7.6273426313042464E-5</v>
      </c>
      <c r="AO3" s="5">
        <f t="shared" ref="AO3" si="30">_xlfn.POISSON.DIST(5,K3,FALSE) * _xlfn.POISSON.DIST(2,L3,FALSE)</f>
        <v>7.7366070912470223E-5</v>
      </c>
      <c r="AP3" s="5">
        <f t="shared" ref="AP3" si="31">_xlfn.POISSON.DIST(5,K3,FALSE) * _xlfn.POISSON.DIST(3,L3,FALSE)</f>
        <v>5.2316245362376113E-5</v>
      </c>
      <c r="AQ3" s="5">
        <f t="shared" ref="AQ3" si="32">_xlfn.POISSON.DIST(5,K3,FALSE) * _xlfn.POISSON.DIST(4,L3,FALSE)</f>
        <v>2.6532847311512965E-5</v>
      </c>
      <c r="AR3" s="5">
        <f t="shared" ref="AR3" si="33">_xlfn.POISSON.DIST(0,K3,FALSE) * _xlfn.POISSON.DIST(5,L3,FALSE)</f>
        <v>2.1272469181526199E-2</v>
      </c>
      <c r="AS3" s="5">
        <f t="shared" ref="AS3" si="34">_xlfn.POISSON.DIST(1,K3,FALSE) * _xlfn.POISSON.DIST(5,L3,FALSE)</f>
        <v>1.2147720716165765E-2</v>
      </c>
      <c r="AT3" s="5">
        <f t="shared" ref="AT3" si="35">_xlfn.POISSON.DIST(2,K3,FALSE) * _xlfn.POISSON.DIST(5,L3,FALSE)</f>
        <v>3.4684999973137974E-3</v>
      </c>
      <c r="AU3" s="5">
        <f t="shared" ref="AU3" si="36">_xlfn.POISSON.DIST(3,K3,FALSE) * _xlfn.POISSON.DIST(5,L3,FALSE)</f>
        <v>6.6023316979708815E-4</v>
      </c>
      <c r="AV3" s="5">
        <f t="shared" ref="AV3" si="37">_xlfn.POISSON.DIST(4,K3,FALSE) * _xlfn.POISSON.DIST(5,L3,FALSE)</f>
        <v>9.4257136839678981E-5</v>
      </c>
      <c r="AW3" s="5">
        <f t="shared" ref="AW3" si="38">_xlfn.POISSON.DIST(6,K3,FALSE) * _xlfn.POISSON.DIST(6,L3,FALSE)</f>
        <v>3.4641988290662664E-7</v>
      </c>
      <c r="AX3" s="5">
        <f t="shared" ref="AX3" si="39">_xlfn.POISSON.DIST(6,K3,FALSE) * _xlfn.POISSON.DIST(0,L3,FALSE)</f>
        <v>3.5784225331960244E-6</v>
      </c>
      <c r="AY3" s="5">
        <f t="shared" ref="AY3" si="40">_xlfn.POISSON.DIST(6,K3,FALSE) * _xlfn.POISSON.DIST(1,L3,FALSE)</f>
        <v>7.2593694774318746E-6</v>
      </c>
      <c r="AZ3" s="5">
        <f t="shared" ref="AZ3" si="41">_xlfn.POISSON.DIST(6,K3,FALSE) * _xlfn.POISSON.DIST(2,L3,FALSE)</f>
        <v>7.3633625879840664E-6</v>
      </c>
      <c r="BA3" s="5">
        <f t="shared" ref="BA3" si="42">_xlfn.POISSON.DIST(6,K3,FALSE) * _xlfn.POISSON.DIST(3,L3,FALSE)</f>
        <v>4.9792302918025413E-6</v>
      </c>
      <c r="BB3" s="5">
        <f t="shared" ref="BB3" si="43">_xlfn.POISSON.DIST(6,K3,FALSE) * _xlfn.POISSON.DIST(4,L3,FALSE)</f>
        <v>2.52527978921568E-6</v>
      </c>
      <c r="BC3" s="5">
        <f t="shared" ref="BC3" si="44">_xlfn.POISSON.DIST(6,K3,FALSE) * _xlfn.POISSON.DIST(5,L3,FALSE)</f>
        <v>1.0245821366117411E-6</v>
      </c>
      <c r="BD3" s="5">
        <f t="shared" ref="BD3" si="45">_xlfn.POISSON.DIST(0,K3,FALSE) * _xlfn.POISSON.DIST(6,L3,FALSE)</f>
        <v>7.1924016822788352E-3</v>
      </c>
      <c r="BE3" s="5">
        <f t="shared" ref="BE3" si="46">_xlfn.POISSON.DIST(1,K3,FALSE) * _xlfn.POISSON.DIST(6,L3,FALSE)</f>
        <v>4.1072470792756196E-3</v>
      </c>
      <c r="BF3" s="5">
        <f t="shared" ref="BF3" si="47">_xlfn.POISSON.DIST(2,K3,FALSE) * _xlfn.POISSON.DIST(6,L3,FALSE)</f>
        <v>1.1727291741632259E-3</v>
      </c>
      <c r="BG3" s="5">
        <f t="shared" ref="BG3" si="48">_xlfn.POISSON.DIST(3,K3,FALSE) * _xlfn.POISSON.DIST(6,L3,FALSE)</f>
        <v>2.2323041677121242E-4</v>
      </c>
      <c r="BH3" s="5">
        <f t="shared" ref="BH3" si="49">_xlfn.POISSON.DIST(4,K3,FALSE) * _xlfn.POISSON.DIST(6,L3,FALSE)</f>
        <v>3.1869134879802181E-5</v>
      </c>
      <c r="BI3" s="5">
        <f t="shared" ref="BI3" si="50">_xlfn.POISSON.DIST(5,K3,FALSE) * _xlfn.POISSON.DIST(6,L3,FALSE)</f>
        <v>3.639797022922553E-6</v>
      </c>
      <c r="BJ3" s="8">
        <f t="shared" ref="BJ3" si="51">SUM(N3,Q3,T3,W3,X3,Y3,AD3,AE3,AF3,AG3,AM3,AN3,AO3,AP3,AQ3,AX3,AY3,AZ3,BA3,BB3,BC3)</f>
        <v>9.3273727625842573E-2</v>
      </c>
      <c r="BK3" s="8">
        <f t="shared" ref="BK3" si="52">SUM(M3,P3,S3,V3,AC3,AL3,AY3)</f>
        <v>0.18875055353595002</v>
      </c>
      <c r="BL3" s="8">
        <f t="shared" ref="BL3" si="53">SUM(O3,R3,U3,AA3,AB3,AH3,AI3,AJ3,AK3,AR3,AS3,AT3,AU3,AV3,BD3,BE3,BF3,BG3,BH3,BI3)</f>
        <v>0.60971255327443319</v>
      </c>
      <c r="BM3" s="8">
        <f t="shared" ref="BM3" si="54">SUM(S3:BI3)</f>
        <v>0.47660536366894046</v>
      </c>
      <c r="BN3" s="8">
        <f t="shared" ref="BN3" si="55">SUM(M3:R3)</f>
        <v>0.51850379813937653</v>
      </c>
    </row>
    <row r="4" spans="1:88" x14ac:dyDescent="0.25">
      <c r="A4" t="s">
        <v>185</v>
      </c>
      <c r="B4" t="s">
        <v>746</v>
      </c>
      <c r="C4" t="s">
        <v>188</v>
      </c>
      <c r="D4" s="11">
        <v>44722</v>
      </c>
      <c r="E4" s="1">
        <f>VLOOKUP(A4,home!$A$2:$E$670,3,FALSE)</f>
        <v>1.78481012658228</v>
      </c>
      <c r="F4">
        <f>VLOOKUP(B4,home!$B$2:$E$670,3,FALSE)</f>
        <v>1.625</v>
      </c>
      <c r="G4">
        <f>VLOOKUP(C4,away!$B$2:$E$670,4,FALSE)</f>
        <v>0.9052</v>
      </c>
      <c r="H4">
        <f>VLOOKUP(A4,away!$A$2:$E$670,3,FALSE)</f>
        <v>1.4127000000000001</v>
      </c>
      <c r="I4">
        <f>VLOOKUP(C4,away!$B$2:$E$670,3,FALSE)</f>
        <v>2.8315000000000001</v>
      </c>
      <c r="J4">
        <f>VLOOKUP(B4,home!$B$2:$E$670,4,FALSE)</f>
        <v>0.92959999999999998</v>
      </c>
      <c r="K4" s="3">
        <f t="shared" ref="K4" si="56">E4*F4*G4</f>
        <v>2.6253664556962049</v>
      </c>
      <c r="L4" s="3">
        <f t="shared" ref="L4" si="57">H4*I4*J4</f>
        <v>3.7184558224800002</v>
      </c>
      <c r="M4" s="5">
        <f t="shared" si="2"/>
        <v>1.7575714545539824E-3</v>
      </c>
      <c r="N4" s="5">
        <f t="shared" ref="N4" si="58">_xlfn.POISSON.DIST(1,K4,FALSE) * _xlfn.POISSON.DIST(0,L4,FALSE)</f>
        <v>4.6142691402752123E-3</v>
      </c>
      <c r="O4" s="5">
        <f t="shared" ref="O4" si="59">_xlfn.POISSON.DIST(0,K4,FALSE) * _xlfn.POISSON.DIST(1,L4,FALSE)</f>
        <v>6.5354518086108999E-3</v>
      </c>
      <c r="P4" s="5">
        <f t="shared" ref="P4" si="60">_xlfn.POISSON.DIST(1,K4,FALSE) * _xlfn.POISSON.DIST(1,L4,FALSE)</f>
        <v>1.7157955951146147E-2</v>
      </c>
      <c r="Q4" s="5">
        <f t="shared" ref="Q4" si="61">_xlfn.POISSON.DIST(2,K4,FALSE) * _xlfn.POISSON.DIST(0,L4,FALSE)</f>
        <v>6.0570737092163545E-3</v>
      </c>
      <c r="R4" s="5">
        <f t="shared" ref="R4" si="62">_xlfn.POISSON.DIST(0,K4,FALSE) * _xlfn.POISSON.DIST(2,L4,FALSE)</f>
        <v>1.2150894415133322E-2</v>
      </c>
      <c r="S4" s="5">
        <f t="shared" ref="S4" si="63">_xlfn.POISSON.DIST(2,K4,FALSE) * _xlfn.POISSON.DIST(2,L4,FALSE)</f>
        <v>4.1875317737249555E-2</v>
      </c>
      <c r="T4" s="5">
        <f t="shared" ref="T4" si="64">_xlfn.POISSON.DIST(2,K4,FALSE) * _xlfn.POISSON.DIST(1,L4,FALSE)</f>
        <v>2.2522961001226086E-2</v>
      </c>
      <c r="U4" s="5">
        <f t="shared" ref="U4" si="65">_xlfn.POISSON.DIST(1,K4,FALSE) * _xlfn.POISSON.DIST(2,L4,FALSE)</f>
        <v>3.1900550604197372E-2</v>
      </c>
      <c r="V4" s="5">
        <f t="shared" ref="V4" si="66">_xlfn.POISSON.DIST(3,K4,FALSE) * _xlfn.POISSON.DIST(3,L4,FALSE)</f>
        <v>4.5422199877899694E-2</v>
      </c>
      <c r="W4" s="5">
        <f t="shared" ref="W4" si="67">_xlfn.POISSON.DIST(3,K4,FALSE) * _xlfn.POISSON.DIST(0,L4,FALSE)</f>
        <v>5.3006793786186694E-3</v>
      </c>
      <c r="X4" s="5">
        <f t="shared" ref="X4" si="68">_xlfn.POISSON.DIST(3,K4,FALSE) * _xlfn.POISSON.DIST(1,L4,FALSE)</f>
        <v>1.971034209852426E-2</v>
      </c>
      <c r="Y4" s="5">
        <f t="shared" ref="Y4" si="69">_xlfn.POISSON.DIST(3,K4,FALSE) * _xlfn.POISSON.DIST(2,L4,FALSE)</f>
        <v>3.6646018169665097E-2</v>
      </c>
      <c r="Z4" s="5">
        <f t="shared" ref="Z4" si="70">_xlfn.POISSON.DIST(0,K4,FALSE) * _xlfn.POISSON.DIST(3,L4,FALSE)</f>
        <v>1.5060854695430743E-2</v>
      </c>
      <c r="AA4" s="5">
        <f t="shared" ref="AA4" si="71">_xlfn.POISSON.DIST(1,K4,FALSE) * _xlfn.POISSON.DIST(3,L4,FALSE)</f>
        <v>3.9540262711498547E-2</v>
      </c>
      <c r="AB4" s="5">
        <f t="shared" ref="AB4" si="72">_xlfn.POISSON.DIST(2,K4,FALSE) * _xlfn.POISSON.DIST(3,L4,FALSE)</f>
        <v>5.1903839686091892E-2</v>
      </c>
      <c r="AC4" s="5">
        <f t="shared" ref="AC4" si="73">_xlfn.POISSON.DIST(4,K4,FALSE) * _xlfn.POISSON.DIST(4,L4,FALSE)</f>
        <v>2.7714097437184091E-2</v>
      </c>
      <c r="AD4" s="5">
        <f t="shared" ref="AD4" si="74">_xlfn.POISSON.DIST(4,K4,FALSE) * _xlfn.POISSON.DIST(0,L4,FALSE)</f>
        <v>3.4790564582565147E-3</v>
      </c>
      <c r="AE4" s="5">
        <f t="shared" ref="AE4" si="75">_xlfn.POISSON.DIST(4,K4,FALSE) * _xlfn.POISSON.DIST(1,L4,FALSE)</f>
        <v>1.2936717743940585E-2</v>
      </c>
      <c r="AF4" s="5">
        <f t="shared" ref="AF4" si="76">_xlfn.POISSON.DIST(4,K4,FALSE) * _xlfn.POISSON.DIST(2,L4,FALSE)</f>
        <v>2.4052306709368098E-2</v>
      </c>
      <c r="AG4" s="5">
        <f t="shared" ref="AG4" si="77">_xlfn.POISSON.DIST(4,K4,FALSE) * _xlfn.POISSON.DIST(3,L4,FALSE)</f>
        <v>2.9812479975841532E-2</v>
      </c>
      <c r="AH4" s="5">
        <f t="shared" ref="AH4" si="78">_xlfn.POISSON.DIST(0,K4,FALSE) * _xlfn.POISSON.DIST(4,L4,FALSE)</f>
        <v>1.4000780708437424E-2</v>
      </c>
      <c r="AI4" s="5">
        <f t="shared" ref="AI4" si="79">_xlfn.POISSON.DIST(1,K4,FALSE) * _xlfn.POISSON.DIST(4,L4,FALSE)</f>
        <v>3.6757180025490159E-2</v>
      </c>
      <c r="AJ4" s="5">
        <f t="shared" ref="AJ4" si="80">_xlfn.POISSON.DIST(2,K4,FALSE) * _xlfn.POISSON.DIST(4,L4,FALSE)</f>
        <v>4.8250533722454227E-2</v>
      </c>
      <c r="AK4" s="5">
        <f t="shared" ref="AK4" si="81">_xlfn.POISSON.DIST(3,K4,FALSE) * _xlfn.POISSON.DIST(4,L4,FALSE)</f>
        <v>4.2225110901456621E-2</v>
      </c>
      <c r="AL4" s="5">
        <f t="shared" ref="AL4" si="82">_xlfn.POISSON.DIST(5,K4,FALSE) * _xlfn.POISSON.DIST(5,L4,FALSE)</f>
        <v>1.0822143516745909E-2</v>
      </c>
      <c r="AM4" s="5">
        <f t="shared" ref="AM4" si="83">_xlfn.POISSON.DIST(5,K4,FALSE) * _xlfn.POISSON.DIST(0,L4,FALSE)</f>
        <v>1.8267596245959779E-3</v>
      </c>
      <c r="AN4" s="5">
        <f t="shared" ref="AN4" si="84">_xlfn.POISSON.DIST(5,K4,FALSE) * _xlfn.POISSON.DIST(1,L4,FALSE)</f>
        <v>6.7927249623502932E-3</v>
      </c>
      <c r="AO4" s="5">
        <f t="shared" ref="AO4" si="85">_xlfn.POISSON.DIST(5,K4,FALSE) * _xlfn.POISSON.DIST(2,L4,FALSE)</f>
        <v>1.2629223843378343E-2</v>
      </c>
      <c r="AP4" s="5">
        <f t="shared" ref="AP4" si="86">_xlfn.POISSON.DIST(5,K4,FALSE) * _xlfn.POISSON.DIST(3,L4,FALSE)</f>
        <v>1.5653736977937819E-2</v>
      </c>
      <c r="AQ4" s="5">
        <f t="shared" ref="AQ4" si="87">_xlfn.POISSON.DIST(5,K4,FALSE) * _xlfn.POISSON.DIST(4,L4,FALSE)</f>
        <v>1.4551932352295842E-2</v>
      </c>
      <c r="AR4" s="5">
        <f t="shared" ref="AR4" si="88">_xlfn.POISSON.DIST(0,K4,FALSE) * _xlfn.POISSON.DIST(5,L4,FALSE)</f>
        <v>1.0412256908910959E-2</v>
      </c>
      <c r="AS4" s="5">
        <f t="shared" ref="AS4" si="89">_xlfn.POISSON.DIST(1,K4,FALSE) * _xlfn.POISSON.DIST(5,L4,FALSE)</f>
        <v>2.7335990016745883E-2</v>
      </c>
      <c r="AT4" s="5">
        <f t="shared" ref="AT4" si="90">_xlfn.POISSON.DIST(2,K4,FALSE) * _xlfn.POISSON.DIST(5,L4,FALSE)</f>
        <v>3.5883495611605497E-2</v>
      </c>
      <c r="AU4" s="5">
        <f t="shared" ref="AU4" si="91">_xlfn.POISSON.DIST(3,K4,FALSE) * _xlfn.POISSON.DIST(5,L4,FALSE)</f>
        <v>3.1402441897277013E-2</v>
      </c>
      <c r="AV4" s="5">
        <f t="shared" ref="AV4" si="92">_xlfn.POISSON.DIST(4,K4,FALSE) * _xlfn.POISSON.DIST(5,L4,FALSE)</f>
        <v>2.0610729396015045E-2</v>
      </c>
      <c r="AW4" s="5">
        <f t="shared" ref="AW4" si="93">_xlfn.POISSON.DIST(6,K4,FALSE) * _xlfn.POISSON.DIST(6,L4,FALSE)</f>
        <v>2.9346975288003876E-3</v>
      </c>
      <c r="AX4" s="5">
        <f t="shared" ref="AX4" si="94">_xlfn.POISSON.DIST(6,K4,FALSE) * _xlfn.POISSON.DIST(0,L4,FALSE)</f>
        <v>7.9931890683907923E-4</v>
      </c>
      <c r="AY4" s="5">
        <f t="shared" ref="AY4" si="95">_xlfn.POISSON.DIST(6,K4,FALSE) * _xlfn.POISSON.DIST(1,L4,FALSE)</f>
        <v>2.9722320431541231E-3</v>
      </c>
      <c r="AZ4" s="5">
        <f t="shared" ref="AZ4" si="96">_xlfn.POISSON.DIST(6,K4,FALSE) * _xlfn.POISSON.DIST(2,L4,FALSE)</f>
        <v>5.5260567733140366E-3</v>
      </c>
      <c r="BA4" s="5">
        <f t="shared" ref="BA4" si="97">_xlfn.POISSON.DIST(6,K4,FALSE) * _xlfn.POISSON.DIST(3,L4,FALSE)</f>
        <v>6.8494659946948758E-3</v>
      </c>
      <c r="BB4" s="5">
        <f t="shared" ref="BB4" si="98">_xlfn.POISSON.DIST(6,K4,FALSE) * _xlfn.POISSON.DIST(4,L4,FALSE)</f>
        <v>6.3673591772129825E-3</v>
      </c>
      <c r="BC4" s="5">
        <f t="shared" ref="BC4" si="99">_xlfn.POISSON.DIST(6,K4,FALSE) * _xlfn.POISSON.DIST(5,L4,FALSE)</f>
        <v>4.7353487612658146E-3</v>
      </c>
      <c r="BD4" s="5">
        <f t="shared" ref="BD4" si="100">_xlfn.POISSON.DIST(0,K4,FALSE) * _xlfn.POISSON.DIST(6,L4,FALSE)</f>
        <v>6.4529195546829277E-3</v>
      </c>
      <c r="BE4" s="5">
        <f t="shared" ref="BE4" si="101">_xlfn.POISSON.DIST(1,K4,FALSE) * _xlfn.POISSON.DIST(6,L4,FALSE)</f>
        <v>1.6941278540170648E-2</v>
      </c>
      <c r="BF4" s="5">
        <f t="shared" ref="BF4" si="102">_xlfn.POISSON.DIST(2,K4,FALSE) * _xlfn.POISSON.DIST(6,L4,FALSE)</f>
        <v>2.2238532197984998E-2</v>
      </c>
      <c r="BG4" s="5">
        <f t="shared" ref="BG4" si="103">_xlfn.POISSON.DIST(3,K4,FALSE) * _xlfn.POISSON.DIST(6,L4,FALSE)</f>
        <v>1.9461432152169937E-2</v>
      </c>
      <c r="BH4" s="5">
        <f t="shared" ref="BH4" si="104">_xlfn.POISSON.DIST(4,K4,FALSE) * _xlfn.POISSON.DIST(6,L4,FALSE)</f>
        <v>1.277334778802864E-2</v>
      </c>
      <c r="BI4" s="5">
        <f t="shared" ref="BI4" si="105">_xlfn.POISSON.DIST(5,K4,FALSE) * _xlfn.POISSON.DIST(6,L4,FALSE)</f>
        <v>6.7069437619263353E-3</v>
      </c>
      <c r="BJ4" s="8">
        <f t="shared" ref="BJ4" si="106">SUM(N4,Q4,T4,W4,X4,Y4,AD4,AE4,AF4,AG4,AM4,AN4,AO4,AP4,AQ4,AX4,AY4,AZ4,BA4,BB4,BC4)</f>
        <v>0.24383606380197154</v>
      </c>
      <c r="BK4" s="8">
        <f t="shared" ref="BK4" si="107">SUM(M4,P4,S4,V4,AC4,AL4,AY4)</f>
        <v>0.14772151801793348</v>
      </c>
      <c r="BL4" s="8">
        <f t="shared" ref="BL4" si="108">SUM(O4,R4,U4,AA4,AB4,AH4,AI4,AJ4,AK4,AR4,AS4,AT4,AU4,AV4,BD4,BE4,BF4,BG4,BH4,BI4)</f>
        <v>0.49348397240888825</v>
      </c>
      <c r="BM4" s="8">
        <f t="shared" ref="BM4" si="109">SUM(S4:BI4)</f>
        <v>0.8517916579309347</v>
      </c>
      <c r="BN4" s="8">
        <f t="shared" ref="BN4" si="110">SUM(M4:R4)</f>
        <v>4.8273216478935912E-2</v>
      </c>
    </row>
    <row r="5" spans="1:88" x14ac:dyDescent="0.25">
      <c r="A5" t="s">
        <v>841</v>
      </c>
      <c r="B5" t="s">
        <v>24</v>
      </c>
      <c r="C5" t="s">
        <v>333</v>
      </c>
      <c r="D5" s="11">
        <v>44722</v>
      </c>
      <c r="E5" s="1">
        <f>VLOOKUP(A5,home!$A$2:$E$670,3,FALSE)</f>
        <v>1.72151898734177</v>
      </c>
      <c r="F5">
        <f>VLOOKUP(B5,home!$B$2:$E$670,3,FALSE)</f>
        <v>1.1599999999999999</v>
      </c>
      <c r="G5">
        <f>VLOOKUP(C5,away!$B$2:$E$670,4,FALSE)</f>
        <v>1.1111</v>
      </c>
      <c r="H5">
        <f>VLOOKUP(A5,away!$A$2:$E$670,3,FALSE)</f>
        <v>1.0286</v>
      </c>
      <c r="I5">
        <f>VLOOKUP(C5,away!$B$2:$E$670,3,FALSE)</f>
        <v>1.1537999999999999</v>
      </c>
      <c r="J5">
        <f>VLOOKUP(B5,home!$B$2:$E$670,4,FALSE)</f>
        <v>0.34</v>
      </c>
      <c r="K5" s="3">
        <f t="shared" ref="K5" si="111">E5*F5*G5</f>
        <v>2.2188245063291108</v>
      </c>
      <c r="L5" s="3">
        <f t="shared" ref="L5" si="112">H5*I5*J5</f>
        <v>0.40351155119999998</v>
      </c>
      <c r="M5" s="5">
        <f t="shared" si="2"/>
        <v>7.2632989645601609E-2</v>
      </c>
      <c r="N5" s="5">
        <f t="shared" ref="N5" si="113">_xlfn.POISSON.DIST(1,K5,FALSE) * _xlfn.POISSON.DIST(0,L5,FALSE)</f>
        <v>0.16115985739360941</v>
      </c>
      <c r="O5" s="5">
        <f t="shared" ref="O5" si="114">_xlfn.POISSON.DIST(0,K5,FALSE) * _xlfn.POISSON.DIST(1,L5,FALSE)</f>
        <v>2.9308250320190243E-2</v>
      </c>
      <c r="P5" s="5">
        <f t="shared" ref="P5" si="115">_xlfn.POISSON.DIST(1,K5,FALSE) * _xlfn.POISSON.DIST(1,L5,FALSE)</f>
        <v>6.5029864048066127E-2</v>
      </c>
      <c r="Q5" s="5">
        <f t="shared" ref="Q5" si="116">_xlfn.POISSON.DIST(2,K5,FALSE) * _xlfn.POISSON.DIST(0,L5,FALSE)</f>
        <v>0.17879272051072265</v>
      </c>
      <c r="R5" s="5">
        <f t="shared" ref="R5" si="117">_xlfn.POISSON.DIST(0,K5,FALSE) * _xlfn.POISSON.DIST(2,L5,FALSE)</f>
        <v>5.9131087748289287E-3</v>
      </c>
      <c r="S5" s="5">
        <f t="shared" ref="S5" si="118">_xlfn.POISSON.DIST(2,K5,FALSE) * _xlfn.POISSON.DIST(2,L5,FALSE)</f>
        <v>1.4555655903550046E-2</v>
      </c>
      <c r="T5" s="5">
        <f t="shared" ref="T5" si="119">_xlfn.POISSON.DIST(2,K5,FALSE) * _xlfn.POISSON.DIST(1,L5,FALSE)</f>
        <v>7.2144927996549757E-2</v>
      </c>
      <c r="U5" s="5">
        <f t="shared" ref="U5" si="120">_xlfn.POISSON.DIST(1,K5,FALSE) * _xlfn.POISSON.DIST(2,L5,FALSE)</f>
        <v>1.3120150658180132E-2</v>
      </c>
      <c r="V5" s="5">
        <f t="shared" ref="V5" si="121">_xlfn.POISSON.DIST(3,K5,FALSE) * _xlfn.POISSON.DIST(3,L5,FALSE)</f>
        <v>1.4479987815099302E-3</v>
      </c>
      <c r="W5" s="5">
        <f t="shared" ref="W5" si="122">_xlfn.POISSON.DIST(3,K5,FALSE) * _xlfn.POISSON.DIST(0,L5,FALSE)</f>
        <v>0.13223655660748096</v>
      </c>
      <c r="X5" s="5">
        <f t="shared" ref="X5" si="123">_xlfn.POISSON.DIST(3,K5,FALSE) * _xlfn.POISSON.DIST(1,L5,FALSE)</f>
        <v>5.3358978082031251E-2</v>
      </c>
      <c r="Y5" s="5">
        <f t="shared" ref="Y5" si="124">_xlfn.POISSON.DIST(3,K5,FALSE) * _xlfn.POISSON.DIST(2,L5,FALSE)</f>
        <v>1.0765482008163612E-2</v>
      </c>
      <c r="Z5" s="5">
        <f t="shared" ref="Z5" si="125">_xlfn.POISSON.DIST(0,K5,FALSE) * _xlfn.POISSON.DIST(3,L5,FALSE)</f>
        <v>7.9533589804851759E-4</v>
      </c>
      <c r="AA5" s="5">
        <f t="shared" ref="AA5" si="126">_xlfn.POISSON.DIST(1,K5,FALSE) * _xlfn.POISSON.DIST(3,L5,FALSE)</f>
        <v>1.7647107813533222E-3</v>
      </c>
      <c r="AB5" s="5">
        <f t="shared" ref="AB5" si="127">_xlfn.POISSON.DIST(2,K5,FALSE) * _xlfn.POISSON.DIST(3,L5,FALSE)</f>
        <v>1.957791764124972E-3</v>
      </c>
      <c r="AC5" s="5">
        <f t="shared" ref="AC5" si="128">_xlfn.POISSON.DIST(4,K5,FALSE) * _xlfn.POISSON.DIST(4,L5,FALSE)</f>
        <v>8.1026511130485288E-5</v>
      </c>
      <c r="AD5" s="5">
        <f t="shared" ref="AD5" si="129">_xlfn.POISSON.DIST(4,K5,FALSE) * _xlfn.POISSON.DIST(0,L5,FALSE)</f>
        <v>7.3352428108313897E-2</v>
      </c>
      <c r="AE5" s="5">
        <f t="shared" ref="AE5" si="130">_xlfn.POISSON.DIST(4,K5,FALSE) * _xlfn.POISSON.DIST(1,L5,FALSE)</f>
        <v>2.9598552050272221E-2</v>
      </c>
      <c r="AF5" s="5">
        <f t="shared" ref="AF5" si="131">_xlfn.POISSON.DIST(4,K5,FALSE) * _xlfn.POISSON.DIST(2,L5,FALSE)</f>
        <v>5.9716788255396403E-3</v>
      </c>
      <c r="AG5" s="5">
        <f t="shared" ref="AG5" si="132">_xlfn.POISSON.DIST(4,K5,FALSE) * _xlfn.POISSON.DIST(3,L5,FALSE)</f>
        <v>8.0321379538723155E-4</v>
      </c>
      <c r="AH5" s="5">
        <f t="shared" ref="AH5" si="133">_xlfn.POISSON.DIST(0,K5,FALSE) * _xlfn.POISSON.DIST(4,L5,FALSE)</f>
        <v>8.0231805486650576E-5</v>
      </c>
      <c r="AI5" s="5">
        <f t="shared" ref="AI5" si="134">_xlfn.POISSON.DIST(1,K5,FALSE) * _xlfn.POISSON.DIST(4,L5,FALSE)</f>
        <v>1.7802029620081074E-4</v>
      </c>
      <c r="AJ5" s="5">
        <f t="shared" ref="AJ5" si="135">_xlfn.POISSON.DIST(2,K5,FALSE) * _xlfn.POISSON.DIST(4,L5,FALSE)</f>
        <v>1.9749789791716297E-4</v>
      </c>
      <c r="AK5" s="5">
        <f t="shared" ref="AK5" si="136">_xlfn.POISSON.DIST(3,K5,FALSE) * _xlfn.POISSON.DIST(4,L5,FALSE)</f>
        <v>1.4607105861569542E-4</v>
      </c>
      <c r="AL5" s="5">
        <f t="shared" ref="AL5" si="137">_xlfn.POISSON.DIST(5,K5,FALSE) * _xlfn.POISSON.DIST(5,L5,FALSE)</f>
        <v>2.9017905107936872E-6</v>
      </c>
      <c r="AM5" s="5">
        <f t="shared" ref="AM5" si="138">_xlfn.POISSON.DIST(5,K5,FALSE) * _xlfn.POISSON.DIST(0,L5,FALSE)</f>
        <v>3.2551233017094207E-2</v>
      </c>
      <c r="AN5" s="5">
        <f t="shared" ref="AN5" si="139">_xlfn.POISSON.DIST(5,K5,FALSE) * _xlfn.POISSON.DIST(1,L5,FALSE)</f>
        <v>1.3134798528200339E-2</v>
      </c>
      <c r="AO5" s="5">
        <f t="shared" ref="AO5" si="140">_xlfn.POISSON.DIST(5,K5,FALSE) * _xlfn.POISSON.DIST(2,L5,FALSE)</f>
        <v>2.6500214644067971E-3</v>
      </c>
      <c r="AP5" s="5">
        <f t="shared" ref="AP5" si="141">_xlfn.POISSON.DIST(5,K5,FALSE) * _xlfn.POISSON.DIST(3,L5,FALSE)</f>
        <v>3.5643809060536077E-4</v>
      </c>
      <c r="AQ5" s="5">
        <f t="shared" ref="AQ5" si="142">_xlfn.POISSON.DIST(5,K5,FALSE) * _xlfn.POISSON.DIST(4,L5,FALSE)</f>
        <v>3.5956721711733811E-5</v>
      </c>
      <c r="AR5" s="5">
        <f t="shared" ref="AR5" si="143">_xlfn.POISSON.DIST(0,K5,FALSE) * _xlfn.POISSON.DIST(5,L5,FALSE)</f>
        <v>6.4748920574990124E-6</v>
      </c>
      <c r="AS5" s="5">
        <f t="shared" ref="AS5" si="144">_xlfn.POISSON.DIST(1,K5,FALSE) * _xlfn.POISSON.DIST(5,L5,FALSE)</f>
        <v>1.4366649173014528E-5</v>
      </c>
      <c r="AT5" s="5">
        <f t="shared" ref="AT5" si="145">_xlfn.POISSON.DIST(2,K5,FALSE) * _xlfn.POISSON.DIST(5,L5,FALSE)</f>
        <v>1.5938536629458743E-5</v>
      </c>
      <c r="AU5" s="5">
        <f t="shared" ref="AU5" si="146">_xlfn.POISSON.DIST(3,K5,FALSE) * _xlfn.POISSON.DIST(5,L5,FALSE)</f>
        <v>1.1788271889489082E-5</v>
      </c>
      <c r="AV5" s="5">
        <f t="shared" ref="AV5" si="147">_xlfn.POISSON.DIST(4,K5,FALSE) * _xlfn.POISSON.DIST(5,L5,FALSE)</f>
        <v>6.53902663891724E-6</v>
      </c>
      <c r="AW5" s="5">
        <f t="shared" ref="AW5" si="148">_xlfn.POISSON.DIST(6,K5,FALSE) * _xlfn.POISSON.DIST(6,L5,FALSE)</f>
        <v>7.2167636272604152E-8</v>
      </c>
      <c r="AX5" s="5">
        <f t="shared" ref="AX5" si="149">_xlfn.POISSON.DIST(6,K5,FALSE) * _xlfn.POISSON.DIST(0,L5,FALSE)</f>
        <v>1.2037578921592981E-2</v>
      </c>
      <c r="AY5" s="5">
        <f t="shared" ref="AY5" si="150">_xlfn.POISSON.DIST(6,K5,FALSE) * _xlfn.POISSON.DIST(1,L5,FALSE)</f>
        <v>4.8573021433444066E-3</v>
      </c>
      <c r="AZ5" s="5">
        <f t="shared" ref="AZ5" si="151">_xlfn.POISSON.DIST(6,K5,FALSE) * _xlfn.POISSON.DIST(2,L5,FALSE)</f>
        <v>9.7998876125399278E-4</v>
      </c>
      <c r="BA5" s="5">
        <f t="shared" ref="BA5" si="152">_xlfn.POISSON.DIST(6,K5,FALSE) * _xlfn.POISSON.DIST(3,L5,FALSE)</f>
        <v>1.3181226173738839E-4</v>
      </c>
      <c r="BB5" s="5">
        <f t="shared" ref="BB5" si="153">_xlfn.POISSON.DIST(6,K5,FALSE) * _xlfn.POISSON.DIST(4,L5,FALSE)</f>
        <v>1.3296942550208496E-5</v>
      </c>
      <c r="BC5" s="5">
        <f t="shared" ref="BC5" si="154">_xlfn.POISSON.DIST(6,K5,FALSE) * _xlfn.POISSON.DIST(5,L5,FALSE)</f>
        <v>1.0730939829303832E-6</v>
      </c>
      <c r="BD5" s="5">
        <f t="shared" ref="BD5" si="155">_xlfn.POISSON.DIST(0,K5,FALSE) * _xlfn.POISSON.DIST(6,L5,FALSE)</f>
        <v>4.3544895632899725E-7</v>
      </c>
      <c r="BE5" s="5">
        <f t="shared" ref="BE5" si="156">_xlfn.POISSON.DIST(1,K5,FALSE) * _xlfn.POISSON.DIST(6,L5,FALSE)</f>
        <v>9.6618481555821402E-7</v>
      </c>
      <c r="BF5" s="5">
        <f t="shared" ref="BF5" si="157">_xlfn.POISSON.DIST(2,K5,FALSE) * _xlfn.POISSON.DIST(6,L5,FALSE)</f>
        <v>1.0718972732018185E-6</v>
      </c>
      <c r="BG5" s="5">
        <f t="shared" ref="BG5" si="158">_xlfn.POISSON.DIST(3,K5,FALSE) * _xlfn.POISSON.DIST(6,L5,FALSE)</f>
        <v>7.9278397934918178E-7</v>
      </c>
      <c r="BH5" s="5">
        <f t="shared" ref="BH5" si="159">_xlfn.POISSON.DIST(4,K5,FALSE) * _xlfn.POISSON.DIST(6,L5,FALSE)</f>
        <v>4.3976213040126922E-7</v>
      </c>
      <c r="BI5" s="5">
        <f t="shared" ref="BI5" si="160">_xlfn.POISSON.DIST(5,K5,FALSE) * _xlfn.POISSON.DIST(6,L5,FALSE)</f>
        <v>1.9515099837796669E-7</v>
      </c>
      <c r="BJ5" s="8">
        <f t="shared" ref="BJ5" si="161">SUM(N5,Q5,T5,W5,X5,Y5,AD5,AE5,AF5,AG5,AM5,AN5,AO5,AP5,AQ5,AX5,AY5,AZ5,BA5,BB5,BC5)</f>
        <v>0.78493389532455116</v>
      </c>
      <c r="BK5" s="8">
        <f t="shared" ref="BK5" si="162">SUM(M5,P5,S5,V5,AC5,AL5,AY5)</f>
        <v>0.15860773882371337</v>
      </c>
      <c r="BL5" s="8">
        <f t="shared" ref="BL5" si="163">SUM(O5,R5,U5,AA5,AB5,AH5,AI5,AJ5,AK5,AR5,AS5,AT5,AU5,AV5,BD5,BE5,BF5,BG5,BH5,BI5)</f>
        <v>5.2724841961439499E-2</v>
      </c>
      <c r="BM5" s="8">
        <f t="shared" ref="BM5" si="164">SUM(S5:BI5)</f>
        <v>0.4793677913390253</v>
      </c>
      <c r="BN5" s="8">
        <f t="shared" ref="BN5" si="165">SUM(M5:R5)</f>
        <v>0.51283679069301891</v>
      </c>
    </row>
    <row r="6" spans="1:88" x14ac:dyDescent="0.25">
      <c r="A6" t="s">
        <v>28</v>
      </c>
      <c r="B6" t="s">
        <v>842</v>
      </c>
      <c r="C6" t="s">
        <v>767</v>
      </c>
      <c r="D6" s="11">
        <v>44722</v>
      </c>
      <c r="E6" s="1">
        <f>VLOOKUP(A6,home!$A$2:$E$670,3,FALSE)</f>
        <v>1.3611111111111101</v>
      </c>
      <c r="F6">
        <f>VLOOKUP(B6,home!$B$2:$E$670,3,FALSE)</f>
        <v>1.1000000000000001</v>
      </c>
      <c r="G6">
        <f>VLOOKUP(C6,away!$B$2:$E$670,4,FALSE)</f>
        <v>1.3170999999999999</v>
      </c>
      <c r="H6">
        <f>VLOOKUP(A6,away!$A$2:$E$670,3,FALSE)</f>
        <v>1.127</v>
      </c>
      <c r="I6">
        <f>VLOOKUP(C6,away!$B$2:$E$670,3,FALSE)</f>
        <v>1.1368</v>
      </c>
      <c r="J6">
        <f>VLOOKUP(B6,home!$B$2:$E$670,4,FALSE)</f>
        <v>1.07</v>
      </c>
      <c r="K6" s="3">
        <f t="shared" ref="K6" si="166">E6*F6*G6</f>
        <v>1.9719913888888874</v>
      </c>
      <c r="L6" s="3">
        <f t="shared" ref="L6" si="167">H6*I6*J6</f>
        <v>1.3708557520000002</v>
      </c>
      <c r="M6" s="5">
        <f t="shared" si="2"/>
        <v>3.5336207203809818E-2</v>
      </c>
      <c r="N6" s="5">
        <f t="shared" ref="N6" si="168">_xlfn.POISSON.DIST(1,K6,FALSE) * _xlfn.POISSON.DIST(0,L6,FALSE)</f>
        <v>6.968269632190642E-2</v>
      </c>
      <c r="O6" s="5">
        <f t="shared" ref="O6" si="169">_xlfn.POISSON.DIST(0,K6,FALSE) * _xlfn.POISSON.DIST(1,L6,FALSE)</f>
        <v>4.8440842899206533E-2</v>
      </c>
      <c r="P6" s="5">
        <f t="shared" ref="P6" si="170">_xlfn.POISSON.DIST(1,K6,FALSE) * _xlfn.POISSON.DIST(1,L6,FALSE)</f>
        <v>9.5524925067754687E-2</v>
      </c>
      <c r="Q6" s="5">
        <f t="shared" ref="Q6" si="171">_xlfn.POISSON.DIST(2,K6,FALSE) * _xlfn.POISSON.DIST(0,L6,FALSE)</f>
        <v>6.8706838550679425E-2</v>
      </c>
      <c r="R6" s="5">
        <f t="shared" ref="R6" si="172">_xlfn.POISSON.DIST(0,K6,FALSE) * _xlfn.POISSON.DIST(2,L6,FALSE)</f>
        <v>3.3202704060052823E-2</v>
      </c>
      <c r="S6" s="5">
        <f t="shared" ref="S6" si="173">_xlfn.POISSON.DIST(2,K6,FALSE) * _xlfn.POISSON.DIST(2,L6,FALSE)</f>
        <v>6.4558508335158318E-2</v>
      </c>
      <c r="T6" s="5">
        <f t="shared" ref="T6" si="174">_xlfn.POISSON.DIST(2,K6,FALSE) * _xlfn.POISSON.DIST(1,L6,FALSE)</f>
        <v>9.4187164828934258E-2</v>
      </c>
      <c r="U6" s="5">
        <f t="shared" ref="U6" si="175">_xlfn.POISSON.DIST(1,K6,FALSE) * _xlfn.POISSON.DIST(2,L6,FALSE)</f>
        <v>6.5475446494250258E-2</v>
      </c>
      <c r="V6" s="5">
        <f t="shared" ref="V6" si="176">_xlfn.POISSON.DIST(3,K6,FALSE) * _xlfn.POISSON.DIST(3,L6,FALSE)</f>
        <v>1.9391336847446004E-2</v>
      </c>
      <c r="W6" s="5">
        <f t="shared" ref="W6" si="177">_xlfn.POISSON.DIST(3,K6,FALSE) * _xlfn.POISSON.DIST(0,L6,FALSE)</f>
        <v>4.5163097993239636E-2</v>
      </c>
      <c r="X6" s="5">
        <f t="shared" ref="X6" si="178">_xlfn.POISSON.DIST(3,K6,FALSE) * _xlfn.POISSON.DIST(1,L6,FALSE)</f>
        <v>6.1912092662172222E-2</v>
      </c>
      <c r="Y6" s="5">
        <f t="shared" ref="Y6" si="179">_xlfn.POISSON.DIST(3,K6,FALSE) * _xlfn.POISSON.DIST(2,L6,FALSE)</f>
        <v>4.2436274172147903E-2</v>
      </c>
      <c r="Z6" s="5">
        <f t="shared" ref="Z6" si="180">_xlfn.POISSON.DIST(0,K6,FALSE) * _xlfn.POISSON.DIST(3,L6,FALSE)</f>
        <v>1.5172039280892393E-2</v>
      </c>
      <c r="AA6" s="5">
        <f t="shared" ref="AA6" si="181">_xlfn.POISSON.DIST(1,K6,FALSE) * _xlfn.POISSON.DIST(3,L6,FALSE)</f>
        <v>2.9919130813803745E-2</v>
      </c>
      <c r="AB6" s="5">
        <f t="shared" ref="AB6" si="182">_xlfn.POISSON.DIST(2,K6,FALSE) * _xlfn.POISSON.DIST(3,L6,FALSE)</f>
        <v>2.9500134163930589E-2</v>
      </c>
      <c r="AC6" s="5">
        <f t="shared" ref="AC6" si="183">_xlfn.POISSON.DIST(4,K6,FALSE) * _xlfn.POISSON.DIST(4,L6,FALSE)</f>
        <v>3.2763066304625811E-3</v>
      </c>
      <c r="AD6" s="5">
        <f t="shared" ref="AD6" si="184">_xlfn.POISSON.DIST(4,K6,FALSE) * _xlfn.POISSON.DIST(0,L6,FALSE)</f>
        <v>2.2265310084553375E-2</v>
      </c>
      <c r="AE6" s="5">
        <f t="shared" ref="AE6" si="185">_xlfn.POISSON.DIST(4,K6,FALSE) * _xlfn.POISSON.DIST(1,L6,FALSE)</f>
        <v>3.0522528399473607E-2</v>
      </c>
      <c r="AF6" s="5">
        <f t="shared" ref="AF6" si="186">_xlfn.POISSON.DIST(4,K6,FALSE) * _xlfn.POISSON.DIST(2,L6,FALSE)</f>
        <v>2.0920991811000877E-2</v>
      </c>
      <c r="AG6" s="5">
        <f t="shared" ref="AG6" si="187">_xlfn.POISSON.DIST(4,K6,FALSE) * _xlfn.POISSON.DIST(3,L6,FALSE)</f>
        <v>9.5598873205518207E-3</v>
      </c>
      <c r="AH6" s="5">
        <f t="shared" ref="AH6" si="188">_xlfn.POISSON.DIST(0,K6,FALSE) * _xlfn.POISSON.DIST(4,L6,FALSE)</f>
        <v>5.1996693294453179E-3</v>
      </c>
      <c r="AI6" s="5">
        <f t="shared" ref="AI6" si="189">_xlfn.POISSON.DIST(1,K6,FALSE) * _xlfn.POISSON.DIST(4,L6,FALSE)</f>
        <v>1.0253703142735821E-2</v>
      </c>
      <c r="AJ6" s="5">
        <f t="shared" ref="AJ6" si="190">_xlfn.POISSON.DIST(2,K6,FALSE) * _xlfn.POISSON.DIST(4,L6,FALSE)</f>
        <v>1.0110107150848984E-2</v>
      </c>
      <c r="AK6" s="5">
        <f t="shared" ref="AK6" si="191">_xlfn.POISSON.DIST(3,K6,FALSE) * _xlfn.POISSON.DIST(4,L6,FALSE)</f>
        <v>6.6456814140727219E-3</v>
      </c>
      <c r="AL6" s="5">
        <f t="shared" ref="AL6" si="192">_xlfn.POISSON.DIST(5,K6,FALSE) * _xlfn.POISSON.DIST(5,L6,FALSE)</f>
        <v>3.5427565111196516E-4</v>
      </c>
      <c r="AM6" s="5">
        <f t="shared" ref="AM6" si="193">_xlfn.POISSON.DIST(5,K6,FALSE) * _xlfn.POISSON.DIST(0,L6,FALSE)</f>
        <v>8.781399951536038E-3</v>
      </c>
      <c r="AN6" s="5">
        <f t="shared" ref="AN6" si="194">_xlfn.POISSON.DIST(5,K6,FALSE) * _xlfn.POISSON.DIST(1,L6,FALSE)</f>
        <v>1.2038032634175702E-2</v>
      </c>
      <c r="AO6" s="5">
        <f t="shared" ref="AO6" si="195">_xlfn.POISSON.DIST(5,K6,FALSE) * _xlfn.POISSON.DIST(2,L6,FALSE)</f>
        <v>8.2512031396617374E-3</v>
      </c>
      <c r="AP6" s="5">
        <f t="shared" ref="AP6" si="196">_xlfn.POISSON.DIST(5,K6,FALSE) * _xlfn.POISSON.DIST(3,L6,FALSE)</f>
        <v>3.7704030949752524E-3</v>
      </c>
      <c r="AQ6" s="5">
        <f t="shared" ref="AQ6" si="197">_xlfn.POISSON.DIST(5,K6,FALSE) * _xlfn.POISSON.DIST(4,L6,FALSE)</f>
        <v>1.2921696925263561E-3</v>
      </c>
      <c r="AR6" s="5">
        <f t="shared" ref="AR6" si="198">_xlfn.POISSON.DIST(0,K6,FALSE) * _xlfn.POISSON.DIST(5,L6,FALSE)</f>
        <v>1.4255993217536188E-3</v>
      </c>
      <c r="AS6" s="5">
        <f t="shared" ref="AS6" si="199">_xlfn.POISSON.DIST(1,K6,FALSE) * _xlfn.POISSON.DIST(5,L6,FALSE)</f>
        <v>2.8112695865039746E-3</v>
      </c>
      <c r="AT6" s="5">
        <f t="shared" ref="AT6" si="200">_xlfn.POISSON.DIST(2,K6,FALSE) * _xlfn.POISSON.DIST(5,L6,FALSE)</f>
        <v>2.7718997082155313E-3</v>
      </c>
      <c r="AU6" s="5">
        <f t="shared" ref="AU6" si="201">_xlfn.POISSON.DIST(3,K6,FALSE) * _xlfn.POISSON.DIST(5,L6,FALSE)</f>
        <v>1.822054118488216E-3</v>
      </c>
      <c r="AV6" s="5">
        <f t="shared" ref="AV6" si="202">_xlfn.POISSON.DIST(4,K6,FALSE) * _xlfn.POISSON.DIST(5,L6,FALSE)</f>
        <v>8.9826875793707316E-4</v>
      </c>
      <c r="AW6" s="5">
        <f t="shared" ref="AW6" si="203">_xlfn.POISSON.DIST(6,K6,FALSE) * _xlfn.POISSON.DIST(6,L6,FALSE)</f>
        <v>2.6603303982393371E-5</v>
      </c>
      <c r="AX6" s="5">
        <f t="shared" ref="AX6" si="204">_xlfn.POISSON.DIST(6,K6,FALSE) * _xlfn.POISSON.DIST(0,L6,FALSE)</f>
        <v>2.8861408478030597E-3</v>
      </c>
      <c r="AY6" s="5">
        <f t="shared" ref="AY6" si="205">_xlfn.POISSON.DIST(6,K6,FALSE) * _xlfn.POISSON.DIST(1,L6,FALSE)</f>
        <v>3.9564827822929811E-3</v>
      </c>
      <c r="AZ6" s="5">
        <f t="shared" ref="AZ6" si="206">_xlfn.POISSON.DIST(6,K6,FALSE) * _xlfn.POISSON.DIST(2,L6,FALSE)</f>
        <v>2.7118835898976494E-3</v>
      </c>
      <c r="BA6" s="5">
        <f t="shared" ref="BA6" si="207">_xlfn.POISSON.DIST(6,K6,FALSE) * _xlfn.POISSON.DIST(3,L6,FALSE)</f>
        <v>1.2392004059885344E-3</v>
      </c>
      <c r="BB6" s="5">
        <f t="shared" ref="BB6" si="208">_xlfn.POISSON.DIST(6,K6,FALSE) * _xlfn.POISSON.DIST(4,L6,FALSE)</f>
        <v>4.2469125110752918E-4</v>
      </c>
      <c r="BC6" s="5">
        <f t="shared" ref="BC6" si="209">_xlfn.POISSON.DIST(6,K6,FALSE) * _xlfn.POISSON.DIST(5,L6,FALSE)</f>
        <v>1.164380888809665E-4</v>
      </c>
      <c r="BD6" s="5">
        <f t="shared" ref="BD6" si="210">_xlfn.POISSON.DIST(0,K6,FALSE) * _xlfn.POISSON.DIST(6,L6,FALSE)</f>
        <v>3.2571517171220795E-4</v>
      </c>
      <c r="BE6" s="5">
        <f t="shared" ref="BE6" si="211">_xlfn.POISSON.DIST(1,K6,FALSE) * _xlfn.POISSON.DIST(6,L6,FALSE)</f>
        <v>6.4230751384693934E-4</v>
      </c>
      <c r="BF6" s="5">
        <f t="shared" ref="BF6" si="212">_xlfn.POISSON.DIST(2,K6,FALSE) * _xlfn.POISSON.DIST(6,L6,FALSE)</f>
        <v>6.3331244316239732E-4</v>
      </c>
      <c r="BG6" s="5">
        <f t="shared" ref="BG6" si="213">_xlfn.POISSON.DIST(3,K6,FALSE) * _xlfn.POISSON.DIST(6,L6,FALSE)</f>
        <v>4.1629556146414353E-4</v>
      </c>
      <c r="BH6" s="5">
        <f t="shared" ref="BH6" si="214">_xlfn.POISSON.DIST(4,K6,FALSE) * _xlfn.POISSON.DIST(6,L6,FALSE)</f>
        <v>2.052328156099888E-4</v>
      </c>
      <c r="BI6" s="5">
        <f t="shared" ref="BI6" si="215">_xlfn.POISSON.DIST(5,K6,FALSE) * _xlfn.POISSON.DIST(6,L6,FALSE)</f>
        <v>8.0943469020063795E-5</v>
      </c>
      <c r="BJ6" s="8">
        <f t="shared" ref="BJ6" si="216">SUM(N6,Q6,T6,W6,X6,Y6,AD6,AE6,AF6,AG6,AM6,AN6,AO6,AP6,AQ6,AX6,AY6,AZ6,BA6,BB6,BC6)</f>
        <v>0.51082492762350529</v>
      </c>
      <c r="BK6" s="8">
        <f t="shared" ref="BK6" si="217">SUM(M6,P6,S6,V6,AC6,AL6,AY6)</f>
        <v>0.22239804251803638</v>
      </c>
      <c r="BL6" s="8">
        <f t="shared" ref="BL6" si="218">SUM(O6,R6,U6,AA6,AB6,AH6,AI6,AJ6,AK6,AR6,AS6,AT6,AU6,AV6,BD6,BE6,BF6,BG6,BH6,BI6)</f>
        <v>0.25078031793606093</v>
      </c>
      <c r="BM6" s="8">
        <f t="shared" ref="BM6" si="219">SUM(S6:BI6)</f>
        <v>0.64435123377677495</v>
      </c>
      <c r="BN6" s="8">
        <f t="shared" ref="BN6" si="220">SUM(M6:R6)</f>
        <v>0.35089421410340971</v>
      </c>
    </row>
    <row r="7" spans="1:88" x14ac:dyDescent="0.25">
      <c r="A7" t="s">
        <v>61</v>
      </c>
      <c r="B7" t="s">
        <v>622</v>
      </c>
      <c r="C7" t="s">
        <v>305</v>
      </c>
      <c r="D7" t="s">
        <v>843</v>
      </c>
      <c r="E7" s="1">
        <f>VLOOKUP(A7,home!$A$2:$E$670,3,FALSE)</f>
        <v>1.46835443037975</v>
      </c>
      <c r="F7">
        <f>VLOOKUP(B7,home!$B$2:$E$670,3,FALSE)</f>
        <v>1.3389</v>
      </c>
      <c r="G7">
        <f>VLOOKUP(C7,away!$B$2:$E$670,4,FALSE)</f>
        <v>0.4153</v>
      </c>
      <c r="H7">
        <f>VLOOKUP(A7,away!$A$2:$E$670,3,FALSE)</f>
        <v>1.1493</v>
      </c>
      <c r="I7">
        <f>VLOOKUP(C7,away!$B$2:$E$670,3,FALSE)</f>
        <v>1.9577</v>
      </c>
      <c r="J7">
        <f>VLOOKUP(B7,home!$B$2:$E$670,4,FALSE)</f>
        <v>0.7238</v>
      </c>
      <c r="K7" s="3">
        <f t="shared" ref="K7" si="221">E7*F7*G7</f>
        <v>0.8164713888607612</v>
      </c>
      <c r="L7" s="3">
        <f t="shared" ref="L7" si="222">H7*I7*J7</f>
        <v>1.6285388607179998</v>
      </c>
      <c r="M7" s="5">
        <f t="shared" si="2"/>
        <v>8.6725245999936265E-2</v>
      </c>
      <c r="N7" s="5">
        <f t="shared" ref="N7" si="223">_xlfn.POISSON.DIST(1,K7,FALSE) * _xlfn.POISSON.DIST(0,L7,FALSE)</f>
        <v>7.0808682050859134E-2</v>
      </c>
      <c r="O7" s="5">
        <f t="shared" ref="O7" si="224">_xlfn.POISSON.DIST(0,K7,FALSE) * _xlfn.POISSON.DIST(1,L7,FALSE)</f>
        <v>0.14123543331622448</v>
      </c>
      <c r="P7" s="5">
        <f t="shared" ref="P7" si="225">_xlfn.POISSON.DIST(1,K7,FALSE) * _xlfn.POISSON.DIST(1,L7,FALSE)</f>
        <v>0.11531469039604922</v>
      </c>
      <c r="Q7" s="5">
        <f t="shared" ref="Q7" si="226">_xlfn.POISSON.DIST(2,K7,FALSE) * _xlfn.POISSON.DIST(0,L7,FALSE)</f>
        <v>2.8906631488732501E-2</v>
      </c>
      <c r="R7" s="5">
        <f t="shared" ref="R7" si="227">_xlfn.POISSON.DIST(0,K7,FALSE) * _xlfn.POISSON.DIST(2,L7,FALSE)</f>
        <v>0.11500369583290865</v>
      </c>
      <c r="S7" s="5">
        <f t="shared" ref="S7" si="228">_xlfn.POISSON.DIST(2,K7,FALSE) * _xlfn.POISSON.DIST(2,L7,FALSE)</f>
        <v>3.833219977590626E-2</v>
      </c>
      <c r="T7" s="5">
        <f t="shared" ref="T7" si="229">_xlfn.POISSON.DIST(2,K7,FALSE) * _xlfn.POISSON.DIST(1,L7,FALSE)</f>
        <v>4.7075572711855487E-2</v>
      </c>
      <c r="U7" s="5">
        <f t="shared" ref="U7" si="230">_xlfn.POISSON.DIST(1,K7,FALSE) * _xlfn.POISSON.DIST(2,L7,FALSE)</f>
        <v>9.3897227260815452E-2</v>
      </c>
      <c r="V7" s="5">
        <f t="shared" ref="V7" si="231">_xlfn.POISSON.DIST(3,K7,FALSE) * _xlfn.POISSON.DIST(3,L7,FALSE)</f>
        <v>5.6631795407986706E-3</v>
      </c>
      <c r="W7" s="5">
        <f t="shared" ref="W7" si="232">_xlfn.POISSON.DIST(3,K7,FALSE) * _xlfn.POISSON.DIST(0,L7,FALSE)</f>
        <v>7.8671458529638791E-3</v>
      </c>
      <c r="X7" s="5">
        <f t="shared" ref="X7" si="233">_xlfn.POISSON.DIST(3,K7,FALSE) * _xlfn.POISSON.DIST(1,L7,FALSE)</f>
        <v>1.2811952744488134E-2</v>
      </c>
      <c r="Y7" s="5">
        <f t="shared" ref="Y7" si="234">_xlfn.POISSON.DIST(3,K7,FALSE) * _xlfn.POISSON.DIST(2,L7,FALSE)</f>
        <v>1.043238146304078E-2</v>
      </c>
      <c r="Z7" s="5">
        <f t="shared" ref="Z7" si="235">_xlfn.POISSON.DIST(0,K7,FALSE) * _xlfn.POISSON.DIST(3,L7,FALSE)</f>
        <v>6.2429329263361477E-2</v>
      </c>
      <c r="AA7" s="5">
        <f t="shared" ref="AA7" si="236">_xlfn.POISSON.DIST(1,K7,FALSE) * _xlfn.POISSON.DIST(3,L7,FALSE)</f>
        <v>5.0971761169302507E-2</v>
      </c>
      <c r="AB7" s="5">
        <f t="shared" ref="AB7" si="237">_xlfn.POISSON.DIST(2,K7,FALSE) * _xlfn.POISSON.DIST(3,L7,FALSE)</f>
        <v>2.0808492317289717E-2</v>
      </c>
      <c r="AC7" s="5">
        <f t="shared" ref="AC7" si="238">_xlfn.POISSON.DIST(4,K7,FALSE) * _xlfn.POISSON.DIST(4,L7,FALSE)</f>
        <v>4.7062982344042492E-4</v>
      </c>
      <c r="AD7" s="5">
        <f t="shared" ref="AD7" si="239">_xlfn.POISSON.DIST(4,K7,FALSE) * _xlfn.POISSON.DIST(0,L7,FALSE)</f>
        <v>1.6058248752348989E-3</v>
      </c>
      <c r="AE7" s="5">
        <f t="shared" ref="AE7" si="240">_xlfn.POISSON.DIST(4,K7,FALSE) * _xlfn.POISSON.DIST(1,L7,FALSE)</f>
        <v>2.6151482128276664E-3</v>
      </c>
      <c r="AF7" s="5">
        <f t="shared" ref="AF7" si="241">_xlfn.POISSON.DIST(4,K7,FALSE) * _xlfn.POISSON.DIST(2,L7,FALSE)</f>
        <v>2.1294352455635411E-3</v>
      </c>
      <c r="AG7" s="5">
        <f t="shared" ref="AG7" si="242">_xlfn.POISSON.DIST(4,K7,FALSE) * _xlfn.POISSON.DIST(3,L7,FALSE)</f>
        <v>1.1559560162609345E-3</v>
      </c>
      <c r="AH7" s="5">
        <f t="shared" ref="AH7" si="243">_xlfn.POISSON.DIST(0,K7,FALSE) * _xlfn.POISSON.DIST(4,L7,FALSE)</f>
        <v>2.5417147188485891E-2</v>
      </c>
      <c r="AI7" s="5">
        <f t="shared" ref="AI7" si="244">_xlfn.POISSON.DIST(1,K7,FALSE) * _xlfn.POISSON.DIST(4,L7,FALSE)</f>
        <v>2.0752373465861465E-2</v>
      </c>
      <c r="AJ7" s="5">
        <f t="shared" ref="AJ7" si="245">_xlfn.POISSON.DIST(2,K7,FALSE) * _xlfn.POISSON.DIST(4,L7,FALSE)</f>
        <v>8.4718595929145595E-3</v>
      </c>
      <c r="AK7" s="5">
        <f t="shared" ref="AK7" si="246">_xlfn.POISSON.DIST(3,K7,FALSE) * _xlfn.POISSON.DIST(4,L7,FALSE)</f>
        <v>2.3056769893534377E-3</v>
      </c>
      <c r="AL7" s="5">
        <f t="shared" ref="AL7" si="247">_xlfn.POISSON.DIST(5,K7,FALSE) * _xlfn.POISSON.DIST(5,L7,FALSE)</f>
        <v>2.503101917115104E-5</v>
      </c>
      <c r="AM7" s="5">
        <f t="shared" ref="AM7" si="248">_xlfn.POISSON.DIST(5,K7,FALSE) * _xlfn.POISSON.DIST(0,L7,FALSE)</f>
        <v>2.622220132300394E-4</v>
      </c>
      <c r="AN7" s="5">
        <f t="shared" ref="AN7" si="249">_xlfn.POISSON.DIST(5,K7,FALSE) * _xlfn.POISSON.DIST(1,L7,FALSE)</f>
        <v>4.2703873868082866E-4</v>
      </c>
      <c r="AO7" s="5">
        <f t="shared" ref="AO7" si="250">_xlfn.POISSON.DIST(5,K7,FALSE) * _xlfn.POISSON.DIST(2,L7,FALSE)</f>
        <v>3.477245904868642E-4</v>
      </c>
      <c r="AP7" s="5">
        <f t="shared" ref="AP7" si="251">_xlfn.POISSON.DIST(5,K7,FALSE) * _xlfn.POISSON.DIST(3,L7,FALSE)</f>
        <v>1.8876100281170363E-4</v>
      </c>
      <c r="AQ7" s="5">
        <f t="shared" ref="AQ7" si="252">_xlfn.POISSON.DIST(5,K7,FALSE) * _xlfn.POISSON.DIST(4,L7,FALSE)</f>
        <v>7.6851157116739744E-5</v>
      </c>
      <c r="AR7" s="5">
        <f t="shared" ref="AR7" si="253">_xlfn.POISSON.DIST(0,K7,FALSE) * _xlfn.POISSON.DIST(5,L7,FALSE)</f>
        <v>8.2785623850076973E-3</v>
      </c>
      <c r="AS7" s="5">
        <f t="shared" ref="AS7" si="254">_xlfn.POISSON.DIST(1,K7,FALSE) * _xlfn.POISSON.DIST(5,L7,FALSE)</f>
        <v>6.7592093282576897E-3</v>
      </c>
      <c r="AT7" s="5">
        <f t="shared" ref="AT7" si="255">_xlfn.POISSON.DIST(2,K7,FALSE) * _xlfn.POISSON.DIST(5,L7,FALSE)</f>
        <v>2.7593505139215839E-3</v>
      </c>
      <c r="AU7" s="5">
        <f t="shared" ref="AU7" si="256">_xlfn.POISSON.DIST(3,K7,FALSE) * _xlfn.POISSON.DIST(5,L7,FALSE)</f>
        <v>7.5097691548507033E-4</v>
      </c>
      <c r="AV7" s="5">
        <f t="shared" ref="AV7" si="257">_xlfn.POISSON.DIST(4,K7,FALSE) * _xlfn.POISSON.DIST(5,L7,FALSE)</f>
        <v>1.5328779129711643E-4</v>
      </c>
      <c r="AW7" s="5">
        <f t="shared" ref="AW7" si="258">_xlfn.POISSON.DIST(6,K7,FALSE) * _xlfn.POISSON.DIST(6,L7,FALSE)</f>
        <v>9.2451748454377959E-7</v>
      </c>
      <c r="AX7" s="5">
        <f t="shared" ref="AX7" si="259">_xlfn.POISSON.DIST(6,K7,FALSE) * _xlfn.POISSON.DIST(0,L7,FALSE)</f>
        <v>3.5682795221965841E-5</v>
      </c>
      <c r="AY7" s="5">
        <f t="shared" ref="AY7" si="260">_xlfn.POISSON.DIST(6,K7,FALSE) * _xlfn.POISSON.DIST(1,L7,FALSE)</f>
        <v>5.8110818678013935E-5</v>
      </c>
      <c r="AZ7" s="5">
        <f t="shared" ref="AZ7" si="261">_xlfn.POISSON.DIST(6,K7,FALSE) * _xlfn.POISSON.DIST(2,L7,FALSE)</f>
        <v>4.7317863222641548E-5</v>
      </c>
      <c r="BA7" s="5">
        <f t="shared" ref="BA7" si="262">_xlfn.POISSON.DIST(6,K7,FALSE) * _xlfn.POISSON.DIST(3,L7,FALSE)</f>
        <v>2.5686326354736937E-5</v>
      </c>
      <c r="BB7" s="5">
        <f t="shared" ref="BB7" si="263">_xlfn.POISSON.DIST(6,K7,FALSE) * _xlfn.POISSON.DIST(4,L7,FALSE)</f>
        <v>1.0457795164443505E-5</v>
      </c>
      <c r="BC7" s="5">
        <f t="shared" ref="BC7" si="264">_xlfn.POISSON.DIST(6,K7,FALSE) * _xlfn.POISSON.DIST(5,L7,FALSE)</f>
        <v>3.4061851645450031E-6</v>
      </c>
      <c r="BD7" s="5">
        <f t="shared" ref="BD7" si="265">_xlfn.POISSON.DIST(0,K7,FALSE) * _xlfn.POISSON.DIST(6,L7,FALSE)</f>
        <v>2.2469934258105562E-3</v>
      </c>
      <c r="BE7" s="5">
        <f t="shared" ref="BE7" si="266">_xlfn.POISSON.DIST(1,K7,FALSE) * _xlfn.POISSON.DIST(6,L7,FALSE)</f>
        <v>1.8346058431325443E-3</v>
      </c>
      <c r="BF7" s="5">
        <f t="shared" ref="BF7" si="267">_xlfn.POISSON.DIST(2,K7,FALSE) * _xlfn.POISSON.DIST(6,L7,FALSE)</f>
        <v>7.4895159037724804E-4</v>
      </c>
      <c r="BG7" s="5">
        <f t="shared" ref="BG7" si="268">_xlfn.POISSON.DIST(3,K7,FALSE) * _xlfn.POISSON.DIST(6,L7,FALSE)</f>
        <v>2.0383251506159587E-4</v>
      </c>
      <c r="BH7" s="5">
        <f t="shared" ref="BH7" si="269">_xlfn.POISSON.DIST(4,K7,FALSE) * _xlfn.POISSON.DIST(6,L7,FALSE)</f>
        <v>4.1605854166830798E-5</v>
      </c>
      <c r="BI7" s="5">
        <f t="shared" ref="BI7" si="270">_xlfn.POISSON.DIST(5,K7,FALSE) * _xlfn.POISSON.DIST(6,L7,FALSE)</f>
        <v>6.7939979072661282E-6</v>
      </c>
      <c r="BJ7" s="8">
        <f t="shared" ref="BJ7" si="271">SUM(N7,Q7,T7,W7,X7,Y7,AD7,AE7,AF7,AG7,AM7,AN7,AO7,AP7,AQ7,AX7,AY7,AZ7,BA7,BB7,BC7)</f>
        <v>0.1868919899479595</v>
      </c>
      <c r="BK7" s="8">
        <f t="shared" ref="BK7" si="272">SUM(M7,P7,S7,V7,AC7,AL7,AY7)</f>
        <v>0.24658908737398003</v>
      </c>
      <c r="BL7" s="8">
        <f t="shared" ref="BL7" si="273">SUM(O7,R7,U7,AA7,AB7,AH7,AI7,AJ7,AK7,AR7,AS7,AT7,AU7,AV7,BD7,BE7,BF7,BG7,BH7,BI7)</f>
        <v>0.50264783729358131</v>
      </c>
      <c r="BM7" s="8">
        <f t="shared" ref="BM7" si="274">SUM(S7:BI7)</f>
        <v>0.4405066784929787</v>
      </c>
      <c r="BN7" s="8">
        <f t="shared" ref="BN7" si="275">SUM(M7:R7)</f>
        <v>0.55799437908471039</v>
      </c>
    </row>
    <row r="8" spans="1:88" x14ac:dyDescent="0.25">
      <c r="A8" t="s">
        <v>185</v>
      </c>
      <c r="B8" t="s">
        <v>188</v>
      </c>
      <c r="C8" t="s">
        <v>746</v>
      </c>
      <c r="D8" t="s">
        <v>843</v>
      </c>
      <c r="E8" s="1">
        <f>VLOOKUP(A8,home!$A$2:$E$670,3,FALSE)</f>
        <v>1.78481012658228</v>
      </c>
      <c r="F8">
        <f>VLOOKUP(B8,home!$B$2:$E$670,3,FALSE)</f>
        <v>1.57</v>
      </c>
      <c r="G8">
        <f>VLOOKUP(C8,away!$B$2:$E$678,4,FALSE)</f>
        <v>1.3829</v>
      </c>
      <c r="H8">
        <f>VLOOKUP(A8,away!$A$2:$E$670,3,FALSE)</f>
        <v>1.4127000000000001</v>
      </c>
      <c r="I8">
        <f>VLOOKUP(C8,away!$B$2:$E$679,3,FALSE)</f>
        <v>0.5333</v>
      </c>
      <c r="J8">
        <f>VLOOKUP(B8,home!$B$2:$E$679,4,FALSE)</f>
        <v>1.32</v>
      </c>
      <c r="K8" s="3">
        <f t="shared" ref="K8:K9" si="276">E8*F8*G8</f>
        <v>3.8750958607594974</v>
      </c>
      <c r="L8" s="3">
        <f t="shared" ref="L8:L9" si="277">H8*I8*J8</f>
        <v>0.99447864120000018</v>
      </c>
      <c r="M8" s="5">
        <f t="shared" si="2"/>
        <v>7.6766309845140339E-3</v>
      </c>
      <c r="N8" s="5">
        <f t="shared" ref="N8:N9" si="278">_xlfn.POISSON.DIST(1,K8,FALSE) * _xlfn.POISSON.DIST(0,L8,FALSE)</f>
        <v>2.9747680952668439E-2</v>
      </c>
      <c r="O8" s="5">
        <f t="shared" ref="O8:O9" si="279">_xlfn.POISSON.DIST(0,K8,FALSE) * _xlfn.POISSON.DIST(1,L8,FALSE)</f>
        <v>7.6342455504733349E-3</v>
      </c>
      <c r="P8" s="5">
        <f t="shared" ref="P8:P9" si="280">_xlfn.POISSON.DIST(1,K8,FALSE) * _xlfn.POISSON.DIST(1,L8,FALSE)</f>
        <v>2.9583433332660832E-2</v>
      </c>
      <c r="Q8" s="5">
        <f t="shared" ref="Q8:Q9" si="281">_xlfn.POISSON.DIST(2,K8,FALSE) * _xlfn.POISSON.DIST(0,L8,FALSE)</f>
        <v>5.7637557663439809E-2</v>
      </c>
      <c r="R8" s="5">
        <f t="shared" ref="R8:R9" si="282">_xlfn.POISSON.DIST(0,K8,FALSE) * _xlfn.POISSON.DIST(2,L8,FALSE)</f>
        <v>3.7960470708109342E-3</v>
      </c>
      <c r="S8" s="5">
        <f t="shared" ref="S8:S9" si="283">_xlfn.POISSON.DIST(2,K8,FALSE) * _xlfn.POISSON.DIST(2,L8,FALSE)</f>
        <v>2.8501419747590972E-2</v>
      </c>
      <c r="T8" s="5">
        <f t="shared" ref="T8:T9" si="284">_xlfn.POISSON.DIST(2,K8,FALSE) * _xlfn.POISSON.DIST(1,L8,FALSE)</f>
        <v>5.7319320027224265E-2</v>
      </c>
      <c r="U8" s="5">
        <f t="shared" ref="U8:U9" si="285">_xlfn.POISSON.DIST(1,K8,FALSE) * _xlfn.POISSON.DIST(2,L8,FALSE)</f>
        <v>1.4710046291347667E-2</v>
      </c>
      <c r="V8" s="5">
        <f t="shared" ref="V8:V9" si="286">_xlfn.POISSON.DIST(3,K8,FALSE) * _xlfn.POISSON.DIST(3,L8,FALSE)</f>
        <v>1.2203991462892106E-2</v>
      </c>
      <c r="W8" s="5">
        <f t="shared" ref="W8:W9" si="287">_xlfn.POISSON.DIST(3,K8,FALSE) * _xlfn.POISSON.DIST(0,L8,FALSE)</f>
        <v>7.4450353708627487E-2</v>
      </c>
      <c r="X8" s="5">
        <f t="shared" ref="X8:X9" si="288">_xlfn.POISSON.DIST(3,K8,FALSE) * _xlfn.POISSON.DIST(1,L8,FALSE)</f>
        <v>7.4039286593015244E-2</v>
      </c>
      <c r="Y8" s="5">
        <f t="shared" ref="Y8:Y9" si="289">_xlfn.POISSON.DIST(3,K8,FALSE) * _xlfn.POISSON.DIST(2,L8,FALSE)</f>
        <v>3.6815244563219593E-2</v>
      </c>
      <c r="Z8" s="5">
        <f t="shared" ref="Z8:Z9" si="290">_xlfn.POISSON.DIST(0,K8,FALSE) * _xlfn.POISSON.DIST(3,L8,FALSE)</f>
        <v>1.2583625776370999E-3</v>
      </c>
      <c r="AA8" s="5">
        <f t="shared" ref="AA8:AA9" si="291">_xlfn.POISSON.DIST(1,K8,FALSE) * _xlfn.POISSON.DIST(3,L8,FALSE)</f>
        <v>4.8762756159361773E-3</v>
      </c>
      <c r="AB8" s="5">
        <f t="shared" ref="AB8:AB9" si="292">_xlfn.POISSON.DIST(2,K8,FALSE) * _xlfn.POISSON.DIST(3,L8,FALSE)</f>
        <v>9.4480177276183748E-3</v>
      </c>
      <c r="AC8" s="5">
        <f t="shared" ref="AC8:AC9" si="293">_xlfn.POISSON.DIST(4,K8,FALSE) * _xlfn.POISSON.DIST(4,L8,FALSE)</f>
        <v>2.9394076692231892E-3</v>
      </c>
      <c r="AD8" s="5">
        <f t="shared" ref="AD8:AD9" si="294">_xlfn.POISSON.DIST(4,K8,FALSE) * _xlfn.POISSON.DIST(0,L8,FALSE)</f>
        <v>7.2125564372095732E-2</v>
      </c>
      <c r="AE8" s="5">
        <f t="shared" ref="AE8:AE9" si="295">_xlfn.POISSON.DIST(4,K8,FALSE) * _xlfn.POISSON.DIST(1,L8,FALSE)</f>
        <v>7.1727333252544892E-2</v>
      </c>
      <c r="AF8" s="5">
        <f t="shared" ref="AF8:AF9" si="296">_xlfn.POISSON.DIST(4,K8,FALSE) * _xlfn.POISSON.DIST(2,L8,FALSE)</f>
        <v>3.5665650454945214E-2</v>
      </c>
      <c r="AG8" s="5">
        <f t="shared" ref="AG8:AG9" si="297">_xlfn.POISSON.DIST(4,K8,FALSE) * _xlfn.POISSON.DIST(3,L8,FALSE)</f>
        <v>1.1822909200649363E-2</v>
      </c>
      <c r="AH8" s="5">
        <f t="shared" ref="AH8:AH9" si="298">_xlfn.POISSON.DIST(0,K8,FALSE) * _xlfn.POISSON.DIST(4,L8,FALSE)</f>
        <v>3.1285367658636813E-4</v>
      </c>
      <c r="AI8" s="5">
        <f t="shared" ref="AI8:AI9" si="299">_xlfn.POISSON.DIST(1,K8,FALSE) * _xlfn.POISSON.DIST(4,L8,FALSE)</f>
        <v>1.2123379871632259E-3</v>
      </c>
      <c r="AJ8" s="5">
        <f t="shared" ref="AJ8:AJ9" si="300">_xlfn.POISSON.DIST(2,K8,FALSE) * _xlfn.POISSON.DIST(4,L8,FALSE)</f>
        <v>2.3489629579488583E-3</v>
      </c>
      <c r="AK8" s="5">
        <f t="shared" ref="AK8:AK9" si="301">_xlfn.POISSON.DIST(3,K8,FALSE) * _xlfn.POISSON.DIST(4,L8,FALSE)</f>
        <v>3.0341522118083357E-3</v>
      </c>
      <c r="AL8" s="5">
        <f t="shared" ref="AL8:AL9" si="302">_xlfn.POISSON.DIST(5,K8,FALSE) * _xlfn.POISSON.DIST(5,L8,FALSE)</f>
        <v>4.5310382117048464E-4</v>
      </c>
      <c r="AM8" s="5">
        <f t="shared" ref="AM8:AM9" si="303">_xlfn.POISSON.DIST(5,K8,FALSE) * _xlfn.POISSON.DIST(0,L8,FALSE)</f>
        <v>5.5898695190650154E-2</v>
      </c>
      <c r="AN8" s="5">
        <f t="shared" ref="AN8:AN9" si="304">_xlfn.POISSON.DIST(5,K8,FALSE) * _xlfn.POISSON.DIST(1,L8,FALSE)</f>
        <v>5.5590058438050739E-2</v>
      </c>
      <c r="AO8" s="5">
        <f t="shared" ref="AO8:AO9" si="305">_xlfn.POISSON.DIST(5,K8,FALSE) * _xlfn.POISSON.DIST(2,L8,FALSE)</f>
        <v>2.7641562889850649E-2</v>
      </c>
      <c r="AP8" s="5">
        <f t="shared" ref="AP8:AP9" si="306">_xlfn.POISSON.DIST(5,K8,FALSE) * _xlfn.POISSON.DIST(3,L8,FALSE)</f>
        <v>9.1629813011143424E-3</v>
      </c>
      <c r="AQ8" s="5">
        <f t="shared" ref="AQ8:AQ9" si="307">_xlfn.POISSON.DIST(5,K8,FALSE) * _xlfn.POISSON.DIST(4,L8,FALSE)</f>
        <v>2.2780972984183002E-3</v>
      </c>
      <c r="AR8" s="5">
        <f t="shared" ref="AR8:AR9" si="308">_xlfn.POISSON.DIST(0,K8,FALSE) * _xlfn.POISSON.DIST(5,L8,FALSE)</f>
        <v>6.2225259837207165E-5</v>
      </c>
      <c r="AS8" s="5">
        <f t="shared" ref="AS8:AS9" si="309">_xlfn.POISSON.DIST(1,K8,FALSE) * _xlfn.POISSON.DIST(5,L8,FALSE)</f>
        <v>2.4112884682984571E-4</v>
      </c>
      <c r="AT8" s="5">
        <f t="shared" ref="AT8:AT9" si="310">_xlfn.POISSON.DIST(2,K8,FALSE) * _xlfn.POISSON.DIST(5,L8,FALSE)</f>
        <v>4.6719869813002297E-4</v>
      </c>
      <c r="AU8" s="5">
        <f t="shared" ref="AU8:AU9" si="311">_xlfn.POISSON.DIST(3,K8,FALSE) * _xlfn.POISSON.DIST(5,L8,FALSE)</f>
        <v>6.0347991375862603E-4</v>
      </c>
      <c r="AV8" s="5">
        <f t="shared" ref="AV8:AV9" si="312">_xlfn.POISSON.DIST(4,K8,FALSE) * _xlfn.POISSON.DIST(5,L8,FALSE)</f>
        <v>5.8463562896438764E-4</v>
      </c>
      <c r="AW8" s="5">
        <f t="shared" ref="AW8:AW9" si="313">_xlfn.POISSON.DIST(6,K8,FALSE) * _xlfn.POISSON.DIST(6,L8,FALSE)</f>
        <v>4.8503506266874356E-5</v>
      </c>
      <c r="AX8" s="5">
        <f t="shared" ref="AX8:AX9" si="314">_xlfn.POISSON.DIST(6,K8,FALSE) * _xlfn.POISSON.DIST(0,L8,FALSE)</f>
        <v>3.6102133725857528E-2</v>
      </c>
      <c r="AY8" s="5">
        <f t="shared" ref="AY8:AY9" si="315">_xlfn.POISSON.DIST(6,K8,FALSE) * _xlfn.POISSON.DIST(1,L8,FALSE)</f>
        <v>3.5902800892111487E-2</v>
      </c>
      <c r="AZ8" s="5">
        <f t="shared" ref="AZ8:AZ9" si="316">_xlfn.POISSON.DIST(6,K8,FALSE) * _xlfn.POISSON.DIST(2,L8,FALSE)</f>
        <v>1.7852284323230591E-2</v>
      </c>
      <c r="BA8" s="5">
        <f t="shared" ref="BA8:BA9" si="317">_xlfn.POISSON.DIST(6,K8,FALSE) * _xlfn.POISSON.DIST(3,L8,FALSE)</f>
        <v>5.9179051520274759E-3</v>
      </c>
      <c r="BB8" s="5">
        <f t="shared" ref="BB8:BB9" si="318">_xlfn.POISSON.DIST(6,K8,FALSE) * _xlfn.POISSON.DIST(4,L8,FALSE)</f>
        <v>1.4713075685846909E-3</v>
      </c>
      <c r="BC8" s="5">
        <f t="shared" ref="BC8:BC9" si="319">_xlfn.POISSON.DIST(6,K8,FALSE) * _xlfn.POISSON.DIST(5,L8,FALSE)</f>
        <v>2.9263679031867604E-4</v>
      </c>
      <c r="BD8" s="5">
        <f t="shared" ref="BD8:BD9" si="320">_xlfn.POISSON.DIST(0,K8,FALSE) * _xlfn.POISSON.DIST(6,L8,FALSE)</f>
        <v>1.0313615308537116E-5</v>
      </c>
      <c r="BE8" s="5">
        <f t="shared" ref="BE8:BE9" si="321">_xlfn.POISSON.DIST(1,K8,FALSE) * _xlfn.POISSON.DIST(6,L8,FALSE)</f>
        <v>3.9966247991577967E-5</v>
      </c>
      <c r="BF8" s="5">
        <f t="shared" ref="BF8:BF9" si="322">_xlfn.POISSON.DIST(2,K8,FALSE) * _xlfn.POISSON.DIST(6,L8,FALSE)</f>
        <v>7.7436521081125672E-5</v>
      </c>
      <c r="BG8" s="5">
        <f t="shared" ref="BG8:BG9" si="323">_xlfn.POISSON.DIST(3,K8,FALSE) * _xlfn.POISSON.DIST(6,L8,FALSE)</f>
        <v>1.0002464743769523E-4</v>
      </c>
      <c r="BH8" s="5">
        <f t="shared" ref="BH8:BH9" si="324">_xlfn.POISSON.DIST(4,K8,FALSE) * _xlfn.POISSON.DIST(6,L8,FALSE)</f>
        <v>9.6901274314935228E-5</v>
      </c>
      <c r="BI8" s="5">
        <f t="shared" ref="BI8:BI9" si="325">_xlfn.POISSON.DIST(5,K8,FALSE) * _xlfn.POISSON.DIST(6,L8,FALSE)</f>
        <v>7.51003454000252E-5</v>
      </c>
      <c r="BJ8" s="8">
        <f t="shared" ref="BJ8:BJ9" si="326">SUM(N8,Q8,T8,W8,X8,Y8,AD8,AE8,AF8,AG8,AM8,AN8,AO8,AP8,AQ8,AX8,AY8,AZ8,BA8,BB8,BC8)</f>
        <v>0.76946136435864476</v>
      </c>
      <c r="BK8" s="8">
        <f t="shared" ref="BK8:BK9" si="327">SUM(M8,P8,S8,V8,AC8,AL8,AY8)</f>
        <v>0.11726078791016312</v>
      </c>
      <c r="BL8" s="8">
        <f t="shared" ref="BL8:BL9" si="328">SUM(O8,R8,U8,AA8,AB8,AH8,AI8,AJ8,AK8,AR8,AS8,AT8,AU8,AV8,BD8,BE8,BF8,BG8,BH8,BI8)</f>
        <v>4.9731350088747253E-2</v>
      </c>
      <c r="BM8" s="8">
        <f t="shared" ref="BM8:BM9" si="329">SUM(S8:BI8)</f>
        <v>0.76578197199478049</v>
      </c>
      <c r="BN8" s="8">
        <f t="shared" ref="BN8:BN9" si="330">SUM(M8:R8)</f>
        <v>0.13607559555456739</v>
      </c>
    </row>
    <row r="9" spans="1:88" x14ac:dyDescent="0.25">
      <c r="A9" t="s">
        <v>22</v>
      </c>
      <c r="B9" t="s">
        <v>333</v>
      </c>
      <c r="C9" t="s">
        <v>24</v>
      </c>
      <c r="D9" t="s">
        <v>843</v>
      </c>
      <c r="E9" s="1">
        <f>VLOOKUP(A9,home!$A$2:$E$670,3,FALSE)</f>
        <v>1.72151898734177</v>
      </c>
      <c r="F9">
        <f>VLOOKUP(B9,home!$B$2:$E$670,3,FALSE)</f>
        <v>0.95</v>
      </c>
      <c r="G9">
        <f>VLOOKUP(C9,away!$B$2:$E$670,4,FALSE)</f>
        <v>1.0713999999999999</v>
      </c>
      <c r="H9">
        <f>VLOOKUP(A9,away!$A$2:$E$670,3,FALSE)</f>
        <v>1.0286</v>
      </c>
      <c r="I9">
        <f>VLOOKUP(C9,away!$B$2:$E$670,3,FALSE)</f>
        <v>0.97219999999999995</v>
      </c>
      <c r="J9">
        <f>VLOOKUP(B9,home!$B$2:$E$670,4,FALSE)</f>
        <v>1.08</v>
      </c>
      <c r="K9" s="3">
        <f t="shared" si="276"/>
        <v>1.7522136708860734</v>
      </c>
      <c r="L9" s="3">
        <f t="shared" si="277"/>
        <v>1.0800053135999998</v>
      </c>
      <c r="M9" s="5">
        <f t="shared" si="2"/>
        <v>5.8882050241736657E-2</v>
      </c>
      <c r="N9" s="5">
        <f t="shared" si="278"/>
        <v>0.10317393340337158</v>
      </c>
      <c r="O9" s="5">
        <f t="shared" si="279"/>
        <v>6.3592927136737754E-2</v>
      </c>
      <c r="P9" s="5">
        <f t="shared" si="280"/>
        <v>0.11142839630065383</v>
      </c>
      <c r="Q9" s="5">
        <f t="shared" si="281"/>
        <v>9.0391388294238526E-2</v>
      </c>
      <c r="R9" s="5">
        <f t="shared" si="282"/>
        <v>3.4340349607527194E-2</v>
      </c>
      <c r="S9" s="5">
        <f t="shared" si="283"/>
        <v>5.2716776382451265E-2</v>
      </c>
      <c r="T9" s="5">
        <f t="shared" si="284"/>
        <v>9.7623179661458434E-2</v>
      </c>
      <c r="U9" s="5">
        <f t="shared" si="285"/>
        <v>6.0171630045316352E-2</v>
      </c>
      <c r="V9" s="5">
        <f t="shared" si="286"/>
        <v>1.108458128735664E-2</v>
      </c>
      <c r="W9" s="5">
        <f t="shared" si="287"/>
        <v>5.2795008766512046E-2</v>
      </c>
      <c r="X9" s="5">
        <f t="shared" si="288"/>
        <v>5.7018889999391587E-2</v>
      </c>
      <c r="Y9" s="5">
        <f t="shared" si="289"/>
        <v>3.0790352087458398E-2</v>
      </c>
      <c r="Z9" s="5">
        <f t="shared" si="290"/>
        <v>1.2362586682337015E-2</v>
      </c>
      <c r="AA9" s="5">
        <f t="shared" si="291"/>
        <v>2.166189339230502E-2</v>
      </c>
      <c r="AB9" s="5">
        <f t="shared" si="292"/>
        <v>1.8978132869636784E-2</v>
      </c>
      <c r="AC9" s="5">
        <f t="shared" si="293"/>
        <v>1.3110289038038841E-3</v>
      </c>
      <c r="AD9" s="5">
        <f t="shared" si="294"/>
        <v>2.3127034028808134E-2</v>
      </c>
      <c r="AE9" s="5">
        <f t="shared" si="295"/>
        <v>2.4977319638920796E-2</v>
      </c>
      <c r="AF9" s="5">
        <f t="shared" si="296"/>
        <v>1.3487818964760045E-2</v>
      </c>
      <c r="AG9" s="5">
        <f t="shared" si="297"/>
        <v>4.8556387169385656E-3</v>
      </c>
      <c r="AH9" s="5">
        <f t="shared" si="298"/>
        <v>3.3379148266911417E-3</v>
      </c>
      <c r="AI9" s="5">
        <f t="shared" si="299"/>
        <v>5.8487399915815369E-3</v>
      </c>
      <c r="AJ9" s="5">
        <f t="shared" si="300"/>
        <v>5.1241210853536345E-3</v>
      </c>
      <c r="AK9" s="5">
        <f t="shared" si="301"/>
        <v>2.9928516723440744E-3</v>
      </c>
      <c r="AL9" s="5">
        <f t="shared" si="302"/>
        <v>9.9239647841693312E-5</v>
      </c>
      <c r="AM9" s="5">
        <f t="shared" si="303"/>
        <v>8.1047010384650044E-3</v>
      </c>
      <c r="AN9" s="5">
        <f t="shared" si="304"/>
        <v>8.753120186681642E-3</v>
      </c>
      <c r="AO9" s="5">
        <f t="shared" si="305"/>
        <v>4.7267081560977975E-3</v>
      </c>
      <c r="AP9" s="5">
        <f t="shared" si="306"/>
        <v>1.7016233081406933E-3</v>
      </c>
      <c r="AQ9" s="5">
        <f t="shared" si="307"/>
        <v>4.5944055363438956E-4</v>
      </c>
      <c r="AR9" s="5">
        <f t="shared" si="308"/>
        <v>7.2099314983413128E-4</v>
      </c>
      <c r="AS9" s="5">
        <f t="shared" si="309"/>
        <v>1.2633340537545759E-3</v>
      </c>
      <c r="AT9" s="5">
        <f t="shared" si="310"/>
        <v>1.1068155999423449E-3</v>
      </c>
      <c r="AU9" s="5">
        <f t="shared" si="311"/>
        <v>6.464591417896493E-4</v>
      </c>
      <c r="AV9" s="5">
        <f t="shared" si="312"/>
        <v>2.8318363647827563E-4</v>
      </c>
      <c r="AW9" s="5">
        <f t="shared" si="313"/>
        <v>5.2166976952904139E-6</v>
      </c>
      <c r="AX9" s="5">
        <f t="shared" si="314"/>
        <v>2.3668613263404868E-3</v>
      </c>
      <c r="AY9" s="5">
        <f t="shared" si="315"/>
        <v>2.5562228090020692E-3</v>
      </c>
      <c r="AZ9" s="5">
        <f t="shared" si="316"/>
        <v>1.380367108233876E-3</v>
      </c>
      <c r="BA9" s="5">
        <f t="shared" si="317"/>
        <v>4.9693460387041741E-4</v>
      </c>
      <c r="BB9" s="5">
        <f t="shared" si="318"/>
        <v>1.3417300317294044E-4</v>
      </c>
      <c r="BC9" s="5">
        <f t="shared" si="319"/>
        <v>2.8981511273689071E-5</v>
      </c>
      <c r="BD9" s="5">
        <f t="shared" si="320"/>
        <v>1.2977940548167708E-4</v>
      </c>
      <c r="BE9" s="5">
        <f t="shared" si="321"/>
        <v>2.2740124848446154E-4</v>
      </c>
      <c r="BF9" s="5">
        <f t="shared" si="322"/>
        <v>1.992277881855173E-4</v>
      </c>
      <c r="BG9" s="5">
        <f t="shared" si="323"/>
        <v>1.1636321802635279E-4</v>
      </c>
      <c r="BH9" s="5">
        <f t="shared" si="324"/>
        <v>5.0973305353518053E-5</v>
      </c>
      <c r="BI9" s="5">
        <f t="shared" si="325"/>
        <v>1.7863224498136916E-5</v>
      </c>
      <c r="BJ9" s="8">
        <f t="shared" si="326"/>
        <v>0.52894969716677109</v>
      </c>
      <c r="BK9" s="8">
        <f t="shared" si="327"/>
        <v>0.23807829557284604</v>
      </c>
      <c r="BL9" s="8">
        <f t="shared" si="328"/>
        <v>0.22081095439932213</v>
      </c>
      <c r="BM9" s="8">
        <f t="shared" si="329"/>
        <v>0.53584148272570364</v>
      </c>
      <c r="BN9" s="8">
        <f t="shared" si="330"/>
        <v>0.46180904498426556</v>
      </c>
    </row>
    <row r="10" spans="1:88" x14ac:dyDescent="0.25">
      <c r="A10" t="s">
        <v>28</v>
      </c>
      <c r="B10" t="s">
        <v>767</v>
      </c>
      <c r="C10" t="s">
        <v>842</v>
      </c>
      <c r="D10" t="s">
        <v>843</v>
      </c>
      <c r="E10" s="1">
        <f>VLOOKUP(A10,home!$A$2:$E$670,3,FALSE)</f>
        <v>1.3611111111111101</v>
      </c>
      <c r="F10">
        <f>VLOOKUP(B10,home!$B$2:$E$670,3,FALSE)</f>
        <v>1.35</v>
      </c>
      <c r="G10">
        <f>VLOOKUP(C10,away!$B$2:$E$670,4,FALSE)</f>
        <v>0.48270000000000002</v>
      </c>
      <c r="H10">
        <f>VLOOKUP(A10,away!$A$2:$E$670,3,FALSE)</f>
        <v>1.127</v>
      </c>
      <c r="I10">
        <f>VLOOKUP(C10,away!$B$2:$E$670,3,FALSE)</f>
        <v>3.5491999999999999</v>
      </c>
      <c r="J10">
        <f>VLOOKUP(B10,home!$B$2:$E$670,4,FALSE)</f>
        <v>0.7</v>
      </c>
      <c r="K10" s="3">
        <f t="shared" ref="K10" si="331">E10*F10*G10</f>
        <v>0.88696124999999937</v>
      </c>
      <c r="L10" s="3">
        <f t="shared" ref="L10" si="332">H10*I10*J10</f>
        <v>2.79996388</v>
      </c>
      <c r="M10" s="5">
        <f t="shared" si="2"/>
        <v>2.5048905876249205E-2</v>
      </c>
      <c r="N10" s="5">
        <f t="shared" ref="N10" si="333">_xlfn.POISSON.DIST(1,K10,FALSE) * _xlfn.POISSON.DIST(0,L10,FALSE)</f>
        <v>2.2217408867130323E-2</v>
      </c>
      <c r="O10" s="5">
        <f t="shared" ref="O10" si="334">_xlfn.POISSON.DIST(0,K10,FALSE) * _xlfn.POISSON.DIST(1,L10,FALSE)</f>
        <v>7.0136031687017514E-2</v>
      </c>
      <c r="P10" s="5">
        <f t="shared" ref="P10" si="335">_xlfn.POISSON.DIST(1,K10,FALSE) * _xlfn.POISSON.DIST(1,L10,FALSE)</f>
        <v>6.2207942335156627E-2</v>
      </c>
      <c r="Q10" s="5">
        <f t="shared" ref="Q10" si="336">_xlfn.POISSON.DIST(2,K10,FALSE) * _xlfn.POISSON.DIST(0,L10,FALSE)</f>
        <v>9.8529903702754898E-3</v>
      </c>
      <c r="R10" s="5">
        <f t="shared" ref="R10" si="337">_xlfn.POISSON.DIST(0,K10,FALSE) * _xlfn.POISSON.DIST(2,L10,FALSE)</f>
        <v>9.8189177705092279E-2</v>
      </c>
      <c r="S10" s="5">
        <f t="shared" ref="S10" si="338">_xlfn.POISSON.DIST(2,K10,FALSE) * _xlfn.POISSON.DIST(2,L10,FALSE)</f>
        <v>3.8622725765873216E-2</v>
      </c>
      <c r="T10" s="5">
        <f t="shared" ref="T10" si="339">_xlfn.POISSON.DIST(2,K10,FALSE) * _xlfn.POISSON.DIST(1,L10,FALSE)</f>
        <v>2.7588017146759198E-2</v>
      </c>
      <c r="U10" s="5">
        <f t="shared" ref="U10" si="340">_xlfn.POISSON.DIST(1,K10,FALSE) * _xlfn.POISSON.DIST(2,L10,FALSE)</f>
        <v>8.7089995793780725E-2</v>
      </c>
      <c r="V10" s="5">
        <f t="shared" ref="V10" si="341">_xlfn.POISSON.DIST(3,K10,FALSE) * _xlfn.POISSON.DIST(3,L10,FALSE)</f>
        <v>1.0657552643172584E-2</v>
      </c>
      <c r="W10" s="5">
        <f t="shared" ref="W10" si="342">_xlfn.POISSON.DIST(3,K10,FALSE) * _xlfn.POISSON.DIST(0,L10,FALSE)</f>
        <v>2.913073551685835E-3</v>
      </c>
      <c r="X10" s="5">
        <f t="shared" ref="X10" si="343">_xlfn.POISSON.DIST(3,K10,FALSE) * _xlfn.POISSON.DIST(1,L10,FALSE)</f>
        <v>8.1565007245036503E-3</v>
      </c>
      <c r="Y10" s="5">
        <f t="shared" ref="Y10" si="344">_xlfn.POISSON.DIST(3,K10,FALSE) * _xlfn.POISSON.DIST(2,L10,FALSE)</f>
        <v>1.1418953707902029E-2</v>
      </c>
      <c r="Z10" s="5">
        <f t="shared" ref="Z10" si="345">_xlfn.POISSON.DIST(0,K10,FALSE) * _xlfn.POISSON.DIST(3,L10,FALSE)</f>
        <v>9.1642050327053221E-2</v>
      </c>
      <c r="AA10" s="5">
        <f t="shared" ref="AA10" si="346">_xlfn.POISSON.DIST(1,K10,FALSE) * _xlfn.POISSON.DIST(3,L10,FALSE)</f>
        <v>8.1282947510645978E-2</v>
      </c>
      <c r="AB10" s="5">
        <f t="shared" ref="AB10" si="347">_xlfn.POISSON.DIST(2,K10,FALSE) * _xlfn.POISSON.DIST(3,L10,FALSE)</f>
        <v>3.604741236386344E-2</v>
      </c>
      <c r="AC10" s="5">
        <f t="shared" ref="AC10" si="348">_xlfn.POISSON.DIST(4,K10,FALSE) * _xlfn.POISSON.DIST(4,L10,FALSE)</f>
        <v>1.6542249977298477E-3</v>
      </c>
      <c r="AD10" s="5">
        <f t="shared" ref="AD10" si="349">_xlfn.POISSON.DIST(4,K10,FALSE) * _xlfn.POISSON.DIST(0,L10,FALSE)</f>
        <v>6.4594583968630138E-4</v>
      </c>
      <c r="AE10" s="5">
        <f t="shared" ref="AE10" si="350">_xlfn.POISSON.DIST(4,K10,FALSE) * _xlfn.POISSON.DIST(1,L10,FALSE)</f>
        <v>1.8086250195579144E-3</v>
      </c>
      <c r="AF10" s="5">
        <f t="shared" ref="AF10" si="351">_xlfn.POISSON.DIST(4,K10,FALSE) * _xlfn.POISSON.DIST(2,L10,FALSE)</f>
        <v>2.5320423636132276E-3</v>
      </c>
      <c r="AG10" s="5">
        <f t="shared" ref="AG10" si="352">_xlfn.POISSON.DIST(4,K10,FALSE) * _xlfn.POISSON.DIST(3,L10,FALSE)</f>
        <v>2.3632090535822877E-3</v>
      </c>
      <c r="AH10" s="5">
        <f t="shared" ref="AH10" si="353">_xlfn.POISSON.DIST(0,K10,FALSE) * _xlfn.POISSON.DIST(4,L10,FALSE)</f>
        <v>6.4148607701222812E-2</v>
      </c>
      <c r="AI10" s="5">
        <f t="shared" ref="AI10" si="354">_xlfn.POISSON.DIST(1,K10,FALSE) * _xlfn.POISSON.DIST(4,L10,FALSE)</f>
        <v>5.6897329272436174E-2</v>
      </c>
      <c r="AJ10" s="5">
        <f t="shared" ref="AJ10" si="355">_xlfn.POISSON.DIST(2,K10,FALSE) * _xlfn.POISSON.DIST(4,L10,FALSE)</f>
        <v>2.5232863146570767E-2</v>
      </c>
      <c r="AK10" s="5">
        <f t="shared" ref="AK10" si="356">_xlfn.POISSON.DIST(3,K10,FALSE) * _xlfn.POISSON.DIST(4,L10,FALSE)</f>
        <v>7.4601906125204417E-3</v>
      </c>
      <c r="AL10" s="5">
        <f t="shared" ref="AL10" si="357">_xlfn.POISSON.DIST(5,K10,FALSE) * _xlfn.POISSON.DIST(5,L10,FALSE)</f>
        <v>1.6432802897906377E-4</v>
      </c>
      <c r="AM10" s="5">
        <f t="shared" ref="AM10" si="358">_xlfn.POISSON.DIST(5,K10,FALSE) * _xlfn.POISSON.DIST(0,L10,FALSE)</f>
        <v>1.1458578588009226E-4</v>
      </c>
      <c r="AN10" s="5">
        <f t="shared" ref="AN10" si="359">_xlfn.POISSON.DIST(5,K10,FALSE) * _xlfn.POISSON.DIST(1,L10,FALSE)</f>
        <v>3.2083606162567235E-4</v>
      </c>
      <c r="AO10" s="5">
        <f t="shared" ref="AO10" si="360">_xlfn.POISSON.DIST(5,K10,FALSE) * _xlfn.POISSON.DIST(2,L10,FALSE)</f>
        <v>4.491646919766684E-4</v>
      </c>
      <c r="AP10" s="5">
        <f t="shared" ref="AP10" si="361">_xlfn.POISSON.DIST(5,K10,FALSE) * _xlfn.POISSON.DIST(3,L10,FALSE)</f>
        <v>4.1921497123533239E-4</v>
      </c>
      <c r="AQ10" s="5">
        <f t="shared" ref="AQ10" si="362">_xlfn.POISSON.DIST(5,K10,FALSE) * _xlfn.POISSON.DIST(4,L10,FALSE)</f>
        <v>2.9344669435354249E-4</v>
      </c>
      <c r="AR10" s="5">
        <f t="shared" ref="AR10" si="363">_xlfn.POISSON.DIST(0,K10,FALSE) * _xlfn.POISSON.DIST(5,L10,FALSE)</f>
        <v>3.5922756903142741E-2</v>
      </c>
      <c r="AS10" s="5">
        <f t="shared" ref="AS10" si="364">_xlfn.POISSON.DIST(1,K10,FALSE) * _xlfn.POISSON.DIST(5,L10,FALSE)</f>
        <v>3.1862093366257588E-2</v>
      </c>
      <c r="AT10" s="5">
        <f t="shared" ref="AT10" si="365">_xlfn.POISSON.DIST(2,K10,FALSE) * _xlfn.POISSON.DIST(5,L10,FALSE)</f>
        <v>1.4130221079876258E-2</v>
      </c>
      <c r="AU10" s="5">
        <f t="shared" ref="AU10" si="366">_xlfn.POISSON.DIST(3,K10,FALSE) * _xlfn.POISSON.DIST(5,L10,FALSE)</f>
        <v>4.1776528505944625E-3</v>
      </c>
      <c r="AV10" s="5">
        <f t="shared" ref="AV10" si="367">_xlfn.POISSON.DIST(4,K10,FALSE) * _xlfn.POISSON.DIST(5,L10,FALSE)</f>
        <v>9.2635404860733105E-4</v>
      </c>
      <c r="AW10" s="5">
        <f t="shared" ref="AW10" si="368">_xlfn.POISSON.DIST(6,K10,FALSE) * _xlfn.POISSON.DIST(6,L10,FALSE)</f>
        <v>1.1336166627710078E-5</v>
      </c>
      <c r="AX10" s="5">
        <f t="shared" ref="AX10" si="369">_xlfn.POISSON.DIST(6,K10,FALSE) * _xlfn.POISSON.DIST(0,L10,FALSE)</f>
        <v>1.6938858646073147E-5</v>
      </c>
      <c r="AY10" s="5">
        <f t="shared" ref="AY10" si="370">_xlfn.POISSON.DIST(6,K10,FALSE) * _xlfn.POISSON.DIST(1,L10,FALSE)</f>
        <v>4.7428192377430515E-5</v>
      </c>
      <c r="AZ10" s="5">
        <f t="shared" ref="AZ10" si="371">_xlfn.POISSON.DIST(6,K10,FALSE) * _xlfn.POISSON.DIST(2,L10,FALSE)</f>
        <v>6.63986127752484E-5</v>
      </c>
      <c r="BA10" s="5">
        <f t="shared" ref="BA10" si="372">_xlfn.POISSON.DIST(6,K10,FALSE) * _xlfn.POISSON.DIST(3,L10,FALSE)</f>
        <v>6.1971239150934021E-5</v>
      </c>
      <c r="BB10" s="5">
        <f t="shared" ref="BB10" si="373">_xlfn.POISSON.DIST(6,K10,FALSE) * _xlfn.POISSON.DIST(4,L10,FALSE)</f>
        <v>4.3379307805364285E-5</v>
      </c>
      <c r="BC10" s="5">
        <f t="shared" ref="BC10" si="374">_xlfn.POISSON.DIST(6,K10,FALSE) * _xlfn.POISSON.DIST(5,L10,FALSE)</f>
        <v>2.4292098998884415E-5</v>
      </c>
      <c r="BD10" s="5">
        <f t="shared" ref="BD10" si="375">_xlfn.POISSON.DIST(0,K10,FALSE) * _xlfn.POISSON.DIST(6,L10,FALSE)</f>
        <v>1.6763736966470041E-2</v>
      </c>
      <c r="BE10" s="5">
        <f t="shared" ref="BE10" si="376">_xlfn.POISSON.DIST(1,K10,FALSE) * _xlfn.POISSON.DIST(6,L10,FALSE)</f>
        <v>1.4868785094451466E-2</v>
      </c>
      <c r="BF10" s="5">
        <f t="shared" ref="BF10" si="377">_xlfn.POISSON.DIST(2,K10,FALSE) * _xlfn.POISSON.DIST(6,L10,FALSE)</f>
        <v>6.5940181066780155E-3</v>
      </c>
      <c r="BG10" s="5">
        <f t="shared" ref="BG10" si="378">_xlfn.POISSON.DIST(3,K10,FALSE) * _xlfn.POISSON.DIST(6,L10,FALSE)</f>
        <v>1.9495461808072536E-3</v>
      </c>
      <c r="BH10" s="5">
        <f t="shared" ref="BH10" si="379">_xlfn.POISSON.DIST(4,K10,FALSE) * _xlfn.POISSON.DIST(6,L10,FALSE)</f>
        <v>4.3229297936538157E-4</v>
      </c>
      <c r="BI10" s="5">
        <f t="shared" ref="BI10" si="380">_xlfn.POISSON.DIST(5,K10,FALSE) * _xlfn.POISSON.DIST(6,L10,FALSE)</f>
        <v>7.6685424268828581E-5</v>
      </c>
      <c r="BJ10" s="8">
        <f t="shared" ref="BJ10" si="381">SUM(N10,Q10,T10,W10,X10,Y10,AD10,AE10,AF10,AG10,AM10,AN10,AO10,AP10,AQ10,AX10,AY10,AZ10,BA10,BB10,BC10)</f>
        <v>9.1354423159521483E-2</v>
      </c>
      <c r="BK10" s="8">
        <f t="shared" ref="BK10" si="382">SUM(M10,P10,S10,V10,AC10,AL10,AY10)</f>
        <v>0.13840310783953799</v>
      </c>
      <c r="BL10" s="8">
        <f t="shared" ref="BL10" si="383">SUM(O10,R10,U10,AA10,AB10,AH10,AI10,AJ10,AK10,AR10,AS10,AT10,AU10,AV10,BD10,BE10,BF10,BG10,BH10,BI10)</f>
        <v>0.65418869879366948</v>
      </c>
      <c r="BM10" s="8">
        <f t="shared" ref="BM10" si="384">SUM(S10:BI10)</f>
        <v>0.68789973125311099</v>
      </c>
      <c r="BN10" s="8">
        <f t="shared" ref="BN10" si="385">SUM(M10:R10)</f>
        <v>0.28765245684092144</v>
      </c>
    </row>
    <row r="11" spans="1:88" x14ac:dyDescent="0.25">
      <c r="A11" t="s">
        <v>493</v>
      </c>
      <c r="B11" t="s">
        <v>23</v>
      </c>
      <c r="C11" t="s">
        <v>503</v>
      </c>
      <c r="D11" t="s">
        <v>843</v>
      </c>
      <c r="E11" s="1">
        <f>VLOOKUP(A11,home!$A$2:$E$670,3,FALSE)</f>
        <v>1.7</v>
      </c>
      <c r="F11">
        <f>VLOOKUP(B11,home!$B$2:$E$670,3,FALSE)</f>
        <v>2.0299999999999998</v>
      </c>
      <c r="G11">
        <f>VLOOKUP(C11,away!$B$2:$E$670,4,FALSE)</f>
        <v>0.41160000000000002</v>
      </c>
      <c r="H11">
        <f>VLOOKUP(A11,away!$A$2:$E$670,3,FALSE)</f>
        <v>1.6440999999999999</v>
      </c>
      <c r="I11">
        <f>VLOOKUP(C11,away!$B$2:$E$670,3,FALSE)</f>
        <v>1.0948</v>
      </c>
      <c r="J11">
        <f>VLOOKUP(B11,home!$B$2:$E$670,4,FALSE)</f>
        <v>1.01</v>
      </c>
      <c r="K11" s="3">
        <f t="shared" ref="K11" si="386">E11*F11*G11</f>
        <v>1.4204315999999999</v>
      </c>
      <c r="L11" s="3">
        <f t="shared" ref="L11" si="387">H11*I11*J11</f>
        <v>1.8179602868</v>
      </c>
      <c r="M11" s="5">
        <f t="shared" si="2"/>
        <v>3.922692574228067E-2</v>
      </c>
      <c r="N11" s="5">
        <f t="shared" ref="N11" si="388">_xlfn.POISSON.DIST(1,K11,FALSE) * _xlfn.POISSON.DIST(0,L11,FALSE)</f>
        <v>5.5719164895188918E-2</v>
      </c>
      <c r="O11" s="5">
        <f t="shared" ref="O11" si="389">_xlfn.POISSON.DIST(0,K11,FALSE) * _xlfn.POISSON.DIST(1,L11,FALSE)</f>
        <v>7.1312993172718858E-2</v>
      </c>
      <c r="P11" s="5">
        <f t="shared" ref="P11" si="390">_xlfn.POISSON.DIST(1,K11,FALSE) * _xlfn.POISSON.DIST(1,L11,FALSE)</f>
        <v>0.10129522899311411</v>
      </c>
      <c r="Q11" s="5">
        <f t="shared" ref="Q11" si="391">_xlfn.POISSON.DIST(2,K11,FALSE) * _xlfn.POISSON.DIST(0,L11,FALSE)</f>
        <v>3.9572631271368515E-2</v>
      </c>
      <c r="R11" s="5">
        <f t="shared" ref="R11" si="392">_xlfn.POISSON.DIST(0,K11,FALSE) * _xlfn.POISSON.DIST(2,L11,FALSE)</f>
        <v>6.4822094760421223E-2</v>
      </c>
      <c r="S11" s="5">
        <f t="shared" ref="S11" si="393">_xlfn.POISSON.DIST(2,K11,FALSE) * _xlfn.POISSON.DIST(2,L11,FALSE)</f>
        <v>6.5393369621799938E-2</v>
      </c>
      <c r="T11" s="5">
        <f t="shared" ref="T11" si="394">_xlfn.POISSON.DIST(2,K11,FALSE) * _xlfn.POISSON.DIST(1,L11,FALSE)</f>
        <v>7.1941472095527745E-2</v>
      </c>
      <c r="U11" s="5">
        <f t="shared" ref="U11" si="395">_xlfn.POISSON.DIST(1,K11,FALSE) * _xlfn.POISSON.DIST(2,L11,FALSE)</f>
        <v>9.2075351775896735E-2</v>
      </c>
      <c r="V11" s="5">
        <f t="shared" ref="V11" si="396">_xlfn.POISSON.DIST(3,K11,FALSE) * _xlfn.POISSON.DIST(3,L11,FALSE)</f>
        <v>1.8762725475271826E-2</v>
      </c>
      <c r="W11" s="5">
        <f t="shared" ref="W11" si="397">_xlfn.POISSON.DIST(3,K11,FALSE) * _xlfn.POISSON.DIST(0,L11,FALSE)</f>
        <v>1.8736738650999993E-2</v>
      </c>
      <c r="X11" s="5">
        <f t="shared" ref="X11" si="398">_xlfn.POISSON.DIST(3,K11,FALSE) * _xlfn.POISSON.DIST(1,L11,FALSE)</f>
        <v>3.4062646771668585E-2</v>
      </c>
      <c r="Y11" s="5">
        <f t="shared" ref="Y11" si="399">_xlfn.POISSON.DIST(3,K11,FALSE) * _xlfn.POISSON.DIST(2,L11,FALSE)</f>
        <v>3.0962269547094867E-2</v>
      </c>
      <c r="Z11" s="5">
        <f t="shared" ref="Z11" si="400">_xlfn.POISSON.DIST(0,K11,FALSE) * _xlfn.POISSON.DIST(3,L11,FALSE)</f>
        <v>3.9281331327210713E-2</v>
      </c>
      <c r="AA11" s="5">
        <f t="shared" ref="AA11" si="401">_xlfn.POISSON.DIST(1,K11,FALSE) * _xlfn.POISSON.DIST(3,L11,FALSE)</f>
        <v>5.5796444307240033E-2</v>
      </c>
      <c r="AB11" s="5">
        <f t="shared" ref="AB11" si="402">_xlfn.POISSON.DIST(2,K11,FALSE) * _xlfn.POISSON.DIST(3,L11,FALSE)</f>
        <v>3.9627516330821934E-2</v>
      </c>
      <c r="AC11" s="5">
        <f t="shared" ref="AC11" si="403">_xlfn.POISSON.DIST(4,K11,FALSE) * _xlfn.POISSON.DIST(4,L11,FALSE)</f>
        <v>3.0281728328000008E-3</v>
      </c>
      <c r="AD11" s="5">
        <f t="shared" ref="AD11" si="404">_xlfn.POISSON.DIST(4,K11,FALSE) * _xlfn.POISSON.DIST(0,L11,FALSE)</f>
        <v>6.6535639152054422E-3</v>
      </c>
      <c r="AE11" s="5">
        <f t="shared" ref="AE11" si="405">_xlfn.POISSON.DIST(4,K11,FALSE) * _xlfn.POISSON.DIST(1,L11,FALSE)</f>
        <v>1.2095914963529015E-2</v>
      </c>
      <c r="AF11" s="5">
        <f t="shared" ref="AF11" si="406">_xlfn.POISSON.DIST(4,K11,FALSE) * _xlfn.POISSON.DIST(2,L11,FALSE)</f>
        <v>1.0994946518102813E-2</v>
      </c>
      <c r="AG11" s="5">
        <f t="shared" ref="AG11" si="407">_xlfn.POISSON.DIST(4,K11,FALSE) * _xlfn.POISSON.DIST(3,L11,FALSE)</f>
        <v>6.6627920418002827E-3</v>
      </c>
      <c r="AH11" s="5">
        <f t="shared" ref="AH11" si="408">_xlfn.POISSON.DIST(0,K11,FALSE) * _xlfn.POISSON.DIST(4,L11,FALSE)</f>
        <v>1.7852975091375456E-2</v>
      </c>
      <c r="AI11" s="5">
        <f t="shared" ref="AI11" si="409">_xlfn.POISSON.DIST(1,K11,FALSE) * _xlfn.POISSON.DIST(4,L11,FALSE)</f>
        <v>2.5358929973802586E-2</v>
      </c>
      <c r="AJ11" s="5">
        <f t="shared" ref="AJ11" si="410">_xlfn.POISSON.DIST(2,K11,FALSE) * _xlfn.POISSON.DIST(4,L11,FALSE)</f>
        <v>1.8010312738488184E-2</v>
      </c>
      <c r="AK11" s="5">
        <f t="shared" ref="AK11" si="411">_xlfn.POISSON.DIST(3,K11,FALSE) * _xlfn.POISSON.DIST(4,L11,FALSE)</f>
        <v>8.5274724465437112E-3</v>
      </c>
      <c r="AL11" s="5">
        <f t="shared" ref="AL11" si="412">_xlfn.POISSON.DIST(5,K11,FALSE) * _xlfn.POISSON.DIST(5,L11,FALSE)</f>
        <v>3.127846036617492E-4</v>
      </c>
      <c r="AM11" s="5">
        <f t="shared" ref="AM11" si="413">_xlfn.POISSON.DIST(5,K11,FALSE) * _xlfn.POISSON.DIST(0,L11,FALSE)</f>
        <v>1.8901864875555058E-3</v>
      </c>
      <c r="AN11" s="5">
        <f t="shared" ref="AN11" si="414">_xlfn.POISSON.DIST(5,K11,FALSE) * _xlfn.POISSON.DIST(1,L11,FALSE)</f>
        <v>3.436283969021891E-3</v>
      </c>
      <c r="AO11" s="5">
        <f t="shared" ref="AO11" si="415">_xlfn.POISSON.DIST(5,K11,FALSE) * _xlfn.POISSON.DIST(2,L11,FALSE)</f>
        <v>3.123513894924641E-3</v>
      </c>
      <c r="AP11" s="5">
        <f t="shared" ref="AP11" si="416">_xlfn.POISSON.DIST(5,K11,FALSE) * _xlfn.POISSON.DIST(3,L11,FALSE)</f>
        <v>1.8928080720803282E-3</v>
      </c>
      <c r="AQ11" s="5">
        <f t="shared" ref="AQ11" si="417">_xlfn.POISSON.DIST(5,K11,FALSE) * _xlfn.POISSON.DIST(4,L11,FALSE)</f>
        <v>8.6026247639412726E-4</v>
      </c>
      <c r="AR11" s="5">
        <f t="shared" ref="AR11" si="418">_xlfn.POISSON.DIST(0,K11,FALSE) * _xlfn.POISSON.DIST(5,L11,FALSE)</f>
        <v>6.4911999434700369E-3</v>
      </c>
      <c r="AS11" s="5">
        <f t="shared" ref="AS11" si="419">_xlfn.POISSON.DIST(1,K11,FALSE) * _xlfn.POISSON.DIST(5,L11,FALSE)</f>
        <v>9.2203055216230536E-3</v>
      </c>
      <c r="AT11" s="5">
        <f t="shared" ref="AT11" si="420">_xlfn.POISSON.DIST(2,K11,FALSE) * _xlfn.POISSON.DIST(5,L11,FALSE)</f>
        <v>6.5484066622839357E-3</v>
      </c>
      <c r="AU11" s="5">
        <f t="shared" ref="AU11" si="421">_xlfn.POISSON.DIST(3,K11,FALSE) * _xlfn.POISSON.DIST(5,L11,FALSE)</f>
        <v>3.100521250919541E-3</v>
      </c>
      <c r="AV11" s="5">
        <f t="shared" ref="AV11" si="422">_xlfn.POISSON.DIST(4,K11,FALSE) * _xlfn.POISSON.DIST(5,L11,FALSE)</f>
        <v>1.1010195903194116E-3</v>
      </c>
      <c r="AW11" s="5">
        <f t="shared" ref="AW11" si="423">_xlfn.POISSON.DIST(6,K11,FALSE) * _xlfn.POISSON.DIST(6,L11,FALSE)</f>
        <v>2.2436111204157441E-5</v>
      </c>
      <c r="AX11" s="5">
        <f t="shared" ref="AX11" si="424">_xlfn.POISSON.DIST(6,K11,FALSE) * _xlfn.POISSON.DIST(0,L11,FALSE)</f>
        <v>4.4748010280280755E-4</v>
      </c>
      <c r="AY11" s="5">
        <f t="shared" ref="AY11" si="425">_xlfn.POISSON.DIST(6,K11,FALSE) * _xlfn.POISSON.DIST(1,L11,FALSE)</f>
        <v>8.1350105602868527E-4</v>
      </c>
      <c r="AZ11" s="5">
        <f t="shared" ref="AZ11" si="426">_xlfn.POISSON.DIST(6,K11,FALSE) * _xlfn.POISSON.DIST(2,L11,FALSE)</f>
        <v>7.3945630656500612E-4</v>
      </c>
      <c r="BA11" s="5">
        <f t="shared" ref="BA11" si="427">_xlfn.POISSON.DIST(6,K11,FALSE) * _xlfn.POISSON.DIST(3,L11,FALSE)</f>
        <v>4.4810073305299563E-4</v>
      </c>
      <c r="BB11" s="5">
        <f t="shared" ref="BB11" si="428">_xlfn.POISSON.DIST(6,K11,FALSE) * _xlfn.POISSON.DIST(4,L11,FALSE)</f>
        <v>2.036573342940786E-4</v>
      </c>
      <c r="BC11" s="5">
        <f t="shared" ref="BC11" si="429">_xlfn.POISSON.DIST(6,K11,FALSE) * _xlfn.POISSON.DIST(5,L11,FALSE)</f>
        <v>7.4048189172437324E-5</v>
      </c>
      <c r="BD11" s="5">
        <f t="shared" ref="BD11" si="430">_xlfn.POISSON.DIST(0,K11,FALSE) * _xlfn.POISSON.DIST(6,L11,FALSE)</f>
        <v>1.9667906184844858E-3</v>
      </c>
      <c r="BE11" s="5">
        <f t="shared" ref="BE11" si="431">_xlfn.POISSON.DIST(1,K11,FALSE) * _xlfn.POISSON.DIST(6,L11,FALSE)</f>
        <v>2.7936915450789078E-3</v>
      </c>
      <c r="BF11" s="5">
        <f t="shared" ref="BF11" si="432">_xlfn.POISSON.DIST(2,K11,FALSE) * _xlfn.POISSON.DIST(6,L11,FALSE)</f>
        <v>1.984123875641453E-3</v>
      </c>
      <c r="BG11" s="5">
        <f t="shared" ref="BG11" si="433">_xlfn.POISSON.DIST(3,K11,FALSE) * _xlfn.POISSON.DIST(6,L11,FALSE)</f>
        <v>9.3943741709186256E-4</v>
      </c>
      <c r="BH11" s="5">
        <f t="shared" ref="BH11" si="434">_xlfn.POISSON.DIST(4,K11,FALSE) * _xlfn.POISSON.DIST(6,L11,FALSE)</f>
        <v>3.3360164836491557E-4</v>
      </c>
      <c r="BI11" s="5">
        <f t="shared" ref="BI11" si="435">_xlfn.POISSON.DIST(5,K11,FALSE) * _xlfn.POISSON.DIST(6,L11,FALSE)</f>
        <v>9.4771664629922852E-5</v>
      </c>
      <c r="BJ11" s="8">
        <f t="shared" ref="BJ11" si="436">SUM(N11,Q11,T11,W11,X11,Y11,AD11,AE11,AF11,AG11,AM11,AN11,AO11,AP11,AQ11,AX11,AY11,AZ11,BA11,BB11,BC11)</f>
        <v>0.30133143929237871</v>
      </c>
      <c r="BK11" s="8">
        <f t="shared" ref="BK11" si="437">SUM(M11,P11,S11,V11,AC11,AL11,AY11)</f>
        <v>0.22883270832495697</v>
      </c>
      <c r="BL11" s="8">
        <f t="shared" ref="BL11" si="438">SUM(O11,R11,U11,AA11,AB11,AH11,AI11,AJ11,AK11,AR11,AS11,AT11,AU11,AV11,BD11,BE11,BF11,BG11,BH11,BI11)</f>
        <v>0.42795796033521621</v>
      </c>
      <c r="BM11" s="8">
        <f t="shared" ref="BM11" si="439">SUM(S11:BI11)</f>
        <v>0.62466333549984587</v>
      </c>
      <c r="BN11" s="8">
        <f t="shared" ref="BN11" si="440">SUM(M11:R11)</f>
        <v>0.37194903883509228</v>
      </c>
    </row>
    <row r="12" spans="1:88" x14ac:dyDescent="0.25">
      <c r="A12" t="s">
        <v>691</v>
      </c>
      <c r="B12" t="s">
        <v>14</v>
      </c>
      <c r="C12" t="s">
        <v>701</v>
      </c>
      <c r="D12" t="s">
        <v>843</v>
      </c>
      <c r="E12" s="1">
        <f>VLOOKUP(A12,home!$A$2:$E$670,3,FALSE)</f>
        <v>1.4943</v>
      </c>
      <c r="F12">
        <f>VLOOKUP(B12,home!$B$2:$E$670,3,FALSE)</f>
        <v>0.66</v>
      </c>
      <c r="G12">
        <f>VLOOKUP(C12,away!$B$2:$E$670,4,FALSE)</f>
        <v>0.80810000000000004</v>
      </c>
      <c r="H12">
        <f>VLOOKUP(A12,away!$A$2:$E$670,3,FALSE)</f>
        <v>1.125</v>
      </c>
      <c r="I12">
        <f>VLOOKUP(C12,away!$B$2:$E$670,3,FALSE)</f>
        <v>0.88890000000000002</v>
      </c>
      <c r="J12">
        <f>VLOOKUP(B12,home!$B$2:$E$670,4,FALSE)</f>
        <v>0.32</v>
      </c>
      <c r="K12" s="3">
        <f t="shared" ref="K12" si="441">E12*F12*G12</f>
        <v>0.79697892780000013</v>
      </c>
      <c r="L12" s="3">
        <f t="shared" ref="L12" si="442">H12*I12*J12</f>
        <v>0.32000400000000001</v>
      </c>
      <c r="M12" s="5">
        <f t="shared" si="2"/>
        <v>0.32726569083298018</v>
      </c>
      <c r="N12" s="5">
        <f t="shared" ref="N12" si="443">_xlfn.POISSON.DIST(1,K12,FALSE) * _xlfn.POISSON.DIST(0,L12,FALSE)</f>
        <v>0.26082385938579483</v>
      </c>
      <c r="O12" s="5">
        <f t="shared" ref="O12" si="444">_xlfn.POISSON.DIST(0,K12,FALSE) * _xlfn.POISSON.DIST(1,L12,FALSE)</f>
        <v>0.10472633012931698</v>
      </c>
      <c r="P12" s="5">
        <f t="shared" ref="P12" si="445">_xlfn.POISSON.DIST(1,K12,FALSE) * _xlfn.POISSON.DIST(1,L12,FALSE)</f>
        <v>8.3464678298891884E-2</v>
      </c>
      <c r="Q12" s="5">
        <f t="shared" ref="Q12" si="446">_xlfn.POISSON.DIST(2,K12,FALSE) * _xlfn.POISSON.DIST(0,L12,FALSE)</f>
        <v>0.10393555989897441</v>
      </c>
      <c r="R12" s="5">
        <f t="shared" ref="R12" si="447">_xlfn.POISSON.DIST(0,K12,FALSE) * _xlfn.POISSON.DIST(2,L12,FALSE)</f>
        <v>1.6756422273350974E-2</v>
      </c>
      <c r="S12" s="5">
        <f t="shared" ref="S12" si="448">_xlfn.POISSON.DIST(2,K12,FALSE) * _xlfn.POISSON.DIST(2,L12,FALSE)</f>
        <v>5.3216337051756437E-3</v>
      </c>
      <c r="T12" s="5">
        <f t="shared" ref="T12" si="449">_xlfn.POISSON.DIST(2,K12,FALSE) * _xlfn.POISSON.DIST(1,L12,FALSE)</f>
        <v>3.3259794909911405E-2</v>
      </c>
      <c r="U12" s="5">
        <f t="shared" ref="U12" si="450">_xlfn.POISSON.DIST(1,K12,FALSE) * _xlfn.POISSON.DIST(2,L12,FALSE)</f>
        <v>1.3354515457179297E-2</v>
      </c>
      <c r="V12" s="5">
        <f t="shared" ref="V12" si="451">_xlfn.POISSON.DIST(3,K12,FALSE) * _xlfn.POISSON.DIST(3,L12,FALSE)</f>
        <v>1.508011711953523E-4</v>
      </c>
      <c r="W12" s="5">
        <f t="shared" ref="W12" si="452">_xlfn.POISSON.DIST(3,K12,FALSE) * _xlfn.POISSON.DIST(0,L12,FALSE)</f>
        <v>2.7611483696192433E-2</v>
      </c>
      <c r="X12" s="5">
        <f t="shared" ref="X12" si="453">_xlfn.POISSON.DIST(3,K12,FALSE) * _xlfn.POISSON.DIST(1,L12,FALSE)</f>
        <v>8.8357852287163623E-3</v>
      </c>
      <c r="Y12" s="5">
        <f t="shared" ref="Y12" si="454">_xlfn.POISSON.DIST(3,K12,FALSE) * _xlfn.POISSON.DIST(2,L12,FALSE)</f>
        <v>1.4137433081650751E-3</v>
      </c>
      <c r="Z12" s="5">
        <f t="shared" ref="Z12" si="455">_xlfn.POISSON.DIST(0,K12,FALSE) * _xlfn.POISSON.DIST(3,L12,FALSE)</f>
        <v>1.7873740510538022E-3</v>
      </c>
      <c r="AA12" s="5">
        <f t="shared" ref="AA12" si="456">_xlfn.POISSON.DIST(1,K12,FALSE) * _xlfn.POISSON.DIST(3,L12,FALSE)</f>
        <v>1.4244994547864018E-3</v>
      </c>
      <c r="AB12" s="5">
        <f t="shared" ref="AB12" si="457">_xlfn.POISSON.DIST(2,K12,FALSE) * _xlfn.POISSON.DIST(3,L12,FALSE)</f>
        <v>5.6764802406367566E-4</v>
      </c>
      <c r="AC12" s="5">
        <f t="shared" ref="AC12" si="458">_xlfn.POISSON.DIST(4,K12,FALSE) * _xlfn.POISSON.DIST(4,L12,FALSE)</f>
        <v>2.4037371609440539E-6</v>
      </c>
      <c r="AD12" s="5">
        <f t="shared" ref="AD12" si="459">_xlfn.POISSON.DIST(4,K12,FALSE) * _xlfn.POISSON.DIST(0,L12,FALSE)</f>
        <v>5.5014426677896574E-3</v>
      </c>
      <c r="AE12" s="5">
        <f t="shared" ref="AE12" si="460">_xlfn.POISSON.DIST(4,K12,FALSE) * _xlfn.POISSON.DIST(1,L12,FALSE)</f>
        <v>1.7604836594633613E-3</v>
      </c>
      <c r="AF12" s="5">
        <f t="shared" ref="AF12" si="461">_xlfn.POISSON.DIST(4,K12,FALSE) * _xlfn.POISSON.DIST(2,L12,FALSE)</f>
        <v>2.8168090648145671E-4</v>
      </c>
      <c r="AG12" s="5">
        <f t="shared" ref="AG12" si="462">_xlfn.POISSON.DIST(4,K12,FALSE) * _xlfn.POISSON.DIST(3,L12,FALSE)</f>
        <v>3.0046338932564032E-5</v>
      </c>
      <c r="AH12" s="5">
        <f t="shared" ref="AH12" si="463">_xlfn.POISSON.DIST(0,K12,FALSE) * _xlfn.POISSON.DIST(4,L12,FALSE)</f>
        <v>1.4299171145835517E-4</v>
      </c>
      <c r="AI12" s="5">
        <f t="shared" ref="AI12" si="464">_xlfn.POISSON.DIST(1,K12,FALSE) * _xlfn.POISSON.DIST(4,L12,FALSE)</f>
        <v>1.1396138088236687E-4</v>
      </c>
      <c r="AJ12" s="5">
        <f t="shared" ref="AJ12" si="465">_xlfn.POISSON.DIST(2,K12,FALSE) * _xlfn.POISSON.DIST(4,L12,FALSE)</f>
        <v>4.5412409573118102E-5</v>
      </c>
      <c r="AK12" s="5">
        <f t="shared" ref="AK12" si="466">_xlfn.POISSON.DIST(3,K12,FALSE) * _xlfn.POISSON.DIST(4,L12,FALSE)</f>
        <v>1.2064244496799373E-5</v>
      </c>
      <c r="AL12" s="5">
        <f t="shared" ref="AL12" si="467">_xlfn.POISSON.DIST(5,K12,FALSE) * _xlfn.POISSON.DIST(5,L12,FALSE)</f>
        <v>2.4521623191558716E-8</v>
      </c>
      <c r="AM12" s="5">
        <f t="shared" ref="AM12" si="468">_xlfn.POISSON.DIST(5,K12,FALSE) * _xlfn.POISSON.DIST(0,L12,FALSE)</f>
        <v>8.7690677574563493E-4</v>
      </c>
      <c r="AN12" s="5">
        <f t="shared" ref="AN12" si="469">_xlfn.POISSON.DIST(5,K12,FALSE) * _xlfn.POISSON.DIST(1,L12,FALSE)</f>
        <v>2.8061367586570615E-4</v>
      </c>
      <c r="AO12" s="5">
        <f t="shared" ref="AO12" si="470">_xlfn.POISSON.DIST(5,K12,FALSE) * _xlfn.POISSON.DIST(2,L12,FALSE)</f>
        <v>4.4898749365864706E-5</v>
      </c>
      <c r="AP12" s="5">
        <f t="shared" ref="AP12" si="471">_xlfn.POISSON.DIST(5,K12,FALSE) * _xlfn.POISSON.DIST(3,L12,FALSE)</f>
        <v>4.7892597973580584E-6</v>
      </c>
      <c r="AQ12" s="5">
        <f t="shared" ref="AQ12" si="472">_xlfn.POISSON.DIST(5,K12,FALSE) * _xlfn.POISSON.DIST(4,L12,FALSE)</f>
        <v>3.8314557304844184E-7</v>
      </c>
      <c r="AR12" s="5">
        <f t="shared" ref="AR12" si="473">_xlfn.POISSON.DIST(0,K12,FALSE) * _xlfn.POISSON.DIST(5,L12,FALSE)</f>
        <v>9.151583926703898E-6</v>
      </c>
      <c r="AS12" s="5">
        <f t="shared" ref="AS12" si="474">_xlfn.POISSON.DIST(1,K12,FALSE) * _xlfn.POISSON.DIST(5,L12,FALSE)</f>
        <v>7.2936195455761857E-6</v>
      </c>
      <c r="AT12" s="5">
        <f t="shared" ref="AT12" si="475">_xlfn.POISSON.DIST(2,K12,FALSE) * _xlfn.POISSON.DIST(5,L12,FALSE)</f>
        <v>2.906430542607217E-6</v>
      </c>
      <c r="AU12" s="5">
        <f t="shared" ref="AU12" si="476">_xlfn.POISSON.DIST(3,K12,FALSE) * _xlfn.POISSON.DIST(5,L12,FALSE)</f>
        <v>7.7212129919075739E-7</v>
      </c>
      <c r="AV12" s="5">
        <f t="shared" ref="AV12" si="477">_xlfn.POISSON.DIST(4,K12,FALSE) * _xlfn.POISSON.DIST(5,L12,FALSE)</f>
        <v>1.5384110129014823E-7</v>
      </c>
      <c r="AW12" s="5">
        <f t="shared" ref="AW12" si="478">_xlfn.POISSON.DIST(6,K12,FALSE) * _xlfn.POISSON.DIST(6,L12,FALSE)</f>
        <v>1.737196555496539E-10</v>
      </c>
      <c r="AX12" s="5">
        <f t="shared" ref="AX12" si="479">_xlfn.POISSON.DIST(6,K12,FALSE) * _xlfn.POISSON.DIST(0,L12,FALSE)</f>
        <v>1.1647937031905183E-4</v>
      </c>
      <c r="AY12" s="5">
        <f t="shared" ref="AY12" si="480">_xlfn.POISSON.DIST(6,K12,FALSE) * _xlfn.POISSON.DIST(1,L12,FALSE)</f>
        <v>3.7273864419577856E-5</v>
      </c>
      <c r="AZ12" s="5">
        <f t="shared" ref="AZ12" si="481">_xlfn.POISSON.DIST(6,K12,FALSE) * _xlfn.POISSON.DIST(2,L12,FALSE)</f>
        <v>5.9638928548612956E-6</v>
      </c>
      <c r="BA12" s="5">
        <f t="shared" ref="BA12" si="482">_xlfn.POISSON.DIST(6,K12,FALSE) * _xlfn.POISSON.DIST(3,L12,FALSE)</f>
        <v>6.3615652304234486E-7</v>
      </c>
      <c r="BB12" s="5">
        <f t="shared" ref="BB12" si="483">_xlfn.POISSON.DIST(6,K12,FALSE) * _xlfn.POISSON.DIST(4,L12,FALSE)</f>
        <v>5.0893157999910607E-8</v>
      </c>
      <c r="BC12" s="5">
        <f t="shared" ref="BC12" si="484">_xlfn.POISSON.DIST(6,K12,FALSE) * _xlfn.POISSON.DIST(5,L12,FALSE)</f>
        <v>3.2572028265206789E-9</v>
      </c>
      <c r="BD12" s="5">
        <f t="shared" ref="BD12" si="485">_xlfn.POISSON.DIST(0,K12,FALSE) * _xlfn.POISSON.DIST(6,L12,FALSE)</f>
        <v>4.880905771468257E-7</v>
      </c>
      <c r="BE12" s="5">
        <f t="shared" ref="BE12" si="486">_xlfn.POISSON.DIST(1,K12,FALSE) * _xlfn.POISSON.DIST(6,L12,FALSE)</f>
        <v>3.8899790484376035E-7</v>
      </c>
      <c r="BF12" s="5">
        <f t="shared" ref="BF12" si="487">_xlfn.POISSON.DIST(2,K12,FALSE) * _xlfn.POISSON.DIST(6,L12,FALSE)</f>
        <v>1.5501156655941333E-7</v>
      </c>
      <c r="BG12" s="5">
        <f t="shared" ref="BG12" si="488">_xlfn.POISSON.DIST(3,K12,FALSE) * _xlfn.POISSON.DIST(6,L12,FALSE)</f>
        <v>4.1180317371039858E-8</v>
      </c>
      <c r="BH12" s="5">
        <f t="shared" ref="BH12" si="489">_xlfn.POISSON.DIST(4,K12,FALSE) * _xlfn.POISSON.DIST(6,L12,FALSE)</f>
        <v>8.2049612962087655E-9</v>
      </c>
      <c r="BI12" s="5">
        <f t="shared" ref="BI12" si="490">_xlfn.POISSON.DIST(5,K12,FALSE) * _xlfn.POISSON.DIST(6,L12,FALSE)</f>
        <v>1.3078362512985929E-9</v>
      </c>
      <c r="BJ12" s="8">
        <f t="shared" ref="BJ12" si="491">SUM(N12,Q12,T12,W12,X12,Y12,AD12,AE12,AF12,AG12,AM12,AN12,AO12,AP12,AQ12,AX12,AY12,AZ12,BA12,BB12,BC12)</f>
        <v>0.44482187904124654</v>
      </c>
      <c r="BK12" s="8">
        <f t="shared" ref="BK12" si="492">SUM(M12,P12,S12,V12,AC12,AL12,AY12)</f>
        <v>0.41624250613144675</v>
      </c>
      <c r="BL12" s="8">
        <f t="shared" ref="BL12" si="493">SUM(O12,R12,U12,AA12,AB12,AH12,AI12,AJ12,AK12,AR12,AS12,AT12,AU12,AV12,BD12,BE12,BF12,BG12,BH12,BI12)</f>
        <v>0.1371652054746868</v>
      </c>
      <c r="BM12" s="8">
        <f t="shared" ref="BM12" si="494">SUM(S12:BI12)</f>
        <v>0.10300715018842471</v>
      </c>
      <c r="BN12" s="8">
        <f t="shared" ref="BN12" si="495">SUM(M12:R12)</f>
        <v>0.89697254081930933</v>
      </c>
    </row>
    <row r="13" spans="1:88" x14ac:dyDescent="0.25">
      <c r="A13" t="s">
        <v>557</v>
      </c>
      <c r="B13" t="s">
        <v>291</v>
      </c>
      <c r="C13" t="s">
        <v>549</v>
      </c>
      <c r="D13" t="s">
        <v>843</v>
      </c>
      <c r="E13" s="1">
        <f>VLOOKUP(A13,home!$A$2:$E$670,3,FALSE)</f>
        <v>1.2464</v>
      </c>
      <c r="F13">
        <f>VLOOKUP(B13,home!$B$2:$E$670,3,FALSE)</f>
        <v>1.68</v>
      </c>
      <c r="G13">
        <f>VLOOKUP(C13,away!$B$2:$E$670,4,FALSE)</f>
        <v>1.1478999999999999</v>
      </c>
      <c r="H13">
        <f>VLOOKUP(A13,away!$A$2:$E$670,3,FALSE)</f>
        <v>1.4459</v>
      </c>
      <c r="I13">
        <f>VLOOKUP(C13,away!$B$2:$E$670,3,FALSE)</f>
        <v>2.1741000000000001</v>
      </c>
      <c r="J13">
        <f>VLOOKUP(B13,home!$B$2:$E$670,4,FALSE)</f>
        <v>1.1000000000000001</v>
      </c>
      <c r="K13" s="3">
        <f t="shared" ref="K13" si="496">E13*F13*G13</f>
        <v>2.4036475007999996</v>
      </c>
      <c r="L13" s="3">
        <f t="shared" ref="L13" si="497">H13*I13*J13</f>
        <v>3.4578843090000002</v>
      </c>
      <c r="M13" s="5">
        <f t="shared" si="2"/>
        <v>2.8468794630948473E-3</v>
      </c>
      <c r="N13" s="5">
        <f t="shared" ref="N13" si="498">_xlfn.POISSON.DIST(1,K13,FALSE) * _xlfn.POISSON.DIST(0,L13,FALSE)</f>
        <v>6.8428947065467738E-3</v>
      </c>
      <c r="O13" s="5">
        <f t="shared" ref="O13" si="499">_xlfn.POISSON.DIST(0,K13,FALSE) * _xlfn.POISSON.DIST(1,L13,FALSE)</f>
        <v>9.8441798250500159E-3</v>
      </c>
      <c r="P13" s="5">
        <f t="shared" ref="P13" si="500">_xlfn.POISSON.DIST(1,K13,FALSE) * _xlfn.POISSON.DIST(1,L13,FALSE)</f>
        <v>2.3661938233907248E-2</v>
      </c>
      <c r="Q13" s="5">
        <f t="shared" ref="Q13" si="501">_xlfn.POISSON.DIST(2,K13,FALSE) * _xlfn.POISSON.DIST(0,L13,FALSE)</f>
        <v>8.223953379814351E-3</v>
      </c>
      <c r="R13" s="5">
        <f t="shared" ref="R13" si="502">_xlfn.POISSON.DIST(0,K13,FALSE) * _xlfn.POISSON.DIST(2,L13,FALSE)</f>
        <v>1.7020017476007412E-2</v>
      </c>
      <c r="S13" s="5">
        <f t="shared" ref="S13" si="503">_xlfn.POISSON.DIST(2,K13,FALSE) * _xlfn.POISSON.DIST(2,L13,FALSE)</f>
        <v>4.9166756815951347E-2</v>
      </c>
      <c r="T13" s="5">
        <f t="shared" ref="T13" si="504">_xlfn.POISSON.DIST(2,K13,FALSE) * _xlfn.POISSON.DIST(1,L13,FALSE)</f>
        <v>2.8437479350007563E-2</v>
      </c>
      <c r="U13" s="5">
        <f t="shared" ref="U13" si="505">_xlfn.POISSON.DIST(1,K13,FALSE) * _xlfn.POISSON.DIST(2,L13,FALSE)</f>
        <v>4.091012246977753E-2</v>
      </c>
      <c r="V13" s="5">
        <f t="shared" ref="V13" si="506">_xlfn.POISSON.DIST(3,K13,FALSE) * _xlfn.POISSON.DIST(3,L13,FALSE)</f>
        <v>4.5405691000031383E-2</v>
      </c>
      <c r="W13" s="5">
        <f t="shared" ref="W13" si="507">_xlfn.POISSON.DIST(3,K13,FALSE) * _xlfn.POISSON.DIST(0,L13,FALSE)</f>
        <v>6.589161662695491E-3</v>
      </c>
      <c r="X13" s="5">
        <f t="shared" ref="X13" si="508">_xlfn.POISSON.DIST(3,K13,FALSE) * _xlfn.POISSON.DIST(1,L13,FALSE)</f>
        <v>2.2784558722899088E-2</v>
      </c>
      <c r="Y13" s="5">
        <f t="shared" ref="Y13" si="509">_xlfn.POISSON.DIST(3,K13,FALSE) * _xlfn.POISSON.DIST(2,L13,FALSE)</f>
        <v>3.9393184047700931E-2</v>
      </c>
      <c r="Z13" s="5">
        <f t="shared" ref="Z13" si="510">_xlfn.POISSON.DIST(0,K13,FALSE) * _xlfn.POISSON.DIST(3,L13,FALSE)</f>
        <v>1.9617750456397274E-2</v>
      </c>
      <c r="AA13" s="5">
        <f t="shared" ref="AA13" si="511">_xlfn.POISSON.DIST(1,K13,FALSE) * _xlfn.POISSON.DIST(3,L13,FALSE)</f>
        <v>4.7154156855837348E-2</v>
      </c>
      <c r="AB13" s="5">
        <f t="shared" ref="AB13" si="512">_xlfn.POISSON.DIST(2,K13,FALSE) * _xlfn.POISSON.DIST(3,L13,FALSE)</f>
        <v>5.667098563943232E-2</v>
      </c>
      <c r="AC13" s="5">
        <f t="shared" ref="AC13" si="513">_xlfn.POISSON.DIST(4,K13,FALSE) * _xlfn.POISSON.DIST(4,L13,FALSE)</f>
        <v>2.3586936807438928E-2</v>
      </c>
      <c r="AD13" s="5">
        <f t="shared" ref="AD13" si="514">_xlfn.POISSON.DIST(4,K13,FALSE) * _xlfn.POISSON.DIST(0,L13,FALSE)</f>
        <v>3.9595054907262976E-3</v>
      </c>
      <c r="AE13" s="5">
        <f t="shared" ref="AE13" si="515">_xlfn.POISSON.DIST(4,K13,FALSE) * _xlfn.POISSON.DIST(1,L13,FALSE)</f>
        <v>1.3691511907781808E-2</v>
      </c>
      <c r="AF13" s="5">
        <f t="shared" ref="AF13" si="516">_xlfn.POISSON.DIST(4,K13,FALSE) * _xlfn.POISSON.DIST(2,L13,FALSE)</f>
        <v>2.3671832096202692E-2</v>
      </c>
      <c r="AG13" s="5">
        <f t="shared" ref="AG13" si="517">_xlfn.POISSON.DIST(4,K13,FALSE) * _xlfn.POISSON.DIST(3,L13,FALSE)</f>
        <v>2.7284818923580621E-2</v>
      </c>
      <c r="AH13" s="5">
        <f t="shared" ref="AH13" si="518">_xlfn.POISSON.DIST(0,K13,FALSE) * _xlfn.POISSON.DIST(4,L13,FALSE)</f>
        <v>1.6958977870263431E-2</v>
      </c>
      <c r="AI13" s="5">
        <f t="shared" ref="AI13" si="519">_xlfn.POISSON.DIST(1,K13,FALSE) * _xlfn.POISSON.DIST(4,L13,FALSE)</f>
        <v>4.0763404773981188E-2</v>
      </c>
      <c r="AJ13" s="5">
        <f t="shared" ref="AJ13" si="520">_xlfn.POISSON.DIST(2,K13,FALSE) * _xlfn.POISSON.DIST(4,L13,FALSE)</f>
        <v>4.8990428004539344E-2</v>
      </c>
      <c r="AK13" s="5">
        <f t="shared" ref="AK13" si="521">_xlfn.POISSON.DIST(3,K13,FALSE) * _xlfn.POISSON.DIST(4,L13,FALSE)</f>
        <v>3.925190661207776E-2</v>
      </c>
      <c r="AL13" s="5">
        <f t="shared" ref="AL13" si="522">_xlfn.POISSON.DIST(5,K13,FALSE) * _xlfn.POISSON.DIST(5,L13,FALSE)</f>
        <v>7.8417460113744085E-3</v>
      </c>
      <c r="AM13" s="5">
        <f t="shared" ref="AM13" si="523">_xlfn.POISSON.DIST(5,K13,FALSE) * _xlfn.POISSON.DIST(0,L13,FALSE)</f>
        <v>1.9034510954376281E-3</v>
      </c>
      <c r="AN13" s="5">
        <f t="shared" ref="AN13" si="524">_xlfn.POISSON.DIST(5,K13,FALSE) * _xlfn.POISSON.DIST(1,L13,FALSE)</f>
        <v>6.581913675862635E-3</v>
      </c>
      <c r="AO13" s="5">
        <f t="shared" ref="AO13" si="525">_xlfn.POISSON.DIST(5,K13,FALSE) * _xlfn.POISSON.DIST(2,L13,FALSE)</f>
        <v>1.1379748011478962E-2</v>
      </c>
      <c r="AP13" s="5">
        <f t="shared" ref="AP13" si="526">_xlfn.POISSON.DIST(5,K13,FALSE) * _xlfn.POISSON.DIST(3,L13,FALSE)</f>
        <v>1.3116617363089018E-2</v>
      </c>
      <c r="AQ13" s="5">
        <f t="shared" ref="AQ13" si="527">_xlfn.POISSON.DIST(5,K13,FALSE) * _xlfn.POISSON.DIST(4,L13,FALSE)</f>
        <v>1.1338936341745619E-2</v>
      </c>
      <c r="AR13" s="5">
        <f t="shared" ref="AR13" si="528">_xlfn.POISSON.DIST(0,K13,FALSE) * _xlfn.POISSON.DIST(5,L13,FALSE)</f>
        <v>1.1728436694852434E-2</v>
      </c>
      <c r="AS13" s="5">
        <f t="shared" ref="AS13" si="529">_xlfn.POISSON.DIST(1,K13,FALSE) * _xlfn.POISSON.DIST(5,L13,FALSE)</f>
        <v>2.8191027549873054E-2</v>
      </c>
      <c r="AT13" s="5">
        <f t="shared" ref="AT13" si="530">_xlfn.POISSON.DIST(2,K13,FALSE) * _xlfn.POISSON.DIST(5,L13,FALSE)</f>
        <v>3.3880646457618159E-2</v>
      </c>
      <c r="AU13" s="5">
        <f t="shared" ref="AU13" si="531">_xlfn.POISSON.DIST(3,K13,FALSE) * _xlfn.POISSON.DIST(5,L13,FALSE)</f>
        <v>2.7145710394447412E-2</v>
      </c>
      <c r="AV13" s="5">
        <f t="shared" ref="AV13" si="532">_xlfn.POISSON.DIST(4,K13,FALSE) * _xlfn.POISSON.DIST(5,L13,FALSE)</f>
        <v>1.6312179736763525E-2</v>
      </c>
      <c r="AW13" s="5">
        <f t="shared" ref="AW13" si="533">_xlfn.POISSON.DIST(6,K13,FALSE) * _xlfn.POISSON.DIST(6,L13,FALSE)</f>
        <v>1.8104707293693043E-3</v>
      </c>
      <c r="AX13" s="5">
        <f t="shared" ref="AX13" si="534">_xlfn.POISSON.DIST(6,K13,FALSE) * _xlfn.POISSON.DIST(0,L13,FALSE)</f>
        <v>7.6253757807394579E-4</v>
      </c>
      <c r="AY13" s="5">
        <f t="shared" ref="AY13" si="535">_xlfn.POISSON.DIST(6,K13,FALSE) * _xlfn.POISSON.DIST(1,L13,FALSE)</f>
        <v>2.6367667262447592E-3</v>
      </c>
      <c r="AZ13" s="5">
        <f t="shared" ref="AZ13" si="536">_xlfn.POISSON.DIST(6,K13,FALSE) * _xlfn.POISSON.DIST(2,L13,FALSE)</f>
        <v>4.5588171445875274E-3</v>
      </c>
      <c r="BA13" s="5">
        <f t="shared" ref="BA13" si="537">_xlfn.POISSON.DIST(6,K13,FALSE) * _xlfn.POISSON.DIST(3,L13,FALSE)</f>
        <v>5.2546207572897984E-3</v>
      </c>
      <c r="BB13" s="5">
        <f t="shared" ref="BB13" si="538">_xlfn.POISSON.DIST(6,K13,FALSE) * _xlfn.POISSON.DIST(4,L13,FALSE)</f>
        <v>4.5424676665945232E-3</v>
      </c>
      <c r="BC13" s="5">
        <f t="shared" ref="BC13" si="539">_xlfn.POISSON.DIST(6,K13,FALSE) * _xlfn.POISSON.DIST(5,L13,FALSE)</f>
        <v>3.1414655336914096E-3</v>
      </c>
      <c r="BD13" s="5">
        <f t="shared" ref="BD13" si="540">_xlfn.POISSON.DIST(0,K13,FALSE) * _xlfn.POISSON.DIST(6,L13,FALSE)</f>
        <v>6.7592628693716687E-3</v>
      </c>
      <c r="BE13" s="5">
        <f t="shared" ref="BE13" si="541">_xlfn.POISSON.DIST(1,K13,FALSE) * _xlfn.POISSON.DIST(6,L13,FALSE)</f>
        <v>1.6246885303215445E-2</v>
      </c>
      <c r="BF13" s="5">
        <f t="shared" ref="BF13" si="542">_xlfn.POISSON.DIST(2,K13,FALSE) * _xlfn.POISSON.DIST(6,L13,FALSE)</f>
        <v>1.9525892627429028E-2</v>
      </c>
      <c r="BG13" s="5">
        <f t="shared" ref="BG13" si="543">_xlfn.POISSON.DIST(3,K13,FALSE) * _xlfn.POISSON.DIST(6,L13,FALSE)</f>
        <v>1.5644454338269637E-2</v>
      </c>
      <c r="BH13" s="5">
        <f t="shared" ref="BH13" si="544">_xlfn.POISSON.DIST(4,K13,FALSE) * _xlfn.POISSON.DIST(6,L13,FALSE)</f>
        <v>9.4009383928903827E-3</v>
      </c>
      <c r="BI13" s="5">
        <f t="shared" ref="BI13" si="545">_xlfn.POISSON.DIST(5,K13,FALSE) * _xlfn.POISSON.DIST(6,L13,FALSE)</f>
        <v>4.5193084146491463E-3</v>
      </c>
      <c r="BJ13" s="8">
        <f t="shared" ref="BJ13" si="546">SUM(N13,Q13,T13,W13,X13,Y13,AD13,AE13,AF13,AG13,AM13,AN13,AO13,AP13,AQ13,AX13,AY13,AZ13,BA13,BB13,BC13)</f>
        <v>0.24609624218205148</v>
      </c>
      <c r="BK13" s="8">
        <f t="shared" ref="BK13" si="547">SUM(M13,P13,S13,V13,AC13,AL13,AY13)</f>
        <v>0.15514671505804292</v>
      </c>
      <c r="BL13" s="8">
        <f t="shared" ref="BL13" si="548">SUM(O13,R13,U13,AA13,AB13,AH13,AI13,AJ13,AK13,AR13,AS13,AT13,AU13,AV13,BD13,BE13,BF13,BG13,BH13,BI13)</f>
        <v>0.50691892230634628</v>
      </c>
      <c r="BM13" s="8">
        <f t="shared" ref="BM13" si="549">SUM(S13:BI13)</f>
        <v>0.85851347092154207</v>
      </c>
      <c r="BN13" s="8">
        <f t="shared" ref="BN13" si="550">SUM(M13:R13)</f>
        <v>6.8439863084420655E-2</v>
      </c>
    </row>
    <row r="14" spans="1:88" x14ac:dyDescent="0.25">
      <c r="A14" t="s">
        <v>185</v>
      </c>
      <c r="B14" t="s">
        <v>305</v>
      </c>
      <c r="C14" t="s">
        <v>188</v>
      </c>
      <c r="D14" t="s">
        <v>844</v>
      </c>
      <c r="E14" s="1">
        <f>VLOOKUP(A14,home!$A$2:$E$670,3,FALSE)</f>
        <v>1.78481012658228</v>
      </c>
      <c r="F14">
        <f>VLOOKUP(B14,home!$B$2:$E$670,3,FALSE)</f>
        <v>0.91</v>
      </c>
      <c r="G14">
        <f>VLOOKUP(C14,away!$B$2:$E$670,4,FALSE)</f>
        <v>0.9052</v>
      </c>
      <c r="H14">
        <f>VLOOKUP(A14,away!$A$2:$E$670,3,FALSE)</f>
        <v>1.4127000000000001</v>
      </c>
      <c r="I14">
        <f>VLOOKUP(C14,away!$B$2:$E$670,3,FALSE)</f>
        <v>2.8315000000000001</v>
      </c>
      <c r="J14">
        <f>VLOOKUP(B14,home!$B$2:$E$670,4,FALSE)</f>
        <v>0.86</v>
      </c>
      <c r="K14" s="3">
        <f t="shared" ref="K14" si="551">E14*F14*G14</f>
        <v>1.4702052151898746</v>
      </c>
      <c r="L14" s="3">
        <f t="shared" ref="L14" si="552">H14*I14*J14</f>
        <v>3.4400516429999999</v>
      </c>
      <c r="M14" s="5">
        <f t="shared" si="2"/>
        <v>7.3705948905436495E-3</v>
      </c>
      <c r="N14" s="5">
        <f t="shared" ref="N14" si="553">_xlfn.POISSON.DIST(1,K14,FALSE) * _xlfn.POISSON.DIST(0,L14,FALSE)</f>
        <v>1.0836287047129117E-2</v>
      </c>
      <c r="O14" s="5">
        <f t="shared" ref="O14" si="554">_xlfn.POISSON.DIST(0,K14,FALSE) * _xlfn.POISSON.DIST(1,L14,FALSE)</f>
        <v>2.5355227063102084E-2</v>
      </c>
      <c r="P14" s="5">
        <f t="shared" ref="P14" si="555">_xlfn.POISSON.DIST(1,K14,FALSE) * _xlfn.POISSON.DIST(1,L14,FALSE)</f>
        <v>3.7277387060496131E-2</v>
      </c>
      <c r="Q14" s="5">
        <f t="shared" ref="Q14" si="556">_xlfn.POISSON.DIST(2,K14,FALSE) * _xlfn.POISSON.DIST(0,L14,FALSE)</f>
        <v>7.965782864991857E-3</v>
      </c>
      <c r="R14" s="5">
        <f t="shared" ref="R14" si="557">_xlfn.POISSON.DIST(0,K14,FALSE) * _xlfn.POISSON.DIST(2,L14,FALSE)</f>
        <v>4.3611645258531194E-2</v>
      </c>
      <c r="S14" s="5">
        <f t="shared" ref="S14" si="558">_xlfn.POISSON.DIST(2,K14,FALSE) * _xlfn.POISSON.DIST(2,L14,FALSE)</f>
        <v>4.7133359202826464E-2</v>
      </c>
      <c r="T14" s="5">
        <f t="shared" ref="T14" si="559">_xlfn.POISSON.DIST(2,K14,FALSE) * _xlfn.POISSON.DIST(1,L14,FALSE)</f>
        <v>2.7402704432496483E-2</v>
      </c>
      <c r="U14" s="5">
        <f t="shared" ref="U14" si="560">_xlfn.POISSON.DIST(1,K14,FALSE) * _xlfn.POISSON.DIST(2,L14,FALSE)</f>
        <v>6.4118068302103343E-2</v>
      </c>
      <c r="V14" s="5">
        <f t="shared" ref="V14" si="561">_xlfn.POISSON.DIST(3,K14,FALSE) * _xlfn.POISSON.DIST(3,L14,FALSE)</f>
        <v>2.6486758087862099E-2</v>
      </c>
      <c r="W14" s="5">
        <f t="shared" ref="W14" si="562">_xlfn.POISSON.DIST(3,K14,FALSE) * _xlfn.POISSON.DIST(0,L14,FALSE)</f>
        <v>3.903778503727055E-3</v>
      </c>
      <c r="X14" s="5">
        <f t="shared" ref="X14" si="563">_xlfn.POISSON.DIST(3,K14,FALSE) * _xlfn.POISSON.DIST(1,L14,FALSE)</f>
        <v>1.3429199655654334E-2</v>
      </c>
      <c r="Y14" s="5">
        <f t="shared" ref="Y14" si="564">_xlfn.POISSON.DIST(3,K14,FALSE) * _xlfn.POISSON.DIST(2,L14,FALSE)</f>
        <v>2.3098570169804367E-2</v>
      </c>
      <c r="Z14" s="5">
        <f t="shared" ref="Z14" si="565">_xlfn.POISSON.DIST(0,K14,FALSE) * _xlfn.POISSON.DIST(3,L14,FALSE)</f>
        <v>5.0008770641847798E-2</v>
      </c>
      <c r="AA14" s="5">
        <f t="shared" ref="AA14" si="566">_xlfn.POISSON.DIST(1,K14,FALSE) * _xlfn.POISSON.DIST(3,L14,FALSE)</f>
        <v>7.3523155402878931E-2</v>
      </c>
      <c r="AB14" s="5">
        <f t="shared" ref="AB14" si="567">_xlfn.POISSON.DIST(2,K14,FALSE) * _xlfn.POISSON.DIST(3,L14,FALSE)</f>
        <v>5.4047063255264108E-2</v>
      </c>
      <c r="AC14" s="5">
        <f t="shared" ref="AC14" si="568">_xlfn.POISSON.DIST(4,K14,FALSE) * _xlfn.POISSON.DIST(4,L14,FALSE)</f>
        <v>8.3724342122449072E-3</v>
      </c>
      <c r="AD14" s="5">
        <f t="shared" ref="AD14" si="569">_xlfn.POISSON.DIST(4,K14,FALSE) * _xlfn.POISSON.DIST(0,L14,FALSE)</f>
        <v>1.4348388787814111E-3</v>
      </c>
      <c r="AE14" s="5">
        <f t="shared" ref="AE14" si="570">_xlfn.POISSON.DIST(4,K14,FALSE) * _xlfn.POISSON.DIST(1,L14,FALSE)</f>
        <v>4.9359198423922701E-3</v>
      </c>
      <c r="AF14" s="5">
        <f t="shared" ref="AF14" si="571">_xlfn.POISSON.DIST(4,K14,FALSE) * _xlfn.POISSON.DIST(2,L14,FALSE)</f>
        <v>8.4899095817689164E-3</v>
      </c>
      <c r="AG14" s="5">
        <f t="shared" ref="AG14" si="572">_xlfn.POISSON.DIST(4,K14,FALSE) * _xlfn.POISSON.DIST(3,L14,FALSE)</f>
        <v>9.7352424685618662E-3</v>
      </c>
      <c r="AH14" s="5">
        <f t="shared" ref="AH14" si="573">_xlfn.POISSON.DIST(0,K14,FALSE) * _xlfn.POISSON.DIST(4,L14,FALSE)</f>
        <v>4.3008188402724676E-2</v>
      </c>
      <c r="AI14" s="5">
        <f t="shared" ref="AI14" si="574">_xlfn.POISSON.DIST(1,K14,FALSE) * _xlfn.POISSON.DIST(4,L14,FALSE)</f>
        <v>6.3230862885554504E-2</v>
      </c>
      <c r="AJ14" s="5">
        <f t="shared" ref="AJ14" si="575">_xlfn.POISSON.DIST(2,K14,FALSE) * _xlfn.POISSON.DIST(4,L14,FALSE)</f>
        <v>4.6481172187649064E-2</v>
      </c>
      <c r="AK14" s="5">
        <f t="shared" ref="AK14" si="576">_xlfn.POISSON.DIST(3,K14,FALSE) * _xlfn.POISSON.DIST(4,L14,FALSE)</f>
        <v>2.2778953919473391E-2</v>
      </c>
      <c r="AL14" s="5">
        <f t="shared" ref="AL14" si="577">_xlfn.POISSON.DIST(5,K14,FALSE) * _xlfn.POISSON.DIST(5,L14,FALSE)</f>
        <v>1.6937708578655742E-3</v>
      </c>
      <c r="AM14" s="5">
        <f t="shared" ref="AM14" si="578">_xlfn.POISSON.DIST(5,K14,FALSE) * _xlfn.POISSON.DIST(0,L14,FALSE)</f>
        <v>4.2190152050832462E-4</v>
      </c>
      <c r="AN14" s="5">
        <f t="shared" ref="AN14" si="579">_xlfn.POISSON.DIST(5,K14,FALSE) * _xlfn.POISSON.DIST(1,L14,FALSE)</f>
        <v>1.4513630188088601E-3</v>
      </c>
      <c r="AO14" s="5">
        <f t="shared" ref="AO14" si="580">_xlfn.POISSON.DIST(5,K14,FALSE) * _xlfn.POISSON.DIST(2,L14,FALSE)</f>
        <v>2.4963818687214296E-3</v>
      </c>
      <c r="AP14" s="5">
        <f t="shared" ref="AP14" si="581">_xlfn.POISSON.DIST(5,K14,FALSE) * _xlfn.POISSON.DIST(3,L14,FALSE)</f>
        <v>2.8625608496835211E-3</v>
      </c>
      <c r="AQ14" s="5">
        <f t="shared" ref="AQ14" si="582">_xlfn.POISSON.DIST(5,K14,FALSE) * _xlfn.POISSON.DIST(4,L14,FALSE)</f>
        <v>2.4618392885353189E-3</v>
      </c>
      <c r="AR14" s="5">
        <f t="shared" ref="AR14" si="583">_xlfn.POISSON.DIST(0,K14,FALSE) * _xlfn.POISSON.DIST(5,L14,FALSE)</f>
        <v>2.9590077835449303E-2</v>
      </c>
      <c r="AS14" s="5">
        <f t="shared" ref="AS14" si="584">_xlfn.POISSON.DIST(1,K14,FALSE) * _xlfn.POISSON.DIST(5,L14,FALSE)</f>
        <v>4.3503486751551884E-2</v>
      </c>
      <c r="AT14" s="5">
        <f t="shared" ref="AT14" si="585">_xlfn.POISSON.DIST(2,K14,FALSE) * _xlfn.POISSON.DIST(5,L14,FALSE)</f>
        <v>3.1979526550537603E-2</v>
      </c>
      <c r="AU14" s="5">
        <f t="shared" ref="AU14" si="586">_xlfn.POISSON.DIST(3,K14,FALSE) * _xlfn.POISSON.DIST(5,L14,FALSE)</f>
        <v>1.5672155571301138E-2</v>
      </c>
      <c r="AV14" s="5">
        <f t="shared" ref="AV14" si="587">_xlfn.POISSON.DIST(4,K14,FALSE) * _xlfn.POISSON.DIST(5,L14,FALSE)</f>
        <v>5.7603212135484989E-3</v>
      </c>
      <c r="AW14" s="5">
        <f t="shared" ref="AW14" si="588">_xlfn.POISSON.DIST(6,K14,FALSE) * _xlfn.POISSON.DIST(6,L14,FALSE)</f>
        <v>2.379551326667688E-4</v>
      </c>
      <c r="AX14" s="5">
        <f t="shared" ref="AX14" si="589">_xlfn.POISSON.DIST(6,K14,FALSE) * _xlfn.POISSON.DIST(0,L14,FALSE)</f>
        <v>1.033803026246461E-4</v>
      </c>
      <c r="AY14" s="5">
        <f t="shared" ref="AY14" si="590">_xlfn.POISSON.DIST(6,K14,FALSE) * _xlfn.POISSON.DIST(1,L14,FALSE)</f>
        <v>3.5563357989775097E-4</v>
      </c>
      <c r="AZ14" s="5">
        <f t="shared" ref="AZ14" si="591">_xlfn.POISSON.DIST(6,K14,FALSE) * _xlfn.POISSON.DIST(2,L14,FALSE)</f>
        <v>6.1169894041661506E-4</v>
      </c>
      <c r="BA14" s="5">
        <f t="shared" ref="BA14" si="592">_xlfn.POISSON.DIST(6,K14,FALSE) * _xlfn.POISSON.DIST(3,L14,FALSE)</f>
        <v>7.0142531500051177E-4</v>
      </c>
      <c r="BB14" s="5">
        <f t="shared" ref="BB14" si="593">_xlfn.POISSON.DIST(6,K14,FALSE) * _xlfn.POISSON.DIST(4,L14,FALSE)</f>
        <v>6.0323482682732592E-4</v>
      </c>
      <c r="BC14" s="5">
        <f t="shared" ref="BC14" si="594">_xlfn.POISSON.DIST(6,K14,FALSE) * _xlfn.POISSON.DIST(5,L14,FALSE)</f>
        <v>4.1503179142843245E-4</v>
      </c>
      <c r="BD14" s="5">
        <f t="shared" ref="BD14" si="595">_xlfn.POISSON.DIST(0,K14,FALSE) * _xlfn.POISSON.DIST(6,L14,FALSE)</f>
        <v>1.6965232645722549E-2</v>
      </c>
      <c r="BE14" s="5">
        <f t="shared" ref="BE14" si="596">_xlfn.POISSON.DIST(1,K14,FALSE) * _xlfn.POISSON.DIST(6,L14,FALSE)</f>
        <v>2.4942373512650804E-2</v>
      </c>
      <c r="BF14" s="5">
        <f t="shared" ref="BF14" si="597">_xlfn.POISSON.DIST(2,K14,FALSE) * _xlfn.POISSON.DIST(6,L14,FALSE)</f>
        <v>1.8335203808756504E-2</v>
      </c>
      <c r="BG14" s="5">
        <f t="shared" ref="BG14" si="598">_xlfn.POISSON.DIST(3,K14,FALSE) * _xlfn.POISSON.DIST(6,L14,FALSE)</f>
        <v>8.9855040870676847E-3</v>
      </c>
      <c r="BH14" s="5">
        <f t="shared" ref="BH14" si="599">_xlfn.POISSON.DIST(4,K14,FALSE) * _xlfn.POISSON.DIST(6,L14,FALSE)</f>
        <v>3.3026337424792124E-3</v>
      </c>
      <c r="BI14" s="5">
        <f t="shared" ref="BI14" si="600">_xlfn.POISSON.DIST(5,K14,FALSE) * _xlfn.POISSON.DIST(6,L14,FALSE)</f>
        <v>9.7110987041099832E-4</v>
      </c>
      <c r="BJ14" s="8">
        <f t="shared" ref="BJ14" si="601">SUM(N14,Q14,T14,W14,X14,Y14,AD14,AE14,AF14,AG14,AM14,AN14,AO14,AP14,AQ14,AX14,AY14,AZ14,BA14,BB14,BC14)</f>
        <v>0.12371668474776039</v>
      </c>
      <c r="BK14" s="8">
        <f t="shared" ref="BK14" si="602">SUM(M14,P14,S14,V14,AC14,AL14,AY14)</f>
        <v>0.12868993789173658</v>
      </c>
      <c r="BL14" s="8">
        <f t="shared" ref="BL14" si="603">SUM(O14,R14,U14,AA14,AB14,AH14,AI14,AJ14,AK14,AR14,AS14,AT14,AU14,AV14,BD14,BE14,BF14,BG14,BH14,BI14)</f>
        <v>0.63616196226675759</v>
      </c>
      <c r="BM14" s="8">
        <f t="shared" ref="BM14" si="604">SUM(S14:BI14)</f>
        <v>0.80604275291607741</v>
      </c>
      <c r="BN14" s="8">
        <f t="shared" ref="BN14" si="605">SUM(M14:R14)</f>
        <v>0.13241692418479403</v>
      </c>
    </row>
    <row r="15" spans="1:88" x14ac:dyDescent="0.25">
      <c r="A15" t="s">
        <v>185</v>
      </c>
      <c r="B15" t="s">
        <v>188</v>
      </c>
      <c r="C15" t="s">
        <v>305</v>
      </c>
      <c r="D15" t="s">
        <v>844</v>
      </c>
      <c r="E15" s="1">
        <f>VLOOKUP(A15,home!$A$2:$E$670,3,FALSE)</f>
        <v>1.78481012658228</v>
      </c>
      <c r="F15">
        <f>VLOOKUP(B15,home!$B$2:$E$670,3,FALSE)</f>
        <v>1.57</v>
      </c>
      <c r="G15">
        <f>VLOOKUP(C15,away!$B$2:$E$670,4,FALSE)</f>
        <v>0.4153</v>
      </c>
      <c r="H15">
        <f>VLOOKUP(A15,away!$A$2:$E$670,3,FALSE)</f>
        <v>1.4127000000000001</v>
      </c>
      <c r="I15">
        <f>VLOOKUP(C15,away!$B$2:$E$670,3,FALSE)</f>
        <v>1.9577</v>
      </c>
      <c r="J15">
        <f>VLOOKUP(B15,home!$B$2:$E$670,4,FALSE)</f>
        <v>1.32</v>
      </c>
      <c r="K15" s="3">
        <f t="shared" ref="K15:K20" si="606">E15*F15*G15</f>
        <v>1.1637336835443048</v>
      </c>
      <c r="L15" s="3">
        <f t="shared" ref="L15:L20" si="607">H15*I15*J15</f>
        <v>3.6506484828000003</v>
      </c>
      <c r="M15" s="5">
        <f t="shared" si="2"/>
        <v>8.1122325402133641E-3</v>
      </c>
      <c r="N15" s="5">
        <f t="shared" ref="N15:N20" si="608">_xlfn.POISSON.DIST(1,K15,FALSE) * _xlfn.POISSON.DIST(0,L15,FALSE)</f>
        <v>9.4404782557904691E-3</v>
      </c>
      <c r="O15" s="5">
        <f t="shared" ref="O15:O20" si="609">_xlfn.POISSON.DIST(0,K15,FALSE) * _xlfn.POISSON.DIST(1,L15,FALSE)</f>
        <v>2.9614909415050704E-2</v>
      </c>
      <c r="P15" s="5">
        <f t="shared" ref="P15:P20" si="610">_xlfn.POISSON.DIST(1,K15,FALSE) * _xlfn.POISSON.DIST(1,L15,FALSE)</f>
        <v>3.4463867621407865E-2</v>
      </c>
      <c r="Q15" s="5">
        <f t="shared" ref="Q15:Q20" si="611">_xlfn.POISSON.DIST(2,K15,FALSE) * _xlfn.POISSON.DIST(0,L15,FALSE)</f>
        <v>5.4931012675154788E-3</v>
      </c>
      <c r="R15" s="5">
        <f t="shared" ref="R15:R20" si="612">_xlfn.POISSON.DIST(0,K15,FALSE) * _xlfn.POISSON.DIST(2,L15,FALSE)</f>
        <v>5.4056812062157178E-2</v>
      </c>
      <c r="S15" s="5">
        <f t="shared" ref="S15:S20" si="613">_xlfn.POISSON.DIST(2,K15,FALSE) * _xlfn.POISSON.DIST(2,L15,FALSE)</f>
        <v>3.6603923936415129E-2</v>
      </c>
      <c r="T15" s="5">
        <f t="shared" ref="T15:T20" si="614">_xlfn.POISSON.DIST(2,K15,FALSE) * _xlfn.POISSON.DIST(1,L15,FALSE)</f>
        <v>2.0053381808122137E-2</v>
      </c>
      <c r="U15" s="5">
        <f t="shared" ref="U15:U20" si="615">_xlfn.POISSON.DIST(1,K15,FALSE) * _xlfn.POISSON.DIST(2,L15,FALSE)</f>
        <v>6.2907733021756382E-2</v>
      </c>
      <c r="V15" s="5">
        <f t="shared" ref="V15:V20" si="616">_xlfn.POISSON.DIST(3,K15,FALSE) * _xlfn.POISSON.DIST(3,L15,FALSE)</f>
        <v>1.7278608196739587E-2</v>
      </c>
      <c r="W15" s="5">
        <f t="shared" ref="W15:W20" si="617">_xlfn.POISSON.DIST(3,K15,FALSE) * _xlfn.POISSON.DIST(0,L15,FALSE)</f>
        <v>2.1308356573758935E-3</v>
      </c>
      <c r="X15" s="5">
        <f t="shared" ref="X15:X20" si="618">_xlfn.POISSON.DIST(3,K15,FALSE) * _xlfn.POISSON.DIST(1,L15,FALSE)</f>
        <v>7.7789319596954449E-3</v>
      </c>
      <c r="Y15" s="5">
        <f t="shared" ref="Y15:Y20" si="619">_xlfn.POISSON.DIST(3,K15,FALSE) * _xlfn.POISSON.DIST(2,L15,FALSE)</f>
        <v>1.4199073078233313E-2</v>
      </c>
      <c r="Z15" s="5">
        <f t="shared" ref="Z15:Z20" si="620">_xlfn.POISSON.DIST(0,K15,FALSE) * _xlfn.POISSON.DIST(3,L15,FALSE)</f>
        <v>6.5780806313239598E-2</v>
      </c>
      <c r="AA15" s="5">
        <f t="shared" ref="AA15:AA20" si="621">_xlfn.POISSON.DIST(1,K15,FALSE) * _xlfn.POISSON.DIST(3,L15,FALSE)</f>
        <v>7.655134003742077E-2</v>
      </c>
      <c r="AB15" s="5">
        <f t="shared" ref="AB15:AB20" si="622">_xlfn.POISSON.DIST(2,K15,FALSE) * _xlfn.POISSON.DIST(3,L15,FALSE)</f>
        <v>4.4542686461000153E-2</v>
      </c>
      <c r="AC15" s="5">
        <f t="shared" ref="AC15:AC20" si="623">_xlfn.POISSON.DIST(4,K15,FALSE) * _xlfn.POISSON.DIST(4,L15,FALSE)</f>
        <v>4.587883657663736E-3</v>
      </c>
      <c r="AD15" s="5">
        <f t="shared" ref="AD15:AD20" si="624">_xlfn.POISSON.DIST(4,K15,FALSE) * _xlfn.POISSON.DIST(0,L15,FALSE)</f>
        <v>6.1993130714639913E-4</v>
      </c>
      <c r="AE15" s="5">
        <f t="shared" ref="AE15:AE20" si="625">_xlfn.POISSON.DIST(4,K15,FALSE) * _xlfn.POISSON.DIST(1,L15,FALSE)</f>
        <v>2.2631512858742229E-3</v>
      </c>
      <c r="AF15" s="5">
        <f t="shared" ref="AF15:AF20" si="626">_xlfn.POISSON.DIST(4,K15,FALSE) * _xlfn.POISSON.DIST(2,L15,FALSE)</f>
        <v>4.1309849040618027E-3</v>
      </c>
      <c r="AG15" s="5">
        <f t="shared" ref="AG15:AG20" si="627">_xlfn.POISSON.DIST(4,K15,FALSE) * _xlfn.POISSON.DIST(3,L15,FALSE)</f>
        <v>5.0269245908276406E-3</v>
      </c>
      <c r="AH15" s="5">
        <f t="shared" ref="AH15:AH20" si="628">_xlfn.POISSON.DIST(0,K15,FALSE) * _xlfn.POISSON.DIST(4,L15,FALSE)</f>
        <v>6.0035650191197221E-2</v>
      </c>
      <c r="AI15" s="5">
        <f t="shared" ref="AI15:AI20" si="629">_xlfn.POISSON.DIST(1,K15,FALSE) * _xlfn.POISSON.DIST(4,L15,FALSE)</f>
        <v>6.9865508340979279E-2</v>
      </c>
      <c r="AJ15" s="5">
        <f t="shared" ref="AJ15:AJ20" si="630">_xlfn.POISSON.DIST(2,K15,FALSE) * _xlfn.POISSON.DIST(4,L15,FALSE)</f>
        <v>4.0652422687171591E-2</v>
      </c>
      <c r="AK15" s="5">
        <f t="shared" ref="AK15:AK20" si="631">_xlfn.POISSON.DIST(3,K15,FALSE) * _xlfn.POISSON.DIST(4,L15,FALSE)</f>
        <v>1.5769531199580758E-2</v>
      </c>
      <c r="AL15" s="5">
        <f t="shared" ref="AL15:AL20" si="632">_xlfn.POISSON.DIST(5,K15,FALSE) * _xlfn.POISSON.DIST(5,L15,FALSE)</f>
        <v>7.7964340522213287E-4</v>
      </c>
      <c r="AM15" s="5">
        <f t="shared" ref="AM15:AM20" si="633">_xlfn.POISSON.DIST(5,K15,FALSE) * _xlfn.POISSON.DIST(0,L15,FALSE)</f>
        <v>1.4428698872198296E-4</v>
      </c>
      <c r="AN15" s="5">
        <f t="shared" ref="AN15:AN20" si="634">_xlfn.POISSON.DIST(5,K15,FALSE) * _xlfn.POISSON.DIST(1,L15,FALSE)</f>
        <v>5.2674107646568779E-4</v>
      </c>
      <c r="AO15" s="5">
        <f t="shared" ref="AO15:AO20" si="635">_xlfn.POISSON.DIST(5,K15,FALSE) * _xlfn.POISSON.DIST(2,L15,FALSE)</f>
        <v>9.6147325581395163E-4</v>
      </c>
      <c r="AP15" s="5">
        <f t="shared" ref="AP15:AP20" si="636">_xlfn.POISSON.DIST(5,K15,FALSE) * _xlfn.POISSON.DIST(3,L15,FALSE)</f>
        <v>1.1700002941966593E-3</v>
      </c>
      <c r="AQ15" s="5">
        <f t="shared" ref="AQ15:AQ20" si="637">_xlfn.POISSON.DIST(5,K15,FALSE) * _xlfn.POISSON.DIST(4,L15,FALSE)</f>
        <v>1.0678149497211473E-3</v>
      </c>
      <c r="AR15" s="5">
        <f t="shared" ref="AR15:AR20" si="638">_xlfn.POISSON.DIST(0,K15,FALSE) * _xlfn.POISSON.DIST(5,L15,FALSE)</f>
        <v>4.3833811056881125E-2</v>
      </c>
      <c r="AS15" s="5">
        <f t="shared" ref="AS15:AS20" si="639">_xlfn.POISSON.DIST(1,K15,FALSE) * _xlfn.POISSON.DIST(5,L15,FALSE)</f>
        <v>5.1010882405009346E-2</v>
      </c>
      <c r="AT15" s="5">
        <f t="shared" ref="AT15:AT20" si="640">_xlfn.POISSON.DIST(2,K15,FALSE) * _xlfn.POISSON.DIST(5,L15,FALSE)</f>
        <v>2.9681541041013448E-2</v>
      </c>
      <c r="AU15" s="5">
        <f t="shared" ref="AU15:AU20" si="641">_xlfn.POISSON.DIST(3,K15,FALSE) * _xlfn.POISSON.DIST(5,L15,FALSE)</f>
        <v>1.151380302964335E-2</v>
      </c>
      <c r="AV15" s="5">
        <f t="shared" ref="AV15:AV20" si="642">_xlfn.POISSON.DIST(4,K15,FALSE) * _xlfn.POISSON.DIST(5,L15,FALSE)</f>
        <v>3.3497501028226053E-3</v>
      </c>
      <c r="AW15" s="5">
        <f t="shared" ref="AW15:AW20" si="643">_xlfn.POISSON.DIST(6,K15,FALSE) * _xlfn.POISSON.DIST(6,L15,FALSE)</f>
        <v>9.2006207827649445E-5</v>
      </c>
      <c r="AX15" s="5">
        <f t="shared" ref="AX15:AX20" si="644">_xlfn.POISSON.DIST(6,K15,FALSE) * _xlfn.POISSON.DIST(0,L15,FALSE)</f>
        <v>2.7985271478824837E-5</v>
      </c>
      <c r="AY15" s="5">
        <f t="shared" ref="AY15:AY20" si="645">_xlfn.POISSON.DIST(6,K15,FALSE) * _xlfn.POISSON.DIST(1,L15,FALSE)</f>
        <v>1.02164388864918E-4</v>
      </c>
      <c r="AZ15" s="5">
        <f t="shared" ref="AZ15:AZ20" si="646">_xlfn.POISSON.DIST(6,K15,FALSE) * _xlfn.POISSON.DIST(2,L15,FALSE)</f>
        <v>1.8648313560295119E-4</v>
      </c>
      <c r="BA15" s="5">
        <f t="shared" ref="BA15:BA20" si="647">_xlfn.POISSON.DIST(6,K15,FALSE) * _xlfn.POISSON.DIST(3,L15,FALSE)</f>
        <v>2.2692812535223341E-4</v>
      </c>
      <c r="BB15" s="5">
        <f t="shared" ref="BB15:BB20" si="648">_xlfn.POISSON.DIST(6,K15,FALSE) * _xlfn.POISSON.DIST(4,L15,FALSE)</f>
        <v>2.0710870413044485E-4</v>
      </c>
      <c r="BC15" s="5">
        <f t="shared" ref="BC15:BC20" si="649">_xlfn.POISSON.DIST(6,K15,FALSE) * _xlfn.POISSON.DIST(5,L15,FALSE)</f>
        <v>1.512162153016965E-4</v>
      </c>
      <c r="BD15" s="5">
        <f t="shared" ref="BD15:BD20" si="650">_xlfn.POISSON.DIST(0,K15,FALSE) * _xlfn.POISSON.DIST(6,L15,FALSE)</f>
        <v>2.6670305971690834E-2</v>
      </c>
      <c r="BE15" s="5">
        <f t="shared" ref="BE15:BE20" si="651">_xlfn.POISSON.DIST(1,K15,FALSE) * _xlfn.POISSON.DIST(6,L15,FALSE)</f>
        <v>3.1037133409689444E-2</v>
      </c>
      <c r="BF15" s="5">
        <f t="shared" ref="BF15:BF20" si="652">_xlfn.POISSON.DIST(2,K15,FALSE) * _xlfn.POISSON.DIST(6,L15,FALSE)</f>
        <v>1.8059478794756955E-2</v>
      </c>
      <c r="BG15" s="5">
        <f t="shared" ref="BG15:BG20" si="653">_xlfn.POISSON.DIST(3,K15,FALSE) * _xlfn.POISSON.DIST(6,L15,FALSE)</f>
        <v>7.0054745935709262E-3</v>
      </c>
      <c r="BH15" s="5">
        <f t="shared" ref="BH15:BH20" si="654">_xlfn.POISSON.DIST(4,K15,FALSE) * _xlfn.POISSON.DIST(6,L15,FALSE)</f>
        <v>2.0381266884380825E-3</v>
      </c>
      <c r="BI15" s="5">
        <f t="shared" ref="BI15:BI20" si="655">_xlfn.POISSON.DIST(5,K15,FALSE) * _xlfn.POISSON.DIST(6,L15,FALSE)</f>
        <v>4.7436733573320101E-4</v>
      </c>
      <c r="BJ15" s="8">
        <f t="shared" ref="BJ15:BJ20" si="656">SUM(N15,Q15,T15,W15,X15,Y15,AD15,AE15,AF15,AG15,AM15,AN15,AO15,AP15,AQ15,AX15,AY15,AZ15,BA15,BB15,BC15)</f>
        <v>7.5908996520293301E-2</v>
      </c>
      <c r="BK15" s="8">
        <f t="shared" ref="BK15:BK20" si="657">SUM(M15,P15,S15,V15,AC15,AL15,AY15)</f>
        <v>0.10192832374652672</v>
      </c>
      <c r="BL15" s="8">
        <f t="shared" ref="BL15:BL20" si="658">SUM(O15,R15,U15,AA15,AB15,AH15,AI15,AJ15,AK15,AR15,AS15,AT15,AU15,AV15,BD15,BE15,BF15,BG15,BH15,BI15)</f>
        <v>0.67867126784556331</v>
      </c>
      <c r="BM15" s="8">
        <f t="shared" ref="BM15:BM20" si="659">SUM(S15:BI15)</f>
        <v>0.78109783508245068</v>
      </c>
      <c r="BN15" s="8">
        <f t="shared" ref="BN15:BN20" si="660">SUM(M15:R15)</f>
        <v>0.14118140116213507</v>
      </c>
    </row>
    <row r="16" spans="1:88" x14ac:dyDescent="0.25">
      <c r="A16" t="s">
        <v>736</v>
      </c>
      <c r="B16" t="s">
        <v>622</v>
      </c>
      <c r="C16" t="s">
        <v>746</v>
      </c>
      <c r="D16" t="s">
        <v>844</v>
      </c>
      <c r="E16" s="1">
        <f>VLOOKUP(A16,home!$A$2:$E$670,3,FALSE)</f>
        <v>2</v>
      </c>
      <c r="F16">
        <f>VLOOKUP(B16,home!$B$2:$E$670,3,FALSE)</f>
        <v>1.3389</v>
      </c>
      <c r="G16" t="e">
        <f>VLOOKUP(C16,away!$B$2:$E$670,4,FALSE)</f>
        <v>#N/A</v>
      </c>
      <c r="H16">
        <f>VLOOKUP(A16,away!$A$2:$E$670,3,FALSE)</f>
        <v>1.5</v>
      </c>
      <c r="I16" t="e">
        <f>VLOOKUP(C16,away!$B$2:$E$670,3,FALSE)</f>
        <v>#N/A</v>
      </c>
      <c r="J16">
        <f>VLOOKUP(B16,home!$B$2:$E$670,4,FALSE)</f>
        <v>0.7238</v>
      </c>
      <c r="K16" s="3" t="e">
        <f t="shared" si="606"/>
        <v>#N/A</v>
      </c>
      <c r="L16" s="3" t="e">
        <f t="shared" si="607"/>
        <v>#N/A</v>
      </c>
      <c r="M16" s="5" t="e">
        <f t="shared" si="2"/>
        <v>#N/A</v>
      </c>
      <c r="N16" s="5" t="e">
        <f t="shared" si="608"/>
        <v>#N/A</v>
      </c>
      <c r="O16" s="5" t="e">
        <f t="shared" si="609"/>
        <v>#N/A</v>
      </c>
      <c r="P16" s="5" t="e">
        <f t="shared" si="610"/>
        <v>#N/A</v>
      </c>
      <c r="Q16" s="5" t="e">
        <f t="shared" si="611"/>
        <v>#N/A</v>
      </c>
      <c r="R16" s="5" t="e">
        <f t="shared" si="612"/>
        <v>#N/A</v>
      </c>
      <c r="S16" s="5" t="e">
        <f t="shared" si="613"/>
        <v>#N/A</v>
      </c>
      <c r="T16" s="5" t="e">
        <f t="shared" si="614"/>
        <v>#N/A</v>
      </c>
      <c r="U16" s="5" t="e">
        <f t="shared" si="615"/>
        <v>#N/A</v>
      </c>
      <c r="V16" s="5" t="e">
        <f t="shared" si="616"/>
        <v>#N/A</v>
      </c>
      <c r="W16" s="5" t="e">
        <f t="shared" si="617"/>
        <v>#N/A</v>
      </c>
      <c r="X16" s="5" t="e">
        <f t="shared" si="618"/>
        <v>#N/A</v>
      </c>
      <c r="Y16" s="5" t="e">
        <f t="shared" si="619"/>
        <v>#N/A</v>
      </c>
      <c r="Z16" s="5" t="e">
        <f t="shared" si="620"/>
        <v>#N/A</v>
      </c>
      <c r="AA16" s="5" t="e">
        <f t="shared" si="621"/>
        <v>#N/A</v>
      </c>
      <c r="AB16" s="5" t="e">
        <f t="shared" si="622"/>
        <v>#N/A</v>
      </c>
      <c r="AC16" s="5" t="e">
        <f t="shared" si="623"/>
        <v>#N/A</v>
      </c>
      <c r="AD16" s="5" t="e">
        <f t="shared" si="624"/>
        <v>#N/A</v>
      </c>
      <c r="AE16" s="5" t="e">
        <f t="shared" si="625"/>
        <v>#N/A</v>
      </c>
      <c r="AF16" s="5" t="e">
        <f t="shared" si="626"/>
        <v>#N/A</v>
      </c>
      <c r="AG16" s="5" t="e">
        <f t="shared" si="627"/>
        <v>#N/A</v>
      </c>
      <c r="AH16" s="5" t="e">
        <f t="shared" si="628"/>
        <v>#N/A</v>
      </c>
      <c r="AI16" s="5" t="e">
        <f t="shared" si="629"/>
        <v>#N/A</v>
      </c>
      <c r="AJ16" s="5" t="e">
        <f t="shared" si="630"/>
        <v>#N/A</v>
      </c>
      <c r="AK16" s="5" t="e">
        <f t="shared" si="631"/>
        <v>#N/A</v>
      </c>
      <c r="AL16" s="5" t="e">
        <f t="shared" si="632"/>
        <v>#N/A</v>
      </c>
      <c r="AM16" s="5" t="e">
        <f t="shared" si="633"/>
        <v>#N/A</v>
      </c>
      <c r="AN16" s="5" t="e">
        <f t="shared" si="634"/>
        <v>#N/A</v>
      </c>
      <c r="AO16" s="5" t="e">
        <f t="shared" si="635"/>
        <v>#N/A</v>
      </c>
      <c r="AP16" s="5" t="e">
        <f t="shared" si="636"/>
        <v>#N/A</v>
      </c>
      <c r="AQ16" s="5" t="e">
        <f t="shared" si="637"/>
        <v>#N/A</v>
      </c>
      <c r="AR16" s="5" t="e">
        <f t="shared" si="638"/>
        <v>#N/A</v>
      </c>
      <c r="AS16" s="5" t="e">
        <f t="shared" si="639"/>
        <v>#N/A</v>
      </c>
      <c r="AT16" s="5" t="e">
        <f t="shared" si="640"/>
        <v>#N/A</v>
      </c>
      <c r="AU16" s="5" t="e">
        <f t="shared" si="641"/>
        <v>#N/A</v>
      </c>
      <c r="AV16" s="5" t="e">
        <f t="shared" si="642"/>
        <v>#N/A</v>
      </c>
      <c r="AW16" s="5" t="e">
        <f t="shared" si="643"/>
        <v>#N/A</v>
      </c>
      <c r="AX16" s="5" t="e">
        <f t="shared" si="644"/>
        <v>#N/A</v>
      </c>
      <c r="AY16" s="5" t="e">
        <f t="shared" si="645"/>
        <v>#N/A</v>
      </c>
      <c r="AZ16" s="5" t="e">
        <f t="shared" si="646"/>
        <v>#N/A</v>
      </c>
      <c r="BA16" s="5" t="e">
        <f t="shared" si="647"/>
        <v>#N/A</v>
      </c>
      <c r="BB16" s="5" t="e">
        <f t="shared" si="648"/>
        <v>#N/A</v>
      </c>
      <c r="BC16" s="5" t="e">
        <f t="shared" si="649"/>
        <v>#N/A</v>
      </c>
      <c r="BD16" s="5" t="e">
        <f t="shared" si="650"/>
        <v>#N/A</v>
      </c>
      <c r="BE16" s="5" t="e">
        <f t="shared" si="651"/>
        <v>#N/A</v>
      </c>
      <c r="BF16" s="5" t="e">
        <f t="shared" si="652"/>
        <v>#N/A</v>
      </c>
      <c r="BG16" s="5" t="e">
        <f t="shared" si="653"/>
        <v>#N/A</v>
      </c>
      <c r="BH16" s="5" t="e">
        <f t="shared" si="654"/>
        <v>#N/A</v>
      </c>
      <c r="BI16" s="5" t="e">
        <f t="shared" si="655"/>
        <v>#N/A</v>
      </c>
      <c r="BJ16" s="8" t="e">
        <f t="shared" si="656"/>
        <v>#N/A</v>
      </c>
      <c r="BK16" s="8" t="e">
        <f t="shared" si="657"/>
        <v>#N/A</v>
      </c>
      <c r="BL16" s="8" t="e">
        <f t="shared" si="658"/>
        <v>#N/A</v>
      </c>
      <c r="BM16" s="8" t="e">
        <f t="shared" si="659"/>
        <v>#N/A</v>
      </c>
      <c r="BN16" s="8" t="e">
        <f t="shared" si="660"/>
        <v>#N/A</v>
      </c>
    </row>
    <row r="17" spans="1:66" x14ac:dyDescent="0.25">
      <c r="A17" t="s">
        <v>35</v>
      </c>
      <c r="B17" t="s">
        <v>312</v>
      </c>
      <c r="C17" t="s">
        <v>251</v>
      </c>
      <c r="D17" t="s">
        <v>844</v>
      </c>
      <c r="E17" s="1">
        <f>VLOOKUP(A17,home!$A$2:$E$670,3,FALSE)</f>
        <v>1.5681818181818199</v>
      </c>
      <c r="F17">
        <f>VLOOKUP(B17,home!$B$2:$E$670,3,FALSE)</f>
        <v>1.1200000000000001</v>
      </c>
      <c r="G17">
        <f>VLOOKUP(C17,away!$B$2:$E$670,4,FALSE)</f>
        <v>0.84750000000000003</v>
      </c>
      <c r="H17">
        <f>VLOOKUP(A17,away!$A$2:$E$670,3,FALSE)</f>
        <v>1.2222</v>
      </c>
      <c r="I17">
        <f>VLOOKUP(C17,away!$B$2:$E$670,3,FALSE)</f>
        <v>0.64</v>
      </c>
      <c r="J17">
        <f>VLOOKUP(B17,home!$B$2:$E$670,4,FALSE)</f>
        <v>0.67</v>
      </c>
      <c r="K17" s="3">
        <f t="shared" si="606"/>
        <v>1.4885181818181836</v>
      </c>
      <c r="L17" s="3">
        <f t="shared" si="607"/>
        <v>0.52407935999999999</v>
      </c>
      <c r="M17" s="5">
        <f t="shared" si="2"/>
        <v>0.13364108511782552</v>
      </c>
      <c r="N17" s="5">
        <f t="shared" si="608"/>
        <v>0.19892718503579479</v>
      </c>
      <c r="O17" s="5">
        <f t="shared" si="609"/>
        <v>7.0038534358255536E-2</v>
      </c>
      <c r="P17" s="5">
        <f t="shared" si="610"/>
        <v>0.10425363182016091</v>
      </c>
      <c r="Q17" s="5">
        <f t="shared" si="611"/>
        <v>0.14805336589184534</v>
      </c>
      <c r="R17" s="5">
        <f t="shared" si="612"/>
        <v>1.8352875130906283E-2</v>
      </c>
      <c r="S17" s="5">
        <f t="shared" si="613"/>
        <v>2.0332107708701825E-2</v>
      </c>
      <c r="T17" s="5">
        <f t="shared" si="614"/>
        <v>7.7591713242444141E-2</v>
      </c>
      <c r="U17" s="5">
        <f t="shared" si="615"/>
        <v>2.7318588320992782E-2</v>
      </c>
      <c r="V17" s="5">
        <f t="shared" si="616"/>
        <v>1.7623456550073917E-3</v>
      </c>
      <c r="W17" s="5">
        <f t="shared" si="617"/>
        <v>7.3460042336463957E-2</v>
      </c>
      <c r="X17" s="5">
        <f t="shared" si="618"/>
        <v>3.849889197326694E-2</v>
      </c>
      <c r="Y17" s="5">
        <f t="shared" si="619"/>
        <v>1.0088237333029436E-2</v>
      </c>
      <c r="Z17" s="5">
        <f t="shared" si="620"/>
        <v>3.2061210175884278E-3</v>
      </c>
      <c r="AA17" s="5">
        <f t="shared" si="621"/>
        <v>4.7723694277897908E-3</v>
      </c>
      <c r="AB17" s="5">
        <f t="shared" si="622"/>
        <v>3.5518793318091734E-3</v>
      </c>
      <c r="AC17" s="5">
        <f t="shared" si="623"/>
        <v>8.5925547753060643E-5</v>
      </c>
      <c r="AD17" s="5">
        <f t="shared" si="624"/>
        <v>2.7336652163740045E-2</v>
      </c>
      <c r="AE17" s="5">
        <f t="shared" si="625"/>
        <v>1.4326575170515499E-2</v>
      </c>
      <c r="AF17" s="5">
        <f t="shared" si="626"/>
        <v>3.7541311731778262E-3</v>
      </c>
      <c r="AG17" s="5">
        <f t="shared" si="627"/>
        <v>6.5582088753169494E-4</v>
      </c>
      <c r="AH17" s="5">
        <f t="shared" si="628"/>
        <v>4.2006546274507285E-4</v>
      </c>
      <c r="AI17" s="5">
        <f t="shared" si="629"/>
        <v>6.2527507884990979E-4</v>
      </c>
      <c r="AJ17" s="5">
        <f t="shared" si="630"/>
        <v>4.6536666175294469E-4</v>
      </c>
      <c r="AK17" s="5">
        <f t="shared" si="631"/>
        <v>2.3090224574376359E-4</v>
      </c>
      <c r="AL17" s="5">
        <f t="shared" si="632"/>
        <v>2.6812264840547524E-6</v>
      </c>
      <c r="AM17" s="5">
        <f t="shared" si="633"/>
        <v>8.13822075515328E-3</v>
      </c>
      <c r="AN17" s="5">
        <f t="shared" si="634"/>
        <v>4.265073524899448E-3</v>
      </c>
      <c r="AO17" s="5">
        <f t="shared" si="635"/>
        <v>1.1176185016411233E-3</v>
      </c>
      <c r="AP17" s="5">
        <f t="shared" si="636"/>
        <v>1.9524026302141298E-4</v>
      </c>
      <c r="AQ17" s="5">
        <f t="shared" si="637"/>
        <v>2.5580348022623438E-5</v>
      </c>
      <c r="AR17" s="5">
        <f t="shared" si="638"/>
        <v>4.4029527774708344E-5</v>
      </c>
      <c r="AS17" s="5">
        <f t="shared" si="639"/>
        <v>6.5538752629522082E-5</v>
      </c>
      <c r="AT17" s="5">
        <f t="shared" si="640"/>
        <v>4.8777812451363968E-5</v>
      </c>
      <c r="AU17" s="5">
        <f t="shared" si="641"/>
        <v>2.4202220234390877E-5</v>
      </c>
      <c r="AV17" s="5">
        <f t="shared" si="642"/>
        <v>9.0063612148146949E-6</v>
      </c>
      <c r="AW17" s="5">
        <f t="shared" si="643"/>
        <v>5.8100811681249152E-8</v>
      </c>
      <c r="AX17" s="5">
        <f t="shared" si="644"/>
        <v>2.0189815936159611E-3</v>
      </c>
      <c r="AY17" s="5">
        <f t="shared" si="645"/>
        <v>1.0581065814340331E-3</v>
      </c>
      <c r="AZ17" s="5">
        <f t="shared" si="646"/>
        <v>2.7726591000486791E-4</v>
      </c>
      <c r="BA17" s="5">
        <f t="shared" si="647"/>
        <v>4.8436446888389604E-5</v>
      </c>
      <c r="BB17" s="5">
        <f t="shared" si="648"/>
        <v>6.3461355214853021E-6</v>
      </c>
      <c r="BC17" s="5">
        <f t="shared" si="649"/>
        <v>6.6517572851465695E-7</v>
      </c>
      <c r="BD17" s="5">
        <f t="shared" si="650"/>
        <v>3.8458277895452262E-6</v>
      </c>
      <c r="BE17" s="5">
        <f t="shared" si="651"/>
        <v>5.7245845888797045E-6</v>
      </c>
      <c r="BF17" s="5">
        <f t="shared" si="652"/>
        <v>4.2605741219518066E-6</v>
      </c>
      <c r="BG17" s="5">
        <f t="shared" si="653"/>
        <v>2.1139806818364354E-6</v>
      </c>
      <c r="BH17" s="5">
        <f t="shared" si="654"/>
        <v>7.8667467023148409E-7</v>
      </c>
      <c r="BI17" s="5">
        <f t="shared" si="655"/>
        <v>2.3419590996307731E-7</v>
      </c>
      <c r="BJ17" s="8">
        <f t="shared" si="656"/>
        <v>0.60984415044374063</v>
      </c>
      <c r="BK17" s="8">
        <f t="shared" si="657"/>
        <v>0.26113588365736673</v>
      </c>
      <c r="BL17" s="8">
        <f t="shared" si="658"/>
        <v>0.12598437653091249</v>
      </c>
      <c r="BM17" s="8">
        <f t="shared" si="659"/>
        <v>0.32584580581419781</v>
      </c>
      <c r="BN17" s="8">
        <f t="shared" si="660"/>
        <v>0.67326667735478851</v>
      </c>
    </row>
    <row r="18" spans="1:66" x14ac:dyDescent="0.25">
      <c r="A18" t="s">
        <v>557</v>
      </c>
      <c r="B18" t="s">
        <v>561</v>
      </c>
      <c r="C18" t="s">
        <v>24</v>
      </c>
      <c r="D18" t="s">
        <v>844</v>
      </c>
      <c r="E18" s="1">
        <f>VLOOKUP(A18,home!$A$2:$E$670,3,FALSE)</f>
        <v>1.2464</v>
      </c>
      <c r="F18">
        <f>VLOOKUP(B18,home!$B$2:$E$670,3,FALSE)</f>
        <v>1.2703</v>
      </c>
      <c r="G18">
        <f>VLOOKUP(C18,away!$B$2:$E$670,4,FALSE)</f>
        <v>1.0713999999999999</v>
      </c>
      <c r="H18">
        <f>VLOOKUP(A18,away!$A$2:$E$670,3,FALSE)</f>
        <v>1.4459</v>
      </c>
      <c r="I18">
        <f>VLOOKUP(C18,away!$B$2:$E$670,3,FALSE)</f>
        <v>0.97219999999999995</v>
      </c>
      <c r="J18">
        <f>VLOOKUP(B18,home!$B$2:$E$670,4,FALSE)</f>
        <v>0.82679999999999998</v>
      </c>
      <c r="K18" s="3">
        <f t="shared" si="606"/>
        <v>1.696349677088</v>
      </c>
      <c r="L18" s="3">
        <f t="shared" si="607"/>
        <v>1.1622360506639999</v>
      </c>
      <c r="M18" s="5">
        <f t="shared" si="2"/>
        <v>5.7349811184311157E-2</v>
      </c>
      <c r="N18" s="5">
        <f t="shared" si="608"/>
        <v>9.7285333683564013E-2</v>
      </c>
      <c r="O18" s="5">
        <f t="shared" si="609"/>
        <v>6.6654018057179895E-2</v>
      </c>
      <c r="P18" s="5">
        <f t="shared" si="610"/>
        <v>0.11306852200791485</v>
      </c>
      <c r="Q18" s="5">
        <f t="shared" si="611"/>
        <v>8.2514972189756078E-2</v>
      </c>
      <c r="R18" s="5">
        <f t="shared" si="612"/>
        <v>3.8733851353831859E-2</v>
      </c>
      <c r="S18" s="5">
        <f t="shared" si="613"/>
        <v>5.5730308457195517E-2</v>
      </c>
      <c r="T18" s="5">
        <f t="shared" si="614"/>
        <v>9.5901875398471892E-2</v>
      </c>
      <c r="U18" s="5">
        <f t="shared" si="615"/>
        <v>6.570615623644728E-2</v>
      </c>
      <c r="V18" s="5">
        <f t="shared" si="616"/>
        <v>1.2208397470760622E-2</v>
      </c>
      <c r="W18" s="5">
        <f t="shared" si="617"/>
        <v>4.6658082143006006E-2</v>
      </c>
      <c r="X18" s="5">
        <f t="shared" si="618"/>
        <v>5.4227705121443801E-2</v>
      </c>
      <c r="Y18" s="5">
        <f t="shared" si="619"/>
        <v>3.1512696918459412E-2</v>
      </c>
      <c r="Z18" s="5">
        <f t="shared" si="620"/>
        <v>1.5005959474827989E-2</v>
      </c>
      <c r="AA18" s="5">
        <f t="shared" si="621"/>
        <v>2.5455354509520075E-2</v>
      </c>
      <c r="AB18" s="5">
        <f t="shared" si="622"/>
        <v>2.1590591201192475E-2</v>
      </c>
      <c r="AC18" s="5">
        <f t="shared" si="623"/>
        <v>1.5043483029828313E-3</v>
      </c>
      <c r="AD18" s="5">
        <f t="shared" si="624"/>
        <v>1.9787105644208405E-2</v>
      </c>
      <c r="AE18" s="5">
        <f t="shared" si="625"/>
        <v>2.2997287517996116E-2</v>
      </c>
      <c r="AF18" s="5">
        <f t="shared" si="626"/>
        <v>1.336413831045016E-2</v>
      </c>
      <c r="AG18" s="5">
        <f t="shared" si="627"/>
        <v>5.1774277768216843E-3</v>
      </c>
      <c r="AH18" s="5">
        <f t="shared" si="628"/>
        <v>4.3601167691120265E-3</v>
      </c>
      <c r="AI18" s="5">
        <f t="shared" si="629"/>
        <v>7.3962826733491608E-3</v>
      </c>
      <c r="AJ18" s="5">
        <f t="shared" si="630"/>
        <v>6.27334086229371E-3</v>
      </c>
      <c r="AK18" s="5">
        <f t="shared" si="631"/>
        <v>3.5472599153382966E-3</v>
      </c>
      <c r="AL18" s="5">
        <f t="shared" si="632"/>
        <v>1.1863644234624104E-4</v>
      </c>
      <c r="AM18" s="5">
        <f t="shared" si="633"/>
        <v>6.7131700540118125E-3</v>
      </c>
      <c r="AN18" s="5">
        <f t="shared" si="634"/>
        <v>7.8022882510105198E-3</v>
      </c>
      <c r="AO18" s="5">
        <f t="shared" si="635"/>
        <v>4.5340503414982988E-3</v>
      </c>
      <c r="AP18" s="5">
        <f t="shared" si="636"/>
        <v>1.7565455874715807E-3</v>
      </c>
      <c r="AQ18" s="5">
        <f t="shared" si="637"/>
        <v>5.1038015159856124E-4</v>
      </c>
      <c r="AR18" s="5">
        <f t="shared" si="638"/>
        <v>1.0134969788333278E-3</v>
      </c>
      <c r="AS18" s="5">
        <f t="shared" si="639"/>
        <v>1.7192452727735794E-3</v>
      </c>
      <c r="AT18" s="5">
        <f t="shared" si="640"/>
        <v>1.4582205816522662E-3</v>
      </c>
      <c r="AU18" s="5">
        <f t="shared" si="641"/>
        <v>8.2455067093629899E-4</v>
      </c>
      <c r="AV18" s="5">
        <f t="shared" si="642"/>
        <v>3.4968156609637113E-4</v>
      </c>
      <c r="AW18" s="5">
        <f t="shared" si="643"/>
        <v>6.4971865524139473E-6</v>
      </c>
      <c r="AX18" s="5">
        <f t="shared" si="644"/>
        <v>1.8979806422266272E-3</v>
      </c>
      <c r="AY18" s="5">
        <f t="shared" si="645"/>
        <v>2.2059015258581974E-3</v>
      </c>
      <c r="AZ18" s="5">
        <f t="shared" si="646"/>
        <v>1.2818891387835619E-3</v>
      </c>
      <c r="BA18" s="5">
        <f t="shared" si="647"/>
        <v>4.9661925668296092E-4</v>
      </c>
      <c r="BB18" s="5">
        <f t="shared" si="648"/>
        <v>1.4429720089272392E-4</v>
      </c>
      <c r="BC18" s="5">
        <f t="shared" si="649"/>
        <v>3.3541481777485835E-5</v>
      </c>
      <c r="BD18" s="5">
        <f t="shared" si="650"/>
        <v>1.963204543398572E-4</v>
      </c>
      <c r="BE18" s="5">
        <f t="shared" si="651"/>
        <v>3.3302813932518629E-4</v>
      </c>
      <c r="BF18" s="5">
        <f t="shared" si="652"/>
        <v>2.8246608830274862E-4</v>
      </c>
      <c r="BG18" s="5">
        <f t="shared" si="653"/>
        <v>1.597204192268927E-4</v>
      </c>
      <c r="BH18" s="5">
        <f t="shared" si="654"/>
        <v>6.7735420394974855E-5</v>
      </c>
      <c r="BI18" s="5">
        <f t="shared" si="655"/>
        <v>2.2980591702887096E-5</v>
      </c>
      <c r="BJ18" s="8">
        <f t="shared" si="656"/>
        <v>0.4968032883359898</v>
      </c>
      <c r="BK18" s="8">
        <f t="shared" si="657"/>
        <v>0.24218592539136943</v>
      </c>
      <c r="BL18" s="8">
        <f t="shared" si="658"/>
        <v>0.24614441776184912</v>
      </c>
      <c r="BM18" s="8">
        <f t="shared" si="659"/>
        <v>0.54233367814817302</v>
      </c>
      <c r="BN18" s="8">
        <f t="shared" si="660"/>
        <v>0.45560650847655781</v>
      </c>
    </row>
    <row r="19" spans="1:66" x14ac:dyDescent="0.25">
      <c r="A19" t="s">
        <v>621</v>
      </c>
      <c r="B19" t="s">
        <v>701</v>
      </c>
      <c r="C19" t="s">
        <v>767</v>
      </c>
      <c r="D19" t="s">
        <v>844</v>
      </c>
      <c r="E19" s="1">
        <f>VLOOKUP(A19,home!$A$2:$E$670,3,FALSE)</f>
        <v>1.8332999999999999</v>
      </c>
      <c r="F19">
        <f>VLOOKUP(B19,home!$B$2:$E$670,3,FALSE)</f>
        <v>1.5615000000000001</v>
      </c>
      <c r="G19">
        <f>VLOOKUP(C19,away!$B$2:$E$670,4,FALSE)</f>
        <v>1.3170999999999999</v>
      </c>
      <c r="H19">
        <f>VLOOKUP(A19,away!$A$2:$E$670,3,FALSE)</f>
        <v>1.3906000000000001</v>
      </c>
      <c r="I19">
        <f>VLOOKUP(C19,away!$B$2:$E$670,3,FALSE)</f>
        <v>1.1368</v>
      </c>
      <c r="J19">
        <f>VLOOKUP(B19,home!$B$2:$E$670,4,FALSE)</f>
        <v>1.1158999999999999</v>
      </c>
      <c r="K19" s="3">
        <f t="shared" si="606"/>
        <v>3.770459469945</v>
      </c>
      <c r="L19" s="3">
        <f t="shared" si="607"/>
        <v>1.7640527498719998</v>
      </c>
      <c r="M19" s="5">
        <f t="shared" si="2"/>
        <v>3.9481339878943257E-3</v>
      </c>
      <c r="N19" s="5">
        <f t="shared" si="608"/>
        <v>1.4886279183267877E-2</v>
      </c>
      <c r="O19" s="5">
        <f t="shared" si="609"/>
        <v>6.9647166182080899E-3</v>
      </c>
      <c r="P19" s="5">
        <f t="shared" si="610"/>
        <v>2.6260181728606006E-2</v>
      </c>
      <c r="Q19" s="5">
        <f t="shared" si="611"/>
        <v>2.8064056159398741E-2</v>
      </c>
      <c r="R19" s="5">
        <f t="shared" si="612"/>
        <v>6.143063751214599E-3</v>
      </c>
      <c r="S19" s="5">
        <f t="shared" si="613"/>
        <v>4.3666017068686065E-2</v>
      </c>
      <c r="T19" s="5">
        <f t="shared" si="614"/>
        <v>4.9506475440549584E-2</v>
      </c>
      <c r="U19" s="5">
        <f t="shared" si="615"/>
        <v>2.3162172895242937E-2</v>
      </c>
      <c r="V19" s="5">
        <f t="shared" si="616"/>
        <v>3.2270590700541453E-2</v>
      </c>
      <c r="W19" s="5">
        <f t="shared" si="617"/>
        <v>3.5271462103757777E-2</v>
      </c>
      <c r="X19" s="5">
        <f t="shared" si="618"/>
        <v>6.2220719716139933E-2</v>
      </c>
      <c r="Y19" s="5">
        <f t="shared" si="619"/>
        <v>5.4880315857135813E-2</v>
      </c>
      <c r="Z19" s="5">
        <f t="shared" si="620"/>
        <v>3.6122295009897057E-3</v>
      </c>
      <c r="AA19" s="5">
        <f t="shared" si="621"/>
        <v>1.3619764929621336E-2</v>
      </c>
      <c r="AB19" s="5">
        <f t="shared" si="622"/>
        <v>2.5676385828657784E-2</v>
      </c>
      <c r="AC19" s="5">
        <f t="shared" si="623"/>
        <v>1.3415064858551793E-2</v>
      </c>
      <c r="AD19" s="5">
        <f t="shared" si="624"/>
        <v>3.324740457697993E-2</v>
      </c>
      <c r="AE19" s="5">
        <f t="shared" si="625"/>
        <v>5.8650175470128352E-2</v>
      </c>
      <c r="AF19" s="5">
        <f t="shared" si="626"/>
        <v>5.1731001659277624E-2</v>
      </c>
      <c r="AG19" s="5">
        <f t="shared" si="627"/>
        <v>3.0418738576893898E-2</v>
      </c>
      <c r="AH19" s="5">
        <f t="shared" si="628"/>
        <v>1.5930408460974133E-3</v>
      </c>
      <c r="AI19" s="5">
        <f t="shared" si="629"/>
        <v>6.0064959441771867E-3</v>
      </c>
      <c r="AJ19" s="5">
        <f t="shared" si="630"/>
        <v>1.1323624756954554E-2</v>
      </c>
      <c r="AK19" s="5">
        <f t="shared" si="631"/>
        <v>1.4231756066320985E-2</v>
      </c>
      <c r="AL19" s="5">
        <f t="shared" si="632"/>
        <v>3.5690991457408994E-3</v>
      </c>
      <c r="AM19" s="5">
        <f t="shared" si="633"/>
        <v>2.5071598287673337E-2</v>
      </c>
      <c r="AN19" s="5">
        <f t="shared" si="634"/>
        <v>4.422762190305627E-2</v>
      </c>
      <c r="AO19" s="5">
        <f t="shared" si="635"/>
        <v>3.9009929019192757E-2</v>
      </c>
      <c r="AP19" s="5">
        <f t="shared" si="636"/>
        <v>2.2938524186206174E-2</v>
      </c>
      <c r="AQ19" s="5">
        <f t="shared" si="637"/>
        <v>1.0116191667170597E-2</v>
      </c>
      <c r="AR19" s="5">
        <f t="shared" si="638"/>
        <v>5.6204161704331173E-4</v>
      </c>
      <c r="AS19" s="5">
        <f t="shared" si="639"/>
        <v>2.1191551374841557E-3</v>
      </c>
      <c r="AT19" s="5">
        <f t="shared" si="640"/>
        <v>3.9950942782048665E-3</v>
      </c>
      <c r="AU19" s="5">
        <f t="shared" si="641"/>
        <v>5.0211136848602091E-3</v>
      </c>
      <c r="AV19" s="5">
        <f t="shared" si="642"/>
        <v>4.7329764106879028E-3</v>
      </c>
      <c r="AW19" s="5">
        <f t="shared" si="643"/>
        <v>6.5941975839406658E-4</v>
      </c>
      <c r="AX19" s="5">
        <f t="shared" si="644"/>
        <v>1.5755240865069124E-2</v>
      </c>
      <c r="AY19" s="5">
        <f t="shared" si="645"/>
        <v>2.7793075972920894E-2</v>
      </c>
      <c r="AZ19" s="5">
        <f t="shared" si="646"/>
        <v>2.451422604871626E-2</v>
      </c>
      <c r="BA19" s="5">
        <f t="shared" si="647"/>
        <v>1.4414795957407243E-2</v>
      </c>
      <c r="BB19" s="5">
        <f t="shared" si="648"/>
        <v>6.3571151118770094E-3</v>
      </c>
      <c r="BC19" s="5">
        <f t="shared" si="649"/>
        <v>2.2428572788718965E-3</v>
      </c>
      <c r="BD19" s="5">
        <f t="shared" si="650"/>
        <v>1.6524517668129325E-4</v>
      </c>
      <c r="BE19" s="5">
        <f t="shared" si="651"/>
        <v>6.2305024128071675E-4</v>
      </c>
      <c r="BF19" s="5">
        <f t="shared" si="652"/>
        <v>1.1745928412441977E-3</v>
      </c>
      <c r="BG19" s="5">
        <f t="shared" si="653"/>
        <v>1.476251567199597E-3</v>
      </c>
      <c r="BH19" s="5">
        <f t="shared" si="654"/>
        <v>1.3915366753922171E-3</v>
      </c>
      <c r="BI19" s="5">
        <f t="shared" si="655"/>
        <v>1.0493465271016731E-3</v>
      </c>
      <c r="BJ19" s="8">
        <f t="shared" si="656"/>
        <v>0.6513178050416909</v>
      </c>
      <c r="BK19" s="8">
        <f t="shared" si="657"/>
        <v>0.15092216346294143</v>
      </c>
      <c r="BL19" s="8">
        <f t="shared" si="658"/>
        <v>0.13103142579367502</v>
      </c>
      <c r="BM19" s="8">
        <f t="shared" si="659"/>
        <v>0.82348353615618097</v>
      </c>
      <c r="BN19" s="8">
        <f t="shared" si="660"/>
        <v>8.6266431428589641E-2</v>
      </c>
    </row>
    <row r="20" spans="1:66" x14ac:dyDescent="0.25">
      <c r="A20" t="s">
        <v>13</v>
      </c>
      <c r="B20" t="s">
        <v>14</v>
      </c>
      <c r="C20" t="s">
        <v>842</v>
      </c>
      <c r="D20" t="s">
        <v>844</v>
      </c>
      <c r="E20" s="1">
        <f>VLOOKUP(A20,home!$A$2:$E$670,3,FALSE)</f>
        <v>1.80555555555556</v>
      </c>
      <c r="F20">
        <f>VLOOKUP(B20,home!$B$2:$E$670,3,FALSE)</f>
        <v>0.66</v>
      </c>
      <c r="G20">
        <f>VLOOKUP(C20,away!$B$2:$E$670,4,FALSE)</f>
        <v>0.48270000000000002</v>
      </c>
      <c r="H20">
        <f>VLOOKUP(A20,away!$A$2:$E$670,3,FALSE)</f>
        <v>1.4921</v>
      </c>
      <c r="I20">
        <f>VLOOKUP(C20,away!$B$2:$E$670,3,FALSE)</f>
        <v>3.5491999999999999</v>
      </c>
      <c r="J20">
        <f>VLOOKUP(B20,home!$B$2:$E$670,4,FALSE)</f>
        <v>0.32</v>
      </c>
      <c r="K20" s="3">
        <f t="shared" si="606"/>
        <v>0.57521750000000149</v>
      </c>
      <c r="L20" s="3">
        <f t="shared" si="607"/>
        <v>1.6946436223999999</v>
      </c>
      <c r="M20" s="5">
        <f t="shared" si="2"/>
        <v>0.10332652882705727</v>
      </c>
      <c r="N20" s="5">
        <f t="shared" si="608"/>
        <v>5.9435227595577955E-2</v>
      </c>
      <c r="O20" s="5">
        <f t="shared" si="609"/>
        <v>0.17510164310150231</v>
      </c>
      <c r="P20" s="5">
        <f t="shared" si="610"/>
        <v>0.10072152939073865</v>
      </c>
      <c r="Q20" s="5">
        <f t="shared" si="611"/>
        <v>1.7094091514729726E-2</v>
      </c>
      <c r="R20" s="5">
        <f t="shared" si="612"/>
        <v>0.14836744137686098</v>
      </c>
      <c r="S20" s="5">
        <f t="shared" si="613"/>
        <v>2.4545551365103287E-2</v>
      </c>
      <c r="T20" s="5">
        <f t="shared" si="614"/>
        <v>2.8968393166158683E-2</v>
      </c>
      <c r="U20" s="5">
        <f t="shared" si="615"/>
        <v>8.5343548710194728E-2</v>
      </c>
      <c r="V20" s="5">
        <f t="shared" si="616"/>
        <v>2.6585250352523914E-3</v>
      </c>
      <c r="W20" s="5">
        <f t="shared" si="617"/>
        <v>3.2776068619580238E-3</v>
      </c>
      <c r="X20" s="5">
        <f t="shared" si="618"/>
        <v>5.5543755653516417E-3</v>
      </c>
      <c r="Y20" s="5">
        <f t="shared" si="619"/>
        <v>4.7063435641187786E-3</v>
      </c>
      <c r="Z20" s="5">
        <f t="shared" si="620"/>
        <v>8.3809979433701109E-2</v>
      </c>
      <c r="AA20" s="5">
        <f t="shared" si="621"/>
        <v>4.8208966844905089E-2</v>
      </c>
      <c r="AB20" s="5">
        <f t="shared" si="622"/>
        <v>1.3865320693054633E-2</v>
      </c>
      <c r="AC20" s="5">
        <f t="shared" si="623"/>
        <v>1.6196875485044205E-4</v>
      </c>
      <c r="AD20" s="5">
        <f t="shared" si="624"/>
        <v>4.7133420627958625E-4</v>
      </c>
      <c r="AE20" s="5">
        <f t="shared" si="625"/>
        <v>7.9874350669066673E-4</v>
      </c>
      <c r="AF20" s="5">
        <f t="shared" si="626"/>
        <v>6.7679279477337521E-4</v>
      </c>
      <c r="AG20" s="5">
        <f t="shared" si="627"/>
        <v>3.8230753111632418E-4</v>
      </c>
      <c r="AH20" s="5">
        <f t="shared" si="628"/>
        <v>3.5507011785199181E-2</v>
      </c>
      <c r="AI20" s="5">
        <f t="shared" si="629"/>
        <v>2.0424254551552862E-2</v>
      </c>
      <c r="AJ20" s="5">
        <f t="shared" si="630"/>
        <v>5.8741943212539446E-3</v>
      </c>
      <c r="AK20" s="5">
        <f t="shared" si="631"/>
        <v>1.1263131239952998E-3</v>
      </c>
      <c r="AL20" s="5">
        <f t="shared" si="632"/>
        <v>6.3154122710752257E-6</v>
      </c>
      <c r="AM20" s="5">
        <f t="shared" si="633"/>
        <v>5.422393676012574E-5</v>
      </c>
      <c r="AN20" s="5">
        <f t="shared" si="634"/>
        <v>9.1890248611967983E-5</v>
      </c>
      <c r="AO20" s="5">
        <f t="shared" si="635"/>
        <v>7.7860611885511026E-5</v>
      </c>
      <c r="AP20" s="5">
        <f t="shared" si="636"/>
        <v>4.3981996455980972E-5</v>
      </c>
      <c r="AQ20" s="5">
        <f t="shared" si="637"/>
        <v>1.8633452448636885E-5</v>
      </c>
      <c r="AR20" s="5">
        <f t="shared" si="638"/>
        <v>1.2034346214453874E-2</v>
      </c>
      <c r="AS20" s="5">
        <f t="shared" si="639"/>
        <v>6.9223665436126385E-3</v>
      </c>
      <c r="AT20" s="5">
        <f t="shared" si="640"/>
        <v>1.9909331886502567E-3</v>
      </c>
      <c r="AU20" s="5">
        <f t="shared" si="641"/>
        <v>3.8173987048081067E-4</v>
      </c>
      <c r="AV20" s="5">
        <f t="shared" si="642"/>
        <v>5.4895863487074082E-5</v>
      </c>
      <c r="AW20" s="5">
        <f t="shared" si="643"/>
        <v>1.7100534207660673E-7</v>
      </c>
      <c r="AX20" s="5">
        <f t="shared" si="644"/>
        <v>5.1984262238862802E-6</v>
      </c>
      <c r="AY20" s="5">
        <f t="shared" si="645"/>
        <v>8.8094798468257987E-6</v>
      </c>
      <c r="AZ20" s="5">
        <f t="shared" si="646"/>
        <v>7.4644644195423366E-6</v>
      </c>
      <c r="BA20" s="5">
        <f t="shared" si="647"/>
        <v>4.216535674403046E-6</v>
      </c>
      <c r="BB20" s="5">
        <f t="shared" si="648"/>
        <v>1.7863813223123012E-6</v>
      </c>
      <c r="BC20" s="5">
        <f t="shared" si="649"/>
        <v>6.0545594300620338E-7</v>
      </c>
      <c r="BD20" s="5">
        <f t="shared" si="650"/>
        <v>3.3989880103463071E-3</v>
      </c>
      <c r="BE20" s="5">
        <f t="shared" si="651"/>
        <v>1.9551573858413818E-3</v>
      </c>
      <c r="BF20" s="5">
        <f t="shared" si="652"/>
        <v>5.6232037179510897E-4</v>
      </c>
      <c r="BG20" s="5">
        <f t="shared" si="653"/>
        <v>1.0781883948768464E-4</v>
      </c>
      <c r="BH20" s="5">
        <f t="shared" si="654"/>
        <v>1.5504820825751853E-5</v>
      </c>
      <c r="BI20" s="5">
        <f t="shared" si="655"/>
        <v>1.7837288546673885E-6</v>
      </c>
      <c r="BJ20" s="8">
        <f t="shared" si="656"/>
        <v>0.12167988729634696</v>
      </c>
      <c r="BK20" s="8">
        <f t="shared" si="657"/>
        <v>0.23142922826511994</v>
      </c>
      <c r="BL20" s="8">
        <f t="shared" si="658"/>
        <v>0.5612445493463547</v>
      </c>
      <c r="BM20" s="8">
        <f t="shared" si="659"/>
        <v>0.3941085440605509</v>
      </c>
      <c r="BN20" s="8">
        <f t="shared" si="660"/>
        <v>0.60404646180646693</v>
      </c>
    </row>
    <row r="21" spans="1:66" x14ac:dyDescent="0.25">
      <c r="A21" t="s">
        <v>22</v>
      </c>
      <c r="B21" t="s">
        <v>23</v>
      </c>
      <c r="C21" t="s">
        <v>549</v>
      </c>
      <c r="D21" s="11"/>
      <c r="E21" s="1">
        <f>VLOOKUP(A21,home!$A$2:$E$670,3,FALSE)</f>
        <v>1.72151898734177</v>
      </c>
      <c r="F21">
        <f>VLOOKUP(B21,home!$B$2:$E$670,3,FALSE)</f>
        <v>2.0299999999999998</v>
      </c>
      <c r="G21">
        <f>VLOOKUP(C21,away!$B$2:$E$670,4,FALSE)</f>
        <v>1.1478999999999999</v>
      </c>
      <c r="H21">
        <f>VLOOKUP(A21,away!$A$2:$E$670,3,FALSE)</f>
        <v>1.0286</v>
      </c>
      <c r="I21">
        <f>VLOOKUP(C21,away!$B$2:$E$670,3,FALSE)</f>
        <v>2.1741000000000001</v>
      </c>
      <c r="J21">
        <f>VLOOKUP(B21,home!$B$2:$E$670,4,FALSE)</f>
        <v>1.01</v>
      </c>
      <c r="K21" s="3">
        <f t="shared" ref="K21:K22" si="661">E21*F21*G21</f>
        <v>4.0115472405063235</v>
      </c>
      <c r="L21" s="3">
        <f t="shared" ref="L21:L22" si="662">H21*I21*J21</f>
        <v>2.2586420525999999</v>
      </c>
      <c r="M21" s="5">
        <f t="shared" si="2"/>
        <v>1.8918704312824641E-3</v>
      </c>
      <c r="N21" s="5">
        <f t="shared" ref="N21:N22" si="663">_xlfn.POISSON.DIST(1,K21,FALSE) * _xlfn.POISSON.DIST(0,L21,FALSE)</f>
        <v>7.5893276080066761E-3</v>
      </c>
      <c r="O21" s="5">
        <f t="shared" ref="O21:O22" si="664">_xlfn.POISSON.DIST(0,K21,FALSE) * _xlfn.POISSON.DIST(1,L21,FALSE)</f>
        <v>4.2730581141650712E-3</v>
      </c>
      <c r="P21" s="5">
        <f t="shared" ref="P21:P22" si="665">_xlfn.POISSON.DIST(1,K21,FALSE) * _xlfn.POISSON.DIST(1,L21,FALSE)</f>
        <v>1.7141574486402047E-2</v>
      </c>
      <c r="Q21" s="5">
        <f t="shared" ref="Q21:Q22" si="666">_xlfn.POISSON.DIST(2,K21,FALSE) * _xlfn.POISSON.DIST(0,L21,FALSE)</f>
        <v>1.5222473111598821E-2</v>
      </c>
      <c r="R21" s="5">
        <f t="shared" ref="R21:R22" si="667">_xlfn.POISSON.DIST(0,K21,FALSE) * _xlfn.POISSON.DIST(2,L21,FALSE)</f>
        <v>4.825654374928442E-3</v>
      </c>
      <c r="S21" s="5">
        <f t="shared" ref="S21:S22" si="668">_xlfn.POISSON.DIST(2,K21,FALSE) * _xlfn.POISSON.DIST(2,L21,FALSE)</f>
        <v>3.8828448689491563E-2</v>
      </c>
      <c r="T21" s="5">
        <f t="shared" ref="T21:T22" si="669">_xlfn.POISSON.DIST(2,K21,FALSE) * _xlfn.POISSON.DIST(1,L21,FALSE)</f>
        <v>3.4382117914429869E-2</v>
      </c>
      <c r="U21" s="5">
        <f t="shared" ref="U21:U22" si="670">_xlfn.POISSON.DIST(1,K21,FALSE) * _xlfn.POISSON.DIST(2,L21,FALSE)</f>
        <v>1.9358340491381458E-2</v>
      </c>
      <c r="V21" s="5">
        <f t="shared" ref="V21:V22" si="671">_xlfn.POISSON.DIST(3,K21,FALSE) * _xlfn.POISSON.DIST(3,L21,FALSE)</f>
        <v>3.9090106242469301E-2</v>
      </c>
      <c r="W21" s="5">
        <f t="shared" ref="W21:W22" si="672">_xlfn.POISSON.DIST(3,K21,FALSE) * _xlfn.POISSON.DIST(0,L21,FALSE)</f>
        <v>2.0355223334838655E-2</v>
      </c>
      <c r="X21" s="5">
        <f t="shared" ref="X21:X22" si="673">_xlfn.POISSON.DIST(3,K21,FALSE) * _xlfn.POISSON.DIST(1,L21,FALSE)</f>
        <v>4.5975163414131395E-2</v>
      </c>
      <c r="Y21" s="5">
        <f t="shared" ref="Y21:Y22" si="674">_xlfn.POISSON.DIST(3,K21,FALSE) * _xlfn.POISSON.DIST(2,L21,FALSE)</f>
        <v>5.1920718731157084E-2</v>
      </c>
      <c r="Z21" s="5">
        <f t="shared" ref="Z21:Z22" si="675">_xlfn.POISSON.DIST(0,K21,FALSE) * _xlfn.POISSON.DIST(3,L21,FALSE)</f>
        <v>3.633141967508849E-3</v>
      </c>
      <c r="AA21" s="5">
        <f t="shared" ref="AA21:AA22" si="676">_xlfn.POISSON.DIST(1,K21,FALSE) * _xlfn.POISSON.DIST(3,L21,FALSE)</f>
        <v>1.4574520634127836E-2</v>
      </c>
      <c r="AB21" s="5">
        <f t="shared" ref="AB21:AB22" si="677">_xlfn.POISSON.DIST(2,K21,FALSE) * _xlfn.POISSON.DIST(3,L21,FALSE)</f>
        <v>2.9233189015769E-2</v>
      </c>
      <c r="AC21" s="5">
        <f t="shared" ref="AC21:AC22" si="678">_xlfn.POISSON.DIST(4,K21,FALSE) * _xlfn.POISSON.DIST(4,L21,FALSE)</f>
        <v>2.2136358969045245E-2</v>
      </c>
      <c r="AD21" s="5">
        <f t="shared" ref="AD21:AD22" si="679">_xlfn.POISSON.DIST(4,K21,FALSE) * _xlfn.POISSON.DIST(0,L21,FALSE)</f>
        <v>2.0413984999690483E-2</v>
      </c>
      <c r="AE21" s="5">
        <f t="shared" ref="AE21:AE22" si="680">_xlfn.POISSON.DIST(4,K21,FALSE) * _xlfn.POISSON.DIST(1,L21,FALSE)</f>
        <v>4.6107884981446516E-2</v>
      </c>
      <c r="AF21" s="5">
        <f t="shared" ref="AF21:AF22" si="681">_xlfn.POISSON.DIST(4,K21,FALSE) * _xlfn.POISSON.DIST(2,L21,FALSE)</f>
        <v>5.2070603987769547E-2</v>
      </c>
      <c r="AG21" s="5">
        <f t="shared" ref="AG21:AG22" si="682">_xlfn.POISSON.DIST(4,K21,FALSE) * _xlfn.POISSON.DIST(3,L21,FALSE)</f>
        <v>3.9202951957019186E-2</v>
      </c>
      <c r="AH21" s="5">
        <f t="shared" ref="AH21:AH22" si="683">_xlfn.POISSON.DIST(0,K21,FALSE) * _xlfn.POISSON.DIST(4,L21,FALSE)</f>
        <v>2.0514918077203467E-3</v>
      </c>
      <c r="AI21" s="5">
        <f t="shared" ref="AI21:AI22" si="684">_xlfn.POISSON.DIST(1,K21,FALSE) * _xlfn.POISSON.DIST(4,L21,FALSE)</f>
        <v>8.2296563001818847E-3</v>
      </c>
      <c r="AJ21" s="5">
        <f t="shared" ref="AJ21:AJ22" si="685">_xlfn.POISSON.DIST(2,K21,FALSE) * _xlfn.POISSON.DIST(4,L21,FALSE)</f>
        <v>1.6506827510655062E-2</v>
      </c>
      <c r="AK21" s="5">
        <f t="shared" ref="AK21:AK22" si="686">_xlfn.POISSON.DIST(3,K21,FALSE) * _xlfn.POISSON.DIST(4,L21,FALSE)</f>
        <v>2.207263944996073E-2</v>
      </c>
      <c r="AL21" s="5">
        <f t="shared" ref="AL21:AL22" si="687">_xlfn.POISSON.DIST(5,K21,FALSE) * _xlfn.POISSON.DIST(5,L21,FALSE)</f>
        <v>8.0227914100523198E-3</v>
      </c>
      <c r="AM21" s="5">
        <f t="shared" ref="AM21:AM22" si="688">_xlfn.POISSON.DIST(5,K21,FALSE) * _xlfn.POISSON.DIST(0,L21,FALSE)</f>
        <v>1.6378333038649166E-2</v>
      </c>
      <c r="AN21" s="5">
        <f t="shared" ref="AN21:AN22" si="689">_xlfn.POISSON.DIST(5,K21,FALSE) * _xlfn.POISSON.DIST(1,L21,FALSE)</f>
        <v>3.6992791752580939E-2</v>
      </c>
      <c r="AO21" s="5">
        <f t="shared" ref="AO21:AO22" si="690">_xlfn.POISSON.DIST(5,K21,FALSE) * _xlfn.POISSON.DIST(2,L21,FALSE)</f>
        <v>4.1776737547726893E-2</v>
      </c>
      <c r="AP21" s="5">
        <f t="shared" ref="AP21:AP22" si="691">_xlfn.POISSON.DIST(5,K21,FALSE) * _xlfn.POISSON.DIST(3,L21,FALSE)</f>
        <v>3.1452898748576451E-2</v>
      </c>
      <c r="AQ21" s="5">
        <f t="shared" ref="AQ21:AQ22" si="692">_xlfn.POISSON.DIST(5,K21,FALSE) * _xlfn.POISSON.DIST(4,L21,FALSE)</f>
        <v>1.7760209947426168E-2</v>
      </c>
      <c r="AR21" s="5">
        <f t="shared" ref="AR21:AR22" si="693">_xlfn.POISSON.DIST(0,K21,FALSE) * _xlfn.POISSON.DIST(5,L21,FALSE)</f>
        <v>9.2671713349631413E-4</v>
      </c>
      <c r="AS21" s="5">
        <f t="shared" ref="AS21:AS22" si="694">_xlfn.POISSON.DIST(1,K21,FALSE) * _xlfn.POISSON.DIST(5,L21,FALSE)</f>
        <v>3.7175695596070686E-3</v>
      </c>
      <c r="AT21" s="5">
        <f t="shared" ref="AT21:AT22" si="695">_xlfn.POISSON.DIST(2,K21,FALSE) * _xlfn.POISSON.DIST(5,L21,FALSE)</f>
        <v>7.4566029541160228E-3</v>
      </c>
      <c r="AU21" s="5">
        <f t="shared" ref="AU21:AU22" si="696">_xlfn.POISSON.DIST(3,K21,FALSE) * _xlfn.POISSON.DIST(5,L21,FALSE)</f>
        <v>9.9708383347118113E-3</v>
      </c>
      <c r="AV21" s="5">
        <f t="shared" ref="AV21:AV22" si="697">_xlfn.POISSON.DIST(4,K21,FALSE) * _xlfn.POISSON.DIST(5,L21,FALSE)</f>
        <v>9.999622251786959E-3</v>
      </c>
      <c r="AW21" s="5">
        <f t="shared" ref="AW21:AW22" si="698">_xlfn.POISSON.DIST(6,K21,FALSE) * _xlfn.POISSON.DIST(6,L21,FALSE)</f>
        <v>2.0192138700160732E-3</v>
      </c>
      <c r="AX21" s="5">
        <f t="shared" ref="AX21:AX22" si="699">_xlfn.POISSON.DIST(6,K21,FALSE) * _xlfn.POISSON.DIST(0,L21,FALSE)</f>
        <v>1.0950409450881101E-2</v>
      </c>
      <c r="AY21" s="5">
        <f t="shared" ref="AY21:AY22" si="700">_xlfn.POISSON.DIST(6,K21,FALSE) * _xlfn.POISSON.DIST(1,L21,FALSE)</f>
        <v>2.4733055278948528E-2</v>
      </c>
      <c r="AZ21" s="5">
        <f t="shared" ref="AZ21:AZ22" si="701">_xlfn.POISSON.DIST(6,K21,FALSE) * _xlfn.POISSON.DIST(2,L21,FALSE)</f>
        <v>2.7931559371156791E-2</v>
      </c>
      <c r="BA21" s="5">
        <f t="shared" ref="BA21:BA22" si="702">_xlfn.POISSON.DIST(6,K21,FALSE) * _xlfn.POISSON.DIST(3,L21,FALSE)</f>
        <v>2.1029131530129447E-2</v>
      </c>
      <c r="BB21" s="5">
        <f t="shared" ref="BB21:BB22" si="703">_xlfn.POISSON.DIST(6,K21,FALSE) * _xlfn.POISSON.DIST(4,L21,FALSE)</f>
        <v>1.1874320200901735E-2</v>
      </c>
      <c r="BC21" s="5">
        <f t="shared" ref="BC21:BC22" si="704">_xlfn.POISSON.DIST(6,K21,FALSE) * _xlfn.POISSON.DIST(5,L21,FALSE)</f>
        <v>5.3639677903588702E-3</v>
      </c>
      <c r="BD21" s="5">
        <f t="shared" ref="BD21:BD22" si="705">_xlfn.POISSON.DIST(0,K21,FALSE) * _xlfn.POISSON.DIST(6,L21,FALSE)</f>
        <v>3.488537147632837E-4</v>
      </c>
      <c r="BE21" s="5">
        <f t="shared" ref="BE21:BE22" si="706">_xlfn.POISSON.DIST(1,K21,FALSE) * _xlfn.POISSON.DIST(6,L21,FALSE)</f>
        <v>1.3994431567990306E-3</v>
      </c>
      <c r="BF21" s="5">
        <f t="shared" ref="BF21:BF22" si="707">_xlfn.POISSON.DIST(2,K21,FALSE) * _xlfn.POISSON.DIST(6,L21,FALSE)</f>
        <v>2.8069661669513049E-3</v>
      </c>
      <c r="BG21" s="5">
        <f t="shared" ref="BG21:BG22" si="708">_xlfn.POISSON.DIST(3,K21,FALSE) * _xlfn.POISSON.DIST(6,L21,FALSE)</f>
        <v>3.7534257937427073E-3</v>
      </c>
      <c r="BH21" s="5">
        <f t="shared" ref="BH21:BH22" si="709">_xlfn.POISSON.DIST(4,K21,FALSE) * _xlfn.POISSON.DIST(6,L21,FALSE)</f>
        <v>3.7642612213334534E-3</v>
      </c>
      <c r="BI21" s="5">
        <f t="shared" ref="BI21:BI22" si="710">_xlfn.POISSON.DIST(5,K21,FALSE) * _xlfn.POISSON.DIST(6,L21,FALSE)</f>
        <v>3.0201023429970351E-3</v>
      </c>
      <c r="BJ21" s="8">
        <f t="shared" ref="BJ21:BJ22" si="711">SUM(N21,Q21,T21,W21,X21,Y21,AD21,AE21,AF21,AG21,AM21,AN21,AO21,AP21,AQ21,AX21,AY21,AZ21,BA21,BB21,BC21)</f>
        <v>0.57948386469742419</v>
      </c>
      <c r="BK21" s="8">
        <f t="shared" ref="BK21:BK22" si="712">SUM(M21,P21,S21,V21,AC21,AL21,AY21)</f>
        <v>0.15184420550769145</v>
      </c>
      <c r="BL21" s="8">
        <f t="shared" ref="BL21:BL22" si="713">SUM(O21,R21,U21,AA21,AB21,AH21,AI21,AJ21,AK21,AR21,AS21,AT21,AU21,AV21,BD21,BE21,BF21,BG21,BH21,BI21)</f>
        <v>0.16828978032919484</v>
      </c>
      <c r="BM21" s="8">
        <f t="shared" ref="BM21:BM22" si="714">SUM(S21:BI21)</f>
        <v>0.82959319296650358</v>
      </c>
      <c r="BN21" s="8">
        <f t="shared" ref="BN21:BN22" si="715">SUM(M21:R21)</f>
        <v>5.0943958126383519E-2</v>
      </c>
    </row>
    <row r="22" spans="1:66" x14ac:dyDescent="0.25">
      <c r="A22" t="s">
        <v>185</v>
      </c>
      <c r="B22" t="s">
        <v>503</v>
      </c>
      <c r="C22" t="s">
        <v>291</v>
      </c>
      <c r="D22" s="11"/>
      <c r="E22" s="1">
        <f>VLOOKUP(A22,home!$A$2:$E$670,3,FALSE)</f>
        <v>1.78481012658228</v>
      </c>
      <c r="F22">
        <f>VLOOKUP(B22,home!$B$2:$E$670,3,FALSE)</f>
        <v>1.5294000000000001</v>
      </c>
      <c r="G22">
        <f>VLOOKUP(C22,away!$B$2:$E$670,4,FALSE)</f>
        <v>1.222</v>
      </c>
      <c r="H22">
        <f>VLOOKUP(A22,away!$A$2:$E$670,3,FALSE)</f>
        <v>1.4127000000000001</v>
      </c>
      <c r="I22">
        <f>VLOOKUP(C22,away!$B$2:$E$670,3,FALSE)</f>
        <v>2.3006000000000002</v>
      </c>
      <c r="J22">
        <f>VLOOKUP(B22,home!$B$2:$E$670,4,FALSE)</f>
        <v>1.0244</v>
      </c>
      <c r="K22" s="3">
        <f t="shared" si="661"/>
        <v>3.3356794784810155</v>
      </c>
      <c r="L22" s="3">
        <f t="shared" si="662"/>
        <v>3.3293590259280004</v>
      </c>
      <c r="M22" s="5">
        <f t="shared" si="2"/>
        <v>1.2747075433991279E-3</v>
      </c>
      <c r="N22" s="5">
        <f t="shared" si="663"/>
        <v>4.2520157935814189E-3</v>
      </c>
      <c r="O22" s="5">
        <f t="shared" si="664"/>
        <v>4.2439590650343939E-3</v>
      </c>
      <c r="P22" s="5">
        <f t="shared" si="665"/>
        <v>1.4156487160748705E-2</v>
      </c>
      <c r="Q22" s="5">
        <f t="shared" si="666"/>
        <v>7.0916809124133562E-3</v>
      </c>
      <c r="R22" s="5">
        <f t="shared" si="667"/>
        <v>7.0648317094206096E-3</v>
      </c>
      <c r="S22" s="5">
        <f t="shared" si="668"/>
        <v>3.9304334898270309E-2</v>
      </c>
      <c r="T22" s="5">
        <f t="shared" si="669"/>
        <v>2.3610751854744722E-2</v>
      </c>
      <c r="U22" s="5">
        <f t="shared" si="670"/>
        <v>2.3566014152036279E-2</v>
      </c>
      <c r="V22" s="5">
        <f t="shared" si="671"/>
        <v>4.8500128103929875E-2</v>
      </c>
      <c r="W22" s="5">
        <f t="shared" si="672"/>
        <v>7.8851914958242529E-3</v>
      </c>
      <c r="X22" s="5">
        <f t="shared" si="673"/>
        <v>2.6252633477793181E-2</v>
      </c>
      <c r="Y22" s="5">
        <f t="shared" si="674"/>
        <v>4.3702221111835166E-2</v>
      </c>
      <c r="Z22" s="5">
        <f t="shared" si="675"/>
        <v>7.8404537394739515E-3</v>
      </c>
      <c r="AA22" s="5">
        <f t="shared" si="676"/>
        <v>2.6153240640742995E-2</v>
      </c>
      <c r="AB22" s="5">
        <f t="shared" si="677"/>
        <v>4.3619414050551052E-2</v>
      </c>
      <c r="AC22" s="5">
        <f t="shared" si="678"/>
        <v>3.3664164985988183E-2</v>
      </c>
      <c r="AD22" s="5">
        <f t="shared" si="679"/>
        <v>6.5756178641284951E-3</v>
      </c>
      <c r="AE22" s="5">
        <f t="shared" si="680"/>
        <v>2.1892592686989603E-2</v>
      </c>
      <c r="AF22" s="5">
        <f t="shared" si="681"/>
        <v>3.6444150531697084E-2</v>
      </c>
      <c r="AG22" s="5">
        <f t="shared" si="682"/>
        <v>4.0445220504994814E-2</v>
      </c>
      <c r="AH22" s="5">
        <f t="shared" si="683"/>
        <v>6.5259213562221356E-3</v>
      </c>
      <c r="AI22" s="5">
        <f t="shared" si="684"/>
        <v>2.1768381946131173E-2</v>
      </c>
      <c r="AJ22" s="5">
        <f t="shared" si="685"/>
        <v>3.6306172468723204E-2</v>
      </c>
      <c r="AK22" s="5">
        <f t="shared" si="686"/>
        <v>4.0368584815370805E-2</v>
      </c>
      <c r="AL22" s="5">
        <f t="shared" si="687"/>
        <v>1.4954530452707884E-2</v>
      </c>
      <c r="AM22" s="5">
        <f t="shared" si="688"/>
        <v>4.3868307135413185E-3</v>
      </c>
      <c r="AN22" s="5">
        <f t="shared" si="689"/>
        <v>1.4605334431346956E-2</v>
      </c>
      <c r="AO22" s="5">
        <f t="shared" si="690"/>
        <v>2.4313201007850994E-2</v>
      </c>
      <c r="AP22" s="5">
        <f t="shared" si="691"/>
        <v>2.6982458408230159E-2</v>
      </c>
      <c r="AQ22" s="5">
        <f t="shared" si="692"/>
        <v>2.2458572860791986E-2</v>
      </c>
      <c r="AR22" s="5">
        <f t="shared" si="693"/>
        <v>4.3454270339668925E-3</v>
      </c>
      <c r="AS22" s="5">
        <f t="shared" si="694"/>
        <v>1.4494951782439989E-2</v>
      </c>
      <c r="AT22" s="5">
        <f t="shared" si="695"/>
        <v>2.4175256601128448E-2</v>
      </c>
      <c r="AU22" s="5">
        <f t="shared" si="696"/>
        <v>2.6880302443798958E-2</v>
      </c>
      <c r="AV22" s="5">
        <f t="shared" si="697"/>
        <v>2.2416018309285819E-2</v>
      </c>
      <c r="AW22" s="5">
        <f t="shared" si="698"/>
        <v>4.6133374637155541E-3</v>
      </c>
      <c r="AX22" s="5">
        <f t="shared" si="699"/>
        <v>2.4388435311216666E-3</v>
      </c>
      <c r="AY22" s="5">
        <f t="shared" si="700"/>
        <v>8.1197857231660366E-3</v>
      </c>
      <c r="AZ22" s="5">
        <f t="shared" si="701"/>
        <v>1.351684094301208E-2</v>
      </c>
      <c r="BA22" s="5">
        <f t="shared" si="702"/>
        <v>1.5000805465216807E-2</v>
      </c>
      <c r="BB22" s="5">
        <f t="shared" si="703"/>
        <v>1.2485766767952414E-2</v>
      </c>
      <c r="BC22" s="5">
        <f t="shared" si="704"/>
        <v>8.3139200569028477E-3</v>
      </c>
      <c r="BD22" s="5">
        <f t="shared" si="705"/>
        <v>2.4112477861748683E-3</v>
      </c>
      <c r="BE22" s="5">
        <f t="shared" si="706"/>
        <v>8.0431497578762872E-3</v>
      </c>
      <c r="BF22" s="5">
        <f t="shared" si="707"/>
        <v>1.3414684794848742E-2</v>
      </c>
      <c r="BG22" s="5">
        <f t="shared" si="708"/>
        <v>1.4915696260156089E-2</v>
      </c>
      <c r="BH22" s="5">
        <f t="shared" si="709"/>
        <v>1.2438495480564674E-2</v>
      </c>
      <c r="BI22" s="5">
        <f t="shared" si="710"/>
        <v>8.2981668235396887E-3</v>
      </c>
      <c r="BJ22" s="8">
        <f t="shared" si="711"/>
        <v>0.37077443614313538</v>
      </c>
      <c r="BK22" s="8">
        <f t="shared" si="712"/>
        <v>0.15997413886821013</v>
      </c>
      <c r="BL22" s="8">
        <f t="shared" si="713"/>
        <v>0.36144991727801307</v>
      </c>
      <c r="BM22" s="8">
        <f t="shared" si="714"/>
        <v>0.85844881558478425</v>
      </c>
      <c r="BN22" s="8">
        <f t="shared" si="715"/>
        <v>3.8083682184597609E-2</v>
      </c>
    </row>
    <row r="23" spans="1:66" x14ac:dyDescent="0.25">
      <c r="A23" t="s">
        <v>13</v>
      </c>
      <c r="B23" t="s">
        <v>235</v>
      </c>
      <c r="C23" t="s">
        <v>262</v>
      </c>
      <c r="D23" s="11"/>
      <c r="E23" s="1">
        <f>VLOOKUP(A23,home!$A$2:$E$670,3,FALSE)</f>
        <v>1.80555555555556</v>
      </c>
      <c r="F23">
        <f>VLOOKUP(B23,home!$B$2:$E$670,3,FALSE)</f>
        <v>0.97</v>
      </c>
      <c r="G23">
        <f>VLOOKUP(C23,away!$B$2:$E$670,4,FALSE)</f>
        <v>0.81389999999999996</v>
      </c>
      <c r="H23">
        <f>VLOOKUP(A23,away!$A$2:$E$670,3,FALSE)</f>
        <v>1.4921</v>
      </c>
      <c r="I23">
        <f>VLOOKUP(C23,away!$B$2:$E$670,3,FALSE)</f>
        <v>0.54690000000000005</v>
      </c>
      <c r="J23">
        <f>VLOOKUP(B23,home!$B$2:$E$670,4,FALSE)</f>
        <v>0.61</v>
      </c>
      <c r="K23" s="3">
        <f t="shared" ref="K23" si="716">E23*F23*G23</f>
        <v>1.42545541666667</v>
      </c>
      <c r="L23" s="3">
        <f t="shared" ref="L23" si="717">H23*I23*J23</f>
        <v>0.49777798890000002</v>
      </c>
      <c r="M23" s="5">
        <f t="shared" si="2"/>
        <v>0.14613368791895673</v>
      </c>
      <c r="N23" s="5">
        <f t="shared" ref="N23" si="718">_xlfn.POISSON.DIST(1,K23,FALSE) * _xlfn.POISSON.DIST(0,L23,FALSE)</f>
        <v>0.20830705700155358</v>
      </c>
      <c r="O23" s="5">
        <f t="shared" ref="O23" si="719">_xlfn.POISSON.DIST(0,K23,FALSE) * _xlfn.POISSON.DIST(1,L23,FALSE)</f>
        <v>7.2742133282838503E-2</v>
      </c>
      <c r="P23" s="5">
        <f t="shared" ref="P23" si="720">_xlfn.POISSON.DIST(1,K23,FALSE) * _xlfn.POISSON.DIST(1,L23,FALSE)</f>
        <v>0.103690667907911</v>
      </c>
      <c r="Q23" s="5">
        <f t="shared" ref="Q23" si="721">_xlfn.POISSON.DIST(2,K23,FALSE) * _xlfn.POISSON.DIST(0,L23,FALSE)</f>
        <v>0.14846621136637869</v>
      </c>
      <c r="R23" s="5">
        <f t="shared" ref="R23" si="722">_xlfn.POISSON.DIST(0,K23,FALSE) * _xlfn.POISSON.DIST(2,L23,FALSE)</f>
        <v>1.8104716406913551E-2</v>
      </c>
      <c r="S23" s="5">
        <f t="shared" ref="S23" si="723">_xlfn.POISSON.DIST(2,K23,FALSE) * _xlfn.POISSON.DIST(2,L23,FALSE)</f>
        <v>1.8393696149568581E-2</v>
      </c>
      <c r="T23" s="5">
        <f t="shared" ref="T23" si="724">_xlfn.POISSON.DIST(2,K23,FALSE) * _xlfn.POISSON.DIST(1,L23,FALSE)</f>
        <v>7.3903212113558298E-2</v>
      </c>
      <c r="U23" s="5">
        <f t="shared" ref="U23" si="725">_xlfn.POISSON.DIST(1,K23,FALSE) * _xlfn.POISSON.DIST(2,L23,FALSE)</f>
        <v>2.5807466069448847E-2</v>
      </c>
      <c r="V23" s="5">
        <f t="shared" ref="V23" si="726">_xlfn.POISSON.DIST(3,K23,FALSE) * _xlfn.POISSON.DIST(3,L23,FALSE)</f>
        <v>1.4501596800425562E-3</v>
      </c>
      <c r="W23" s="5">
        <f t="shared" ref="W23" si="727">_xlfn.POISSON.DIST(3,K23,FALSE) * _xlfn.POISSON.DIST(0,L23,FALSE)</f>
        <v>7.0543988394727739E-2</v>
      </c>
      <c r="X23" s="5">
        <f t="shared" ref="X23" si="728">_xlfn.POISSON.DIST(3,K23,FALSE) * _xlfn.POISSON.DIST(1,L23,FALSE)</f>
        <v>3.5115244672112508E-2</v>
      </c>
      <c r="Y23" s="5">
        <f t="shared" ref="Y23" si="729">_xlfn.POISSON.DIST(3,K23,FALSE) * _xlfn.POISSON.DIST(2,L23,FALSE)</f>
        <v>8.7397979363078009E-3</v>
      </c>
      <c r="Z23" s="5">
        <f t="shared" ref="Z23" si="730">_xlfn.POISSON.DIST(0,K23,FALSE) * _xlfn.POISSON.DIST(3,L23,FALSE)</f>
        <v>3.0040431075460876E-3</v>
      </c>
      <c r="AA23" s="5">
        <f t="shared" ref="AA23" si="731">_xlfn.POISSON.DIST(1,K23,FALSE) * _xlfn.POISSON.DIST(3,L23,FALSE)</f>
        <v>4.2821295195517462E-3</v>
      </c>
      <c r="AB23" s="5">
        <f t="shared" ref="AB23" si="732">_xlfn.POISSON.DIST(2,K23,FALSE) * _xlfn.POISSON.DIST(3,L23,FALSE)</f>
        <v>3.0519923592566413E-3</v>
      </c>
      <c r="AC23" s="5">
        <f t="shared" ref="AC23" si="733">_xlfn.POISSON.DIST(4,K23,FALSE) * _xlfn.POISSON.DIST(4,L23,FALSE)</f>
        <v>6.4310986372340928E-5</v>
      </c>
      <c r="AD23" s="5">
        <f t="shared" ref="AD23" si="734">_xlfn.POISSON.DIST(4,K23,FALSE) * _xlfn.POISSON.DIST(0,L23,FALSE)</f>
        <v>2.5139327592633841E-2</v>
      </c>
      <c r="AE23" s="5">
        <f t="shared" ref="AE23" si="735">_xlfn.POISSON.DIST(4,K23,FALSE) * _xlfn.POISSON.DIST(1,L23,FALSE)</f>
        <v>1.2513803931359551E-2</v>
      </c>
      <c r="AF23" s="5">
        <f t="shared" ref="AF23" si="736">_xlfn.POISSON.DIST(4,K23,FALSE) * _xlfn.POISSON.DIST(2,L23,FALSE)</f>
        <v>3.1145480772205351E-3</v>
      </c>
      <c r="AG23" s="5">
        <f t="shared" ref="AG23" si="737">_xlfn.POISSON.DIST(4,K23,FALSE) * _xlfn.POISSON.DIST(3,L23,FALSE)</f>
        <v>5.167844927370667E-4</v>
      </c>
      <c r="AH23" s="5">
        <f t="shared" ref="AH23" si="738">_xlfn.POISSON.DIST(0,K23,FALSE) * _xlfn.POISSON.DIST(4,L23,FALSE)</f>
        <v>3.7383663416079945E-4</v>
      </c>
      <c r="AI23" s="5">
        <f t="shared" ref="AI23" si="739">_xlfn.POISSON.DIST(1,K23,FALSE) * _xlfn.POISSON.DIST(4,L23,FALSE)</f>
        <v>5.3288745511294777E-4</v>
      </c>
      <c r="AJ23" s="5">
        <f t="shared" ref="AJ23" si="740">_xlfn.POISSON.DIST(2,K23,FALSE) * _xlfn.POISSON.DIST(4,L23,FALSE)</f>
        <v>3.7980365468223427E-4</v>
      </c>
      <c r="AK23" s="5">
        <f t="shared" ref="AK23" si="741">_xlfn.POISSON.DIST(3,K23,FALSE) * _xlfn.POISSON.DIST(4,L23,FALSE)</f>
        <v>1.8046439227886277E-4</v>
      </c>
      <c r="AL23" s="5">
        <f t="shared" ref="AL23" si="742">_xlfn.POISSON.DIST(5,K23,FALSE) * _xlfn.POISSON.DIST(5,L23,FALSE)</f>
        <v>1.8253009899983653E-6</v>
      </c>
      <c r="AM23" s="5">
        <f t="shared" ref="AM23" si="743">_xlfn.POISSON.DIST(5,K23,FALSE) * _xlfn.POISSON.DIST(0,L23,FALSE)</f>
        <v>7.1669981376555588E-3</v>
      </c>
      <c r="AN23" s="5">
        <f t="shared" ref="AN23" si="744">_xlfn.POISSON.DIST(5,K23,FALSE) * _xlfn.POISSON.DIST(1,L23,FALSE)</f>
        <v>3.5675739194122287E-3</v>
      </c>
      <c r="AO23" s="5">
        <f t="shared" ref="AO23" si="745">_xlfn.POISSON.DIST(5,K23,FALSE) * _xlfn.POISSON.DIST(2,L23,FALSE)</f>
        <v>8.8792988542855489E-4</v>
      </c>
      <c r="AP23" s="5">
        <f t="shared" ref="AP23" si="746">_xlfn.POISSON.DIST(5,K23,FALSE) * _xlfn.POISSON.DIST(3,L23,FALSE)</f>
        <v>1.4733065088427786E-4</v>
      </c>
      <c r="AQ23" s="5">
        <f t="shared" ref="AQ23" si="747">_xlfn.POISSON.DIST(5,K23,FALSE) * _xlfn.POISSON.DIST(4,L23,FALSE)</f>
        <v>1.8334488775125958E-5</v>
      </c>
      <c r="AR23" s="5">
        <f t="shared" ref="AR23" si="748">_xlfn.POISSON.DIST(0,K23,FALSE) * _xlfn.POISSON.DIST(5,L23,FALSE)</f>
        <v>3.7217529585941574E-5</v>
      </c>
      <c r="AS23" s="5">
        <f t="shared" ref="AS23" si="749">_xlfn.POISSON.DIST(1,K23,FALSE) * _xlfn.POISSON.DIST(5,L23,FALSE)</f>
        <v>5.3051929143232457E-5</v>
      </c>
      <c r="AT23" s="5">
        <f t="shared" ref="AT23" si="750">_xlfn.POISSON.DIST(2,K23,FALSE) * _xlfn.POISSON.DIST(5,L23,FALSE)</f>
        <v>3.7811579880918546E-5</v>
      </c>
      <c r="AU23" s="5">
        <f t="shared" ref="AU23" si="751">_xlfn.POISSON.DIST(3,K23,FALSE) * _xlfn.POISSON.DIST(5,L23,FALSE)</f>
        <v>1.7966240451326605E-5</v>
      </c>
      <c r="AV23" s="5">
        <f t="shared" ref="AV23" si="752">_xlfn.POISSON.DIST(4,K23,FALSE) * _xlfn.POISSON.DIST(5,L23,FALSE)</f>
        <v>6.4025186921198363E-6</v>
      </c>
      <c r="AW23" s="5">
        <f t="shared" ref="AW23" si="753">_xlfn.POISSON.DIST(6,K23,FALSE) * _xlfn.POISSON.DIST(6,L23,FALSE)</f>
        <v>3.597669927394484E-8</v>
      </c>
      <c r="AX23" s="5">
        <f t="shared" ref="AX23" si="754">_xlfn.POISSON.DIST(6,K23,FALSE) * _xlfn.POISSON.DIST(0,L23,FALSE)</f>
        <v>1.7027060527601721E-3</v>
      </c>
      <c r="AY23" s="5">
        <f t="shared" ref="AY23" si="755">_xlfn.POISSON.DIST(6,K23,FALSE) * _xlfn.POISSON.DIST(1,L23,FALSE)</f>
        <v>8.4756959463081567E-4</v>
      </c>
      <c r="AZ23" s="5">
        <f t="shared" ref="AZ23" si="756">_xlfn.POISSON.DIST(6,K23,FALSE) * _xlfn.POISSON.DIST(2,L23,FALSE)</f>
        <v>2.1095074413405779E-4</v>
      </c>
      <c r="BA23" s="5">
        <f t="shared" ref="BA23" si="757">_xlfn.POISSON.DIST(6,K23,FALSE) * _xlfn.POISSON.DIST(3,L23,FALSE)</f>
        <v>3.5002212390669926E-5</v>
      </c>
      <c r="BB23" s="5">
        <f t="shared" ref="BB23" si="758">_xlfn.POISSON.DIST(6,K23,FALSE) * _xlfn.POISSON.DIST(4,L23,FALSE)</f>
        <v>4.3558327227195839E-6</v>
      </c>
      <c r="BC23" s="5">
        <f t="shared" ref="BC23" si="759">_xlfn.POISSON.DIST(6,K23,FALSE) * _xlfn.POISSON.DIST(5,L23,FALSE)</f>
        <v>4.3364753054003338E-7</v>
      </c>
      <c r="BD23" s="5">
        <f t="shared" ref="BD23" si="760">_xlfn.POISSON.DIST(0,K23,FALSE) * _xlfn.POISSON.DIST(6,L23,FALSE)</f>
        <v>3.0876778381860393E-6</v>
      </c>
      <c r="BE23" s="5">
        <f t="shared" ref="BE23" si="761">_xlfn.POISSON.DIST(1,K23,FALSE) * _xlfn.POISSON.DIST(6,L23,FALSE)</f>
        <v>4.401347099363923E-6</v>
      </c>
      <c r="BF23" s="5">
        <f t="shared" ref="BF23" si="762">_xlfn.POISSON.DIST(2,K23,FALSE) * _xlfn.POISSON.DIST(6,L23,FALSE)</f>
        <v>3.1369620317092209E-6</v>
      </c>
      <c r="BG23" s="5">
        <f t="shared" ref="BG23" si="763">_xlfn.POISSON.DIST(3,K23,FALSE) * _xlfn.POISSON.DIST(6,L23,FALSE)</f>
        <v>1.4905331733258636E-6</v>
      </c>
      <c r="BH23" s="5">
        <f t="shared" ref="BH23" si="764">_xlfn.POISSON.DIST(4,K23,FALSE) * _xlfn.POISSON.DIST(6,L23,FALSE)</f>
        <v>5.3117214640967814E-7</v>
      </c>
      <c r="BI23" s="5">
        <f t="shared" ref="BI23" si="765">_xlfn.POISSON.DIST(5,K23,FALSE) * _xlfn.POISSON.DIST(6,L23,FALSE)</f>
        <v>1.5143244265642747E-7</v>
      </c>
      <c r="BJ23" s="8">
        <f t="shared" ref="BJ23" si="766">SUM(N23,Q23,T23,W23,X23,Y23,AD23,AE23,AF23,AG23,AM23,AN23,AO23,AP23,AQ23,AX23,AY23,AZ23,BA23,BB23,BC23)</f>
        <v>0.60094916074491411</v>
      </c>
      <c r="BK23" s="8">
        <f t="shared" ref="BK23" si="767">SUM(M23,P23,S23,V23,AC23,AL23,AY23)</f>
        <v>0.27058191753847205</v>
      </c>
      <c r="BL23" s="8">
        <f t="shared" ref="BL23" si="768">SUM(O23,R23,U23,AA23,AB23,AH23,AI23,AJ23,AK23,AR23,AS23,AT23,AU23,AV23,BD23,BE23,BF23,BG23,BH23,BI23)</f>
        <v>0.12562067869672935</v>
      </c>
      <c r="BM23" s="8">
        <f t="shared" ref="BM23" si="769">SUM(S23:BI23)</f>
        <v>0.3018637925851782</v>
      </c>
      <c r="BN23" s="8">
        <f t="shared" ref="BN23" si="770">SUM(M23:R23)</f>
        <v>0.69744447388455211</v>
      </c>
    </row>
    <row r="24" spans="1:66" x14ac:dyDescent="0.25">
      <c r="D24" s="11"/>
      <c r="E24" s="1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8"/>
      <c r="BK24" s="8"/>
      <c r="BL24" s="8"/>
      <c r="BM24" s="8"/>
      <c r="BN24" s="8"/>
    </row>
    <row r="25" spans="1:66" x14ac:dyDescent="0.25">
      <c r="D25" s="11"/>
      <c r="E25" s="1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8"/>
      <c r="BK25" s="8"/>
      <c r="BL25" s="8"/>
      <c r="BM25" s="8"/>
      <c r="BN25" s="8"/>
    </row>
    <row r="26" spans="1:66" x14ac:dyDescent="0.25">
      <c r="D26" s="11"/>
      <c r="E26" s="1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8"/>
      <c r="BK26" s="8"/>
      <c r="BL26" s="8"/>
      <c r="BM26" s="8"/>
      <c r="BN26" s="8"/>
    </row>
    <row r="27" spans="1:66" x14ac:dyDescent="0.25">
      <c r="D27" s="11"/>
      <c r="E27" s="1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8"/>
      <c r="BK27" s="8"/>
      <c r="BL27" s="8"/>
      <c r="BM27" s="8"/>
      <c r="BN27" s="8"/>
    </row>
    <row r="28" spans="1:66" x14ac:dyDescent="0.25">
      <c r="D28" s="11"/>
      <c r="E28" s="1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8"/>
      <c r="BK28" s="8"/>
      <c r="BL28" s="8"/>
      <c r="BM28" s="8"/>
      <c r="BN28" s="8"/>
    </row>
    <row r="29" spans="1:66" s="10" customFormat="1" x14ac:dyDescent="0.25">
      <c r="B29"/>
      <c r="C29"/>
      <c r="D29" s="11"/>
      <c r="E29" s="1"/>
      <c r="F29"/>
      <c r="G29"/>
      <c r="H29"/>
      <c r="I29"/>
      <c r="J29"/>
      <c r="K29" s="3"/>
      <c r="L29" s="3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8"/>
      <c r="BK29" s="8"/>
      <c r="BL29" s="8"/>
      <c r="BM29" s="8"/>
      <c r="BN29" s="8"/>
    </row>
    <row r="30" spans="1:66" x14ac:dyDescent="0.25">
      <c r="D30" s="11"/>
      <c r="E30" s="1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8"/>
      <c r="BK30" s="8"/>
      <c r="BL30" s="8"/>
      <c r="BM30" s="8"/>
      <c r="BN30" s="8"/>
    </row>
    <row r="31" spans="1:66" x14ac:dyDescent="0.25">
      <c r="D31" s="11"/>
      <c r="E31" s="1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8"/>
      <c r="BK31" s="8"/>
      <c r="BL31" s="8"/>
      <c r="BM31" s="8"/>
      <c r="BN31" s="8"/>
    </row>
    <row r="32" spans="1:66" x14ac:dyDescent="0.25">
      <c r="D32" s="11"/>
      <c r="E32" s="1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8"/>
      <c r="BK32" s="8"/>
      <c r="BL32" s="8"/>
      <c r="BM32" s="8"/>
      <c r="BN32" s="8"/>
    </row>
    <row r="33" spans="4:66" x14ac:dyDescent="0.25">
      <c r="D33" s="11"/>
      <c r="E33" s="1"/>
      <c r="K33" s="3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8"/>
      <c r="BK33" s="8"/>
      <c r="BL33" s="8"/>
      <c r="BM33" s="8"/>
      <c r="BN33" s="8"/>
    </row>
    <row r="34" spans="4:66" x14ac:dyDescent="0.25">
      <c r="D34" s="1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4:66" x14ac:dyDescent="0.25">
      <c r="D35" s="1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4:66" x14ac:dyDescent="0.25">
      <c r="D36" s="1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4:66" x14ac:dyDescent="0.25">
      <c r="D37" s="1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4:66" x14ac:dyDescent="0.25">
      <c r="D38" s="1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4:66" x14ac:dyDescent="0.25">
      <c r="D39" s="1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4:66" x14ac:dyDescent="0.25">
      <c r="D40" s="1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4:66" x14ac:dyDescent="0.25">
      <c r="D4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4:66" x14ac:dyDescent="0.25">
      <c r="D42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4:66" x14ac:dyDescent="0.25">
      <c r="D43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4:66" x14ac:dyDescent="0.25">
      <c r="D44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4:66" x14ac:dyDescent="0.25">
      <c r="D45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4:66" x14ac:dyDescent="0.25">
      <c r="D46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4:66" x14ac:dyDescent="0.25">
      <c r="D47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4:66" x14ac:dyDescent="0.25">
      <c r="D48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4:66" x14ac:dyDescent="0.25">
      <c r="D49"/>
      <c r="K49" s="3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8"/>
      <c r="BK49" s="8"/>
      <c r="BL49" s="8"/>
      <c r="BM49" s="8"/>
      <c r="BN49" s="8"/>
    </row>
    <row r="50" spans="4:66" x14ac:dyDescent="0.25">
      <c r="D50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4:66" x14ac:dyDescent="0.25">
      <c r="D5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4:66" x14ac:dyDescent="0.25">
      <c r="D52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4:66" x14ac:dyDescent="0.25">
      <c r="D5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4:66" x14ac:dyDescent="0.25">
      <c r="D54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4:66" x14ac:dyDescent="0.25">
      <c r="D55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4:66" x14ac:dyDescent="0.25">
      <c r="D56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4:66" x14ac:dyDescent="0.25">
      <c r="D57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4:66" x14ac:dyDescent="0.25">
      <c r="D58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4:66" x14ac:dyDescent="0.25">
      <c r="D59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4:66" x14ac:dyDescent="0.25">
      <c r="D60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4:66" x14ac:dyDescent="0.25">
      <c r="D6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4:66" x14ac:dyDescent="0.25">
      <c r="D62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4:66" x14ac:dyDescent="0.25">
      <c r="D6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4:66" x14ac:dyDescent="0.25">
      <c r="D64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4:66" x14ac:dyDescent="0.25">
      <c r="D65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4:66" x14ac:dyDescent="0.25">
      <c r="D66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4:66" x14ac:dyDescent="0.25">
      <c r="D67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4:66" x14ac:dyDescent="0.25">
      <c r="D68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4:66" x14ac:dyDescent="0.25">
      <c r="D69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4:66" x14ac:dyDescent="0.25">
      <c r="D70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4:66" x14ac:dyDescent="0.25">
      <c r="D7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4:66" x14ac:dyDescent="0.25">
      <c r="D72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4:66" x14ac:dyDescent="0.25">
      <c r="D7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4:66" x14ac:dyDescent="0.25">
      <c r="D74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4:66" x14ac:dyDescent="0.25">
      <c r="D75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4:66" x14ac:dyDescent="0.25">
      <c r="D76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4:66" s="15" customFormat="1" x14ac:dyDescent="0.25">
      <c r="K77" s="19"/>
      <c r="L77" s="19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1"/>
      <c r="BK77" s="21"/>
      <c r="BL77" s="21"/>
      <c r="BM77" s="21"/>
      <c r="BN77" s="21"/>
    </row>
    <row r="78" spans="4:66" x14ac:dyDescent="0.25">
      <c r="D78" s="1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4:66" x14ac:dyDescent="0.25">
      <c r="D79" s="1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4:66" x14ac:dyDescent="0.25">
      <c r="D80" s="1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4:66" x14ac:dyDescent="0.25">
      <c r="D81" s="1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4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4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4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4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4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4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4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4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4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4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4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4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4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4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4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2021-01-19T16:29:10Z</dcterms:created>
  <dcterms:modified xsi:type="dcterms:W3CDTF">2022-10-27T20:47:25Z</dcterms:modified>
</cp:coreProperties>
</file>