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onard\gitboyzorro5\Rsoccer\"/>
    </mc:Choice>
  </mc:AlternateContent>
  <bookViews>
    <workbookView xWindow="-120" yWindow="-120" windowWidth="29040" windowHeight="15840" activeTab="2"/>
  </bookViews>
  <sheets>
    <sheet name="home" sheetId="1" r:id="rId1"/>
    <sheet name="away" sheetId="2" r:id="rId2"/>
    <sheet name="fixture" sheetId="3" r:id="rId3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11" i="3" l="1"/>
  <c r="K111" i="3" s="1"/>
  <c r="F111" i="3"/>
  <c r="G111" i="3"/>
  <c r="H111" i="3"/>
  <c r="I111" i="3"/>
  <c r="J111" i="3"/>
  <c r="L111" i="3" l="1"/>
  <c r="M111" i="3"/>
  <c r="Q111" i="3"/>
  <c r="U111" i="3"/>
  <c r="Y111" i="3"/>
  <c r="AC111" i="3"/>
  <c r="AG111" i="3"/>
  <c r="AK111" i="3"/>
  <c r="AO111" i="3"/>
  <c r="AS111" i="3"/>
  <c r="AW111" i="3"/>
  <c r="BA111" i="3"/>
  <c r="BE111" i="3"/>
  <c r="BI111" i="3"/>
  <c r="N111" i="3"/>
  <c r="R111" i="3"/>
  <c r="V111" i="3"/>
  <c r="Z111" i="3"/>
  <c r="AD111" i="3"/>
  <c r="AH111" i="3"/>
  <c r="AL111" i="3"/>
  <c r="AP111" i="3"/>
  <c r="AT111" i="3"/>
  <c r="AX111" i="3"/>
  <c r="BB111" i="3"/>
  <c r="BF111" i="3"/>
  <c r="X111" i="3"/>
  <c r="AF111" i="3"/>
  <c r="AN111" i="3"/>
  <c r="AV111" i="3"/>
  <c r="BD111" i="3"/>
  <c r="O111" i="3"/>
  <c r="S111" i="3"/>
  <c r="W111" i="3"/>
  <c r="AA111" i="3"/>
  <c r="AE111" i="3"/>
  <c r="AI111" i="3"/>
  <c r="AM111" i="3"/>
  <c r="AQ111" i="3"/>
  <c r="AU111" i="3"/>
  <c r="AY111" i="3"/>
  <c r="BC111" i="3"/>
  <c r="BG111" i="3"/>
  <c r="P111" i="3"/>
  <c r="T111" i="3"/>
  <c r="AB111" i="3"/>
  <c r="AJ111" i="3"/>
  <c r="AR111" i="3"/>
  <c r="AZ111" i="3"/>
  <c r="BH111" i="3"/>
  <c r="BL111" i="3" l="1"/>
  <c r="BJ111" i="3"/>
  <c r="BM111" i="3"/>
  <c r="BN111" i="3"/>
  <c r="BK111" i="3"/>
  <c r="E110" i="3" l="1"/>
  <c r="F110" i="3"/>
  <c r="G110" i="3"/>
  <c r="H110" i="3"/>
  <c r="I110" i="3"/>
  <c r="J110" i="3"/>
  <c r="L110" i="3" l="1"/>
  <c r="K110" i="3"/>
  <c r="V110" i="3" s="1"/>
  <c r="AP110" i="3"/>
  <c r="AX110" i="3"/>
  <c r="BB110" i="3"/>
  <c r="BF110" i="3"/>
  <c r="O110" i="3"/>
  <c r="S110" i="3"/>
  <c r="W110" i="3"/>
  <c r="AA110" i="3"/>
  <c r="AE110" i="3"/>
  <c r="AI110" i="3"/>
  <c r="AM110" i="3"/>
  <c r="AQ110" i="3"/>
  <c r="AU110" i="3"/>
  <c r="AY110" i="3"/>
  <c r="BC110" i="3"/>
  <c r="BG110" i="3"/>
  <c r="P110" i="3"/>
  <c r="X110" i="3"/>
  <c r="AF110" i="3"/>
  <c r="AN110" i="3"/>
  <c r="AR110" i="3"/>
  <c r="AZ110" i="3"/>
  <c r="BH110" i="3"/>
  <c r="M110" i="3"/>
  <c r="Q110" i="3"/>
  <c r="U110" i="3"/>
  <c r="Y110" i="3"/>
  <c r="AC110" i="3"/>
  <c r="AG110" i="3"/>
  <c r="AK110" i="3"/>
  <c r="AO110" i="3"/>
  <c r="AW110" i="3"/>
  <c r="BE110" i="3"/>
  <c r="T110" i="3"/>
  <c r="AB110" i="3"/>
  <c r="AJ110" i="3"/>
  <c r="AV110" i="3"/>
  <c r="BD110" i="3"/>
  <c r="AS110" i="3"/>
  <c r="BA110" i="3"/>
  <c r="BI110" i="3"/>
  <c r="E108" i="3"/>
  <c r="F108" i="3"/>
  <c r="G108" i="3"/>
  <c r="H108" i="3"/>
  <c r="I108" i="3"/>
  <c r="J108" i="3"/>
  <c r="E109" i="3"/>
  <c r="F109" i="3"/>
  <c r="G109" i="3"/>
  <c r="H109" i="3"/>
  <c r="I109" i="3"/>
  <c r="J109" i="3"/>
  <c r="L108" i="3" l="1"/>
  <c r="Z110" i="3"/>
  <c r="AT110" i="3"/>
  <c r="K108" i="3"/>
  <c r="AN108" i="3" s="1"/>
  <c r="AH110" i="3"/>
  <c r="AL110" i="3"/>
  <c r="X108" i="3"/>
  <c r="AB108" i="3"/>
  <c r="AF108" i="3"/>
  <c r="AO108" i="3"/>
  <c r="R110" i="3"/>
  <c r="BL110" i="3" s="1"/>
  <c r="K109" i="3"/>
  <c r="O109" i="3" s="1"/>
  <c r="AD110" i="3"/>
  <c r="N110" i="3"/>
  <c r="BJ110" i="3" s="1"/>
  <c r="L109" i="3"/>
  <c r="BM110" i="3"/>
  <c r="BK110" i="3"/>
  <c r="S109" i="3"/>
  <c r="W109" i="3"/>
  <c r="AA109" i="3"/>
  <c r="AI109" i="3"/>
  <c r="AM109" i="3"/>
  <c r="AQ109" i="3"/>
  <c r="AU109" i="3"/>
  <c r="AY109" i="3"/>
  <c r="BC109" i="3"/>
  <c r="BG109" i="3"/>
  <c r="M109" i="3"/>
  <c r="Q109" i="3"/>
  <c r="U109" i="3"/>
  <c r="Y109" i="3"/>
  <c r="AC109" i="3"/>
  <c r="AG109" i="3"/>
  <c r="AK109" i="3"/>
  <c r="AO109" i="3"/>
  <c r="AS109" i="3"/>
  <c r="AW109" i="3"/>
  <c r="BA109" i="3"/>
  <c r="BE109" i="3"/>
  <c r="BI109" i="3"/>
  <c r="N109" i="3"/>
  <c r="R109" i="3"/>
  <c r="V109" i="3"/>
  <c r="Z109" i="3"/>
  <c r="AD109" i="3"/>
  <c r="AH109" i="3"/>
  <c r="AL109" i="3"/>
  <c r="AP109" i="3"/>
  <c r="AT109" i="3"/>
  <c r="AX109" i="3"/>
  <c r="BB109" i="3"/>
  <c r="BF109" i="3"/>
  <c r="P109" i="3"/>
  <c r="T109" i="3"/>
  <c r="X109" i="3"/>
  <c r="AB109" i="3"/>
  <c r="AF109" i="3"/>
  <c r="AJ109" i="3"/>
  <c r="AN109" i="3"/>
  <c r="AR109" i="3"/>
  <c r="AV109" i="3"/>
  <c r="AZ109" i="3"/>
  <c r="BD109" i="3"/>
  <c r="BH109" i="3"/>
  <c r="BG108" i="3"/>
  <c r="AQ108" i="3"/>
  <c r="AA108" i="3"/>
  <c r="BF108" i="3"/>
  <c r="AP108" i="3"/>
  <c r="Z108" i="3"/>
  <c r="BI108" i="3"/>
  <c r="AS108" i="3"/>
  <c r="Y108" i="3"/>
  <c r="E107" i="3"/>
  <c r="F107" i="3"/>
  <c r="G107" i="3"/>
  <c r="H107" i="3"/>
  <c r="I107" i="3"/>
  <c r="J107" i="3"/>
  <c r="E106" i="3"/>
  <c r="F106" i="3"/>
  <c r="G106" i="3"/>
  <c r="H106" i="3"/>
  <c r="I106" i="3"/>
  <c r="J106" i="3"/>
  <c r="AC108" i="3" l="1"/>
  <c r="AW108" i="3"/>
  <c r="N108" i="3"/>
  <c r="AD108" i="3"/>
  <c r="AT108" i="3"/>
  <c r="O108" i="3"/>
  <c r="AE108" i="3"/>
  <c r="AU108" i="3"/>
  <c r="AE109" i="3"/>
  <c r="BN110" i="3"/>
  <c r="AZ108" i="3"/>
  <c r="P108" i="3"/>
  <c r="BK108" i="3" s="1"/>
  <c r="AJ108" i="3"/>
  <c r="M108" i="3"/>
  <c r="Q108" i="3"/>
  <c r="AG108" i="3"/>
  <c r="BA108" i="3"/>
  <c r="R108" i="3"/>
  <c r="AH108" i="3"/>
  <c r="AX108" i="3"/>
  <c r="S108" i="3"/>
  <c r="AI108" i="3"/>
  <c r="AY108" i="3"/>
  <c r="T108" i="3"/>
  <c r="BJ108" i="3" s="1"/>
  <c r="BH108" i="3"/>
  <c r="BD108" i="3"/>
  <c r="K106" i="3"/>
  <c r="N106" i="3" s="1"/>
  <c r="U108" i="3"/>
  <c r="AK108" i="3"/>
  <c r="BE108" i="3"/>
  <c r="V108" i="3"/>
  <c r="AL108" i="3"/>
  <c r="BB108" i="3"/>
  <c r="W108" i="3"/>
  <c r="AM108" i="3"/>
  <c r="BC108" i="3"/>
  <c r="AV108" i="3"/>
  <c r="AR108" i="3"/>
  <c r="K107" i="3"/>
  <c r="U107" i="3" s="1"/>
  <c r="L106" i="3"/>
  <c r="V106" i="3" s="1"/>
  <c r="L107" i="3"/>
  <c r="BM109" i="3"/>
  <c r="BL108" i="3"/>
  <c r="BK109" i="3"/>
  <c r="BN109" i="3"/>
  <c r="BL109" i="3"/>
  <c r="BM108" i="3"/>
  <c r="BJ109" i="3"/>
  <c r="M107" i="3"/>
  <c r="AC107" i="3"/>
  <c r="AG107" i="3"/>
  <c r="AS107" i="3"/>
  <c r="AW107" i="3"/>
  <c r="BI107" i="3"/>
  <c r="P107" i="3"/>
  <c r="AR107" i="3"/>
  <c r="AZ107" i="3"/>
  <c r="AI107" i="3"/>
  <c r="AQ107" i="3"/>
  <c r="O107" i="3"/>
  <c r="S107" i="3"/>
  <c r="AM107" i="3"/>
  <c r="AU107" i="3"/>
  <c r="X107" i="3"/>
  <c r="AF107" i="3"/>
  <c r="BD107" i="3"/>
  <c r="BF107" i="3"/>
  <c r="AT107" i="3"/>
  <c r="AP107" i="3"/>
  <c r="AD107" i="3"/>
  <c r="Z107" i="3"/>
  <c r="N107" i="3"/>
  <c r="Q107" i="3"/>
  <c r="Z106" i="3"/>
  <c r="AP106" i="3"/>
  <c r="BF106" i="3"/>
  <c r="AA106" i="3"/>
  <c r="AQ106" i="3"/>
  <c r="BG106" i="3"/>
  <c r="Y106" i="3"/>
  <c r="AO106" i="3"/>
  <c r="BE106" i="3"/>
  <c r="X106" i="3"/>
  <c r="AN106" i="3"/>
  <c r="BD106" i="3"/>
  <c r="E103" i="3"/>
  <c r="F103" i="3"/>
  <c r="G103" i="3"/>
  <c r="H103" i="3"/>
  <c r="I103" i="3"/>
  <c r="J103" i="3"/>
  <c r="L103" i="3" s="1"/>
  <c r="E104" i="3"/>
  <c r="F104" i="3"/>
  <c r="G104" i="3"/>
  <c r="H104" i="3"/>
  <c r="I104" i="3"/>
  <c r="J104" i="3"/>
  <c r="E105" i="3"/>
  <c r="F105" i="3"/>
  <c r="G105" i="3"/>
  <c r="H105" i="3"/>
  <c r="I105" i="3"/>
  <c r="J105" i="3"/>
  <c r="E102" i="3"/>
  <c r="F102" i="3"/>
  <c r="G102" i="3"/>
  <c r="H102" i="3"/>
  <c r="I102" i="3"/>
  <c r="J102" i="3"/>
  <c r="AZ106" i="3" l="1"/>
  <c r="AJ106" i="3"/>
  <c r="T106" i="3"/>
  <c r="BA106" i="3"/>
  <c r="AK106" i="3"/>
  <c r="U106" i="3"/>
  <c r="BC106" i="3"/>
  <c r="AM106" i="3"/>
  <c r="W106" i="3"/>
  <c r="BB106" i="3"/>
  <c r="AL106" i="3"/>
  <c r="BN108" i="3"/>
  <c r="AV106" i="3"/>
  <c r="AF106" i="3"/>
  <c r="P106" i="3"/>
  <c r="AW106" i="3"/>
  <c r="AG106" i="3"/>
  <c r="Q106" i="3"/>
  <c r="AY106" i="3"/>
  <c r="AI106" i="3"/>
  <c r="S106" i="3"/>
  <c r="AX106" i="3"/>
  <c r="AH106" i="3"/>
  <c r="R106" i="3"/>
  <c r="BN106" i="3" s="1"/>
  <c r="R107" i="3"/>
  <c r="AH107" i="3"/>
  <c r="AX107" i="3"/>
  <c r="AV107" i="3"/>
  <c r="BL107" i="3" s="1"/>
  <c r="T107" i="3"/>
  <c r="AE107" i="3"/>
  <c r="BG107" i="3"/>
  <c r="W107" i="3"/>
  <c r="BM107" i="3" s="1"/>
  <c r="AJ107" i="3"/>
  <c r="BE107" i="3"/>
  <c r="AO107" i="3"/>
  <c r="Y107" i="3"/>
  <c r="BH106" i="3"/>
  <c r="AR106" i="3"/>
  <c r="AB106" i="3"/>
  <c r="BI106" i="3"/>
  <c r="AS106" i="3"/>
  <c r="AC106" i="3"/>
  <c r="M106" i="3"/>
  <c r="AU106" i="3"/>
  <c r="AE106" i="3"/>
  <c r="O106" i="3"/>
  <c r="AT106" i="3"/>
  <c r="AD106" i="3"/>
  <c r="BJ106" i="3" s="1"/>
  <c r="V107" i="3"/>
  <c r="AL107" i="3"/>
  <c r="BB107" i="3"/>
  <c r="AN107" i="3"/>
  <c r="BC107" i="3"/>
  <c r="AA107" i="3"/>
  <c r="AY107" i="3"/>
  <c r="BH107" i="3"/>
  <c r="AB107" i="3"/>
  <c r="BA107" i="3"/>
  <c r="AK107" i="3"/>
  <c r="K105" i="3"/>
  <c r="BD105" i="3" s="1"/>
  <c r="K103" i="3"/>
  <c r="AR103" i="3" s="1"/>
  <c r="L102" i="3"/>
  <c r="K102" i="3"/>
  <c r="O103" i="3"/>
  <c r="M103" i="3"/>
  <c r="AV103" i="3"/>
  <c r="BH103" i="3"/>
  <c r="AZ103" i="3"/>
  <c r="AN103" i="3"/>
  <c r="BJ107" i="3"/>
  <c r="L105" i="3"/>
  <c r="L104" i="3"/>
  <c r="K104" i="3"/>
  <c r="O104" i="3" s="1"/>
  <c r="BN107" i="3"/>
  <c r="BK107" i="3"/>
  <c r="BK106" i="3"/>
  <c r="BM106" i="3"/>
  <c r="W105" i="3"/>
  <c r="AM105" i="3"/>
  <c r="BC105" i="3"/>
  <c r="X105" i="3"/>
  <c r="M105" i="3"/>
  <c r="AQ104" i="3"/>
  <c r="Y104" i="3"/>
  <c r="V104" i="3"/>
  <c r="BB104" i="3"/>
  <c r="AN104" i="3"/>
  <c r="BE104" i="3"/>
  <c r="AJ103" i="3"/>
  <c r="AF103" i="3"/>
  <c r="AB103" i="3"/>
  <c r="X103" i="3"/>
  <c r="T103" i="3"/>
  <c r="P103" i="3"/>
  <c r="BG103" i="3"/>
  <c r="BC103" i="3"/>
  <c r="AY103" i="3"/>
  <c r="AU103" i="3"/>
  <c r="AQ103" i="3"/>
  <c r="AM103" i="3"/>
  <c r="AI103" i="3"/>
  <c r="AE103" i="3"/>
  <c r="AA103" i="3"/>
  <c r="W103" i="3"/>
  <c r="S103" i="3"/>
  <c r="BF105" i="3"/>
  <c r="AP105" i="3"/>
  <c r="Z105" i="3"/>
  <c r="BF103" i="3"/>
  <c r="BB103" i="3"/>
  <c r="AX103" i="3"/>
  <c r="AT103" i="3"/>
  <c r="AP103" i="3"/>
  <c r="AL103" i="3"/>
  <c r="AH103" i="3"/>
  <c r="AD103" i="3"/>
  <c r="Z103" i="3"/>
  <c r="V103" i="3"/>
  <c r="R103" i="3"/>
  <c r="N103" i="3"/>
  <c r="BI105" i="3"/>
  <c r="AS105" i="3"/>
  <c r="AC105" i="3"/>
  <c r="BI103" i="3"/>
  <c r="BE103" i="3"/>
  <c r="BA103" i="3"/>
  <c r="AW103" i="3"/>
  <c r="AS103" i="3"/>
  <c r="AO103" i="3"/>
  <c r="AK103" i="3"/>
  <c r="AG103" i="3"/>
  <c r="AC103" i="3"/>
  <c r="Y103" i="3"/>
  <c r="U103" i="3"/>
  <c r="Q103" i="3"/>
  <c r="P102" i="3"/>
  <c r="N102" i="3"/>
  <c r="R102" i="3"/>
  <c r="V102" i="3"/>
  <c r="Z102" i="3"/>
  <c r="AD102" i="3"/>
  <c r="AH102" i="3"/>
  <c r="AL102" i="3"/>
  <c r="AP102" i="3"/>
  <c r="AT102" i="3"/>
  <c r="AX102" i="3"/>
  <c r="BB102" i="3"/>
  <c r="BF102" i="3"/>
  <c r="O102" i="3"/>
  <c r="S102" i="3"/>
  <c r="W102" i="3"/>
  <c r="AA102" i="3"/>
  <c r="AE102" i="3"/>
  <c r="AI102" i="3"/>
  <c r="AM102" i="3"/>
  <c r="AQ102" i="3"/>
  <c r="AU102" i="3"/>
  <c r="AY102" i="3"/>
  <c r="BC102" i="3"/>
  <c r="BG102" i="3"/>
  <c r="M102" i="3"/>
  <c r="Q102" i="3"/>
  <c r="U102" i="3"/>
  <c r="Y102" i="3"/>
  <c r="AC102" i="3"/>
  <c r="AG102" i="3"/>
  <c r="AK102" i="3"/>
  <c r="AO102" i="3"/>
  <c r="AS102" i="3"/>
  <c r="AW102" i="3"/>
  <c r="BA102" i="3"/>
  <c r="BE102" i="3"/>
  <c r="BI102" i="3"/>
  <c r="BH102" i="3"/>
  <c r="BD102" i="3"/>
  <c r="AZ102" i="3"/>
  <c r="AV102" i="3"/>
  <c r="AR102" i="3"/>
  <c r="AN102" i="3"/>
  <c r="AJ102" i="3"/>
  <c r="AF102" i="3"/>
  <c r="AB102" i="3"/>
  <c r="X102" i="3"/>
  <c r="T102" i="3"/>
  <c r="E100" i="3"/>
  <c r="F100" i="3"/>
  <c r="G100" i="3"/>
  <c r="H100" i="3"/>
  <c r="I100" i="3"/>
  <c r="J100" i="3"/>
  <c r="E101" i="3"/>
  <c r="F101" i="3"/>
  <c r="G101" i="3"/>
  <c r="H101" i="3"/>
  <c r="I101" i="3"/>
  <c r="J101" i="3"/>
  <c r="E98" i="3"/>
  <c r="F98" i="3"/>
  <c r="G98" i="3"/>
  <c r="H98" i="3"/>
  <c r="I98" i="3"/>
  <c r="J98" i="3"/>
  <c r="E99" i="3"/>
  <c r="F99" i="3"/>
  <c r="G99" i="3"/>
  <c r="H99" i="3"/>
  <c r="I99" i="3"/>
  <c r="J99" i="3"/>
  <c r="Q105" i="3" l="1"/>
  <c r="AG105" i="3"/>
  <c r="AW105" i="3"/>
  <c r="N105" i="3"/>
  <c r="BN105" i="3" s="1"/>
  <c r="AD105" i="3"/>
  <c r="AT105" i="3"/>
  <c r="BA104" i="3"/>
  <c r="AJ104" i="3"/>
  <c r="AX104" i="3"/>
  <c r="R104" i="3"/>
  <c r="U104" i="3"/>
  <c r="AM104" i="3"/>
  <c r="AR105" i="3"/>
  <c r="T105" i="3"/>
  <c r="AY105" i="3"/>
  <c r="AI105" i="3"/>
  <c r="S105" i="3"/>
  <c r="BL106" i="3"/>
  <c r="BD103" i="3"/>
  <c r="U105" i="3"/>
  <c r="BL105" i="3" s="1"/>
  <c r="AK105" i="3"/>
  <c r="BA105" i="3"/>
  <c r="R105" i="3"/>
  <c r="AH105" i="3"/>
  <c r="AX105" i="3"/>
  <c r="AJ105" i="3"/>
  <c r="BD104" i="3"/>
  <c r="X104" i="3"/>
  <c r="AL104" i="3"/>
  <c r="AO104" i="3"/>
  <c r="BG104" i="3"/>
  <c r="AA104" i="3"/>
  <c r="BH105" i="3"/>
  <c r="P105" i="3"/>
  <c r="AU105" i="3"/>
  <c r="AE105" i="3"/>
  <c r="O105" i="3"/>
  <c r="AN105" i="3"/>
  <c r="Y105" i="3"/>
  <c r="AO105" i="3"/>
  <c r="BE105" i="3"/>
  <c r="V105" i="3"/>
  <c r="AL105" i="3"/>
  <c r="BK105" i="3" s="1"/>
  <c r="BB105" i="3"/>
  <c r="AZ105" i="3"/>
  <c r="AZ104" i="3"/>
  <c r="T104" i="3"/>
  <c r="AH104" i="3"/>
  <c r="AK104" i="3"/>
  <c r="BC104" i="3"/>
  <c r="W104" i="3"/>
  <c r="AB105" i="3"/>
  <c r="BG105" i="3"/>
  <c r="AQ105" i="3"/>
  <c r="AA105" i="3"/>
  <c r="AV105" i="3"/>
  <c r="AF105" i="3"/>
  <c r="K98" i="3"/>
  <c r="K100" i="3"/>
  <c r="AW104" i="3"/>
  <c r="AV104" i="3"/>
  <c r="AF104" i="3"/>
  <c r="P104" i="3"/>
  <c r="AT104" i="3"/>
  <c r="AD104" i="3"/>
  <c r="N104" i="3"/>
  <c r="AG104" i="3"/>
  <c r="Q104" i="3"/>
  <c r="AY104" i="3"/>
  <c r="AI104" i="3"/>
  <c r="S104" i="3"/>
  <c r="L98" i="3"/>
  <c r="M98" i="3" s="1"/>
  <c r="BK103" i="3"/>
  <c r="BI104" i="3"/>
  <c r="BH104" i="3"/>
  <c r="AR104" i="3"/>
  <c r="AB104" i="3"/>
  <c r="BF104" i="3"/>
  <c r="AP104" i="3"/>
  <c r="Z104" i="3"/>
  <c r="AS104" i="3"/>
  <c r="AC104" i="3"/>
  <c r="M104" i="3"/>
  <c r="BK104" i="3" s="1"/>
  <c r="AU104" i="3"/>
  <c r="AE104" i="3"/>
  <c r="BN103" i="3"/>
  <c r="BL103" i="3"/>
  <c r="BJ105" i="3"/>
  <c r="BJ103" i="3"/>
  <c r="BM103" i="3"/>
  <c r="BN102" i="3"/>
  <c r="BK102" i="3"/>
  <c r="BL102" i="3"/>
  <c r="BJ102" i="3"/>
  <c r="BM102" i="3"/>
  <c r="L101" i="3"/>
  <c r="W101" i="3" s="1"/>
  <c r="K101" i="3"/>
  <c r="L100" i="3"/>
  <c r="U100" i="3" s="1"/>
  <c r="AA101" i="3"/>
  <c r="T101" i="3"/>
  <c r="AV101" i="3"/>
  <c r="R101" i="3"/>
  <c r="AH101" i="3"/>
  <c r="AX101" i="3"/>
  <c r="Q101" i="3"/>
  <c r="AG101" i="3"/>
  <c r="AW101" i="3"/>
  <c r="Q100" i="3"/>
  <c r="AW100" i="3"/>
  <c r="N100" i="3"/>
  <c r="AD100" i="3"/>
  <c r="O100" i="3"/>
  <c r="AE100" i="3"/>
  <c r="AU100" i="3"/>
  <c r="AF100" i="3"/>
  <c r="AV100" i="3"/>
  <c r="K99" i="3"/>
  <c r="AO99" i="3" s="1"/>
  <c r="L99" i="3"/>
  <c r="Y98" i="3"/>
  <c r="AO98" i="3"/>
  <c r="BE98" i="3"/>
  <c r="AB98" i="3"/>
  <c r="AT98" i="3"/>
  <c r="O98" i="3"/>
  <c r="AE98" i="3"/>
  <c r="AU98" i="3"/>
  <c r="P98" i="3"/>
  <c r="AZ98" i="3"/>
  <c r="AL98" i="3"/>
  <c r="V98" i="3"/>
  <c r="I94" i="3"/>
  <c r="G94" i="3"/>
  <c r="E82" i="3"/>
  <c r="F82" i="3"/>
  <c r="G82" i="3"/>
  <c r="H82" i="3"/>
  <c r="I82" i="3"/>
  <c r="J82" i="3"/>
  <c r="E83" i="3"/>
  <c r="F83" i="3"/>
  <c r="G83" i="3"/>
  <c r="H83" i="3"/>
  <c r="I83" i="3"/>
  <c r="J83" i="3"/>
  <c r="E84" i="3"/>
  <c r="F84" i="3"/>
  <c r="G84" i="3"/>
  <c r="H84" i="3"/>
  <c r="I84" i="3"/>
  <c r="J84" i="3"/>
  <c r="E85" i="3"/>
  <c r="F85" i="3"/>
  <c r="G85" i="3"/>
  <c r="H85" i="3"/>
  <c r="I85" i="3"/>
  <c r="J85" i="3"/>
  <c r="E86" i="3"/>
  <c r="F86" i="3"/>
  <c r="G86" i="3"/>
  <c r="H86" i="3"/>
  <c r="I86" i="3"/>
  <c r="J86" i="3"/>
  <c r="E87" i="3"/>
  <c r="F87" i="3"/>
  <c r="G87" i="3"/>
  <c r="H87" i="3"/>
  <c r="I87" i="3"/>
  <c r="J87" i="3"/>
  <c r="E88" i="3"/>
  <c r="F88" i="3"/>
  <c r="G88" i="3"/>
  <c r="H88" i="3"/>
  <c r="I88" i="3"/>
  <c r="J88" i="3"/>
  <c r="E89" i="3"/>
  <c r="F89" i="3"/>
  <c r="G89" i="3"/>
  <c r="H89" i="3"/>
  <c r="I89" i="3"/>
  <c r="J89" i="3"/>
  <c r="E90" i="3"/>
  <c r="F90" i="3"/>
  <c r="G90" i="3"/>
  <c r="H90" i="3"/>
  <c r="I90" i="3"/>
  <c r="J90" i="3"/>
  <c r="E91" i="3"/>
  <c r="F91" i="3"/>
  <c r="G91" i="3"/>
  <c r="H91" i="3"/>
  <c r="I91" i="3"/>
  <c r="J91" i="3"/>
  <c r="E92" i="3"/>
  <c r="F92" i="3"/>
  <c r="G92" i="3"/>
  <c r="H92" i="3"/>
  <c r="I92" i="3"/>
  <c r="J92" i="3"/>
  <c r="E93" i="3"/>
  <c r="F93" i="3"/>
  <c r="G93" i="3"/>
  <c r="H93" i="3"/>
  <c r="I93" i="3"/>
  <c r="J93" i="3"/>
  <c r="E94" i="3"/>
  <c r="F94" i="3"/>
  <c r="H94" i="3"/>
  <c r="J94" i="3"/>
  <c r="E95" i="3"/>
  <c r="F95" i="3"/>
  <c r="G95" i="3"/>
  <c r="H95" i="3"/>
  <c r="I95" i="3"/>
  <c r="J95" i="3"/>
  <c r="E96" i="3"/>
  <c r="F96" i="3"/>
  <c r="G96" i="3"/>
  <c r="H96" i="3"/>
  <c r="I96" i="3"/>
  <c r="J96" i="3"/>
  <c r="E97" i="3"/>
  <c r="F97" i="3"/>
  <c r="G97" i="3"/>
  <c r="H97" i="3"/>
  <c r="I97" i="3"/>
  <c r="J97" i="3"/>
  <c r="AL99" i="3" l="1"/>
  <c r="Z98" i="3"/>
  <c r="AP98" i="3"/>
  <c r="AR98" i="3"/>
  <c r="BG98" i="3"/>
  <c r="AQ98" i="3"/>
  <c r="AA98" i="3"/>
  <c r="BF98" i="3"/>
  <c r="BD98" i="3"/>
  <c r="X98" i="3"/>
  <c r="BA98" i="3"/>
  <c r="AK98" i="3"/>
  <c r="U98" i="3"/>
  <c r="AZ99" i="3"/>
  <c r="BI101" i="3"/>
  <c r="AS101" i="3"/>
  <c r="AC101" i="3"/>
  <c r="M101" i="3"/>
  <c r="AT101" i="3"/>
  <c r="AD101" i="3"/>
  <c r="N101" i="3"/>
  <c r="AR101" i="3"/>
  <c r="BG101" i="3"/>
  <c r="S101" i="3"/>
  <c r="BK101" i="3" s="1"/>
  <c r="BM105" i="3"/>
  <c r="BL104" i="3"/>
  <c r="BM104" i="3"/>
  <c r="BJ104" i="3"/>
  <c r="M100" i="3"/>
  <c r="AD98" i="3"/>
  <c r="N98" i="3"/>
  <c r="AN98" i="3"/>
  <c r="BC98" i="3"/>
  <c r="AM98" i="3"/>
  <c r="W98" i="3"/>
  <c r="BB98" i="3"/>
  <c r="AV98" i="3"/>
  <c r="T98" i="3"/>
  <c r="AW98" i="3"/>
  <c r="AG98" i="3"/>
  <c r="Q98" i="3"/>
  <c r="BG99" i="3"/>
  <c r="BE101" i="3"/>
  <c r="AO101" i="3"/>
  <c r="Y101" i="3"/>
  <c r="BF101" i="3"/>
  <c r="AP101" i="3"/>
  <c r="Z101" i="3"/>
  <c r="BH101" i="3"/>
  <c r="AJ101" i="3"/>
  <c r="AY101" i="3"/>
  <c r="L92" i="3"/>
  <c r="M92" i="3" s="1"/>
  <c r="R98" i="3"/>
  <c r="AH98" i="3"/>
  <c r="BH98" i="3"/>
  <c r="AF98" i="3"/>
  <c r="BJ98" i="3" s="1"/>
  <c r="AY98" i="3"/>
  <c r="AI98" i="3"/>
  <c r="S98" i="3"/>
  <c r="AX98" i="3"/>
  <c r="AJ98" i="3"/>
  <c r="BI98" i="3"/>
  <c r="AS98" i="3"/>
  <c r="AC98" i="3"/>
  <c r="BM98" i="3" s="1"/>
  <c r="P100" i="3"/>
  <c r="AT100" i="3"/>
  <c r="AG100" i="3"/>
  <c r="BA101" i="3"/>
  <c r="AK101" i="3"/>
  <c r="U101" i="3"/>
  <c r="BB101" i="3"/>
  <c r="AL101" i="3"/>
  <c r="V101" i="3"/>
  <c r="AZ101" i="3"/>
  <c r="AB101" i="3"/>
  <c r="AQ101" i="3"/>
  <c r="V99" i="3"/>
  <c r="AJ99" i="3"/>
  <c r="AQ99" i="3"/>
  <c r="BH100" i="3"/>
  <c r="AR100" i="3"/>
  <c r="AB100" i="3"/>
  <c r="BG100" i="3"/>
  <c r="AQ100" i="3"/>
  <c r="AA100" i="3"/>
  <c r="BF100" i="3"/>
  <c r="AP100" i="3"/>
  <c r="Z100" i="3"/>
  <c r="BI100" i="3"/>
  <c r="AS100" i="3"/>
  <c r="AC100" i="3"/>
  <c r="AI101" i="3"/>
  <c r="BN104" i="3"/>
  <c r="BA99" i="3"/>
  <c r="T99" i="3"/>
  <c r="AA99" i="3"/>
  <c r="BL99" i="3" s="1"/>
  <c r="BD100" i="3"/>
  <c r="AN100" i="3"/>
  <c r="X100" i="3"/>
  <c r="BC100" i="3"/>
  <c r="AM100" i="3"/>
  <c r="W100" i="3"/>
  <c r="BB100" i="3"/>
  <c r="AL100" i="3"/>
  <c r="V100" i="3"/>
  <c r="BE100" i="3"/>
  <c r="AO100" i="3"/>
  <c r="Y100" i="3"/>
  <c r="BJ100" i="3" s="1"/>
  <c r="BB99" i="3"/>
  <c r="U99" i="3"/>
  <c r="W99" i="3"/>
  <c r="AZ100" i="3"/>
  <c r="AJ100" i="3"/>
  <c r="T100" i="3"/>
  <c r="AY100" i="3"/>
  <c r="AI100" i="3"/>
  <c r="S100" i="3"/>
  <c r="AX100" i="3"/>
  <c r="AH100" i="3"/>
  <c r="R100" i="3"/>
  <c r="BN100" i="3" s="1"/>
  <c r="BA100" i="3"/>
  <c r="AK100" i="3"/>
  <c r="L85" i="3"/>
  <c r="L83" i="3"/>
  <c r="AA83" i="3" s="1"/>
  <c r="AT99" i="3"/>
  <c r="AD99" i="3"/>
  <c r="N99" i="3"/>
  <c r="AK99" i="3"/>
  <c r="BM99" i="3" s="1"/>
  <c r="BH99" i="3"/>
  <c r="AR99" i="3"/>
  <c r="AB99" i="3"/>
  <c r="BE99" i="3"/>
  <c r="Y99" i="3"/>
  <c r="AY99" i="3"/>
  <c r="AI99" i="3"/>
  <c r="S99" i="3"/>
  <c r="BK99" i="3" s="1"/>
  <c r="BF99" i="3"/>
  <c r="AP99" i="3"/>
  <c r="Z99" i="3"/>
  <c r="BI99" i="3"/>
  <c r="AC99" i="3"/>
  <c r="BD99" i="3"/>
  <c r="AN99" i="3"/>
  <c r="X99" i="3"/>
  <c r="BJ99" i="3" s="1"/>
  <c r="AW99" i="3"/>
  <c r="Q99" i="3"/>
  <c r="AU99" i="3"/>
  <c r="AE99" i="3"/>
  <c r="O99" i="3"/>
  <c r="AF101" i="3"/>
  <c r="P101" i="3"/>
  <c r="AU101" i="3"/>
  <c r="AE101" i="3"/>
  <c r="O101" i="3"/>
  <c r="BL101" i="3" s="1"/>
  <c r="AX99" i="3"/>
  <c r="AH99" i="3"/>
  <c r="R99" i="3"/>
  <c r="AS99" i="3"/>
  <c r="M99" i="3"/>
  <c r="AV99" i="3"/>
  <c r="AF99" i="3"/>
  <c r="P99" i="3"/>
  <c r="AG99" i="3"/>
  <c r="BC99" i="3"/>
  <c r="AM99" i="3"/>
  <c r="BD101" i="3"/>
  <c r="AN101" i="3"/>
  <c r="X101" i="3"/>
  <c r="BJ101" i="3" s="1"/>
  <c r="BC101" i="3"/>
  <c r="AM101" i="3"/>
  <c r="BL100" i="3"/>
  <c r="BK100" i="3"/>
  <c r="BN101" i="3"/>
  <c r="BL98" i="3"/>
  <c r="BN99" i="3"/>
  <c r="BN98" i="3"/>
  <c r="BK98" i="3"/>
  <c r="K83" i="3"/>
  <c r="K92" i="3"/>
  <c r="AR92" i="3" s="1"/>
  <c r="K90" i="3"/>
  <c r="K91" i="3"/>
  <c r="AD91" i="3" s="1"/>
  <c r="K96" i="3"/>
  <c r="K88" i="3"/>
  <c r="K86" i="3"/>
  <c r="K84" i="3"/>
  <c r="K82" i="3"/>
  <c r="L96" i="3"/>
  <c r="AB96" i="3" s="1"/>
  <c r="L89" i="3"/>
  <c r="K89" i="3"/>
  <c r="AK89" i="3" s="1"/>
  <c r="K87" i="3"/>
  <c r="K85" i="3"/>
  <c r="W85" i="3" s="1"/>
  <c r="L94" i="3"/>
  <c r="K94" i="3"/>
  <c r="Q94" i="3" s="1"/>
  <c r="L97" i="3"/>
  <c r="K97" i="3"/>
  <c r="AA97" i="3" s="1"/>
  <c r="K95" i="3"/>
  <c r="L93" i="3"/>
  <c r="S93" i="3" s="1"/>
  <c r="K93" i="3"/>
  <c r="BG92" i="3"/>
  <c r="L91" i="3"/>
  <c r="L90" i="3"/>
  <c r="BC90" i="3" s="1"/>
  <c r="L88" i="3"/>
  <c r="L87" i="3"/>
  <c r="X87" i="3" s="1"/>
  <c r="L86" i="3"/>
  <c r="BE86" i="3"/>
  <c r="L84" i="3"/>
  <c r="BC83" i="3"/>
  <c r="BG83" i="3"/>
  <c r="L82" i="3"/>
  <c r="AI97" i="3"/>
  <c r="W97" i="3"/>
  <c r="AC96" i="3"/>
  <c r="L95" i="3"/>
  <c r="AQ92" i="3"/>
  <c r="Y92" i="3"/>
  <c r="AO92" i="3"/>
  <c r="N92" i="3"/>
  <c r="AD92" i="3"/>
  <c r="AT92" i="3"/>
  <c r="O92" i="3"/>
  <c r="AU92" i="3"/>
  <c r="X92" i="3"/>
  <c r="BD92" i="3"/>
  <c r="BF88" i="3"/>
  <c r="AJ92" i="3"/>
  <c r="AL96" i="3"/>
  <c r="W96" i="3"/>
  <c r="BC96" i="3"/>
  <c r="S91" i="3"/>
  <c r="AR90" i="3"/>
  <c r="AV90" i="3"/>
  <c r="BE90" i="3"/>
  <c r="BI90" i="3"/>
  <c r="P85" i="3"/>
  <c r="T85" i="3"/>
  <c r="X85" i="3"/>
  <c r="AB85" i="3"/>
  <c r="AF85" i="3"/>
  <c r="AJ85" i="3"/>
  <c r="AN85" i="3"/>
  <c r="AR85" i="3"/>
  <c r="AV85" i="3"/>
  <c r="AZ85" i="3"/>
  <c r="BD85" i="3"/>
  <c r="BH85" i="3"/>
  <c r="M85" i="3"/>
  <c r="Q85" i="3"/>
  <c r="U85" i="3"/>
  <c r="Y85" i="3"/>
  <c r="AC85" i="3"/>
  <c r="AG85" i="3"/>
  <c r="AK85" i="3"/>
  <c r="AO85" i="3"/>
  <c r="AS85" i="3"/>
  <c r="AW85" i="3"/>
  <c r="BA85" i="3"/>
  <c r="BE85" i="3"/>
  <c r="BI85" i="3"/>
  <c r="N85" i="3"/>
  <c r="R85" i="3"/>
  <c r="V85" i="3"/>
  <c r="Z85" i="3"/>
  <c r="AD85" i="3"/>
  <c r="AH85" i="3"/>
  <c r="AL85" i="3"/>
  <c r="AP85" i="3"/>
  <c r="AT85" i="3"/>
  <c r="AX85" i="3"/>
  <c r="BB85" i="3"/>
  <c r="BF85" i="3"/>
  <c r="AA85" i="3"/>
  <c r="AQ85" i="3"/>
  <c r="BG85" i="3"/>
  <c r="O85" i="3"/>
  <c r="AE85" i="3"/>
  <c r="AU85" i="3"/>
  <c r="S85" i="3"/>
  <c r="AI85" i="3"/>
  <c r="AY85" i="3"/>
  <c r="AL86" i="3"/>
  <c r="AP86" i="3"/>
  <c r="W86" i="3"/>
  <c r="AA86" i="3"/>
  <c r="BC86" i="3"/>
  <c r="BG86" i="3"/>
  <c r="AN86" i="3"/>
  <c r="AR86" i="3"/>
  <c r="P83" i="3"/>
  <c r="AF83" i="3"/>
  <c r="AV83" i="3"/>
  <c r="M83" i="3"/>
  <c r="AC83" i="3"/>
  <c r="AS83" i="3"/>
  <c r="BI83" i="3"/>
  <c r="Z83" i="3"/>
  <c r="AP83" i="3"/>
  <c r="BF83" i="3"/>
  <c r="AO88" i="3"/>
  <c r="S83" i="3"/>
  <c r="AS86" i="3"/>
  <c r="BB82" i="3"/>
  <c r="BD82" i="3"/>
  <c r="E66" i="3"/>
  <c r="F66" i="3"/>
  <c r="G66" i="3"/>
  <c r="H66" i="3"/>
  <c r="I66" i="3"/>
  <c r="J66" i="3"/>
  <c r="E67" i="3"/>
  <c r="F67" i="3"/>
  <c r="G67" i="3"/>
  <c r="H67" i="3"/>
  <c r="I67" i="3"/>
  <c r="J67" i="3"/>
  <c r="E68" i="3"/>
  <c r="F68" i="3"/>
  <c r="G68" i="3"/>
  <c r="H68" i="3"/>
  <c r="I68" i="3"/>
  <c r="J68" i="3"/>
  <c r="E69" i="3"/>
  <c r="F69" i="3"/>
  <c r="G69" i="3"/>
  <c r="H69" i="3"/>
  <c r="I69" i="3"/>
  <c r="J69" i="3"/>
  <c r="E70" i="3"/>
  <c r="F70" i="3"/>
  <c r="G70" i="3"/>
  <c r="H70" i="3"/>
  <c r="I70" i="3"/>
  <c r="J70" i="3"/>
  <c r="E71" i="3"/>
  <c r="F71" i="3"/>
  <c r="G71" i="3"/>
  <c r="H71" i="3"/>
  <c r="I71" i="3"/>
  <c r="J71" i="3"/>
  <c r="E72" i="3"/>
  <c r="F72" i="3"/>
  <c r="G72" i="3"/>
  <c r="H72" i="3"/>
  <c r="I72" i="3"/>
  <c r="J72" i="3"/>
  <c r="E73" i="3"/>
  <c r="F73" i="3"/>
  <c r="G73" i="3"/>
  <c r="H73" i="3"/>
  <c r="I73" i="3"/>
  <c r="J73" i="3"/>
  <c r="E74" i="3"/>
  <c r="F74" i="3"/>
  <c r="G74" i="3"/>
  <c r="H74" i="3"/>
  <c r="I74" i="3"/>
  <c r="J74" i="3"/>
  <c r="E75" i="3"/>
  <c r="F75" i="3"/>
  <c r="G75" i="3"/>
  <c r="H75" i="3"/>
  <c r="I75" i="3"/>
  <c r="J75" i="3"/>
  <c r="E76" i="3"/>
  <c r="F76" i="3"/>
  <c r="G76" i="3"/>
  <c r="H76" i="3"/>
  <c r="I76" i="3"/>
  <c r="J76" i="3"/>
  <c r="E77" i="3"/>
  <c r="F77" i="3"/>
  <c r="G77" i="3"/>
  <c r="H77" i="3"/>
  <c r="I77" i="3"/>
  <c r="J77" i="3"/>
  <c r="E78" i="3"/>
  <c r="F78" i="3"/>
  <c r="G78" i="3"/>
  <c r="H78" i="3"/>
  <c r="I78" i="3"/>
  <c r="J78" i="3"/>
  <c r="E79" i="3"/>
  <c r="F79" i="3"/>
  <c r="G79" i="3"/>
  <c r="H79" i="3"/>
  <c r="I79" i="3"/>
  <c r="J79" i="3"/>
  <c r="E80" i="3"/>
  <c r="F80" i="3"/>
  <c r="G80" i="3"/>
  <c r="H80" i="3"/>
  <c r="I80" i="3"/>
  <c r="J80" i="3"/>
  <c r="E81" i="3"/>
  <c r="F81" i="3"/>
  <c r="G81" i="3"/>
  <c r="H81" i="3"/>
  <c r="I81" i="3"/>
  <c r="J81" i="3"/>
  <c r="AI83" i="3" l="1"/>
  <c r="BB83" i="3"/>
  <c r="AL83" i="3"/>
  <c r="V83" i="3"/>
  <c r="BE83" i="3"/>
  <c r="AO83" i="3"/>
  <c r="Y83" i="3"/>
  <c r="BH83" i="3"/>
  <c r="AR83" i="3"/>
  <c r="AB83" i="3"/>
  <c r="S92" i="3"/>
  <c r="AZ92" i="3"/>
  <c r="AV92" i="3"/>
  <c r="P92" i="3"/>
  <c r="AM92" i="3"/>
  <c r="BF92" i="3"/>
  <c r="AP92" i="3"/>
  <c r="Z92" i="3"/>
  <c r="BA92" i="3"/>
  <c r="AK92" i="3"/>
  <c r="U92" i="3"/>
  <c r="BE92" i="3"/>
  <c r="P96" i="3"/>
  <c r="AS97" i="3"/>
  <c r="W83" i="3"/>
  <c r="AE83" i="3"/>
  <c r="BC85" i="3"/>
  <c r="AA88" i="3"/>
  <c r="BA87" i="3"/>
  <c r="AY83" i="3"/>
  <c r="AX83" i="3"/>
  <c r="AH83" i="3"/>
  <c r="R83" i="3"/>
  <c r="BA83" i="3"/>
  <c r="AK83" i="3"/>
  <c r="U83" i="3"/>
  <c r="BD83" i="3"/>
  <c r="AN83" i="3"/>
  <c r="X83" i="3"/>
  <c r="AI92" i="3"/>
  <c r="AN92" i="3"/>
  <c r="BH92" i="3"/>
  <c r="AE92" i="3"/>
  <c r="BB92" i="3"/>
  <c r="AL92" i="3"/>
  <c r="V92" i="3"/>
  <c r="AW92" i="3"/>
  <c r="AG92" i="3"/>
  <c r="Q92" i="3"/>
  <c r="AM83" i="3"/>
  <c r="AU83" i="3"/>
  <c r="AB92" i="3"/>
  <c r="AA92" i="3"/>
  <c r="BM100" i="3"/>
  <c r="AT83" i="3"/>
  <c r="AD83" i="3"/>
  <c r="N83" i="3"/>
  <c r="AW83" i="3"/>
  <c r="AG83" i="3"/>
  <c r="Q83" i="3"/>
  <c r="AZ83" i="3"/>
  <c r="AJ83" i="3"/>
  <c r="T83" i="3"/>
  <c r="AY92" i="3"/>
  <c r="T92" i="3"/>
  <c r="BI92" i="3"/>
  <c r="AF92" i="3"/>
  <c r="BC92" i="3"/>
  <c r="W92" i="3"/>
  <c r="AX92" i="3"/>
  <c r="AH92" i="3"/>
  <c r="R92" i="3"/>
  <c r="AS92" i="3"/>
  <c r="AC92" i="3"/>
  <c r="AE97" i="3"/>
  <c r="AQ83" i="3"/>
  <c r="O83" i="3"/>
  <c r="BM101" i="3"/>
  <c r="BE84" i="3"/>
  <c r="Y91" i="3"/>
  <c r="N86" i="3"/>
  <c r="P90" i="3"/>
  <c r="AB84" i="3"/>
  <c r="BI86" i="3"/>
  <c r="AP84" i="3"/>
  <c r="BH86" i="3"/>
  <c r="AB86" i="3"/>
  <c r="AQ86" i="3"/>
  <c r="BF86" i="3"/>
  <c r="Z86" i="3"/>
  <c r="AP90" i="3"/>
  <c r="AC90" i="3"/>
  <c r="AJ91" i="3"/>
  <c r="S89" i="3"/>
  <c r="BM89" i="3" s="1"/>
  <c r="AG91" i="3"/>
  <c r="X88" i="3"/>
  <c r="U91" i="3"/>
  <c r="Q84" i="3"/>
  <c r="AQ90" i="3"/>
  <c r="AW86" i="3"/>
  <c r="BD86" i="3"/>
  <c r="X86" i="3"/>
  <c r="AM86" i="3"/>
  <c r="BB86" i="3"/>
  <c r="V86" i="3"/>
  <c r="AL90" i="3"/>
  <c r="Y90" i="3"/>
  <c r="AE90" i="3"/>
  <c r="AY91" i="3"/>
  <c r="AM90" i="3"/>
  <c r="AW94" i="3"/>
  <c r="AM85" i="3"/>
  <c r="AN88" i="3"/>
  <c r="BG84" i="3"/>
  <c r="Q88" i="3"/>
  <c r="V91" i="3"/>
  <c r="AF91" i="3"/>
  <c r="O91" i="3"/>
  <c r="AU94" i="3"/>
  <c r="AD88" i="3"/>
  <c r="AG89" i="3"/>
  <c r="AX89" i="3"/>
  <c r="M94" i="3"/>
  <c r="AR88" i="3"/>
  <c r="AQ84" i="3"/>
  <c r="Q86" i="3"/>
  <c r="U88" i="3"/>
  <c r="AZ86" i="3"/>
  <c r="AJ86" i="3"/>
  <c r="T86" i="3"/>
  <c r="AY86" i="3"/>
  <c r="AI86" i="3"/>
  <c r="S86" i="3"/>
  <c r="AX86" i="3"/>
  <c r="AH86" i="3"/>
  <c r="R86" i="3"/>
  <c r="BF90" i="3"/>
  <c r="Z90" i="3"/>
  <c r="AS90" i="3"/>
  <c r="M90" i="3"/>
  <c r="AF90" i="3"/>
  <c r="AI90" i="3"/>
  <c r="BA91" i="3"/>
  <c r="AZ91" i="3"/>
  <c r="T91" i="3"/>
  <c r="AI91" i="3"/>
  <c r="AT94" i="3"/>
  <c r="AI88" i="3"/>
  <c r="Z88" i="3"/>
  <c r="AJ89" i="3"/>
  <c r="BG90" i="3"/>
  <c r="AJ94" i="3"/>
  <c r="M86" i="3"/>
  <c r="BF91" i="3"/>
  <c r="Z84" i="3"/>
  <c r="BE88" i="3"/>
  <c r="M91" i="3"/>
  <c r="AU91" i="3"/>
  <c r="AY88" i="3"/>
  <c r="AH91" i="3"/>
  <c r="AC86" i="3"/>
  <c r="BH88" i="3"/>
  <c r="BH84" i="3"/>
  <c r="BF84" i="3"/>
  <c r="AG86" i="3"/>
  <c r="AK88" i="3"/>
  <c r="AV86" i="3"/>
  <c r="AF86" i="3"/>
  <c r="P86" i="3"/>
  <c r="AU86" i="3"/>
  <c r="AE86" i="3"/>
  <c r="O86" i="3"/>
  <c r="AT86" i="3"/>
  <c r="AD86" i="3"/>
  <c r="BB90" i="3"/>
  <c r="V90" i="3"/>
  <c r="AO90" i="3"/>
  <c r="BH90" i="3"/>
  <c r="AB90" i="3"/>
  <c r="BB91" i="3"/>
  <c r="AS91" i="3"/>
  <c r="AV91" i="3"/>
  <c r="P91" i="3"/>
  <c r="AE91" i="3"/>
  <c r="AD94" i="3"/>
  <c r="O90" i="3"/>
  <c r="S90" i="3"/>
  <c r="X95" i="3"/>
  <c r="T89" i="3"/>
  <c r="R91" i="3"/>
  <c r="Q93" i="3"/>
  <c r="AY93" i="3"/>
  <c r="AH93" i="3"/>
  <c r="T93" i="3"/>
  <c r="AG93" i="3"/>
  <c r="AD93" i="3"/>
  <c r="Q97" i="3"/>
  <c r="AG97" i="3"/>
  <c r="AW97" i="3"/>
  <c r="S97" i="3"/>
  <c r="AN97" i="3"/>
  <c r="N97" i="3"/>
  <c r="AJ97" i="3"/>
  <c r="BF97" i="3"/>
  <c r="AF97" i="3"/>
  <c r="BB97" i="3"/>
  <c r="AB97" i="3"/>
  <c r="AX97" i="3"/>
  <c r="U97" i="3"/>
  <c r="AK97" i="3"/>
  <c r="BA97" i="3"/>
  <c r="X97" i="3"/>
  <c r="AT97" i="3"/>
  <c r="T97" i="3"/>
  <c r="AP97" i="3"/>
  <c r="O97" i="3"/>
  <c r="AL97" i="3"/>
  <c r="BG97" i="3"/>
  <c r="AH97" i="3"/>
  <c r="BC97" i="3"/>
  <c r="P97" i="3"/>
  <c r="Y97" i="3"/>
  <c r="AO97" i="3"/>
  <c r="U87" i="3"/>
  <c r="AH87" i="3"/>
  <c r="W82" i="3"/>
  <c r="AN82" i="3"/>
  <c r="X96" i="3"/>
  <c r="BD96" i="3"/>
  <c r="AK96" i="3"/>
  <c r="AZ96" i="3"/>
  <c r="T96" i="3"/>
  <c r="AG96" i="3"/>
  <c r="Z96" i="3"/>
  <c r="AP96" i="3"/>
  <c r="BF96" i="3"/>
  <c r="AA96" i="3"/>
  <c r="AQ96" i="3"/>
  <c r="BG96" i="3"/>
  <c r="AF96" i="3"/>
  <c r="M96" i="3"/>
  <c r="AS96" i="3"/>
  <c r="AR96" i="3"/>
  <c r="BE96" i="3"/>
  <c r="Y96" i="3"/>
  <c r="N96" i="3"/>
  <c r="AD96" i="3"/>
  <c r="AT96" i="3"/>
  <c r="O96" i="3"/>
  <c r="AE96" i="3"/>
  <c r="AU96" i="3"/>
  <c r="X82" i="3"/>
  <c r="AL82" i="3"/>
  <c r="AK87" i="3"/>
  <c r="BE82" i="3"/>
  <c r="AS82" i="3"/>
  <c r="AY96" i="3"/>
  <c r="S96" i="3"/>
  <c r="AH96" i="3"/>
  <c r="AJ96" i="3"/>
  <c r="AW93" i="3"/>
  <c r="U96" i="3"/>
  <c r="BH97" i="3"/>
  <c r="R97" i="3"/>
  <c r="V97" i="3"/>
  <c r="Z97" i="3"/>
  <c r="AD97" i="3"/>
  <c r="AC97" i="3"/>
  <c r="BC88" i="3"/>
  <c r="R88" i="3"/>
  <c r="AH88" i="3"/>
  <c r="AX88" i="3"/>
  <c r="AQ88" i="3"/>
  <c r="AU88" i="3"/>
  <c r="P88" i="3"/>
  <c r="AM88" i="3"/>
  <c r="W88" i="3"/>
  <c r="V88" i="3"/>
  <c r="AL88" i="3"/>
  <c r="BB88" i="3"/>
  <c r="BG88" i="3"/>
  <c r="S88" i="3"/>
  <c r="BI88" i="3"/>
  <c r="AS88" i="3"/>
  <c r="AC88" i="3"/>
  <c r="M88" i="3"/>
  <c r="AZ88" i="3"/>
  <c r="AJ88" i="3"/>
  <c r="T88" i="3"/>
  <c r="BC82" i="3"/>
  <c r="V82" i="3"/>
  <c r="AX87" i="3"/>
  <c r="BD87" i="3"/>
  <c r="AB88" i="3"/>
  <c r="AV88" i="3"/>
  <c r="Y88" i="3"/>
  <c r="AW88" i="3"/>
  <c r="AM96" i="3"/>
  <c r="BB96" i="3"/>
  <c r="V96" i="3"/>
  <c r="AO96" i="3"/>
  <c r="AE88" i="3"/>
  <c r="AT88" i="3"/>
  <c r="N88" i="3"/>
  <c r="BH96" i="3"/>
  <c r="AU93" i="3"/>
  <c r="AZ93" i="3"/>
  <c r="BI96" i="3"/>
  <c r="AV96" i="3"/>
  <c r="AR97" i="3"/>
  <c r="AV97" i="3"/>
  <c r="AZ97" i="3"/>
  <c r="BD97" i="3"/>
  <c r="BI97" i="3"/>
  <c r="M97" i="3"/>
  <c r="AM82" i="3"/>
  <c r="R87" i="3"/>
  <c r="AN87" i="3"/>
  <c r="AF88" i="3"/>
  <c r="BD88" i="3"/>
  <c r="AU87" i="3"/>
  <c r="AG88" i="3"/>
  <c r="BA88" i="3"/>
  <c r="AI96" i="3"/>
  <c r="AX96" i="3"/>
  <c r="R96" i="3"/>
  <c r="AW96" i="3"/>
  <c r="O88" i="3"/>
  <c r="AP88" i="3"/>
  <c r="O93" i="3"/>
  <c r="AJ93" i="3"/>
  <c r="BA96" i="3"/>
  <c r="AN96" i="3"/>
  <c r="AM97" i="3"/>
  <c r="AQ97" i="3"/>
  <c r="AU97" i="3"/>
  <c r="AY97" i="3"/>
  <c r="BE97" i="3"/>
  <c r="X93" i="3"/>
  <c r="M84" i="3"/>
  <c r="K77" i="3"/>
  <c r="K76" i="3"/>
  <c r="K75" i="3"/>
  <c r="K73" i="3"/>
  <c r="AR84" i="3"/>
  <c r="AA84" i="3"/>
  <c r="AX90" i="3"/>
  <c r="AH90" i="3"/>
  <c r="R90" i="3"/>
  <c r="BA90" i="3"/>
  <c r="AK90" i="3"/>
  <c r="U90" i="3"/>
  <c r="BD90" i="3"/>
  <c r="AN90" i="3"/>
  <c r="X90" i="3"/>
  <c r="AU90" i="3"/>
  <c r="AT91" i="3"/>
  <c r="N91" i="3"/>
  <c r="AK91" i="3"/>
  <c r="BH91" i="3"/>
  <c r="AR91" i="3"/>
  <c r="AB91" i="3"/>
  <c r="BG91" i="3"/>
  <c r="AQ91" i="3"/>
  <c r="AA91" i="3"/>
  <c r="AE94" i="3"/>
  <c r="N94" i="3"/>
  <c r="AY90" i="3"/>
  <c r="AC89" i="3"/>
  <c r="AY89" i="3"/>
  <c r="AH89" i="3"/>
  <c r="AA90" i="3"/>
  <c r="AV94" i="3"/>
  <c r="Y82" i="3"/>
  <c r="W90" i="3"/>
  <c r="AX91" i="3"/>
  <c r="Z91" i="3"/>
  <c r="AT90" i="3"/>
  <c r="AD90" i="3"/>
  <c r="N90" i="3"/>
  <c r="AW90" i="3"/>
  <c r="AG90" i="3"/>
  <c r="Q90" i="3"/>
  <c r="AZ90" i="3"/>
  <c r="AJ90" i="3"/>
  <c r="T90" i="3"/>
  <c r="AL91" i="3"/>
  <c r="BI91" i="3"/>
  <c r="AC91" i="3"/>
  <c r="BD91" i="3"/>
  <c r="AN91" i="3"/>
  <c r="X91" i="3"/>
  <c r="BC91" i="3"/>
  <c r="AM91" i="3"/>
  <c r="W91" i="3"/>
  <c r="O94" i="3"/>
  <c r="AZ89" i="3"/>
  <c r="AI89" i="3"/>
  <c r="R89" i="3"/>
  <c r="AS94" i="3"/>
  <c r="P94" i="3"/>
  <c r="AA87" i="3"/>
  <c r="AP91" i="3"/>
  <c r="Q91" i="3"/>
  <c r="L79" i="3"/>
  <c r="L77" i="3"/>
  <c r="AZ82" i="3"/>
  <c r="AJ82" i="3"/>
  <c r="T82" i="3"/>
  <c r="AY82" i="3"/>
  <c r="AI82" i="3"/>
  <c r="S82" i="3"/>
  <c r="AX82" i="3"/>
  <c r="AH82" i="3"/>
  <c r="R82" i="3"/>
  <c r="AT87" i="3"/>
  <c r="AD87" i="3"/>
  <c r="N87" i="3"/>
  <c r="AW87" i="3"/>
  <c r="AG87" i="3"/>
  <c r="Q87" i="3"/>
  <c r="AZ87" i="3"/>
  <c r="AJ87" i="3"/>
  <c r="T87" i="3"/>
  <c r="BD84" i="3"/>
  <c r="AN84" i="3"/>
  <c r="X84" i="3"/>
  <c r="BC84" i="3"/>
  <c r="AM84" i="3"/>
  <c r="W84" i="3"/>
  <c r="BB84" i="3"/>
  <c r="AL84" i="3"/>
  <c r="V84" i="3"/>
  <c r="BI82" i="3"/>
  <c r="BG94" i="3"/>
  <c r="AQ94" i="3"/>
  <c r="AA94" i="3"/>
  <c r="BF94" i="3"/>
  <c r="AP94" i="3"/>
  <c r="Z94" i="3"/>
  <c r="Y94" i="3"/>
  <c r="BE94" i="3"/>
  <c r="Y89" i="3"/>
  <c r="Q89" i="3"/>
  <c r="M89" i="3"/>
  <c r="BN89" i="3" s="1"/>
  <c r="AV89" i="3"/>
  <c r="AF89" i="3"/>
  <c r="P89" i="3"/>
  <c r="AU89" i="3"/>
  <c r="AE89" i="3"/>
  <c r="O89" i="3"/>
  <c r="BL89" i="3" s="1"/>
  <c r="AT89" i="3"/>
  <c r="AD89" i="3"/>
  <c r="N89" i="3"/>
  <c r="BJ89" i="3" s="1"/>
  <c r="BF93" i="3"/>
  <c r="Z93" i="3"/>
  <c r="AM93" i="3"/>
  <c r="BB93" i="3"/>
  <c r="V93" i="3"/>
  <c r="AQ93" i="3"/>
  <c r="BI93" i="3"/>
  <c r="AS93" i="3"/>
  <c r="AC93" i="3"/>
  <c r="M93" i="3"/>
  <c r="AV93" i="3"/>
  <c r="AF93" i="3"/>
  <c r="P93" i="3"/>
  <c r="AK94" i="3"/>
  <c r="BH94" i="3"/>
  <c r="AB94" i="3"/>
  <c r="AN94" i="3"/>
  <c r="BI84" i="3"/>
  <c r="BG87" i="3"/>
  <c r="AY87" i="3"/>
  <c r="K74" i="3"/>
  <c r="K66" i="3"/>
  <c r="AV82" i="3"/>
  <c r="AF82" i="3"/>
  <c r="P82" i="3"/>
  <c r="AU82" i="3"/>
  <c r="AE82" i="3"/>
  <c r="O82" i="3"/>
  <c r="AT82" i="3"/>
  <c r="AD82" i="3"/>
  <c r="N82" i="3"/>
  <c r="BF87" i="3"/>
  <c r="AP87" i="3"/>
  <c r="Z87" i="3"/>
  <c r="BI87" i="3"/>
  <c r="AS87" i="3"/>
  <c r="AC87" i="3"/>
  <c r="M87" i="3"/>
  <c r="AV87" i="3"/>
  <c r="AF87" i="3"/>
  <c r="P87" i="3"/>
  <c r="AZ84" i="3"/>
  <c r="AJ84" i="3"/>
  <c r="T84" i="3"/>
  <c r="AY84" i="3"/>
  <c r="AI84" i="3"/>
  <c r="S84" i="3"/>
  <c r="AX84" i="3"/>
  <c r="AH84" i="3"/>
  <c r="R84" i="3"/>
  <c r="M82" i="3"/>
  <c r="BC94" i="3"/>
  <c r="AM94" i="3"/>
  <c r="W94" i="3"/>
  <c r="BB94" i="3"/>
  <c r="AL94" i="3"/>
  <c r="V94" i="3"/>
  <c r="U89" i="3"/>
  <c r="AG94" i="3"/>
  <c r="BE89" i="3"/>
  <c r="BI89" i="3"/>
  <c r="BH89" i="3"/>
  <c r="AR89" i="3"/>
  <c r="AB89" i="3"/>
  <c r="BG89" i="3"/>
  <c r="AQ89" i="3"/>
  <c r="AA89" i="3"/>
  <c r="BF89" i="3"/>
  <c r="AP89" i="3"/>
  <c r="Z89" i="3"/>
  <c r="AX93" i="3"/>
  <c r="R93" i="3"/>
  <c r="AE93" i="3"/>
  <c r="AT93" i="3"/>
  <c r="N93" i="3"/>
  <c r="AI93" i="3"/>
  <c r="BE93" i="3"/>
  <c r="AO93" i="3"/>
  <c r="Y93" i="3"/>
  <c r="BH93" i="3"/>
  <c r="AR93" i="3"/>
  <c r="AB93" i="3"/>
  <c r="BI94" i="3"/>
  <c r="AC94" i="3"/>
  <c r="AZ94" i="3"/>
  <c r="T94" i="3"/>
  <c r="AF94" i="3"/>
  <c r="Y84" i="3"/>
  <c r="AC84" i="3"/>
  <c r="AK86" i="3"/>
  <c r="AI87" i="3"/>
  <c r="L80" i="3"/>
  <c r="L78" i="3"/>
  <c r="L70" i="3"/>
  <c r="L68" i="3"/>
  <c r="L66" i="3"/>
  <c r="BH82" i="3"/>
  <c r="AR82" i="3"/>
  <c r="AB82" i="3"/>
  <c r="BG82" i="3"/>
  <c r="AQ82" i="3"/>
  <c r="AA82" i="3"/>
  <c r="BF82" i="3"/>
  <c r="AP82" i="3"/>
  <c r="Z82" i="3"/>
  <c r="BB87" i="3"/>
  <c r="AL87" i="3"/>
  <c r="V87" i="3"/>
  <c r="BE87" i="3"/>
  <c r="AO87" i="3"/>
  <c r="Y87" i="3"/>
  <c r="BH87" i="3"/>
  <c r="AR87" i="3"/>
  <c r="AB87" i="3"/>
  <c r="AQ87" i="3"/>
  <c r="AO82" i="3"/>
  <c r="AV84" i="3"/>
  <c r="AF84" i="3"/>
  <c r="P84" i="3"/>
  <c r="AU84" i="3"/>
  <c r="AE84" i="3"/>
  <c r="O84" i="3"/>
  <c r="AT84" i="3"/>
  <c r="AD84" i="3"/>
  <c r="N84" i="3"/>
  <c r="AE87" i="3"/>
  <c r="AC82" i="3"/>
  <c r="AO84" i="3"/>
  <c r="AO89" i="3"/>
  <c r="AY94" i="3"/>
  <c r="AI94" i="3"/>
  <c r="S94" i="3"/>
  <c r="AX94" i="3"/>
  <c r="AH94" i="3"/>
  <c r="R94" i="3"/>
  <c r="BA89" i="3"/>
  <c r="AO94" i="3"/>
  <c r="AW89" i="3"/>
  <c r="AS89" i="3"/>
  <c r="BD89" i="3"/>
  <c r="AN89" i="3"/>
  <c r="X89" i="3"/>
  <c r="BC89" i="3"/>
  <c r="AM89" i="3"/>
  <c r="W89" i="3"/>
  <c r="BB89" i="3"/>
  <c r="AL89" i="3"/>
  <c r="V89" i="3"/>
  <c r="AP93" i="3"/>
  <c r="BC93" i="3"/>
  <c r="W93" i="3"/>
  <c r="AL93" i="3"/>
  <c r="BG93" i="3"/>
  <c r="AA93" i="3"/>
  <c r="BA93" i="3"/>
  <c r="AK93" i="3"/>
  <c r="U93" i="3"/>
  <c r="BD93" i="3"/>
  <c r="AN93" i="3"/>
  <c r="BA94" i="3"/>
  <c r="U94" i="3"/>
  <c r="AR94" i="3"/>
  <c r="BD94" i="3"/>
  <c r="X94" i="3"/>
  <c r="AW84" i="3"/>
  <c r="Y86" i="3"/>
  <c r="BA86" i="3"/>
  <c r="BC87" i="3"/>
  <c r="AW91" i="3"/>
  <c r="Q96" i="3"/>
  <c r="BM92" i="3"/>
  <c r="BL92" i="3"/>
  <c r="BJ92" i="3"/>
  <c r="AO91" i="3"/>
  <c r="BE91" i="3"/>
  <c r="S87" i="3"/>
  <c r="AM87" i="3"/>
  <c r="W87" i="3"/>
  <c r="O87" i="3"/>
  <c r="U86" i="3"/>
  <c r="AO86" i="3"/>
  <c r="BL85" i="3"/>
  <c r="BM85" i="3"/>
  <c r="BJ85" i="3"/>
  <c r="AG84" i="3"/>
  <c r="U84" i="3"/>
  <c r="BA84" i="3"/>
  <c r="AK84" i="3"/>
  <c r="AS84" i="3"/>
  <c r="BM83" i="3"/>
  <c r="BJ83" i="3"/>
  <c r="BL83" i="3"/>
  <c r="AG82" i="3"/>
  <c r="Q82" i="3"/>
  <c r="AK82" i="3"/>
  <c r="AW82" i="3"/>
  <c r="U82" i="3"/>
  <c r="BA82" i="3"/>
  <c r="BN85" i="3"/>
  <c r="BK85" i="3"/>
  <c r="AH95" i="3"/>
  <c r="AU95" i="3"/>
  <c r="O95" i="3"/>
  <c r="AD95" i="3"/>
  <c r="AY95" i="3"/>
  <c r="S95" i="3"/>
  <c r="AW95" i="3"/>
  <c r="AG95" i="3"/>
  <c r="Q95" i="3"/>
  <c r="AZ95" i="3"/>
  <c r="AJ95" i="3"/>
  <c r="T95" i="3"/>
  <c r="BN92" i="3"/>
  <c r="BK92" i="3"/>
  <c r="BF95" i="3"/>
  <c r="Z95" i="3"/>
  <c r="AM95" i="3"/>
  <c r="BB95" i="3"/>
  <c r="V95" i="3"/>
  <c r="AQ95" i="3"/>
  <c r="BI95" i="3"/>
  <c r="AS95" i="3"/>
  <c r="AC95" i="3"/>
  <c r="M95" i="3"/>
  <c r="AV95" i="3"/>
  <c r="AF95" i="3"/>
  <c r="P95" i="3"/>
  <c r="BN83" i="3"/>
  <c r="BK83" i="3"/>
  <c r="AX95" i="3"/>
  <c r="R95" i="3"/>
  <c r="AE95" i="3"/>
  <c r="AT95" i="3"/>
  <c r="N95" i="3"/>
  <c r="AI95" i="3"/>
  <c r="BE95" i="3"/>
  <c r="AO95" i="3"/>
  <c r="Y95" i="3"/>
  <c r="BH95" i="3"/>
  <c r="AR95" i="3"/>
  <c r="AB95" i="3"/>
  <c r="AP95" i="3"/>
  <c r="BC95" i="3"/>
  <c r="W95" i="3"/>
  <c r="AL95" i="3"/>
  <c r="BG95" i="3"/>
  <c r="AA95" i="3"/>
  <c r="BA95" i="3"/>
  <c r="AK95" i="3"/>
  <c r="U95" i="3"/>
  <c r="BD95" i="3"/>
  <c r="AN95" i="3"/>
  <c r="K80" i="3"/>
  <c r="V80" i="3" s="1"/>
  <c r="K78" i="3"/>
  <c r="AT78" i="3" s="1"/>
  <c r="L76" i="3"/>
  <c r="V76" i="3" s="1"/>
  <c r="L75" i="3"/>
  <c r="Y75" i="3" s="1"/>
  <c r="L74" i="3"/>
  <c r="AJ74" i="3" s="1"/>
  <c r="L73" i="3"/>
  <c r="X73" i="3" s="1"/>
  <c r="K72" i="3"/>
  <c r="K71" i="3"/>
  <c r="K70" i="3"/>
  <c r="X70" i="3" s="1"/>
  <c r="L69" i="3"/>
  <c r="K69" i="3"/>
  <c r="K68" i="3"/>
  <c r="BH68" i="3" s="1"/>
  <c r="L67" i="3"/>
  <c r="AE67" i="3" s="1"/>
  <c r="K67" i="3"/>
  <c r="R76" i="3"/>
  <c r="AP76" i="3"/>
  <c r="AZ73" i="3"/>
  <c r="AH73" i="3"/>
  <c r="BA73" i="3"/>
  <c r="AM80" i="3"/>
  <c r="K81" i="3"/>
  <c r="K79" i="3"/>
  <c r="BC73" i="3"/>
  <c r="W73" i="3"/>
  <c r="L81" i="3"/>
  <c r="AB75" i="3"/>
  <c r="BH75" i="3"/>
  <c r="AL75" i="3"/>
  <c r="AQ75" i="3"/>
  <c r="AK75" i="3"/>
  <c r="AC70" i="3"/>
  <c r="L72" i="3"/>
  <c r="L71" i="3"/>
  <c r="Q71" i="3" s="1"/>
  <c r="AH68" i="3"/>
  <c r="Z66" i="3"/>
  <c r="AQ66" i="3"/>
  <c r="E50" i="3"/>
  <c r="F50" i="3"/>
  <c r="G50" i="3"/>
  <c r="H50" i="3"/>
  <c r="I50" i="3"/>
  <c r="J50" i="3"/>
  <c r="E51" i="3"/>
  <c r="F51" i="3"/>
  <c r="G51" i="3"/>
  <c r="H51" i="3"/>
  <c r="I51" i="3"/>
  <c r="J51" i="3"/>
  <c r="E52" i="3"/>
  <c r="F52" i="3"/>
  <c r="G52" i="3"/>
  <c r="H52" i="3"/>
  <c r="I52" i="3"/>
  <c r="J52" i="3"/>
  <c r="E53" i="3"/>
  <c r="F53" i="3"/>
  <c r="G53" i="3"/>
  <c r="H53" i="3"/>
  <c r="I53" i="3"/>
  <c r="J53" i="3"/>
  <c r="E54" i="3"/>
  <c r="F54" i="3"/>
  <c r="G54" i="3"/>
  <c r="H54" i="3"/>
  <c r="I54" i="3"/>
  <c r="J54" i="3"/>
  <c r="E55" i="3"/>
  <c r="F55" i="3"/>
  <c r="G55" i="3"/>
  <c r="H55" i="3"/>
  <c r="I55" i="3"/>
  <c r="J55" i="3"/>
  <c r="E56" i="3"/>
  <c r="F56" i="3"/>
  <c r="G56" i="3"/>
  <c r="H56" i="3"/>
  <c r="I56" i="3"/>
  <c r="J56" i="3"/>
  <c r="E57" i="3"/>
  <c r="F57" i="3"/>
  <c r="G57" i="3"/>
  <c r="H57" i="3"/>
  <c r="I57" i="3"/>
  <c r="J57" i="3"/>
  <c r="E58" i="3"/>
  <c r="F58" i="3"/>
  <c r="G58" i="3"/>
  <c r="H58" i="3"/>
  <c r="I58" i="3"/>
  <c r="J58" i="3"/>
  <c r="E59" i="3"/>
  <c r="F59" i="3"/>
  <c r="G59" i="3"/>
  <c r="H59" i="3"/>
  <c r="I59" i="3"/>
  <c r="J59" i="3"/>
  <c r="E60" i="3"/>
  <c r="F60" i="3"/>
  <c r="G60" i="3"/>
  <c r="H60" i="3"/>
  <c r="I60" i="3"/>
  <c r="J60" i="3"/>
  <c r="E61" i="3"/>
  <c r="F61" i="3"/>
  <c r="G61" i="3"/>
  <c r="H61" i="3"/>
  <c r="I61" i="3"/>
  <c r="J61" i="3"/>
  <c r="E62" i="3"/>
  <c r="F62" i="3"/>
  <c r="G62" i="3"/>
  <c r="H62" i="3"/>
  <c r="I62" i="3"/>
  <c r="J62" i="3"/>
  <c r="E63" i="3"/>
  <c r="F63" i="3"/>
  <c r="G63" i="3"/>
  <c r="H63" i="3"/>
  <c r="I63" i="3"/>
  <c r="J63" i="3"/>
  <c r="E64" i="3"/>
  <c r="F64" i="3"/>
  <c r="G64" i="3"/>
  <c r="H64" i="3"/>
  <c r="I64" i="3"/>
  <c r="J64" i="3"/>
  <c r="E65" i="3"/>
  <c r="F65" i="3"/>
  <c r="G65" i="3"/>
  <c r="H65" i="3"/>
  <c r="I65" i="3"/>
  <c r="J65" i="3"/>
  <c r="X80" i="3" l="1"/>
  <c r="BA74" i="3"/>
  <c r="BB80" i="3"/>
  <c r="AQ73" i="3"/>
  <c r="Y73" i="3"/>
  <c r="BD69" i="3"/>
  <c r="Q76" i="3"/>
  <c r="AW76" i="3"/>
  <c r="AR76" i="3"/>
  <c r="T73" i="3"/>
  <c r="M80" i="3"/>
  <c r="BN91" i="3"/>
  <c r="AT71" i="3"/>
  <c r="BI73" i="3"/>
  <c r="AG73" i="3"/>
  <c r="BD73" i="3"/>
  <c r="W69" i="3"/>
  <c r="R72" i="3"/>
  <c r="AN68" i="3"/>
  <c r="BD77" i="3"/>
  <c r="BK86" i="3"/>
  <c r="N70" i="3"/>
  <c r="M66" i="3"/>
  <c r="BJ90" i="3"/>
  <c r="AJ73" i="3"/>
  <c r="AY73" i="3"/>
  <c r="AL73" i="3"/>
  <c r="AY68" i="3"/>
  <c r="S76" i="3"/>
  <c r="AG76" i="3"/>
  <c r="BK89" i="3"/>
  <c r="BA68" i="3"/>
  <c r="AS76" i="3"/>
  <c r="AN76" i="3"/>
  <c r="S68" i="3"/>
  <c r="AK68" i="3"/>
  <c r="AH72" i="3"/>
  <c r="AV80" i="3"/>
  <c r="AW78" i="3"/>
  <c r="AO80" i="3"/>
  <c r="AC73" i="3"/>
  <c r="S73" i="3"/>
  <c r="BB73" i="3"/>
  <c r="V73" i="3"/>
  <c r="AN73" i="3"/>
  <c r="AR80" i="3"/>
  <c r="AO76" i="3"/>
  <c r="AC76" i="3"/>
  <c r="AA76" i="3"/>
  <c r="X76" i="3"/>
  <c r="AU67" i="3"/>
  <c r="BA70" i="3"/>
  <c r="AN75" i="3"/>
  <c r="BN88" i="3"/>
  <c r="BN86" i="3"/>
  <c r="BK90" i="3"/>
  <c r="AJ68" i="3"/>
  <c r="AX68" i="3"/>
  <c r="U68" i="3"/>
  <c r="AU73" i="3"/>
  <c r="U73" i="3"/>
  <c r="BE73" i="3"/>
  <c r="AX73" i="3"/>
  <c r="R73" i="3"/>
  <c r="BA76" i="3"/>
  <c r="Y76" i="3"/>
  <c r="W76" i="3"/>
  <c r="BD76" i="3"/>
  <c r="BD68" i="3"/>
  <c r="AC66" i="3"/>
  <c r="AD77" i="3"/>
  <c r="AA66" i="3"/>
  <c r="BI66" i="3"/>
  <c r="AZ66" i="3"/>
  <c r="AQ70" i="3"/>
  <c r="AC75" i="3"/>
  <c r="S75" i="3"/>
  <c r="BM75" i="3" s="1"/>
  <c r="BF75" i="3"/>
  <c r="AH75" i="3"/>
  <c r="AZ75" i="3"/>
  <c r="X75" i="3"/>
  <c r="AH74" i="3"/>
  <c r="AJ77" i="3"/>
  <c r="AZ80" i="3"/>
  <c r="BG80" i="3"/>
  <c r="AA80" i="3"/>
  <c r="AP80" i="3"/>
  <c r="BI80" i="3"/>
  <c r="AC80" i="3"/>
  <c r="N71" i="3"/>
  <c r="BH80" i="3"/>
  <c r="BF66" i="3"/>
  <c r="AS66" i="3"/>
  <c r="BI67" i="3"/>
  <c r="AD67" i="3"/>
  <c r="AZ70" i="3"/>
  <c r="W70" i="3"/>
  <c r="BG75" i="3"/>
  <c r="BE75" i="3"/>
  <c r="BB75" i="3"/>
  <c r="V75" i="3"/>
  <c r="AR75" i="3"/>
  <c r="T75" i="3"/>
  <c r="AW77" i="3"/>
  <c r="AY77" i="3"/>
  <c r="BC80" i="3"/>
  <c r="W80" i="3"/>
  <c r="AL80" i="3"/>
  <c r="BE80" i="3"/>
  <c r="Y80" i="3"/>
  <c r="BL93" i="3"/>
  <c r="BL86" i="3"/>
  <c r="BK87" i="3"/>
  <c r="P66" i="3"/>
  <c r="BK91" i="3"/>
  <c r="BM90" i="3"/>
  <c r="BL91" i="3"/>
  <c r="AP77" i="3"/>
  <c r="BK97" i="3"/>
  <c r="BK88" i="3"/>
  <c r="BL88" i="3"/>
  <c r="BL96" i="3"/>
  <c r="BL97" i="3"/>
  <c r="L52" i="3"/>
  <c r="BG66" i="3"/>
  <c r="AP66" i="3"/>
  <c r="AV67" i="3"/>
  <c r="T70" i="3"/>
  <c r="BA75" i="3"/>
  <c r="AY75" i="3"/>
  <c r="AO75" i="3"/>
  <c r="AP75" i="3"/>
  <c r="R75" i="3"/>
  <c r="AF80" i="3"/>
  <c r="AC77" i="3"/>
  <c r="S77" i="3"/>
  <c r="AQ80" i="3"/>
  <c r="BF80" i="3"/>
  <c r="Z80" i="3"/>
  <c r="AS80" i="3"/>
  <c r="AB80" i="3"/>
  <c r="Q70" i="3"/>
  <c r="AG70" i="3"/>
  <c r="AW70" i="3"/>
  <c r="O70" i="3"/>
  <c r="AE70" i="3"/>
  <c r="AU70" i="3"/>
  <c r="P70" i="3"/>
  <c r="AV70" i="3"/>
  <c r="BK94" i="3"/>
  <c r="BJ88" i="3"/>
  <c r="BM97" i="3"/>
  <c r="BC66" i="3"/>
  <c r="AM66" i="3"/>
  <c r="W66" i="3"/>
  <c r="BB66" i="3"/>
  <c r="AL66" i="3"/>
  <c r="V66" i="3"/>
  <c r="BE66" i="3"/>
  <c r="AO66" i="3"/>
  <c r="Y66" i="3"/>
  <c r="AS67" i="3"/>
  <c r="AF67" i="3"/>
  <c r="O67" i="3"/>
  <c r="AB66" i="3"/>
  <c r="AD70" i="3"/>
  <c r="R70" i="3"/>
  <c r="AX71" i="3"/>
  <c r="V70" i="3"/>
  <c r="AJ66" i="3"/>
  <c r="AR70" i="3"/>
  <c r="BD70" i="3"/>
  <c r="BG70" i="3"/>
  <c r="AM70" i="3"/>
  <c r="S70" i="3"/>
  <c r="AS70" i="3"/>
  <c r="Y70" i="3"/>
  <c r="AZ74" i="3"/>
  <c r="R74" i="3"/>
  <c r="AS77" i="3"/>
  <c r="U77" i="3"/>
  <c r="AZ77" i="3"/>
  <c r="X77" i="3"/>
  <c r="AM77" i="3"/>
  <c r="BB77" i="3"/>
  <c r="AM75" i="3"/>
  <c r="AE75" i="3"/>
  <c r="O75" i="3"/>
  <c r="BL75" i="3" s="1"/>
  <c r="P75" i="3"/>
  <c r="AF75" i="3"/>
  <c r="AV75" i="3"/>
  <c r="N75" i="3"/>
  <c r="BJ75" i="3" s="1"/>
  <c r="AD75" i="3"/>
  <c r="AT75" i="3"/>
  <c r="Q75" i="3"/>
  <c r="AW75" i="3"/>
  <c r="AI75" i="3"/>
  <c r="M75" i="3"/>
  <c r="AS75" i="3"/>
  <c r="AU75" i="3"/>
  <c r="BD78" i="3"/>
  <c r="N78" i="3"/>
  <c r="AE78" i="3"/>
  <c r="Q78" i="3"/>
  <c r="AD78" i="3"/>
  <c r="AU78" i="3"/>
  <c r="BN94" i="3"/>
  <c r="BJ86" i="3"/>
  <c r="BL90" i="3"/>
  <c r="BN90" i="3"/>
  <c r="N77" i="3"/>
  <c r="R77" i="3"/>
  <c r="Z77" i="3"/>
  <c r="AL77" i="3"/>
  <c r="AA77" i="3"/>
  <c r="AQ77" i="3"/>
  <c r="BG77" i="3"/>
  <c r="AB77" i="3"/>
  <c r="AR77" i="3"/>
  <c r="BH77" i="3"/>
  <c r="Y77" i="3"/>
  <c r="AO77" i="3"/>
  <c r="BE77" i="3"/>
  <c r="AH77" i="3"/>
  <c r="AT77" i="3"/>
  <c r="O77" i="3"/>
  <c r="AE77" i="3"/>
  <c r="AU77" i="3"/>
  <c r="P77" i="3"/>
  <c r="AF77" i="3"/>
  <c r="BM88" i="3"/>
  <c r="BN96" i="3"/>
  <c r="BJ96" i="3"/>
  <c r="BJ97" i="3"/>
  <c r="BN97" i="3"/>
  <c r="AY66" i="3"/>
  <c r="AI66" i="3"/>
  <c r="S66" i="3"/>
  <c r="AX66" i="3"/>
  <c r="AH66" i="3"/>
  <c r="R66" i="3"/>
  <c r="BA66" i="3"/>
  <c r="AK66" i="3"/>
  <c r="U66" i="3"/>
  <c r="AN66" i="3"/>
  <c r="AC67" i="3"/>
  <c r="P67" i="3"/>
  <c r="AR66" i="3"/>
  <c r="X66" i="3"/>
  <c r="AT70" i="3"/>
  <c r="AH70" i="3"/>
  <c r="AL70" i="3"/>
  <c r="T66" i="3"/>
  <c r="AJ70" i="3"/>
  <c r="AN70" i="3"/>
  <c r="BC70" i="3"/>
  <c r="AI70" i="3"/>
  <c r="BI70" i="3"/>
  <c r="AO70" i="3"/>
  <c r="U70" i="3"/>
  <c r="Q74" i="3"/>
  <c r="BI77" i="3"/>
  <c r="AK77" i="3"/>
  <c r="Q77" i="3"/>
  <c r="AV77" i="3"/>
  <c r="T77" i="3"/>
  <c r="AI77" i="3"/>
  <c r="BF77" i="3"/>
  <c r="AG78" i="3"/>
  <c r="P76" i="3"/>
  <c r="AF76" i="3"/>
  <c r="AV76" i="3"/>
  <c r="M76" i="3"/>
  <c r="AL76" i="3"/>
  <c r="BG76" i="3"/>
  <c r="AH76" i="3"/>
  <c r="BC76" i="3"/>
  <c r="AD76" i="3"/>
  <c r="AY76" i="3"/>
  <c r="Z76" i="3"/>
  <c r="AE76" i="3"/>
  <c r="N76" i="3"/>
  <c r="T76" i="3"/>
  <c r="AJ76" i="3"/>
  <c r="AZ76" i="3"/>
  <c r="U76" i="3"/>
  <c r="AQ76" i="3"/>
  <c r="O76" i="3"/>
  <c r="AM76" i="3"/>
  <c r="BI76" i="3"/>
  <c r="AI76" i="3"/>
  <c r="BE76" i="3"/>
  <c r="AU76" i="3"/>
  <c r="AK76" i="3"/>
  <c r="BJ91" i="3"/>
  <c r="T71" i="3"/>
  <c r="AX74" i="3"/>
  <c r="U74" i="3"/>
  <c r="AW74" i="3"/>
  <c r="BG74" i="3"/>
  <c r="BJ94" i="3"/>
  <c r="BM96" i="3"/>
  <c r="BK96" i="3"/>
  <c r="AU66" i="3"/>
  <c r="AE66" i="3"/>
  <c r="O66" i="3"/>
  <c r="AT66" i="3"/>
  <c r="AD66" i="3"/>
  <c r="N66" i="3"/>
  <c r="AW66" i="3"/>
  <c r="AG66" i="3"/>
  <c r="Q66" i="3"/>
  <c r="BD66" i="3"/>
  <c r="M67" i="3"/>
  <c r="AI68" i="3"/>
  <c r="R68" i="3"/>
  <c r="BH66" i="3"/>
  <c r="AV66" i="3"/>
  <c r="AX70" i="3"/>
  <c r="BB70" i="3"/>
  <c r="BH70" i="3"/>
  <c r="AB70" i="3"/>
  <c r="AF70" i="3"/>
  <c r="AY70" i="3"/>
  <c r="AA70" i="3"/>
  <c r="BE70" i="3"/>
  <c r="AK70" i="3"/>
  <c r="M70" i="3"/>
  <c r="BI75" i="3"/>
  <c r="U75" i="3"/>
  <c r="AA75" i="3"/>
  <c r="AG75" i="3"/>
  <c r="AX75" i="3"/>
  <c r="Z75" i="3"/>
  <c r="BD75" i="3"/>
  <c r="AJ75" i="3"/>
  <c r="AV78" i="3"/>
  <c r="AB78" i="3"/>
  <c r="AE74" i="3"/>
  <c r="T74" i="3"/>
  <c r="BA77" i="3"/>
  <c r="AG77" i="3"/>
  <c r="M77" i="3"/>
  <c r="AN77" i="3"/>
  <c r="BC77" i="3"/>
  <c r="W77" i="3"/>
  <c r="O78" i="3"/>
  <c r="BF76" i="3"/>
  <c r="AT76" i="3"/>
  <c r="AX76" i="3"/>
  <c r="BB76" i="3"/>
  <c r="BH76" i="3"/>
  <c r="AB76" i="3"/>
  <c r="AE73" i="3"/>
  <c r="AM73" i="3"/>
  <c r="AB73" i="3"/>
  <c r="AR73" i="3"/>
  <c r="BH73" i="3"/>
  <c r="Z73" i="3"/>
  <c r="AP73" i="3"/>
  <c r="BF73" i="3"/>
  <c r="AO73" i="3"/>
  <c r="AA73" i="3"/>
  <c r="BG73" i="3"/>
  <c r="AK73" i="3"/>
  <c r="O73" i="3"/>
  <c r="P73" i="3"/>
  <c r="AF73" i="3"/>
  <c r="AV73" i="3"/>
  <c r="N73" i="3"/>
  <c r="AD73" i="3"/>
  <c r="AT73" i="3"/>
  <c r="Q73" i="3"/>
  <c r="AW73" i="3"/>
  <c r="AI73" i="3"/>
  <c r="M73" i="3"/>
  <c r="AS73" i="3"/>
  <c r="AX77" i="3"/>
  <c r="BM94" i="3"/>
  <c r="BM93" i="3"/>
  <c r="AN78" i="3"/>
  <c r="BK84" i="3"/>
  <c r="BJ93" i="3"/>
  <c r="BK82" i="3"/>
  <c r="AY74" i="3"/>
  <c r="BK93" i="3"/>
  <c r="T80" i="3"/>
  <c r="AY80" i="3"/>
  <c r="AI80" i="3"/>
  <c r="S80" i="3"/>
  <c r="AX80" i="3"/>
  <c r="AH80" i="3"/>
  <c r="R80" i="3"/>
  <c r="BA80" i="3"/>
  <c r="AK80" i="3"/>
  <c r="U80" i="3"/>
  <c r="AN80" i="3"/>
  <c r="BM86" i="3"/>
  <c r="V77" i="3"/>
  <c r="AJ80" i="3"/>
  <c r="AU80" i="3"/>
  <c r="AE80" i="3"/>
  <c r="O80" i="3"/>
  <c r="AT80" i="3"/>
  <c r="AD80" i="3"/>
  <c r="N80" i="3"/>
  <c r="AW80" i="3"/>
  <c r="AG80" i="3"/>
  <c r="Q80" i="3"/>
  <c r="BD80" i="3"/>
  <c r="S67" i="3"/>
  <c r="AM69" i="3"/>
  <c r="BJ82" i="3"/>
  <c r="BM84" i="3"/>
  <c r="V67" i="3"/>
  <c r="AL69" i="3"/>
  <c r="BE67" i="3"/>
  <c r="AO67" i="3"/>
  <c r="Y67" i="3"/>
  <c r="BH67" i="3"/>
  <c r="AR67" i="3"/>
  <c r="AB67" i="3"/>
  <c r="BG67" i="3"/>
  <c r="AQ67" i="3"/>
  <c r="AA67" i="3"/>
  <c r="AN69" i="3"/>
  <c r="AT67" i="3"/>
  <c r="AD71" i="3"/>
  <c r="AY71" i="3"/>
  <c r="AO74" i="3"/>
  <c r="BC74" i="3"/>
  <c r="W74" i="3"/>
  <c r="AS74" i="3"/>
  <c r="M74" i="3"/>
  <c r="AV74" i="3"/>
  <c r="AF74" i="3"/>
  <c r="P74" i="3"/>
  <c r="AT74" i="3"/>
  <c r="AD74" i="3"/>
  <c r="N74" i="3"/>
  <c r="T78" i="3"/>
  <c r="BG78" i="3"/>
  <c r="AQ78" i="3"/>
  <c r="AA78" i="3"/>
  <c r="BF78" i="3"/>
  <c r="AP78" i="3"/>
  <c r="Z78" i="3"/>
  <c r="BI78" i="3"/>
  <c r="AS78" i="3"/>
  <c r="AC78" i="3"/>
  <c r="M78" i="3"/>
  <c r="BM82" i="3"/>
  <c r="BJ84" i="3"/>
  <c r="BL94" i="3"/>
  <c r="AL67" i="3"/>
  <c r="BA67" i="3"/>
  <c r="AK67" i="3"/>
  <c r="U67" i="3"/>
  <c r="BD67" i="3"/>
  <c r="AN67" i="3"/>
  <c r="X67" i="3"/>
  <c r="BC67" i="3"/>
  <c r="AM67" i="3"/>
  <c r="W67" i="3"/>
  <c r="BA69" i="3"/>
  <c r="X69" i="3"/>
  <c r="AE72" i="3"/>
  <c r="AG74" i="3"/>
  <c r="AU74" i="3"/>
  <c r="O74" i="3"/>
  <c r="AK74" i="3"/>
  <c r="BH74" i="3"/>
  <c r="AR74" i="3"/>
  <c r="AB74" i="3"/>
  <c r="BF74" i="3"/>
  <c r="AP74" i="3"/>
  <c r="Z74" i="3"/>
  <c r="AJ78" i="3"/>
  <c r="BC78" i="3"/>
  <c r="AM78" i="3"/>
  <c r="W78" i="3"/>
  <c r="BB78" i="3"/>
  <c r="AL78" i="3"/>
  <c r="V78" i="3"/>
  <c r="BE78" i="3"/>
  <c r="AO78" i="3"/>
  <c r="Y78" i="3"/>
  <c r="X78" i="3"/>
  <c r="AA74" i="3"/>
  <c r="BN93" i="3"/>
  <c r="BL87" i="3"/>
  <c r="BB67" i="3"/>
  <c r="AW67" i="3"/>
  <c r="AG67" i="3"/>
  <c r="Q67" i="3"/>
  <c r="AZ67" i="3"/>
  <c r="AJ67" i="3"/>
  <c r="T67" i="3"/>
  <c r="AY67" i="3"/>
  <c r="AI67" i="3"/>
  <c r="AK69" i="3"/>
  <c r="R71" i="3"/>
  <c r="AF71" i="3"/>
  <c r="AJ72" i="3"/>
  <c r="AI74" i="3"/>
  <c r="AF78" i="3"/>
  <c r="BE74" i="3"/>
  <c r="Y74" i="3"/>
  <c r="AM74" i="3"/>
  <c r="BI74" i="3"/>
  <c r="AC74" i="3"/>
  <c r="BD74" i="3"/>
  <c r="AN74" i="3"/>
  <c r="X74" i="3"/>
  <c r="BB74" i="3"/>
  <c r="AL74" i="3"/>
  <c r="V74" i="3"/>
  <c r="AZ78" i="3"/>
  <c r="AY78" i="3"/>
  <c r="AI78" i="3"/>
  <c r="S78" i="3"/>
  <c r="AX78" i="3"/>
  <c r="AH78" i="3"/>
  <c r="R78" i="3"/>
  <c r="BA78" i="3"/>
  <c r="AK78" i="3"/>
  <c r="U78" i="3"/>
  <c r="N69" i="3"/>
  <c r="BJ69" i="3" s="1"/>
  <c r="BL82" i="3"/>
  <c r="BJ87" i="3"/>
  <c r="BM91" i="3"/>
  <c r="BN84" i="3"/>
  <c r="AF66" i="3"/>
  <c r="BJ95" i="3"/>
  <c r="BM95" i="3"/>
  <c r="BL95" i="3"/>
  <c r="BN87" i="3"/>
  <c r="BM87" i="3"/>
  <c r="BL84" i="3"/>
  <c r="BN82" i="3"/>
  <c r="BK95" i="3"/>
  <c r="BN95" i="3"/>
  <c r="P80" i="3"/>
  <c r="AR78" i="3"/>
  <c r="BH78" i="3"/>
  <c r="P78" i="3"/>
  <c r="BC75" i="3"/>
  <c r="W75" i="3"/>
  <c r="S74" i="3"/>
  <c r="AQ74" i="3"/>
  <c r="AZ68" i="3"/>
  <c r="AU68" i="3"/>
  <c r="AE68" i="3"/>
  <c r="O68" i="3"/>
  <c r="AT68" i="3"/>
  <c r="AD68" i="3"/>
  <c r="N68" i="3"/>
  <c r="AW68" i="3"/>
  <c r="AG68" i="3"/>
  <c r="Q68" i="3"/>
  <c r="X68" i="3"/>
  <c r="BG68" i="3"/>
  <c r="AQ68" i="3"/>
  <c r="AA68" i="3"/>
  <c r="BF68" i="3"/>
  <c r="AP68" i="3"/>
  <c r="Z68" i="3"/>
  <c r="BI68" i="3"/>
  <c r="AS68" i="3"/>
  <c r="AC68" i="3"/>
  <c r="M68" i="3"/>
  <c r="P68" i="3"/>
  <c r="T68" i="3"/>
  <c r="BC68" i="3"/>
  <c r="AM68" i="3"/>
  <c r="W68" i="3"/>
  <c r="BB68" i="3"/>
  <c r="AL68" i="3"/>
  <c r="V68" i="3"/>
  <c r="BE68" i="3"/>
  <c r="AO68" i="3"/>
  <c r="Y68" i="3"/>
  <c r="AR68" i="3"/>
  <c r="AB68" i="3"/>
  <c r="BA72" i="3"/>
  <c r="T72" i="3"/>
  <c r="AO72" i="3"/>
  <c r="U72" i="3"/>
  <c r="AX72" i="3"/>
  <c r="S72" i="3"/>
  <c r="AZ72" i="3"/>
  <c r="BB71" i="3"/>
  <c r="AW71" i="3"/>
  <c r="AI71" i="3"/>
  <c r="AG71" i="3"/>
  <c r="S71" i="3"/>
  <c r="AH71" i="3"/>
  <c r="AZ71" i="3"/>
  <c r="Z70" i="3"/>
  <c r="AP70" i="3"/>
  <c r="BF70" i="3"/>
  <c r="U69" i="3"/>
  <c r="BC69" i="3"/>
  <c r="Z69" i="3"/>
  <c r="BB69" i="3"/>
  <c r="AW69" i="3"/>
  <c r="AY69" i="3"/>
  <c r="AG69" i="3"/>
  <c r="Q69" i="3"/>
  <c r="AZ69" i="3"/>
  <c r="AJ69" i="3"/>
  <c r="T69" i="3"/>
  <c r="AI69" i="3"/>
  <c r="S69" i="3"/>
  <c r="BM69" i="3" s="1"/>
  <c r="BI69" i="3"/>
  <c r="AS69" i="3"/>
  <c r="AC69" i="3"/>
  <c r="M69" i="3"/>
  <c r="BK69" i="3" s="1"/>
  <c r="AV69" i="3"/>
  <c r="AF69" i="3"/>
  <c r="P69" i="3"/>
  <c r="AU69" i="3"/>
  <c r="AE69" i="3"/>
  <c r="O69" i="3"/>
  <c r="BL69" i="3" s="1"/>
  <c r="AD69" i="3"/>
  <c r="V69" i="3"/>
  <c r="BE69" i="3"/>
  <c r="AO69" i="3"/>
  <c r="Y69" i="3"/>
  <c r="BH69" i="3"/>
  <c r="AR69" i="3"/>
  <c r="AB69" i="3"/>
  <c r="BG69" i="3"/>
  <c r="AQ69" i="3"/>
  <c r="AA69" i="3"/>
  <c r="AT69" i="3"/>
  <c r="BF69" i="3"/>
  <c r="AH69" i="3"/>
  <c r="R69" i="3"/>
  <c r="AP69" i="3"/>
  <c r="AX69" i="3"/>
  <c r="AF68" i="3"/>
  <c r="AV68" i="3"/>
  <c r="N67" i="3"/>
  <c r="R67" i="3"/>
  <c r="AX67" i="3"/>
  <c r="Z67" i="3"/>
  <c r="BF67" i="3"/>
  <c r="AH67" i="3"/>
  <c r="AP67" i="3"/>
  <c r="BN76" i="3"/>
  <c r="Z71" i="3"/>
  <c r="AP71" i="3"/>
  <c r="BF71" i="3"/>
  <c r="AY72" i="3"/>
  <c r="AQ72" i="3"/>
  <c r="BD71" i="3"/>
  <c r="X71" i="3"/>
  <c r="AR71" i="3"/>
  <c r="BI71" i="3"/>
  <c r="AS71" i="3"/>
  <c r="AC71" i="3"/>
  <c r="M71" i="3"/>
  <c r="AU71" i="3"/>
  <c r="AE71" i="3"/>
  <c r="O71" i="3"/>
  <c r="AG72" i="3"/>
  <c r="BC72" i="3"/>
  <c r="W72" i="3"/>
  <c r="AS72" i="3"/>
  <c r="M72" i="3"/>
  <c r="AV72" i="3"/>
  <c r="AF72" i="3"/>
  <c r="P72" i="3"/>
  <c r="AT72" i="3"/>
  <c r="AD72" i="3"/>
  <c r="N72" i="3"/>
  <c r="BN66" i="3"/>
  <c r="V71" i="3"/>
  <c r="AV71" i="3"/>
  <c r="P71" i="3"/>
  <c r="AJ71" i="3"/>
  <c r="BE71" i="3"/>
  <c r="AO71" i="3"/>
  <c r="Y71" i="3"/>
  <c r="BG71" i="3"/>
  <c r="AQ71" i="3"/>
  <c r="AA71" i="3"/>
  <c r="BE72" i="3"/>
  <c r="Y72" i="3"/>
  <c r="AU72" i="3"/>
  <c r="O72" i="3"/>
  <c r="AK72" i="3"/>
  <c r="BH72" i="3"/>
  <c r="AR72" i="3"/>
  <c r="AB72" i="3"/>
  <c r="BF72" i="3"/>
  <c r="AP72" i="3"/>
  <c r="Z72" i="3"/>
  <c r="BG72" i="3"/>
  <c r="O79" i="3"/>
  <c r="S79" i="3"/>
  <c r="W79" i="3"/>
  <c r="AA79" i="3"/>
  <c r="AE79" i="3"/>
  <c r="AI79" i="3"/>
  <c r="AM79" i="3"/>
  <c r="AQ79" i="3"/>
  <c r="AU79" i="3"/>
  <c r="AY79" i="3"/>
  <c r="BC79" i="3"/>
  <c r="BG79" i="3"/>
  <c r="P79" i="3"/>
  <c r="T79" i="3"/>
  <c r="X79" i="3"/>
  <c r="AB79" i="3"/>
  <c r="AF79" i="3"/>
  <c r="AJ79" i="3"/>
  <c r="AN79" i="3"/>
  <c r="AR79" i="3"/>
  <c r="AV79" i="3"/>
  <c r="AZ79" i="3"/>
  <c r="BD79" i="3"/>
  <c r="BH79" i="3"/>
  <c r="M79" i="3"/>
  <c r="Q79" i="3"/>
  <c r="U79" i="3"/>
  <c r="Y79" i="3"/>
  <c r="AC79" i="3"/>
  <c r="AG79" i="3"/>
  <c r="AK79" i="3"/>
  <c r="AO79" i="3"/>
  <c r="AS79" i="3"/>
  <c r="AW79" i="3"/>
  <c r="BA79" i="3"/>
  <c r="BE79" i="3"/>
  <c r="BI79" i="3"/>
  <c r="R79" i="3"/>
  <c r="AH79" i="3"/>
  <c r="AX79" i="3"/>
  <c r="V79" i="3"/>
  <c r="AL79" i="3"/>
  <c r="BB79" i="3"/>
  <c r="Z79" i="3"/>
  <c r="AP79" i="3"/>
  <c r="BF79" i="3"/>
  <c r="N79" i="3"/>
  <c r="AD79" i="3"/>
  <c r="AT79" i="3"/>
  <c r="O81" i="3"/>
  <c r="BL81" i="3" s="1"/>
  <c r="S81" i="3"/>
  <c r="BM81" i="3" s="1"/>
  <c r="W81" i="3"/>
  <c r="AA81" i="3"/>
  <c r="AE81" i="3"/>
  <c r="AI81" i="3"/>
  <c r="AM81" i="3"/>
  <c r="AQ81" i="3"/>
  <c r="AU81" i="3"/>
  <c r="AY81" i="3"/>
  <c r="BC81" i="3"/>
  <c r="BG81" i="3"/>
  <c r="P81" i="3"/>
  <c r="T81" i="3"/>
  <c r="X81" i="3"/>
  <c r="AB81" i="3"/>
  <c r="AF81" i="3"/>
  <c r="AJ81" i="3"/>
  <c r="AN81" i="3"/>
  <c r="AR81" i="3"/>
  <c r="AV81" i="3"/>
  <c r="AZ81" i="3"/>
  <c r="BD81" i="3"/>
  <c r="BH81" i="3"/>
  <c r="M81" i="3"/>
  <c r="Q81" i="3"/>
  <c r="U81" i="3"/>
  <c r="Y81" i="3"/>
  <c r="AC81" i="3"/>
  <c r="AG81" i="3"/>
  <c r="AK81" i="3"/>
  <c r="AO81" i="3"/>
  <c r="AS81" i="3"/>
  <c r="AW81" i="3"/>
  <c r="BA81" i="3"/>
  <c r="BE81" i="3"/>
  <c r="BI81" i="3"/>
  <c r="R81" i="3"/>
  <c r="AH81" i="3"/>
  <c r="AX81" i="3"/>
  <c r="Z81" i="3"/>
  <c r="AP81" i="3"/>
  <c r="BF81" i="3"/>
  <c r="V81" i="3"/>
  <c r="AL81" i="3"/>
  <c r="BB81" i="3"/>
  <c r="AT81" i="3"/>
  <c r="N81" i="3"/>
  <c r="BJ81" i="3" s="1"/>
  <c r="AD81" i="3"/>
  <c r="AA72" i="3"/>
  <c r="AL71" i="3"/>
  <c r="AN71" i="3"/>
  <c r="BH71" i="3"/>
  <c r="AB71" i="3"/>
  <c r="BA71" i="3"/>
  <c r="AK71" i="3"/>
  <c r="U71" i="3"/>
  <c r="BC71" i="3"/>
  <c r="AM71" i="3"/>
  <c r="W71" i="3"/>
  <c r="AW72" i="3"/>
  <c r="Q72" i="3"/>
  <c r="AM72" i="3"/>
  <c r="BI72" i="3"/>
  <c r="AC72" i="3"/>
  <c r="BD72" i="3"/>
  <c r="AN72" i="3"/>
  <c r="X72" i="3"/>
  <c r="BB72" i="3"/>
  <c r="AL72" i="3"/>
  <c r="V72" i="3"/>
  <c r="BN75" i="3"/>
  <c r="BK75" i="3"/>
  <c r="BK80" i="3"/>
  <c r="AI72" i="3"/>
  <c r="L54" i="3"/>
  <c r="L50" i="3"/>
  <c r="L56" i="3"/>
  <c r="K62" i="3"/>
  <c r="K60" i="3"/>
  <c r="K58" i="3"/>
  <c r="K63" i="3"/>
  <c r="K61" i="3"/>
  <c r="K57" i="3"/>
  <c r="L62" i="3"/>
  <c r="K59" i="3"/>
  <c r="K65" i="3"/>
  <c r="L61" i="3"/>
  <c r="L59" i="3"/>
  <c r="L57" i="3"/>
  <c r="K56" i="3"/>
  <c r="K54" i="3"/>
  <c r="AV54" i="3" s="1"/>
  <c r="K52" i="3"/>
  <c r="U52" i="3" s="1"/>
  <c r="K50" i="3"/>
  <c r="L65" i="3"/>
  <c r="BB65" i="3" s="1"/>
  <c r="L64" i="3"/>
  <c r="K64" i="3"/>
  <c r="L63" i="3"/>
  <c r="P63" i="3" s="1"/>
  <c r="L60" i="3"/>
  <c r="L58" i="3"/>
  <c r="L55" i="3"/>
  <c r="K55" i="3"/>
  <c r="L53" i="3"/>
  <c r="K53" i="3"/>
  <c r="AC52" i="3"/>
  <c r="K51" i="3"/>
  <c r="T65" i="3"/>
  <c r="AS52" i="3"/>
  <c r="L51" i="3"/>
  <c r="Z52" i="3"/>
  <c r="E34" i="3"/>
  <c r="F34" i="3"/>
  <c r="G34" i="3"/>
  <c r="H34" i="3"/>
  <c r="I34" i="3"/>
  <c r="J34" i="3"/>
  <c r="E35" i="3"/>
  <c r="F35" i="3"/>
  <c r="G35" i="3"/>
  <c r="H35" i="3"/>
  <c r="I35" i="3"/>
  <c r="J35" i="3"/>
  <c r="E36" i="3"/>
  <c r="F36" i="3"/>
  <c r="G36" i="3"/>
  <c r="H36" i="3"/>
  <c r="I36" i="3"/>
  <c r="J36" i="3"/>
  <c r="E37" i="3"/>
  <c r="F37" i="3"/>
  <c r="G37" i="3"/>
  <c r="H37" i="3"/>
  <c r="I37" i="3"/>
  <c r="J37" i="3"/>
  <c r="E38" i="3"/>
  <c r="F38" i="3"/>
  <c r="G38" i="3"/>
  <c r="H38" i="3"/>
  <c r="I38" i="3"/>
  <c r="J38" i="3"/>
  <c r="E39" i="3"/>
  <c r="F39" i="3"/>
  <c r="G39" i="3"/>
  <c r="H39" i="3"/>
  <c r="I39" i="3"/>
  <c r="J39" i="3"/>
  <c r="E40" i="3"/>
  <c r="F40" i="3"/>
  <c r="G40" i="3"/>
  <c r="H40" i="3"/>
  <c r="I40" i="3"/>
  <c r="J40" i="3"/>
  <c r="E41" i="3"/>
  <c r="F41" i="3"/>
  <c r="G41" i="3"/>
  <c r="H41" i="3"/>
  <c r="I41" i="3"/>
  <c r="J41" i="3"/>
  <c r="E42" i="3"/>
  <c r="F42" i="3"/>
  <c r="G42" i="3"/>
  <c r="H42" i="3"/>
  <c r="I42" i="3"/>
  <c r="J42" i="3"/>
  <c r="E43" i="3"/>
  <c r="F43" i="3"/>
  <c r="G43" i="3"/>
  <c r="H43" i="3"/>
  <c r="I43" i="3"/>
  <c r="J43" i="3"/>
  <c r="E44" i="3"/>
  <c r="F44" i="3"/>
  <c r="G44" i="3"/>
  <c r="H44" i="3"/>
  <c r="I44" i="3"/>
  <c r="J44" i="3"/>
  <c r="E45" i="3"/>
  <c r="F45" i="3"/>
  <c r="G45" i="3"/>
  <c r="H45" i="3"/>
  <c r="I45" i="3"/>
  <c r="J45" i="3"/>
  <c r="E46" i="3"/>
  <c r="F46" i="3"/>
  <c r="G46" i="3"/>
  <c r="H46" i="3"/>
  <c r="I46" i="3"/>
  <c r="J46" i="3"/>
  <c r="E47" i="3"/>
  <c r="F47" i="3"/>
  <c r="G47" i="3"/>
  <c r="H47" i="3"/>
  <c r="I47" i="3"/>
  <c r="J47" i="3"/>
  <c r="E48" i="3"/>
  <c r="F48" i="3"/>
  <c r="G48" i="3"/>
  <c r="H48" i="3"/>
  <c r="I48" i="3"/>
  <c r="J48" i="3"/>
  <c r="E49" i="3"/>
  <c r="F49" i="3"/>
  <c r="G49" i="3"/>
  <c r="H49" i="3"/>
  <c r="I49" i="3"/>
  <c r="J49" i="3"/>
  <c r="BJ80" i="3" l="1"/>
  <c r="AP54" i="3"/>
  <c r="AT64" i="3"/>
  <c r="AL62" i="3"/>
  <c r="AR58" i="3"/>
  <c r="BK73" i="3"/>
  <c r="U53" i="3"/>
  <c r="BF52" i="3"/>
  <c r="T52" i="3"/>
  <c r="AU57" i="3"/>
  <c r="BN78" i="3"/>
  <c r="BL73" i="3"/>
  <c r="BK67" i="3"/>
  <c r="BK70" i="3"/>
  <c r="BL77" i="3"/>
  <c r="BL70" i="3"/>
  <c r="BG59" i="3"/>
  <c r="AY50" i="3"/>
  <c r="BK74" i="3"/>
  <c r="M58" i="3"/>
  <c r="AX53" i="3"/>
  <c r="AX57" i="3"/>
  <c r="AQ52" i="3"/>
  <c r="P52" i="3"/>
  <c r="BG56" i="3"/>
  <c r="S50" i="3"/>
  <c r="AI52" i="3"/>
  <c r="AX52" i="3"/>
  <c r="R52" i="3"/>
  <c r="AG52" i="3"/>
  <c r="AJ52" i="3"/>
  <c r="Q58" i="3"/>
  <c r="X58" i="3"/>
  <c r="AO58" i="3"/>
  <c r="BM68" i="3"/>
  <c r="BL78" i="3"/>
  <c r="BG52" i="3"/>
  <c r="AA52" i="3"/>
  <c r="AP52" i="3"/>
  <c r="BG54" i="3"/>
  <c r="AW52" i="3"/>
  <c r="AZ52" i="3"/>
  <c r="AV52" i="3"/>
  <c r="BG57" i="3"/>
  <c r="AL65" i="3"/>
  <c r="Q62" i="3"/>
  <c r="BK78" i="3"/>
  <c r="BL74" i="3"/>
  <c r="BJ78" i="3"/>
  <c r="BN74" i="3"/>
  <c r="BM80" i="3"/>
  <c r="BL80" i="3"/>
  <c r="BJ73" i="3"/>
  <c r="BM73" i="3"/>
  <c r="BM76" i="3"/>
  <c r="BJ66" i="3"/>
  <c r="BJ76" i="3"/>
  <c r="BK76" i="3"/>
  <c r="BM66" i="3"/>
  <c r="BL66" i="3"/>
  <c r="BK77" i="3"/>
  <c r="BJ77" i="3"/>
  <c r="BM77" i="3"/>
  <c r="BK66" i="3"/>
  <c r="BN70" i="3"/>
  <c r="AY52" i="3"/>
  <c r="S52" i="3"/>
  <c r="AH52" i="3"/>
  <c r="AA54" i="3"/>
  <c r="AR54" i="3"/>
  <c r="AF52" i="3"/>
  <c r="AU59" i="3"/>
  <c r="AT58" i="3"/>
  <c r="U57" i="3"/>
  <c r="BN67" i="3"/>
  <c r="BJ74" i="3"/>
  <c r="AH50" i="3"/>
  <c r="AU52" i="3"/>
  <c r="AE52" i="3"/>
  <c r="O52" i="3"/>
  <c r="AT52" i="3"/>
  <c r="AD52" i="3"/>
  <c r="N52" i="3"/>
  <c r="Y52" i="3"/>
  <c r="BE52" i="3"/>
  <c r="AB52" i="3"/>
  <c r="BH52" i="3"/>
  <c r="BG53" i="3"/>
  <c r="AN52" i="3"/>
  <c r="BA58" i="3"/>
  <c r="AY58" i="3"/>
  <c r="AK52" i="3"/>
  <c r="AG55" i="3"/>
  <c r="AZ50" i="3"/>
  <c r="V59" i="3"/>
  <c r="BG63" i="3"/>
  <c r="AD56" i="3"/>
  <c r="BN77" i="3"/>
  <c r="BN69" i="3"/>
  <c r="BN73" i="3"/>
  <c r="BJ70" i="3"/>
  <c r="BL76" i="3"/>
  <c r="BC52" i="3"/>
  <c r="AM52" i="3"/>
  <c r="W52" i="3"/>
  <c r="BB52" i="3"/>
  <c r="AL52" i="3"/>
  <c r="V52" i="3"/>
  <c r="AO52" i="3"/>
  <c r="AR52" i="3"/>
  <c r="M52" i="3"/>
  <c r="BD52" i="3"/>
  <c r="X52" i="3"/>
  <c r="AE63" i="3"/>
  <c r="AL59" i="3"/>
  <c r="AO57" i="3"/>
  <c r="BA52" i="3"/>
  <c r="AN53" i="3"/>
  <c r="BI59" i="3"/>
  <c r="M57" i="3"/>
  <c r="AP60" i="3"/>
  <c r="BN80" i="3"/>
  <c r="BA53" i="3"/>
  <c r="AM59" i="3"/>
  <c r="T59" i="3"/>
  <c r="R57" i="3"/>
  <c r="AD60" i="3"/>
  <c r="AT56" i="3"/>
  <c r="AM65" i="3"/>
  <c r="P61" i="3"/>
  <c r="AZ62" i="3"/>
  <c r="BL72" i="3"/>
  <c r="BM67" i="3"/>
  <c r="BM70" i="3"/>
  <c r="BK68" i="3"/>
  <c r="BN68" i="3"/>
  <c r="BE54" i="3"/>
  <c r="W53" i="3"/>
  <c r="AA59" i="3"/>
  <c r="R59" i="3"/>
  <c r="AR57" i="3"/>
  <c r="BD50" i="3"/>
  <c r="BJ71" i="3"/>
  <c r="BJ79" i="3"/>
  <c r="BM79" i="3"/>
  <c r="BL79" i="3"/>
  <c r="BM78" i="3"/>
  <c r="BM74" i="3"/>
  <c r="BL68" i="3"/>
  <c r="BJ72" i="3"/>
  <c r="BM72" i="3"/>
  <c r="BM71" i="3"/>
  <c r="BL71" i="3"/>
  <c r="BJ68" i="3"/>
  <c r="BL67" i="3"/>
  <c r="BJ67" i="3"/>
  <c r="BK79" i="3"/>
  <c r="BN79" i="3"/>
  <c r="BN72" i="3"/>
  <c r="BK72" i="3"/>
  <c r="BK71" i="3"/>
  <c r="BN71" i="3"/>
  <c r="BK81" i="3"/>
  <c r="BN81" i="3"/>
  <c r="T56" i="3"/>
  <c r="N56" i="3"/>
  <c r="AN60" i="3"/>
  <c r="BC62" i="3"/>
  <c r="R62" i="3"/>
  <c r="BE62" i="3"/>
  <c r="BA65" i="3"/>
  <c r="O56" i="3"/>
  <c r="AA56" i="3"/>
  <c r="AJ56" i="3"/>
  <c r="AC62" i="3"/>
  <c r="AI62" i="3"/>
  <c r="AV62" i="3"/>
  <c r="U65" i="3"/>
  <c r="AQ56" i="3"/>
  <c r="AZ56" i="3"/>
  <c r="AS56" i="3"/>
  <c r="AW60" i="3"/>
  <c r="O62" i="3"/>
  <c r="AQ50" i="3"/>
  <c r="BF50" i="3"/>
  <c r="Z50" i="3"/>
  <c r="Y50" i="3"/>
  <c r="AE55" i="3"/>
  <c r="AS59" i="3"/>
  <c r="AL60" i="3"/>
  <c r="Z60" i="3"/>
  <c r="AB60" i="3"/>
  <c r="AK62" i="3"/>
  <c r="BA63" i="3"/>
  <c r="BH59" i="3"/>
  <c r="AG59" i="3"/>
  <c r="AV59" i="3"/>
  <c r="U59" i="3"/>
  <c r="AO59" i="3"/>
  <c r="BB59" i="3"/>
  <c r="AH59" i="3"/>
  <c r="N59" i="3"/>
  <c r="BJ59" i="3" s="1"/>
  <c r="AY62" i="3"/>
  <c r="AE62" i="3"/>
  <c r="BB62" i="3"/>
  <c r="AH62" i="3"/>
  <c r="N62" i="3"/>
  <c r="AV63" i="3"/>
  <c r="AN57" i="3"/>
  <c r="AM57" i="3"/>
  <c r="AJ57" i="3"/>
  <c r="AL57" i="3"/>
  <c r="BI57" i="3"/>
  <c r="AK57" i="3"/>
  <c r="Y62" i="3"/>
  <c r="AC63" i="3"/>
  <c r="S59" i="3"/>
  <c r="BM59" i="3" s="1"/>
  <c r="BH62" i="3"/>
  <c r="AL63" i="3"/>
  <c r="AI50" i="3"/>
  <c r="AX50" i="3"/>
  <c r="BE50" i="3"/>
  <c r="AC60" i="3"/>
  <c r="V60" i="3"/>
  <c r="BH60" i="3"/>
  <c r="T60" i="3"/>
  <c r="AS62" i="3"/>
  <c r="BC59" i="3"/>
  <c r="W59" i="3"/>
  <c r="AQ59" i="3"/>
  <c r="O59" i="3"/>
  <c r="BL59" i="3" s="1"/>
  <c r="AE59" i="3"/>
  <c r="AX59" i="3"/>
  <c r="AD59" i="3"/>
  <c r="M59" i="3"/>
  <c r="BN59" i="3" s="1"/>
  <c r="AU62" i="3"/>
  <c r="W62" i="3"/>
  <c r="AX62" i="3"/>
  <c r="AD62" i="3"/>
  <c r="AF62" i="3"/>
  <c r="AF63" i="3"/>
  <c r="AF57" i="3"/>
  <c r="W57" i="3"/>
  <c r="BF57" i="3"/>
  <c r="AH57" i="3"/>
  <c r="BE57" i="3"/>
  <c r="Y57" i="3"/>
  <c r="AG62" i="3"/>
  <c r="M50" i="3"/>
  <c r="AI57" i="3"/>
  <c r="AN59" i="3"/>
  <c r="AR62" i="3"/>
  <c r="AJ62" i="3"/>
  <c r="BG50" i="3"/>
  <c r="AA50" i="3"/>
  <c r="AP50" i="3"/>
  <c r="AY57" i="3"/>
  <c r="M60" i="3"/>
  <c r="BA60" i="3"/>
  <c r="AZ60" i="3"/>
  <c r="M62" i="3"/>
  <c r="BI62" i="3"/>
  <c r="AA57" i="3"/>
  <c r="AR59" i="3"/>
  <c r="P59" i="3"/>
  <c r="AK59" i="3"/>
  <c r="AZ59" i="3"/>
  <c r="Y59" i="3"/>
  <c r="AT59" i="3"/>
  <c r="AS61" i="3"/>
  <c r="AM62" i="3"/>
  <c r="S62" i="3"/>
  <c r="AT62" i="3"/>
  <c r="V62" i="3"/>
  <c r="AN62" i="3"/>
  <c r="X57" i="3"/>
  <c r="BH57" i="3"/>
  <c r="BB57" i="3"/>
  <c r="Z57" i="3"/>
  <c r="AS57" i="3"/>
  <c r="AW62" i="3"/>
  <c r="BC60" i="3"/>
  <c r="V65" i="3"/>
  <c r="AQ57" i="3"/>
  <c r="P55" i="3"/>
  <c r="AJ55" i="3"/>
  <c r="BH55" i="3"/>
  <c r="AC55" i="3"/>
  <c r="AW55" i="3"/>
  <c r="AI55" i="3"/>
  <c r="V55" i="3"/>
  <c r="O55" i="3"/>
  <c r="Z55" i="3"/>
  <c r="AB55" i="3"/>
  <c r="AV55" i="3"/>
  <c r="Q55" i="3"/>
  <c r="AO55" i="3"/>
  <c r="BI55" i="3"/>
  <c r="AY55" i="3"/>
  <c r="AT55" i="3"/>
  <c r="AM55" i="3"/>
  <c r="AF55" i="3"/>
  <c r="AZ55" i="3"/>
  <c r="Y55" i="3"/>
  <c r="AS55" i="3"/>
  <c r="S55" i="3"/>
  <c r="N55" i="3"/>
  <c r="BB55" i="3"/>
  <c r="AU55" i="3"/>
  <c r="BF55" i="3"/>
  <c r="AD55" i="3"/>
  <c r="M55" i="3"/>
  <c r="AQ55" i="3"/>
  <c r="AR55" i="3"/>
  <c r="BE58" i="3"/>
  <c r="Z58" i="3"/>
  <c r="AA58" i="3"/>
  <c r="X64" i="3"/>
  <c r="AW64" i="3"/>
  <c r="S64" i="3"/>
  <c r="BA54" i="3"/>
  <c r="AF54" i="3"/>
  <c r="AS54" i="3"/>
  <c r="P54" i="3"/>
  <c r="BH54" i="3"/>
  <c r="AH54" i="3"/>
  <c r="S54" i="3"/>
  <c r="AY54" i="3"/>
  <c r="AC54" i="3"/>
  <c r="AB54" i="3"/>
  <c r="AO54" i="3"/>
  <c r="R54" i="3"/>
  <c r="AX54" i="3"/>
  <c r="AI54" i="3"/>
  <c r="AK54" i="3"/>
  <c r="U54" i="3"/>
  <c r="Y54" i="3"/>
  <c r="Z54" i="3"/>
  <c r="BF54" i="3"/>
  <c r="AQ54" i="3"/>
  <c r="AN61" i="3"/>
  <c r="AC61" i="3"/>
  <c r="AH61" i="3"/>
  <c r="T61" i="3"/>
  <c r="W61" i="3"/>
  <c r="BG61" i="3"/>
  <c r="X61" i="3"/>
  <c r="AR61" i="3"/>
  <c r="O58" i="3"/>
  <c r="AE58" i="3"/>
  <c r="AU58" i="3"/>
  <c r="P58" i="3"/>
  <c r="AF58" i="3"/>
  <c r="AV58" i="3"/>
  <c r="R58" i="3"/>
  <c r="AX58" i="3"/>
  <c r="AC58" i="3"/>
  <c r="BI58" i="3"/>
  <c r="AL58" i="3"/>
  <c r="Y58" i="3"/>
  <c r="W58" i="3"/>
  <c r="AQ58" i="3"/>
  <c r="T58" i="3"/>
  <c r="AN58" i="3"/>
  <c r="BH58" i="3"/>
  <c r="BF58" i="3"/>
  <c r="AS58" i="3"/>
  <c r="AD58" i="3"/>
  <c r="AW58" i="3"/>
  <c r="AI58" i="3"/>
  <c r="BC58" i="3"/>
  <c r="AB58" i="3"/>
  <c r="AZ58" i="3"/>
  <c r="AH58" i="3"/>
  <c r="U58" i="3"/>
  <c r="N58" i="3"/>
  <c r="BB58" i="3"/>
  <c r="S58" i="3"/>
  <c r="AM58" i="3"/>
  <c r="BG58" i="3"/>
  <c r="AJ58" i="3"/>
  <c r="BD58" i="3"/>
  <c r="AP58" i="3"/>
  <c r="AK58" i="3"/>
  <c r="V58" i="3"/>
  <c r="P50" i="3"/>
  <c r="AV50" i="3"/>
  <c r="AJ50" i="3"/>
  <c r="AC50" i="3"/>
  <c r="AS50" i="3"/>
  <c r="AN50" i="3"/>
  <c r="AR50" i="3"/>
  <c r="AK50" i="3"/>
  <c r="Q50" i="3"/>
  <c r="AG50" i="3"/>
  <c r="V50" i="3"/>
  <c r="AL50" i="3"/>
  <c r="BB50" i="3"/>
  <c r="W50" i="3"/>
  <c r="AM50" i="3"/>
  <c r="BC50" i="3"/>
  <c r="X50" i="3"/>
  <c r="T50" i="3"/>
  <c r="BH50" i="3"/>
  <c r="AW50" i="3"/>
  <c r="N50" i="3"/>
  <c r="AD50" i="3"/>
  <c r="AT50" i="3"/>
  <c r="O50" i="3"/>
  <c r="AE50" i="3"/>
  <c r="AU50" i="3"/>
  <c r="AF50" i="3"/>
  <c r="AB50" i="3"/>
  <c r="BI50" i="3"/>
  <c r="U50" i="3"/>
  <c r="AO50" i="3"/>
  <c r="R50" i="3"/>
  <c r="P51" i="3"/>
  <c r="BE55" i="3"/>
  <c r="T55" i="3"/>
  <c r="AH60" i="3"/>
  <c r="BG60" i="3"/>
  <c r="AA60" i="3"/>
  <c r="AU60" i="3"/>
  <c r="U60" i="3"/>
  <c r="AR60" i="3"/>
  <c r="X60" i="3"/>
  <c r="BD57" i="3"/>
  <c r="BC57" i="3"/>
  <c r="O57" i="3"/>
  <c r="AB57" i="3"/>
  <c r="AP57" i="3"/>
  <c r="V57" i="3"/>
  <c r="BA57" i="3"/>
  <c r="AC57" i="3"/>
  <c r="AJ65" i="3"/>
  <c r="BC65" i="3"/>
  <c r="X55" i="3"/>
  <c r="AN55" i="3"/>
  <c r="BD55" i="3"/>
  <c r="U55" i="3"/>
  <c r="AK55" i="3"/>
  <c r="BA55" i="3"/>
  <c r="AA55" i="3"/>
  <c r="BG55" i="3"/>
  <c r="AL55" i="3"/>
  <c r="W55" i="3"/>
  <c r="BC55" i="3"/>
  <c r="AH55" i="3"/>
  <c r="Q52" i="3"/>
  <c r="BI52" i="3"/>
  <c r="BD59" i="3"/>
  <c r="AY59" i="3"/>
  <c r="Q59" i="3"/>
  <c r="Z59" i="3"/>
  <c r="AP59" i="3"/>
  <c r="BF59" i="3"/>
  <c r="AJ59" i="3"/>
  <c r="BE59" i="3"/>
  <c r="AF59" i="3"/>
  <c r="BA59" i="3"/>
  <c r="AB59" i="3"/>
  <c r="AW59" i="3"/>
  <c r="X59" i="3"/>
  <c r="P62" i="3"/>
  <c r="T62" i="3"/>
  <c r="AO62" i="3"/>
  <c r="BD62" i="3"/>
  <c r="X62" i="3"/>
  <c r="Z62" i="3"/>
  <c r="AP62" i="3"/>
  <c r="BF62" i="3"/>
  <c r="AA62" i="3"/>
  <c r="AQ62" i="3"/>
  <c r="BG62" i="3"/>
  <c r="BA62" i="3"/>
  <c r="U62" i="3"/>
  <c r="R60" i="3"/>
  <c r="AQ60" i="3"/>
  <c r="Q60" i="3"/>
  <c r="AE60" i="3"/>
  <c r="BD60" i="3"/>
  <c r="AJ60" i="3"/>
  <c r="N60" i="3"/>
  <c r="BA56" i="3"/>
  <c r="Q56" i="3"/>
  <c r="W65" i="3"/>
  <c r="AK65" i="3"/>
  <c r="AZ65" i="3"/>
  <c r="Q57" i="3"/>
  <c r="AG57" i="3"/>
  <c r="AW57" i="3"/>
  <c r="N57" i="3"/>
  <c r="AD57" i="3"/>
  <c r="AT57" i="3"/>
  <c r="T57" i="3"/>
  <c r="AZ57" i="3"/>
  <c r="AE57" i="3"/>
  <c r="P57" i="3"/>
  <c r="AV57" i="3"/>
  <c r="S57" i="3"/>
  <c r="P60" i="3"/>
  <c r="AF60" i="3"/>
  <c r="AV60" i="3"/>
  <c r="O60" i="3"/>
  <c r="AK60" i="3"/>
  <c r="BF60" i="3"/>
  <c r="AG60" i="3"/>
  <c r="BB60" i="3"/>
  <c r="W60" i="3"/>
  <c r="N64" i="3"/>
  <c r="Q64" i="3"/>
  <c r="AJ64" i="3"/>
  <c r="BI61" i="3"/>
  <c r="Y60" i="3"/>
  <c r="BE60" i="3"/>
  <c r="BA50" i="3"/>
  <c r="AC59" i="3"/>
  <c r="AO61" i="3"/>
  <c r="R61" i="3"/>
  <c r="AE64" i="3"/>
  <c r="AQ64" i="3"/>
  <c r="T64" i="3"/>
  <c r="AS60" i="3"/>
  <c r="AO60" i="3"/>
  <c r="S60" i="3"/>
  <c r="AK61" i="3"/>
  <c r="AX61" i="3"/>
  <c r="AD64" i="3"/>
  <c r="AG64" i="3"/>
  <c r="AZ64" i="3"/>
  <c r="AM61" i="3"/>
  <c r="P53" i="3"/>
  <c r="AM60" i="3"/>
  <c r="AT60" i="3"/>
  <c r="AY60" i="3"/>
  <c r="Z65" i="3"/>
  <c r="AE56" i="3"/>
  <c r="AU56" i="3"/>
  <c r="X56" i="3"/>
  <c r="AN56" i="3"/>
  <c r="BD56" i="3"/>
  <c r="BB53" i="3"/>
  <c r="AQ53" i="3"/>
  <c r="AS53" i="3"/>
  <c r="M53" i="3"/>
  <c r="AF53" i="3"/>
  <c r="BF56" i="3"/>
  <c r="AP56" i="3"/>
  <c r="Z56" i="3"/>
  <c r="AV65" i="3"/>
  <c r="AF65" i="3"/>
  <c r="P65" i="3"/>
  <c r="AW65" i="3"/>
  <c r="AG65" i="3"/>
  <c r="Q65" i="3"/>
  <c r="AY65" i="3"/>
  <c r="AI65" i="3"/>
  <c r="S65" i="3"/>
  <c r="BM65" i="3" s="1"/>
  <c r="AX65" i="3"/>
  <c r="AH65" i="3"/>
  <c r="R65" i="3"/>
  <c r="R53" i="3"/>
  <c r="AW56" i="3"/>
  <c r="AK56" i="3"/>
  <c r="AG58" i="3"/>
  <c r="AI59" i="3"/>
  <c r="BI60" i="3"/>
  <c r="AI60" i="3"/>
  <c r="AX60" i="3"/>
  <c r="AB62" i="3"/>
  <c r="Q63" i="3"/>
  <c r="S56" i="3"/>
  <c r="AI56" i="3"/>
  <c r="AY56" i="3"/>
  <c r="AB56" i="3"/>
  <c r="AR56" i="3"/>
  <c r="BH56" i="3"/>
  <c r="BC53" i="3"/>
  <c r="AL53" i="3"/>
  <c r="AA53" i="3"/>
  <c r="AK53" i="3"/>
  <c r="BD53" i="3"/>
  <c r="X53" i="3"/>
  <c r="M56" i="3"/>
  <c r="BB56" i="3"/>
  <c r="AL56" i="3"/>
  <c r="V56" i="3"/>
  <c r="BH65" i="3"/>
  <c r="AR65" i="3"/>
  <c r="AB65" i="3"/>
  <c r="BI65" i="3"/>
  <c r="AS65" i="3"/>
  <c r="AC65" i="3"/>
  <c r="M65" i="3"/>
  <c r="BN65" i="3" s="1"/>
  <c r="AU65" i="3"/>
  <c r="AE65" i="3"/>
  <c r="O65" i="3"/>
  <c r="BL65" i="3" s="1"/>
  <c r="AT65" i="3"/>
  <c r="AD65" i="3"/>
  <c r="N65" i="3"/>
  <c r="BJ65" i="3" s="1"/>
  <c r="AG56" i="3"/>
  <c r="BE56" i="3"/>
  <c r="W56" i="3"/>
  <c r="AM56" i="3"/>
  <c r="BC56" i="3"/>
  <c r="P56" i="3"/>
  <c r="AF56" i="3"/>
  <c r="AV56" i="3"/>
  <c r="AM53" i="3"/>
  <c r="V53" i="3"/>
  <c r="BI53" i="3"/>
  <c r="AC53" i="3"/>
  <c r="AV53" i="3"/>
  <c r="AC56" i="3"/>
  <c r="AX56" i="3"/>
  <c r="AH56" i="3"/>
  <c r="R56" i="3"/>
  <c r="BD65" i="3"/>
  <c r="AN65" i="3"/>
  <c r="X65" i="3"/>
  <c r="BE65" i="3"/>
  <c r="AO65" i="3"/>
  <c r="Y65" i="3"/>
  <c r="BG65" i="3"/>
  <c r="AQ65" i="3"/>
  <c r="AA65" i="3"/>
  <c r="BF65" i="3"/>
  <c r="AP65" i="3"/>
  <c r="AU54" i="3"/>
  <c r="AE54" i="3"/>
  <c r="O54" i="3"/>
  <c r="AT54" i="3"/>
  <c r="AD54" i="3"/>
  <c r="N54" i="3"/>
  <c r="AG54" i="3"/>
  <c r="AJ54" i="3"/>
  <c r="AU53" i="3"/>
  <c r="O53" i="3"/>
  <c r="AD53" i="3"/>
  <c r="AY53" i="3"/>
  <c r="S53" i="3"/>
  <c r="AW53" i="3"/>
  <c r="AG53" i="3"/>
  <c r="Q53" i="3"/>
  <c r="AZ53" i="3"/>
  <c r="AJ53" i="3"/>
  <c r="T53" i="3"/>
  <c r="BC61" i="3"/>
  <c r="O63" i="3"/>
  <c r="BF63" i="3"/>
  <c r="BI54" i="3"/>
  <c r="AN54" i="3"/>
  <c r="M61" i="3"/>
  <c r="BD61" i="3"/>
  <c r="AJ63" i="3"/>
  <c r="AG63" i="3"/>
  <c r="BA61" i="3"/>
  <c r="AF61" i="3"/>
  <c r="BE61" i="3"/>
  <c r="AJ61" i="3"/>
  <c r="O61" i="3"/>
  <c r="AT61" i="3"/>
  <c r="AD61" i="3"/>
  <c r="N61" i="3"/>
  <c r="AH63" i="3"/>
  <c r="BF64" i="3"/>
  <c r="AP64" i="3"/>
  <c r="Z64" i="3"/>
  <c r="BC64" i="3"/>
  <c r="BI64" i="3"/>
  <c r="AS64" i="3"/>
  <c r="AC64" i="3"/>
  <c r="M64" i="3"/>
  <c r="AI64" i="3"/>
  <c r="O64" i="3"/>
  <c r="AV64" i="3"/>
  <c r="AF64" i="3"/>
  <c r="P64" i="3"/>
  <c r="S61" i="3"/>
  <c r="AB61" i="3"/>
  <c r="BI63" i="3"/>
  <c r="BI56" i="3"/>
  <c r="AO56" i="3"/>
  <c r="U56" i="3"/>
  <c r="Y56" i="3"/>
  <c r="AV61" i="3"/>
  <c r="AA61" i="3"/>
  <c r="AZ61" i="3"/>
  <c r="AE61" i="3"/>
  <c r="BF61" i="3"/>
  <c r="AP61" i="3"/>
  <c r="Z61" i="3"/>
  <c r="AX63" i="3"/>
  <c r="BB64" i="3"/>
  <c r="AL64" i="3"/>
  <c r="V64" i="3"/>
  <c r="AU64" i="3"/>
  <c r="BE64" i="3"/>
  <c r="AO64" i="3"/>
  <c r="Y64" i="3"/>
  <c r="BG64" i="3"/>
  <c r="AA64" i="3"/>
  <c r="BH64" i="3"/>
  <c r="AR64" i="3"/>
  <c r="AB64" i="3"/>
  <c r="BH61" i="3"/>
  <c r="Q61" i="3"/>
  <c r="AI63" i="3"/>
  <c r="BC54" i="3"/>
  <c r="AM54" i="3"/>
  <c r="W54" i="3"/>
  <c r="BB54" i="3"/>
  <c r="AL54" i="3"/>
  <c r="V54" i="3"/>
  <c r="AW54" i="3"/>
  <c r="T54" i="3"/>
  <c r="AZ54" i="3"/>
  <c r="AE53" i="3"/>
  <c r="AT53" i="3"/>
  <c r="N53" i="3"/>
  <c r="AI53" i="3"/>
  <c r="BE53" i="3"/>
  <c r="AO53" i="3"/>
  <c r="Y53" i="3"/>
  <c r="BH53" i="3"/>
  <c r="AR53" i="3"/>
  <c r="AB53" i="3"/>
  <c r="Q54" i="3"/>
  <c r="AG61" i="3"/>
  <c r="AK63" i="3"/>
  <c r="M54" i="3"/>
  <c r="BD54" i="3"/>
  <c r="X54" i="3"/>
  <c r="AI61" i="3"/>
  <c r="AZ63" i="3"/>
  <c r="T63" i="3"/>
  <c r="BB63" i="3"/>
  <c r="AQ61" i="3"/>
  <c r="U61" i="3"/>
  <c r="AU61" i="3"/>
  <c r="Y61" i="3"/>
  <c r="BB61" i="3"/>
  <c r="AL61" i="3"/>
  <c r="V61" i="3"/>
  <c r="BC63" i="3"/>
  <c r="AX64" i="3"/>
  <c r="AH64" i="3"/>
  <c r="R64" i="3"/>
  <c r="AM64" i="3"/>
  <c r="BA64" i="3"/>
  <c r="AK64" i="3"/>
  <c r="U64" i="3"/>
  <c r="AY64" i="3"/>
  <c r="W64" i="3"/>
  <c r="BD64" i="3"/>
  <c r="AN64" i="3"/>
  <c r="AY61" i="3"/>
  <c r="AW61" i="3"/>
  <c r="AY63" i="3"/>
  <c r="U63" i="3"/>
  <c r="AP63" i="3"/>
  <c r="AR63" i="3"/>
  <c r="AB63" i="3"/>
  <c r="V63" i="3"/>
  <c r="AQ63" i="3"/>
  <c r="N63" i="3"/>
  <c r="R63" i="3"/>
  <c r="AM63" i="3"/>
  <c r="BH63" i="3"/>
  <c r="AT63" i="3"/>
  <c r="S63" i="3"/>
  <c r="AD63" i="3"/>
  <c r="AO63" i="3"/>
  <c r="Z63" i="3"/>
  <c r="AU63" i="3"/>
  <c r="BD63" i="3"/>
  <c r="AN63" i="3"/>
  <c r="X63" i="3"/>
  <c r="AA63" i="3"/>
  <c r="AW63" i="3"/>
  <c r="W63" i="3"/>
  <c r="AS63" i="3"/>
  <c r="Y63" i="3"/>
  <c r="BE63" i="3"/>
  <c r="M63" i="3"/>
  <c r="R55" i="3"/>
  <c r="AP55" i="3"/>
  <c r="AX55" i="3"/>
  <c r="Z53" i="3"/>
  <c r="AH53" i="3"/>
  <c r="AP53" i="3"/>
  <c r="BF53" i="3"/>
  <c r="W51" i="3"/>
  <c r="AA51" i="3"/>
  <c r="AU51" i="3"/>
  <c r="O51" i="3"/>
  <c r="AD51" i="3"/>
  <c r="AY51" i="3"/>
  <c r="S51" i="3"/>
  <c r="AW51" i="3"/>
  <c r="AG51" i="3"/>
  <c r="Q51" i="3"/>
  <c r="AZ51" i="3"/>
  <c r="AJ51" i="3"/>
  <c r="T51" i="3"/>
  <c r="AL51" i="3"/>
  <c r="BA51" i="3"/>
  <c r="U51" i="3"/>
  <c r="BD51" i="3"/>
  <c r="X51" i="3"/>
  <c r="Z51" i="3"/>
  <c r="AM51" i="3"/>
  <c r="BB51" i="3"/>
  <c r="V51" i="3"/>
  <c r="AQ51" i="3"/>
  <c r="BI51" i="3"/>
  <c r="AS51" i="3"/>
  <c r="AC51" i="3"/>
  <c r="M51" i="3"/>
  <c r="AV51" i="3"/>
  <c r="AF51" i="3"/>
  <c r="AP51" i="3"/>
  <c r="R51" i="3"/>
  <c r="AX51" i="3"/>
  <c r="AH51" i="3"/>
  <c r="BC51" i="3"/>
  <c r="BG51" i="3"/>
  <c r="AK51" i="3"/>
  <c r="AN51" i="3"/>
  <c r="BF51" i="3"/>
  <c r="AE51" i="3"/>
  <c r="AT51" i="3"/>
  <c r="N51" i="3"/>
  <c r="AI51" i="3"/>
  <c r="BE51" i="3"/>
  <c r="AO51" i="3"/>
  <c r="Y51" i="3"/>
  <c r="BH51" i="3"/>
  <c r="AR51" i="3"/>
  <c r="AB51" i="3"/>
  <c r="K34" i="3"/>
  <c r="L48" i="3"/>
  <c r="L46" i="3"/>
  <c r="L40" i="3"/>
  <c r="K35" i="3"/>
  <c r="K45" i="3"/>
  <c r="K43" i="3"/>
  <c r="K49" i="3"/>
  <c r="K47" i="3"/>
  <c r="L41" i="3"/>
  <c r="L42" i="3"/>
  <c r="K42" i="3"/>
  <c r="K40" i="3"/>
  <c r="K38" i="3"/>
  <c r="K36" i="3"/>
  <c r="K41" i="3"/>
  <c r="K39" i="3"/>
  <c r="K37" i="3"/>
  <c r="L37" i="3"/>
  <c r="L35" i="3"/>
  <c r="L49" i="3"/>
  <c r="K48" i="3"/>
  <c r="AB48" i="3" s="1"/>
  <c r="L47" i="3"/>
  <c r="K46" i="3"/>
  <c r="L45" i="3"/>
  <c r="L44" i="3"/>
  <c r="L43" i="3"/>
  <c r="L39" i="3"/>
  <c r="L38" i="3"/>
  <c r="L36" i="3"/>
  <c r="L34" i="3"/>
  <c r="K44" i="3"/>
  <c r="E18" i="3"/>
  <c r="F18" i="3"/>
  <c r="G18" i="3"/>
  <c r="H18" i="3"/>
  <c r="I18" i="3"/>
  <c r="J18" i="3"/>
  <c r="E19" i="3"/>
  <c r="F19" i="3"/>
  <c r="G19" i="3"/>
  <c r="H19" i="3"/>
  <c r="I19" i="3"/>
  <c r="J19" i="3"/>
  <c r="E20" i="3"/>
  <c r="F20" i="3"/>
  <c r="G20" i="3"/>
  <c r="H20" i="3"/>
  <c r="I20" i="3"/>
  <c r="J20" i="3"/>
  <c r="E21" i="3"/>
  <c r="F21" i="3"/>
  <c r="G21" i="3"/>
  <c r="H21" i="3"/>
  <c r="I21" i="3"/>
  <c r="J21" i="3"/>
  <c r="E22" i="3"/>
  <c r="F22" i="3"/>
  <c r="G22" i="3"/>
  <c r="H22" i="3"/>
  <c r="I22" i="3"/>
  <c r="J22" i="3"/>
  <c r="E23" i="3"/>
  <c r="F23" i="3"/>
  <c r="G23" i="3"/>
  <c r="H23" i="3"/>
  <c r="I23" i="3"/>
  <c r="J23" i="3"/>
  <c r="E24" i="3"/>
  <c r="F24" i="3"/>
  <c r="G24" i="3"/>
  <c r="H24" i="3"/>
  <c r="I24" i="3"/>
  <c r="J24" i="3"/>
  <c r="E25" i="3"/>
  <c r="F25" i="3"/>
  <c r="G25" i="3"/>
  <c r="H25" i="3"/>
  <c r="I25" i="3"/>
  <c r="J25" i="3"/>
  <c r="E26" i="3"/>
  <c r="F26" i="3"/>
  <c r="G26" i="3"/>
  <c r="H26" i="3"/>
  <c r="I26" i="3"/>
  <c r="J26" i="3"/>
  <c r="E27" i="3"/>
  <c r="F27" i="3"/>
  <c r="G27" i="3"/>
  <c r="H27" i="3"/>
  <c r="I27" i="3"/>
  <c r="J27" i="3"/>
  <c r="E28" i="3"/>
  <c r="F28" i="3"/>
  <c r="G28" i="3"/>
  <c r="H28" i="3"/>
  <c r="I28" i="3"/>
  <c r="J28" i="3"/>
  <c r="E29" i="3"/>
  <c r="F29" i="3"/>
  <c r="G29" i="3"/>
  <c r="H29" i="3"/>
  <c r="I29" i="3"/>
  <c r="J29" i="3"/>
  <c r="E30" i="3"/>
  <c r="F30" i="3"/>
  <c r="G30" i="3"/>
  <c r="H30" i="3"/>
  <c r="I30" i="3"/>
  <c r="J30" i="3"/>
  <c r="E31" i="3"/>
  <c r="F31" i="3"/>
  <c r="G31" i="3"/>
  <c r="H31" i="3"/>
  <c r="I31" i="3"/>
  <c r="J31" i="3"/>
  <c r="E32" i="3"/>
  <c r="F32" i="3"/>
  <c r="G32" i="3"/>
  <c r="H32" i="3"/>
  <c r="I32" i="3"/>
  <c r="J32" i="3"/>
  <c r="E33" i="3"/>
  <c r="F33" i="3"/>
  <c r="G33" i="3"/>
  <c r="H33" i="3"/>
  <c r="I33" i="3"/>
  <c r="J33" i="3"/>
  <c r="AZ38" i="3" l="1"/>
  <c r="U39" i="3"/>
  <c r="BK52" i="3"/>
  <c r="AB45" i="3"/>
  <c r="BN50" i="3"/>
  <c r="BJ52" i="3"/>
  <c r="BN52" i="3"/>
  <c r="BN61" i="3"/>
  <c r="BN57" i="3"/>
  <c r="BL52" i="3"/>
  <c r="S38" i="3"/>
  <c r="S36" i="3"/>
  <c r="AK37" i="3"/>
  <c r="AV41" i="3"/>
  <c r="BC38" i="3"/>
  <c r="S48" i="3"/>
  <c r="R38" i="3"/>
  <c r="AL39" i="3"/>
  <c r="BE40" i="3"/>
  <c r="AE47" i="3"/>
  <c r="BD48" i="3"/>
  <c r="BJ60" i="3"/>
  <c r="AD34" i="3"/>
  <c r="AL35" i="3"/>
  <c r="AF49" i="3"/>
  <c r="AG40" i="3"/>
  <c r="BL62" i="3"/>
  <c r="BL50" i="3"/>
  <c r="BK58" i="3"/>
  <c r="BJ57" i="3"/>
  <c r="BN62" i="3"/>
  <c r="BK62" i="3"/>
  <c r="X37" i="3"/>
  <c r="BF48" i="3"/>
  <c r="AX38" i="3"/>
  <c r="AX45" i="3"/>
  <c r="BK56" i="3"/>
  <c r="BJ62" i="3"/>
  <c r="BL57" i="3"/>
  <c r="BJ50" i="3"/>
  <c r="BM58" i="3"/>
  <c r="BL58" i="3"/>
  <c r="N34" i="3"/>
  <c r="AN38" i="3"/>
  <c r="AY38" i="3"/>
  <c r="AT37" i="3"/>
  <c r="BI45" i="3"/>
  <c r="Z48" i="3"/>
  <c r="BI48" i="3"/>
  <c r="AJ48" i="3"/>
  <c r="BK59" i="3"/>
  <c r="BK65" i="3"/>
  <c r="BM54" i="3"/>
  <c r="V38" i="3"/>
  <c r="AJ38" i="3"/>
  <c r="AI38" i="3"/>
  <c r="AL38" i="3"/>
  <c r="AH37" i="3"/>
  <c r="AH45" i="3"/>
  <c r="R48" i="3"/>
  <c r="AK48" i="3"/>
  <c r="BI41" i="3"/>
  <c r="BK57" i="3"/>
  <c r="T38" i="3"/>
  <c r="W38" i="3"/>
  <c r="AH38" i="3"/>
  <c r="AN37" i="3"/>
  <c r="AO45" i="3"/>
  <c r="AU48" i="3"/>
  <c r="M48" i="3"/>
  <c r="BA37" i="3"/>
  <c r="AX36" i="3"/>
  <c r="P43" i="3"/>
  <c r="BK60" i="3"/>
  <c r="BM57" i="3"/>
  <c r="BN60" i="3"/>
  <c r="BM62" i="3"/>
  <c r="BM50" i="3"/>
  <c r="BN58" i="3"/>
  <c r="BK55" i="3"/>
  <c r="AJ40" i="3"/>
  <c r="Y35" i="3"/>
  <c r="AE37" i="3"/>
  <c r="AK43" i="3"/>
  <c r="AZ43" i="3"/>
  <c r="BK50" i="3"/>
  <c r="BL55" i="3"/>
  <c r="BM52" i="3"/>
  <c r="AM40" i="3"/>
  <c r="BJ58" i="3"/>
  <c r="BN53" i="3"/>
  <c r="AW38" i="3"/>
  <c r="BD38" i="3"/>
  <c r="X38" i="3"/>
  <c r="AM38" i="3"/>
  <c r="BB38" i="3"/>
  <c r="AQ37" i="3"/>
  <c r="Q43" i="3"/>
  <c r="AT48" i="3"/>
  <c r="AQ48" i="3"/>
  <c r="AG48" i="3"/>
  <c r="X48" i="3"/>
  <c r="BM60" i="3"/>
  <c r="BN54" i="3"/>
  <c r="BK53" i="3"/>
  <c r="BN56" i="3"/>
  <c r="BK54" i="3"/>
  <c r="BL61" i="3"/>
  <c r="BM64" i="3"/>
  <c r="AZ36" i="3"/>
  <c r="AQ40" i="3"/>
  <c r="AN40" i="3"/>
  <c r="AC40" i="3"/>
  <c r="BB40" i="3"/>
  <c r="BL56" i="3"/>
  <c r="AV36" i="3"/>
  <c r="BC40" i="3"/>
  <c r="BD40" i="3"/>
  <c r="AS40" i="3"/>
  <c r="AL40" i="3"/>
  <c r="Z38" i="3"/>
  <c r="AD41" i="3"/>
  <c r="S45" i="3"/>
  <c r="BL54" i="3"/>
  <c r="BL60" i="3"/>
  <c r="W40" i="3"/>
  <c r="X40" i="3"/>
  <c r="U49" i="3"/>
  <c r="V40" i="3"/>
  <c r="BJ56" i="3"/>
  <c r="BM56" i="3"/>
  <c r="BJ64" i="3"/>
  <c r="BK64" i="3"/>
  <c r="BK61" i="3"/>
  <c r="AH47" i="3"/>
  <c r="AB47" i="3"/>
  <c r="BI47" i="3"/>
  <c r="BF47" i="3"/>
  <c r="AV47" i="3"/>
  <c r="T37" i="3"/>
  <c r="AZ37" i="3"/>
  <c r="AG37" i="3"/>
  <c r="AJ37" i="3"/>
  <c r="Q37" i="3"/>
  <c r="AW37" i="3"/>
  <c r="AD37" i="3"/>
  <c r="AH36" i="3"/>
  <c r="AE36" i="3"/>
  <c r="T36" i="3"/>
  <c r="AO36" i="3"/>
  <c r="AT36" i="3"/>
  <c r="AI36" i="3"/>
  <c r="AJ36" i="3"/>
  <c r="AG42" i="3"/>
  <c r="AE42" i="3"/>
  <c r="AZ42" i="3"/>
  <c r="AY42" i="3"/>
  <c r="T42" i="3"/>
  <c r="AA43" i="3"/>
  <c r="BB43" i="3"/>
  <c r="AE43" i="3"/>
  <c r="AI43" i="3"/>
  <c r="AX43" i="3"/>
  <c r="W43" i="3"/>
  <c r="U43" i="3"/>
  <c r="AO43" i="3"/>
  <c r="AL43" i="3"/>
  <c r="T43" i="3"/>
  <c r="AU43" i="3"/>
  <c r="AY43" i="3"/>
  <c r="S43" i="3"/>
  <c r="BA43" i="3"/>
  <c r="AF43" i="3"/>
  <c r="BG43" i="3"/>
  <c r="AP43" i="3"/>
  <c r="BD43" i="3"/>
  <c r="AD43" i="3"/>
  <c r="AR43" i="3"/>
  <c r="Y43" i="3"/>
  <c r="AW43" i="3"/>
  <c r="R43" i="3"/>
  <c r="AH43" i="3"/>
  <c r="AG43" i="3"/>
  <c r="AV46" i="3"/>
  <c r="AK46" i="3"/>
  <c r="BJ53" i="3"/>
  <c r="BL64" i="3"/>
  <c r="BJ61" i="3"/>
  <c r="BJ54" i="3"/>
  <c r="BN64" i="3"/>
  <c r="BM61" i="3"/>
  <c r="P36" i="3"/>
  <c r="R36" i="3"/>
  <c r="AY37" i="3"/>
  <c r="AA37" i="3"/>
  <c r="R37" i="3"/>
  <c r="U37" i="3"/>
  <c r="AJ42" i="3"/>
  <c r="AB43" i="3"/>
  <c r="N43" i="3"/>
  <c r="Z43" i="3"/>
  <c r="AN39" i="3"/>
  <c r="BA39" i="3"/>
  <c r="AB37" i="3"/>
  <c r="Q39" i="3"/>
  <c r="AY36" i="3"/>
  <c r="N36" i="3"/>
  <c r="AU37" i="3"/>
  <c r="AX37" i="3"/>
  <c r="N37" i="3"/>
  <c r="BD37" i="3"/>
  <c r="BE43" i="3"/>
  <c r="BC43" i="3"/>
  <c r="AN43" i="3"/>
  <c r="AV43" i="3"/>
  <c r="Q47" i="3"/>
  <c r="N47" i="3"/>
  <c r="AV34" i="3"/>
  <c r="Q36" i="3"/>
  <c r="Q38" i="3"/>
  <c r="AV38" i="3"/>
  <c r="AF38" i="3"/>
  <c r="P38" i="3"/>
  <c r="AU38" i="3"/>
  <c r="AE38" i="3"/>
  <c r="O38" i="3"/>
  <c r="AT38" i="3"/>
  <c r="AD38" i="3"/>
  <c r="N38" i="3"/>
  <c r="AI37" i="3"/>
  <c r="O37" i="3"/>
  <c r="BF37" i="3"/>
  <c r="AP37" i="3"/>
  <c r="Z37" i="3"/>
  <c r="BI37" i="3"/>
  <c r="AS37" i="3"/>
  <c r="AC37" i="3"/>
  <c r="M37" i="3"/>
  <c r="AV37" i="3"/>
  <c r="AF37" i="3"/>
  <c r="P37" i="3"/>
  <c r="X41" i="3"/>
  <c r="Y45" i="3"/>
  <c r="AY45" i="3"/>
  <c r="AP48" i="3"/>
  <c r="N48" i="3"/>
  <c r="AE48" i="3"/>
  <c r="BA48" i="3"/>
  <c r="AC48" i="3"/>
  <c r="AV48" i="3"/>
  <c r="T48" i="3"/>
  <c r="W37" i="3"/>
  <c r="V45" i="3"/>
  <c r="T39" i="3"/>
  <c r="AW39" i="3"/>
  <c r="AJ39" i="3"/>
  <c r="AG38" i="3"/>
  <c r="AA40" i="3"/>
  <c r="BG40" i="3"/>
  <c r="BH38" i="3"/>
  <c r="AR38" i="3"/>
  <c r="AB38" i="3"/>
  <c r="BG38" i="3"/>
  <c r="AQ38" i="3"/>
  <c r="AA38" i="3"/>
  <c r="BF38" i="3"/>
  <c r="AP38" i="3"/>
  <c r="T40" i="3"/>
  <c r="AZ40" i="3"/>
  <c r="S37" i="3"/>
  <c r="BG37" i="3"/>
  <c r="BB37" i="3"/>
  <c r="AL37" i="3"/>
  <c r="V37" i="3"/>
  <c r="BE37" i="3"/>
  <c r="AO37" i="3"/>
  <c r="Y37" i="3"/>
  <c r="BH37" i="3"/>
  <c r="AR37" i="3"/>
  <c r="BH45" i="3"/>
  <c r="AO47" i="3"/>
  <c r="AY47" i="3"/>
  <c r="AH48" i="3"/>
  <c r="AY48" i="3"/>
  <c r="AA48" i="3"/>
  <c r="AW48" i="3"/>
  <c r="Q48" i="3"/>
  <c r="AN48" i="3"/>
  <c r="P48" i="3"/>
  <c r="AC38" i="3"/>
  <c r="AZ46" i="3"/>
  <c r="BA35" i="3"/>
  <c r="AA41" i="3"/>
  <c r="AC42" i="3"/>
  <c r="BM53" i="3"/>
  <c r="BM55" i="3"/>
  <c r="BL63" i="3"/>
  <c r="BM63" i="3"/>
  <c r="BK63" i="3"/>
  <c r="BN63" i="3"/>
  <c r="BJ63" i="3"/>
  <c r="BJ55" i="3"/>
  <c r="BN55" i="3"/>
  <c r="BL53" i="3"/>
  <c r="BL51" i="3"/>
  <c r="BJ51" i="3"/>
  <c r="BM51" i="3"/>
  <c r="BK51" i="3"/>
  <c r="BN51" i="3"/>
  <c r="AR45" i="3"/>
  <c r="AI45" i="3"/>
  <c r="R45" i="3"/>
  <c r="AX48" i="3"/>
  <c r="AD48" i="3"/>
  <c r="BG48" i="3"/>
  <c r="AI48" i="3"/>
  <c r="O48" i="3"/>
  <c r="AS48" i="3"/>
  <c r="U48" i="3"/>
  <c r="AZ48" i="3"/>
  <c r="AF48" i="3"/>
  <c r="AF36" i="3"/>
  <c r="AU36" i="3"/>
  <c r="O36" i="3"/>
  <c r="AD36" i="3"/>
  <c r="BE36" i="3"/>
  <c r="O40" i="3"/>
  <c r="BL40" i="3" s="1"/>
  <c r="AE34" i="3"/>
  <c r="AH35" i="3"/>
  <c r="S35" i="3"/>
  <c r="BE35" i="3"/>
  <c r="BH35" i="3"/>
  <c r="AI35" i="3"/>
  <c r="AU34" i="3"/>
  <c r="AK34" i="3"/>
  <c r="BC37" i="3"/>
  <c r="AO49" i="3"/>
  <c r="Y40" i="3"/>
  <c r="R47" i="3"/>
  <c r="AB35" i="3"/>
  <c r="BG39" i="3"/>
  <c r="AX40" i="3"/>
  <c r="AH40" i="3"/>
  <c r="R40" i="3"/>
  <c r="BE45" i="3"/>
  <c r="AK45" i="3"/>
  <c r="U45" i="3"/>
  <c r="BD45" i="3"/>
  <c r="AN45" i="3"/>
  <c r="X45" i="3"/>
  <c r="AW45" i="3"/>
  <c r="AU45" i="3"/>
  <c r="AE45" i="3"/>
  <c r="O45" i="3"/>
  <c r="AT45" i="3"/>
  <c r="AD45" i="3"/>
  <c r="N45" i="3"/>
  <c r="BE47" i="3"/>
  <c r="AG47" i="3"/>
  <c r="M47" i="3"/>
  <c r="AR47" i="3"/>
  <c r="T47" i="3"/>
  <c r="AU47" i="3"/>
  <c r="AA47" i="3"/>
  <c r="AX47" i="3"/>
  <c r="AD47" i="3"/>
  <c r="BA40" i="3"/>
  <c r="AW40" i="3"/>
  <c r="P35" i="3"/>
  <c r="AK39" i="3"/>
  <c r="BD39" i="3"/>
  <c r="X39" i="3"/>
  <c r="BH36" i="3"/>
  <c r="AR36" i="3"/>
  <c r="AB36" i="3"/>
  <c r="BG36" i="3"/>
  <c r="AQ36" i="3"/>
  <c r="AA36" i="3"/>
  <c r="BF36" i="3"/>
  <c r="AP36" i="3"/>
  <c r="Z36" i="3"/>
  <c r="AT39" i="3"/>
  <c r="AE40" i="3"/>
  <c r="AU40" i="3"/>
  <c r="BB35" i="3"/>
  <c r="V35" i="3"/>
  <c r="AO35" i="3"/>
  <c r="AR35" i="3"/>
  <c r="AE39" i="3"/>
  <c r="AB40" i="3"/>
  <c r="AR40" i="3"/>
  <c r="BH40" i="3"/>
  <c r="BI40" i="3"/>
  <c r="AK41" i="3"/>
  <c r="AP42" i="3"/>
  <c r="AA39" i="3"/>
  <c r="AT40" i="3"/>
  <c r="AD40" i="3"/>
  <c r="N40" i="3"/>
  <c r="BJ40" i="3" s="1"/>
  <c r="BA45" i="3"/>
  <c r="AG45" i="3"/>
  <c r="Q45" i="3"/>
  <c r="AZ45" i="3"/>
  <c r="AJ45" i="3"/>
  <c r="T45" i="3"/>
  <c r="BG45" i="3"/>
  <c r="AQ45" i="3"/>
  <c r="AA45" i="3"/>
  <c r="BF45" i="3"/>
  <c r="AP45" i="3"/>
  <c r="Z45" i="3"/>
  <c r="AA46" i="3"/>
  <c r="AT49" i="3"/>
  <c r="W49" i="3"/>
  <c r="AW47" i="3"/>
  <c r="AC47" i="3"/>
  <c r="BH47" i="3"/>
  <c r="AJ47" i="3"/>
  <c r="P47" i="3"/>
  <c r="AQ47" i="3"/>
  <c r="S47" i="3"/>
  <c r="AT47" i="3"/>
  <c r="Z47" i="3"/>
  <c r="U40" i="3"/>
  <c r="Q40" i="3"/>
  <c r="AG39" i="3"/>
  <c r="AZ39" i="3"/>
  <c r="BD36" i="3"/>
  <c r="AN36" i="3"/>
  <c r="X36" i="3"/>
  <c r="BC36" i="3"/>
  <c r="AM36" i="3"/>
  <c r="W36" i="3"/>
  <c r="BB36" i="3"/>
  <c r="AL36" i="3"/>
  <c r="V36" i="3"/>
  <c r="S40" i="3"/>
  <c r="BM40" i="3" s="1"/>
  <c r="AI40" i="3"/>
  <c r="AY40" i="3"/>
  <c r="AX35" i="3"/>
  <c r="R35" i="3"/>
  <c r="AK35" i="3"/>
  <c r="P40" i="3"/>
  <c r="AF40" i="3"/>
  <c r="AV40" i="3"/>
  <c r="M40" i="3"/>
  <c r="BK40" i="3" s="1"/>
  <c r="AX41" i="3"/>
  <c r="Q41" i="3"/>
  <c r="BF40" i="3"/>
  <c r="AP40" i="3"/>
  <c r="Z40" i="3"/>
  <c r="AK42" i="3"/>
  <c r="AS45" i="3"/>
  <c r="AC45" i="3"/>
  <c r="M45" i="3"/>
  <c r="AV45" i="3"/>
  <c r="AF45" i="3"/>
  <c r="P45" i="3"/>
  <c r="BC45" i="3"/>
  <c r="AM45" i="3"/>
  <c r="W45" i="3"/>
  <c r="BB45" i="3"/>
  <c r="AL45" i="3"/>
  <c r="AD46" i="3"/>
  <c r="AS47" i="3"/>
  <c r="Y47" i="3"/>
  <c r="AZ47" i="3"/>
  <c r="AF47" i="3"/>
  <c r="BG47" i="3"/>
  <c r="AI47" i="3"/>
  <c r="O47" i="3"/>
  <c r="AP47" i="3"/>
  <c r="AW36" i="3"/>
  <c r="AO40" i="3"/>
  <c r="AK40" i="3"/>
  <c r="AE49" i="3"/>
  <c r="N39" i="3"/>
  <c r="U35" i="3"/>
  <c r="BD35" i="3"/>
  <c r="AN35" i="3"/>
  <c r="X35" i="3"/>
  <c r="AM39" i="3"/>
  <c r="AV42" i="3"/>
  <c r="AF42" i="3"/>
  <c r="P42" i="3"/>
  <c r="AU42" i="3"/>
  <c r="W42" i="3"/>
  <c r="Z39" i="3"/>
  <c r="AT41" i="3"/>
  <c r="Z41" i="3"/>
  <c r="BA41" i="3"/>
  <c r="AG41" i="3"/>
  <c r="M41" i="3"/>
  <c r="BN41" i="3" s="1"/>
  <c r="AN41" i="3"/>
  <c r="T41" i="3"/>
  <c r="AX42" i="3"/>
  <c r="AY39" i="3"/>
  <c r="S39" i="3"/>
  <c r="AS42" i="3"/>
  <c r="AY46" i="3"/>
  <c r="BF46" i="3"/>
  <c r="N46" i="3"/>
  <c r="U46" i="3"/>
  <c r="AF46" i="3"/>
  <c r="AD49" i="3"/>
  <c r="BD49" i="3"/>
  <c r="P49" i="3"/>
  <c r="AY49" i="3"/>
  <c r="AQ35" i="3"/>
  <c r="AF34" i="3"/>
  <c r="O34" i="3"/>
  <c r="BI39" i="3"/>
  <c r="AS39" i="3"/>
  <c r="AC39" i="3"/>
  <c r="M39" i="3"/>
  <c r="AV39" i="3"/>
  <c r="AF39" i="3"/>
  <c r="P39" i="3"/>
  <c r="AY35" i="3"/>
  <c r="V39" i="3"/>
  <c r="BB39" i="3"/>
  <c r="M34" i="3"/>
  <c r="AT35" i="3"/>
  <c r="AD35" i="3"/>
  <c r="N35" i="3"/>
  <c r="AW35" i="3"/>
  <c r="AG35" i="3"/>
  <c r="Q35" i="3"/>
  <c r="AZ35" i="3"/>
  <c r="AJ35" i="3"/>
  <c r="T35" i="3"/>
  <c r="O39" i="3"/>
  <c r="AU39" i="3"/>
  <c r="BH42" i="3"/>
  <c r="AR42" i="3"/>
  <c r="AB42" i="3"/>
  <c r="BG42" i="3"/>
  <c r="AM42" i="3"/>
  <c r="S42" i="3"/>
  <c r="BF39" i="3"/>
  <c r="AP41" i="3"/>
  <c r="R41" i="3"/>
  <c r="AW41" i="3"/>
  <c r="AC41" i="3"/>
  <c r="BD41" i="3"/>
  <c r="AJ41" i="3"/>
  <c r="P41" i="3"/>
  <c r="AQ39" i="3"/>
  <c r="M42" i="3"/>
  <c r="BI42" i="3"/>
  <c r="AU46" i="3"/>
  <c r="AX46" i="3"/>
  <c r="BI46" i="3"/>
  <c r="Q46" i="3"/>
  <c r="X46" i="3"/>
  <c r="Z49" i="3"/>
  <c r="AZ49" i="3"/>
  <c r="BA49" i="3"/>
  <c r="AU49" i="3"/>
  <c r="AA35" i="3"/>
  <c r="AY41" i="3"/>
  <c r="P34" i="3"/>
  <c r="AT34" i="3"/>
  <c r="BE39" i="3"/>
  <c r="AO39" i="3"/>
  <c r="Y39" i="3"/>
  <c r="BH39" i="3"/>
  <c r="AR39" i="3"/>
  <c r="AB39" i="3"/>
  <c r="AO34" i="3"/>
  <c r="AD39" i="3"/>
  <c r="BF35" i="3"/>
  <c r="AP35" i="3"/>
  <c r="Z35" i="3"/>
  <c r="BI35" i="3"/>
  <c r="AS35" i="3"/>
  <c r="AC35" i="3"/>
  <c r="M35" i="3"/>
  <c r="AV35" i="3"/>
  <c r="AF35" i="3"/>
  <c r="W39" i="3"/>
  <c r="BC39" i="3"/>
  <c r="BD42" i="3"/>
  <c r="AN42" i="3"/>
  <c r="X42" i="3"/>
  <c r="BC42" i="3"/>
  <c r="AI42" i="3"/>
  <c r="O42" i="3"/>
  <c r="BF41" i="3"/>
  <c r="AH41" i="3"/>
  <c r="N41" i="3"/>
  <c r="BJ41" i="3" s="1"/>
  <c r="AS41" i="3"/>
  <c r="U41" i="3"/>
  <c r="AZ41" i="3"/>
  <c r="AF41" i="3"/>
  <c r="AH42" i="3"/>
  <c r="AI39" i="3"/>
  <c r="AE46" i="3"/>
  <c r="AH46" i="3"/>
  <c r="AS46" i="3"/>
  <c r="BB49" i="3"/>
  <c r="BE49" i="3"/>
  <c r="AJ49" i="3"/>
  <c r="Y49" i="3"/>
  <c r="AB46" i="3"/>
  <c r="AR46" i="3"/>
  <c r="BH46" i="3"/>
  <c r="Y46" i="3"/>
  <c r="AO46" i="3"/>
  <c r="BE46" i="3"/>
  <c r="V46" i="3"/>
  <c r="AL46" i="3"/>
  <c r="BB46" i="3"/>
  <c r="W46" i="3"/>
  <c r="AM46" i="3"/>
  <c r="BC46" i="3"/>
  <c r="AU35" i="3"/>
  <c r="AM35" i="3"/>
  <c r="AE35" i="3"/>
  <c r="BG35" i="3"/>
  <c r="W41" i="3"/>
  <c r="AQ41" i="3"/>
  <c r="AU41" i="3"/>
  <c r="AB41" i="3"/>
  <c r="AR41" i="3"/>
  <c r="BH41" i="3"/>
  <c r="Y41" i="3"/>
  <c r="AO41" i="3"/>
  <c r="BE41" i="3"/>
  <c r="V41" i="3"/>
  <c r="AL41" i="3"/>
  <c r="BB41" i="3"/>
  <c r="AM41" i="3"/>
  <c r="BG41" i="3"/>
  <c r="S41" i="3"/>
  <c r="BM41" i="3" s="1"/>
  <c r="Q42" i="3"/>
  <c r="BA42" i="3"/>
  <c r="U42" i="3"/>
  <c r="BF42" i="3"/>
  <c r="Z42" i="3"/>
  <c r="AA42" i="3"/>
  <c r="AQ42" i="3"/>
  <c r="AT42" i="3"/>
  <c r="AX49" i="3"/>
  <c r="AA49" i="3"/>
  <c r="AQ49" i="3"/>
  <c r="BG49" i="3"/>
  <c r="AG49" i="3"/>
  <c r="BI49" i="3"/>
  <c r="AB49" i="3"/>
  <c r="AR49" i="3"/>
  <c r="BH49" i="3"/>
  <c r="AW49" i="3"/>
  <c r="V49" i="3"/>
  <c r="AL49" i="3"/>
  <c r="BF49" i="3"/>
  <c r="W35" i="3"/>
  <c r="AI41" i="3"/>
  <c r="BC41" i="3"/>
  <c r="V47" i="3"/>
  <c r="AL47" i="3"/>
  <c r="BB47" i="3"/>
  <c r="W47" i="3"/>
  <c r="AM47" i="3"/>
  <c r="BC47" i="3"/>
  <c r="X47" i="3"/>
  <c r="AN47" i="3"/>
  <c r="BD47" i="3"/>
  <c r="U47" i="3"/>
  <c r="AK47" i="3"/>
  <c r="BA47" i="3"/>
  <c r="BA36" i="3"/>
  <c r="AG36" i="3"/>
  <c r="V43" i="3"/>
  <c r="AQ43" i="3"/>
  <c r="O43" i="3"/>
  <c r="AJ43" i="3"/>
  <c r="BF43" i="3"/>
  <c r="AT43" i="3"/>
  <c r="X43" i="3"/>
  <c r="BH43" i="3"/>
  <c r="AM43" i="3"/>
  <c r="M43" i="3"/>
  <c r="AC43" i="3"/>
  <c r="AS43" i="3"/>
  <c r="BI43" i="3"/>
  <c r="AQ46" i="3"/>
  <c r="S46" i="3"/>
  <c r="AT46" i="3"/>
  <c r="Z46" i="3"/>
  <c r="BA46" i="3"/>
  <c r="AG46" i="3"/>
  <c r="M46" i="3"/>
  <c r="AN46" i="3"/>
  <c r="T46" i="3"/>
  <c r="AP49" i="3"/>
  <c r="R49" i="3"/>
  <c r="AC49" i="3"/>
  <c r="AV49" i="3"/>
  <c r="X49" i="3"/>
  <c r="AS49" i="3"/>
  <c r="M49" i="3"/>
  <c r="AM49" i="3"/>
  <c r="S49" i="3"/>
  <c r="O35" i="3"/>
  <c r="AE41" i="3"/>
  <c r="R42" i="3"/>
  <c r="AM37" i="3"/>
  <c r="BG46" i="3"/>
  <c r="AI46" i="3"/>
  <c r="O46" i="3"/>
  <c r="AP46" i="3"/>
  <c r="R46" i="3"/>
  <c r="AW46" i="3"/>
  <c r="AC46" i="3"/>
  <c r="BD46" i="3"/>
  <c r="AJ46" i="3"/>
  <c r="P46" i="3"/>
  <c r="AH49" i="3"/>
  <c r="N49" i="3"/>
  <c r="Q49" i="3"/>
  <c r="AN49" i="3"/>
  <c r="T49" i="3"/>
  <c r="AK49" i="3"/>
  <c r="BC49" i="3"/>
  <c r="AI49" i="3"/>
  <c r="O49" i="3"/>
  <c r="BC35" i="3"/>
  <c r="Y36" i="3"/>
  <c r="O41" i="3"/>
  <c r="BL41" i="3" s="1"/>
  <c r="AD42" i="3"/>
  <c r="BB48" i="3"/>
  <c r="AL48" i="3"/>
  <c r="V48" i="3"/>
  <c r="BC48" i="3"/>
  <c r="AM48" i="3"/>
  <c r="W48" i="3"/>
  <c r="BE48" i="3"/>
  <c r="AO48" i="3"/>
  <c r="Y48" i="3"/>
  <c r="BH48" i="3"/>
  <c r="AR48" i="3"/>
  <c r="AH39" i="3"/>
  <c r="BI36" i="3"/>
  <c r="U38" i="3"/>
  <c r="AC36" i="3"/>
  <c r="BI38" i="3"/>
  <c r="M36" i="3"/>
  <c r="AK36" i="3"/>
  <c r="U36" i="3"/>
  <c r="BA38" i="3"/>
  <c r="M38" i="3"/>
  <c r="N42" i="3"/>
  <c r="V42" i="3"/>
  <c r="AW42" i="3"/>
  <c r="Y42" i="3"/>
  <c r="BB42" i="3"/>
  <c r="AL42" i="3"/>
  <c r="BE42" i="3"/>
  <c r="AO42" i="3"/>
  <c r="R39" i="3"/>
  <c r="AX39" i="3"/>
  <c r="AP39" i="3"/>
  <c r="AK38" i="3"/>
  <c r="Y38" i="3"/>
  <c r="BE38" i="3"/>
  <c r="AO38" i="3"/>
  <c r="AS38" i="3"/>
  <c r="AS36" i="3"/>
  <c r="BH34" i="3"/>
  <c r="AR34" i="3"/>
  <c r="AB34" i="3"/>
  <c r="BG34" i="3"/>
  <c r="AQ34" i="3"/>
  <c r="AA34" i="3"/>
  <c r="BF34" i="3"/>
  <c r="AP34" i="3"/>
  <c r="Z34" i="3"/>
  <c r="BE34" i="3"/>
  <c r="AC34" i="3"/>
  <c r="Y34" i="3"/>
  <c r="AG34" i="3"/>
  <c r="BD34" i="3"/>
  <c r="AN34" i="3"/>
  <c r="X34" i="3"/>
  <c r="BC34" i="3"/>
  <c r="AM34" i="3"/>
  <c r="W34" i="3"/>
  <c r="BB34" i="3"/>
  <c r="AL34" i="3"/>
  <c r="V34" i="3"/>
  <c r="AS34" i="3"/>
  <c r="U34" i="3"/>
  <c r="Q34" i="3"/>
  <c r="AZ34" i="3"/>
  <c r="AJ34" i="3"/>
  <c r="T34" i="3"/>
  <c r="AY34" i="3"/>
  <c r="AI34" i="3"/>
  <c r="S34" i="3"/>
  <c r="AX34" i="3"/>
  <c r="AH34" i="3"/>
  <c r="R34" i="3"/>
  <c r="BI34" i="3"/>
  <c r="BA34" i="3"/>
  <c r="AW34" i="3"/>
  <c r="BK45" i="3"/>
  <c r="BK41" i="3"/>
  <c r="O44" i="3"/>
  <c r="S44" i="3"/>
  <c r="W44" i="3"/>
  <c r="AA44" i="3"/>
  <c r="AE44" i="3"/>
  <c r="AI44" i="3"/>
  <c r="AM44" i="3"/>
  <c r="AQ44" i="3"/>
  <c r="Q44" i="3"/>
  <c r="V44" i="3"/>
  <c r="AB44" i="3"/>
  <c r="AG44" i="3"/>
  <c r="AL44" i="3"/>
  <c r="AR44" i="3"/>
  <c r="AV44" i="3"/>
  <c r="AZ44" i="3"/>
  <c r="BD44" i="3"/>
  <c r="BH44" i="3"/>
  <c r="M44" i="3"/>
  <c r="R44" i="3"/>
  <c r="X44" i="3"/>
  <c r="AC44" i="3"/>
  <c r="AH44" i="3"/>
  <c r="AN44" i="3"/>
  <c r="AS44" i="3"/>
  <c r="AW44" i="3"/>
  <c r="BA44" i="3"/>
  <c r="BE44" i="3"/>
  <c r="BI44" i="3"/>
  <c r="P44" i="3"/>
  <c r="U44" i="3"/>
  <c r="Z44" i="3"/>
  <c r="AF44" i="3"/>
  <c r="AK44" i="3"/>
  <c r="AP44" i="3"/>
  <c r="AU44" i="3"/>
  <c r="AY44" i="3"/>
  <c r="BC44" i="3"/>
  <c r="BG44" i="3"/>
  <c r="N44" i="3"/>
  <c r="T44" i="3"/>
  <c r="Y44" i="3"/>
  <c r="AD44" i="3"/>
  <c r="AJ44" i="3"/>
  <c r="AO44" i="3"/>
  <c r="AT44" i="3"/>
  <c r="AX44" i="3"/>
  <c r="BB44" i="3"/>
  <c r="BF44" i="3"/>
  <c r="K32" i="3"/>
  <c r="K28" i="3"/>
  <c r="K25" i="3"/>
  <c r="K23" i="3"/>
  <c r="K21" i="3"/>
  <c r="L21" i="3"/>
  <c r="K29" i="3"/>
  <c r="K27" i="3"/>
  <c r="K19" i="3"/>
  <c r="K33" i="3"/>
  <c r="L33" i="3"/>
  <c r="L31" i="3"/>
  <c r="L27" i="3"/>
  <c r="L25" i="3"/>
  <c r="L23" i="3"/>
  <c r="K31" i="3"/>
  <c r="AR31" i="3" s="1"/>
  <c r="L29" i="3"/>
  <c r="K24" i="3"/>
  <c r="K22" i="3"/>
  <c r="K20" i="3"/>
  <c r="K18" i="3"/>
  <c r="L30" i="3"/>
  <c r="K30" i="3"/>
  <c r="L28" i="3"/>
  <c r="K26" i="3"/>
  <c r="L20" i="3"/>
  <c r="L19" i="3"/>
  <c r="L18" i="3"/>
  <c r="L32" i="3"/>
  <c r="N32" i="3" s="1"/>
  <c r="L26" i="3"/>
  <c r="L24" i="3"/>
  <c r="L22" i="3"/>
  <c r="E10" i="3"/>
  <c r="F10" i="3"/>
  <c r="G10" i="3"/>
  <c r="H10" i="3"/>
  <c r="I10" i="3"/>
  <c r="J10" i="3"/>
  <c r="E11" i="3"/>
  <c r="F11" i="3"/>
  <c r="G11" i="3"/>
  <c r="H11" i="3"/>
  <c r="I11" i="3"/>
  <c r="J11" i="3"/>
  <c r="E12" i="3"/>
  <c r="F12" i="3"/>
  <c r="G12" i="3"/>
  <c r="H12" i="3"/>
  <c r="I12" i="3"/>
  <c r="J12" i="3"/>
  <c r="E13" i="3"/>
  <c r="F13" i="3"/>
  <c r="G13" i="3"/>
  <c r="H13" i="3"/>
  <c r="I13" i="3"/>
  <c r="J13" i="3"/>
  <c r="E14" i="3"/>
  <c r="F14" i="3"/>
  <c r="G14" i="3"/>
  <c r="H14" i="3"/>
  <c r="I14" i="3"/>
  <c r="J14" i="3"/>
  <c r="E15" i="3"/>
  <c r="F15" i="3"/>
  <c r="G15" i="3"/>
  <c r="H15" i="3"/>
  <c r="I15" i="3"/>
  <c r="J15" i="3"/>
  <c r="E16" i="3"/>
  <c r="F16" i="3"/>
  <c r="G16" i="3"/>
  <c r="H16" i="3"/>
  <c r="I16" i="3"/>
  <c r="J16" i="3"/>
  <c r="E17" i="3"/>
  <c r="F17" i="3"/>
  <c r="G17" i="3"/>
  <c r="H17" i="3"/>
  <c r="I17" i="3"/>
  <c r="J17" i="3"/>
  <c r="AC21" i="3" l="1"/>
  <c r="BN48" i="3"/>
  <c r="BL37" i="3"/>
  <c r="AK25" i="3"/>
  <c r="BN40" i="3"/>
  <c r="BK37" i="3"/>
  <c r="BM37" i="3"/>
  <c r="BK49" i="3"/>
  <c r="BK43" i="3"/>
  <c r="BJ43" i="3"/>
  <c r="BK39" i="3"/>
  <c r="BF18" i="3"/>
  <c r="S33" i="3"/>
  <c r="BA25" i="3"/>
  <c r="BA19" i="3"/>
  <c r="Z18" i="3"/>
  <c r="AL29" i="3"/>
  <c r="AB26" i="3"/>
  <c r="AP21" i="3"/>
  <c r="BN37" i="3"/>
  <c r="AC18" i="3"/>
  <c r="BN38" i="3"/>
  <c r="BN36" i="3"/>
  <c r="BL48" i="3"/>
  <c r="BK48" i="3"/>
  <c r="BJ36" i="3"/>
  <c r="BL42" i="3"/>
  <c r="BK42" i="3"/>
  <c r="BM45" i="3"/>
  <c r="BK35" i="3"/>
  <c r="BN45" i="3"/>
  <c r="BN43" i="3"/>
  <c r="P21" i="3"/>
  <c r="BF25" i="3"/>
  <c r="R27" i="3"/>
  <c r="BH18" i="3"/>
  <c r="AO18" i="3"/>
  <c r="BJ46" i="3"/>
  <c r="BN42" i="3"/>
  <c r="BN39" i="3"/>
  <c r="BN35" i="3"/>
  <c r="BL45" i="3"/>
  <c r="BL47" i="3"/>
  <c r="BK47" i="3"/>
  <c r="BJ45" i="3"/>
  <c r="AR18" i="3"/>
  <c r="M33" i="3"/>
  <c r="AA18" i="3"/>
  <c r="AX33" i="3"/>
  <c r="AB18" i="3"/>
  <c r="AA29" i="3"/>
  <c r="Y29" i="3"/>
  <c r="BJ37" i="3"/>
  <c r="Z25" i="3"/>
  <c r="AY25" i="3"/>
  <c r="T28" i="3"/>
  <c r="AO20" i="3"/>
  <c r="BM48" i="3"/>
  <c r="BM49" i="3"/>
  <c r="BM46" i="3"/>
  <c r="BL35" i="3"/>
  <c r="BM47" i="3"/>
  <c r="BM42" i="3"/>
  <c r="AH28" i="3"/>
  <c r="BN47" i="3"/>
  <c r="BG18" i="3"/>
  <c r="AP18" i="3"/>
  <c r="BC31" i="3"/>
  <c r="BI28" i="3"/>
  <c r="AQ18" i="3"/>
  <c r="Y31" i="3"/>
  <c r="AV28" i="3"/>
  <c r="M18" i="3"/>
  <c r="AA27" i="3"/>
  <c r="AH19" i="3"/>
  <c r="AF21" i="3"/>
  <c r="AX32" i="3"/>
  <c r="BK46" i="3"/>
  <c r="BJ47" i="3"/>
  <c r="BD18" i="3"/>
  <c r="X18" i="3"/>
  <c r="W18" i="3"/>
  <c r="V18" i="3"/>
  <c r="U19" i="3"/>
  <c r="BD29" i="3"/>
  <c r="BK38" i="3"/>
  <c r="AZ18" i="3"/>
  <c r="AJ18" i="3"/>
  <c r="T18" i="3"/>
  <c r="AY18" i="3"/>
  <c r="AI18" i="3"/>
  <c r="S18" i="3"/>
  <c r="AX18" i="3"/>
  <c r="AH18" i="3"/>
  <c r="R18" i="3"/>
  <c r="BI18" i="3"/>
  <c r="AN19" i="3"/>
  <c r="BI21" i="3"/>
  <c r="AV21" i="3"/>
  <c r="AF29" i="3"/>
  <c r="AS29" i="3"/>
  <c r="AQ32" i="3"/>
  <c r="AO28" i="3"/>
  <c r="N23" i="3"/>
  <c r="AC29" i="3"/>
  <c r="AN18" i="3"/>
  <c r="BC18" i="3"/>
  <c r="AM18" i="3"/>
  <c r="BB18" i="3"/>
  <c r="AL18" i="3"/>
  <c r="BE18" i="3"/>
  <c r="AS18" i="3"/>
  <c r="Z21" i="3"/>
  <c r="M21" i="3"/>
  <c r="N29" i="3"/>
  <c r="AV18" i="3"/>
  <c r="AF18" i="3"/>
  <c r="P18" i="3"/>
  <c r="AU18" i="3"/>
  <c r="AE18" i="3"/>
  <c r="O18" i="3"/>
  <c r="AT18" i="3"/>
  <c r="AD18" i="3"/>
  <c r="N18" i="3"/>
  <c r="AI21" i="3"/>
  <c r="BF21" i="3"/>
  <c r="AS21" i="3"/>
  <c r="AU29" i="3"/>
  <c r="BF29" i="3"/>
  <c r="BB28" i="3"/>
  <c r="U28" i="3"/>
  <c r="BC20" i="3"/>
  <c r="BK36" i="3"/>
  <c r="BL46" i="3"/>
  <c r="AH25" i="3"/>
  <c r="AI25" i="3"/>
  <c r="U25" i="3"/>
  <c r="AQ29" i="3"/>
  <c r="W29" i="3"/>
  <c r="AV29" i="3"/>
  <c r="AB29" i="3"/>
  <c r="BB29" i="3"/>
  <c r="AD29" i="3"/>
  <c r="BI29" i="3"/>
  <c r="AO29" i="3"/>
  <c r="Q29" i="3"/>
  <c r="AS33" i="3"/>
  <c r="AY33" i="3"/>
  <c r="AH33" i="3"/>
  <c r="O32" i="3"/>
  <c r="S30" i="3"/>
  <c r="BN34" i="3"/>
  <c r="O22" i="3"/>
  <c r="AP25" i="3"/>
  <c r="S25" i="3"/>
  <c r="BM25" i="3" s="1"/>
  <c r="AZ25" i="3"/>
  <c r="BG29" i="3"/>
  <c r="AM29" i="3"/>
  <c r="O29" i="3"/>
  <c r="AR29" i="3"/>
  <c r="X29" i="3"/>
  <c r="AT29" i="3"/>
  <c r="Z29" i="3"/>
  <c r="BE29" i="3"/>
  <c r="AG29" i="3"/>
  <c r="M29" i="3"/>
  <c r="X33" i="3"/>
  <c r="AI33" i="3"/>
  <c r="R33" i="3"/>
  <c r="AO33" i="3"/>
  <c r="U18" i="3"/>
  <c r="U29" i="3"/>
  <c r="BJ49" i="3"/>
  <c r="BL49" i="3"/>
  <c r="BN46" i="3"/>
  <c r="BM43" i="3"/>
  <c r="BM35" i="3"/>
  <c r="R25" i="3"/>
  <c r="AX25" i="3"/>
  <c r="BC29" i="3"/>
  <c r="AE29" i="3"/>
  <c r="BH29" i="3"/>
  <c r="AN29" i="3"/>
  <c r="P29" i="3"/>
  <c r="AP29" i="3"/>
  <c r="V29" i="3"/>
  <c r="AW29" i="3"/>
  <c r="BD33" i="3"/>
  <c r="AL20" i="3"/>
  <c r="AN27" i="3"/>
  <c r="AA23" i="3"/>
  <c r="BK34" i="3"/>
  <c r="AE19" i="3"/>
  <c r="X19" i="3"/>
  <c r="AK19" i="3"/>
  <c r="AX19" i="3"/>
  <c r="BD19" i="3"/>
  <c r="R19" i="3"/>
  <c r="AJ25" i="3"/>
  <c r="Y25" i="3"/>
  <c r="AO25" i="3"/>
  <c r="BE25" i="3"/>
  <c r="W25" i="3"/>
  <c r="AM25" i="3"/>
  <c r="BC25" i="3"/>
  <c r="AT25" i="3"/>
  <c r="AD25" i="3"/>
  <c r="M25" i="3"/>
  <c r="BN25" i="3" s="1"/>
  <c r="AC25" i="3"/>
  <c r="AS25" i="3"/>
  <c r="BI25" i="3"/>
  <c r="AA25" i="3"/>
  <c r="AQ25" i="3"/>
  <c r="BG25" i="3"/>
  <c r="Q25" i="3"/>
  <c r="AG25" i="3"/>
  <c r="AW25" i="3"/>
  <c r="O25" i="3"/>
  <c r="BL25" i="3" s="1"/>
  <c r="AE25" i="3"/>
  <c r="AU25" i="3"/>
  <c r="BB25" i="3"/>
  <c r="AL25" i="3"/>
  <c r="V25" i="3"/>
  <c r="AG33" i="3"/>
  <c r="V33" i="3"/>
  <c r="AL33" i="3"/>
  <c r="BB33" i="3"/>
  <c r="W33" i="3"/>
  <c r="AM33" i="3"/>
  <c r="BC33" i="3"/>
  <c r="AV33" i="3"/>
  <c r="P33" i="3"/>
  <c r="AK33" i="3"/>
  <c r="BE33" i="3"/>
  <c r="Y33" i="3"/>
  <c r="Z33" i="3"/>
  <c r="AP33" i="3"/>
  <c r="BF33" i="3"/>
  <c r="AA33" i="3"/>
  <c r="AQ33" i="3"/>
  <c r="BG33" i="3"/>
  <c r="AN33" i="3"/>
  <c r="BI33" i="3"/>
  <c r="AC33" i="3"/>
  <c r="AW33" i="3"/>
  <c r="N33" i="3"/>
  <c r="AD33" i="3"/>
  <c r="AT33" i="3"/>
  <c r="O33" i="3"/>
  <c r="AE33" i="3"/>
  <c r="AU33" i="3"/>
  <c r="AF33" i="3"/>
  <c r="BA33" i="3"/>
  <c r="U33" i="3"/>
  <c r="T21" i="3"/>
  <c r="AJ21" i="3"/>
  <c r="AZ21" i="3"/>
  <c r="Q21" i="3"/>
  <c r="AG21" i="3"/>
  <c r="AW21" i="3"/>
  <c r="N21" i="3"/>
  <c r="AD21" i="3"/>
  <c r="AT21" i="3"/>
  <c r="S21" i="3"/>
  <c r="X21" i="3"/>
  <c r="AN21" i="3"/>
  <c r="BD21" i="3"/>
  <c r="U21" i="3"/>
  <c r="AK21" i="3"/>
  <c r="BA21" i="3"/>
  <c r="R21" i="3"/>
  <c r="AH21" i="3"/>
  <c r="AX21" i="3"/>
  <c r="O21" i="3"/>
  <c r="AB21" i="3"/>
  <c r="AR21" i="3"/>
  <c r="BH21" i="3"/>
  <c r="Y21" i="3"/>
  <c r="AO21" i="3"/>
  <c r="BE21" i="3"/>
  <c r="V21" i="3"/>
  <c r="AL21" i="3"/>
  <c r="BB21" i="3"/>
  <c r="AY21" i="3"/>
  <c r="AB28" i="3"/>
  <c r="BD28" i="3"/>
  <c r="Y28" i="3"/>
  <c r="AS28" i="3"/>
  <c r="R28" i="3"/>
  <c r="AL28" i="3"/>
  <c r="BF28" i="3"/>
  <c r="AN28" i="3"/>
  <c r="BH28" i="3"/>
  <c r="AC28" i="3"/>
  <c r="BA28" i="3"/>
  <c r="V28" i="3"/>
  <c r="AP28" i="3"/>
  <c r="AE28" i="3"/>
  <c r="AR28" i="3"/>
  <c r="M28" i="3"/>
  <c r="AK28" i="3"/>
  <c r="BE28" i="3"/>
  <c r="Z28" i="3"/>
  <c r="AX28" i="3"/>
  <c r="AM24" i="3"/>
  <c r="AQ21" i="3"/>
  <c r="BN49" i="3"/>
  <c r="BM36" i="3"/>
  <c r="BM38" i="3"/>
  <c r="BJ39" i="3"/>
  <c r="BJ48" i="3"/>
  <c r="S28" i="3"/>
  <c r="BJ35" i="3"/>
  <c r="BL43" i="3"/>
  <c r="AY29" i="3"/>
  <c r="AI29" i="3"/>
  <c r="S29" i="3"/>
  <c r="AZ29" i="3"/>
  <c r="AJ29" i="3"/>
  <c r="T29" i="3"/>
  <c r="AX29" i="3"/>
  <c r="AH29" i="3"/>
  <c r="R29" i="3"/>
  <c r="BA29" i="3"/>
  <c r="AK29" i="3"/>
  <c r="AL31" i="3"/>
  <c r="AK18" i="3"/>
  <c r="AA21" i="3"/>
  <c r="BC30" i="3"/>
  <c r="Q33" i="3"/>
  <c r="AB25" i="3"/>
  <c r="BL39" i="3"/>
  <c r="AT28" i="3"/>
  <c r="AD28" i="3"/>
  <c r="N28" i="3"/>
  <c r="AW28" i="3"/>
  <c r="AG28" i="3"/>
  <c r="Q28" i="3"/>
  <c r="AZ28" i="3"/>
  <c r="AJ28" i="3"/>
  <c r="P28" i="3"/>
  <c r="AR25" i="3"/>
  <c r="AF28" i="3"/>
  <c r="AQ28" i="3"/>
  <c r="X28" i="3"/>
  <c r="AU28" i="3"/>
  <c r="BA30" i="3"/>
  <c r="BG28" i="3"/>
  <c r="AA28" i="3"/>
  <c r="BJ42" i="3"/>
  <c r="BL36" i="3"/>
  <c r="BL38" i="3"/>
  <c r="V27" i="3"/>
  <c r="BL34" i="3"/>
  <c r="BM44" i="3"/>
  <c r="BJ44" i="3"/>
  <c r="BL44" i="3"/>
  <c r="BM39" i="3"/>
  <c r="BJ38" i="3"/>
  <c r="BM34" i="3"/>
  <c r="BJ34" i="3"/>
  <c r="BK44" i="3"/>
  <c r="BN44" i="3"/>
  <c r="O28" i="3"/>
  <c r="AG20" i="3"/>
  <c r="AE23" i="3"/>
  <c r="BC28" i="3"/>
  <c r="AM28" i="3"/>
  <c r="W28" i="3"/>
  <c r="AU21" i="3"/>
  <c r="AY28" i="3"/>
  <c r="AI28" i="3"/>
  <c r="Q18" i="3"/>
  <c r="AK20" i="3"/>
  <c r="BD20" i="3"/>
  <c r="AM20" i="3"/>
  <c r="V20" i="3"/>
  <c r="BA23" i="3"/>
  <c r="AV23" i="3"/>
  <c r="AR27" i="3"/>
  <c r="AZ27" i="3"/>
  <c r="S27" i="3"/>
  <c r="AX30" i="3"/>
  <c r="AM31" i="3"/>
  <c r="V31" i="3"/>
  <c r="U30" i="3"/>
  <c r="AZ31" i="3"/>
  <c r="AY23" i="3"/>
  <c r="AH23" i="3"/>
  <c r="W30" i="3"/>
  <c r="AN20" i="3"/>
  <c r="W20" i="3"/>
  <c r="AK23" i="3"/>
  <c r="AC20" i="3"/>
  <c r="W27" i="3"/>
  <c r="AE27" i="3"/>
  <c r="AX27" i="3"/>
  <c r="W31" i="3"/>
  <c r="BE31" i="3"/>
  <c r="AN30" i="3"/>
  <c r="AF31" i="3"/>
  <c r="W23" i="3"/>
  <c r="AZ23" i="3"/>
  <c r="T25" i="3"/>
  <c r="AJ33" i="3"/>
  <c r="X20" i="3"/>
  <c r="BB20" i="3"/>
  <c r="U23" i="3"/>
  <c r="AV27" i="3"/>
  <c r="BI27" i="3"/>
  <c r="AH27" i="3"/>
  <c r="AM32" i="3"/>
  <c r="BB31" i="3"/>
  <c r="AO31" i="3"/>
  <c r="AB31" i="3"/>
  <c r="AP23" i="3"/>
  <c r="X23" i="3"/>
  <c r="AZ20" i="3"/>
  <c r="AJ20" i="3"/>
  <c r="T20" i="3"/>
  <c r="AY20" i="3"/>
  <c r="AI20" i="3"/>
  <c r="S20" i="3"/>
  <c r="AX20" i="3"/>
  <c r="AH20" i="3"/>
  <c r="R20" i="3"/>
  <c r="W19" i="3"/>
  <c r="BE20" i="3"/>
  <c r="AW23" i="3"/>
  <c r="AG23" i="3"/>
  <c r="Q23" i="3"/>
  <c r="AF23" i="3"/>
  <c r="BB23" i="3"/>
  <c r="AT19" i="3"/>
  <c r="AD19" i="3"/>
  <c r="N19" i="3"/>
  <c r="BJ19" i="3" s="1"/>
  <c r="AW19" i="3"/>
  <c r="AG19" i="3"/>
  <c r="Q19" i="3"/>
  <c r="AZ19" i="3"/>
  <c r="AJ19" i="3"/>
  <c r="T19" i="3"/>
  <c r="AS20" i="3"/>
  <c r="BH27" i="3"/>
  <c r="AM27" i="3"/>
  <c r="Q27" i="3"/>
  <c r="AQ27" i="3"/>
  <c r="U27" i="3"/>
  <c r="AU27" i="3"/>
  <c r="Y27" i="3"/>
  <c r="BD27" i="3"/>
  <c r="AI27" i="3"/>
  <c r="M27" i="3"/>
  <c r="AT27" i="3"/>
  <c r="AD27" i="3"/>
  <c r="N27" i="3"/>
  <c r="Z32" i="3"/>
  <c r="BF32" i="3"/>
  <c r="R32" i="3"/>
  <c r="AY32" i="3"/>
  <c r="AU32" i="3"/>
  <c r="AY31" i="3"/>
  <c r="AI31" i="3"/>
  <c r="S31" i="3"/>
  <c r="AX31" i="3"/>
  <c r="AH31" i="3"/>
  <c r="R31" i="3"/>
  <c r="BA31" i="3"/>
  <c r="AK31" i="3"/>
  <c r="U31" i="3"/>
  <c r="BB32" i="3"/>
  <c r="AW30" i="3"/>
  <c r="Q30" i="3"/>
  <c r="AJ30" i="3"/>
  <c r="AY30" i="3"/>
  <c r="BD31" i="3"/>
  <c r="AJ31" i="3"/>
  <c r="P31" i="3"/>
  <c r="Y18" i="3"/>
  <c r="BA18" i="3"/>
  <c r="Y20" i="3"/>
  <c r="BA20" i="3"/>
  <c r="AR23" i="3"/>
  <c r="O23" i="3"/>
  <c r="AI23" i="3"/>
  <c r="BC23" i="3"/>
  <c r="Z23" i="3"/>
  <c r="AT23" i="3"/>
  <c r="R23" i="3"/>
  <c r="AZ33" i="3"/>
  <c r="P23" i="3"/>
  <c r="AV20" i="3"/>
  <c r="AF20" i="3"/>
  <c r="P20" i="3"/>
  <c r="AU20" i="3"/>
  <c r="AE20" i="3"/>
  <c r="O20" i="3"/>
  <c r="AT20" i="3"/>
  <c r="AD20" i="3"/>
  <c r="N20" i="3"/>
  <c r="AM19" i="3"/>
  <c r="BI23" i="3"/>
  <c r="AS23" i="3"/>
  <c r="AC23" i="3"/>
  <c r="M23" i="3"/>
  <c r="AL23" i="3"/>
  <c r="BG23" i="3"/>
  <c r="BF19" i="3"/>
  <c r="AP19" i="3"/>
  <c r="Z19" i="3"/>
  <c r="BI19" i="3"/>
  <c r="AS19" i="3"/>
  <c r="AC19" i="3"/>
  <c r="M19" i="3"/>
  <c r="BK19" i="3" s="1"/>
  <c r="AV19" i="3"/>
  <c r="AF19" i="3"/>
  <c r="P19" i="3"/>
  <c r="BI20" i="3"/>
  <c r="BC27" i="3"/>
  <c r="AG27" i="3"/>
  <c r="BG27" i="3"/>
  <c r="AK27" i="3"/>
  <c r="P27" i="3"/>
  <c r="AO27" i="3"/>
  <c r="T27" i="3"/>
  <c r="AY27" i="3"/>
  <c r="AC27" i="3"/>
  <c r="BF27" i="3"/>
  <c r="AP27" i="3"/>
  <c r="Z27" i="3"/>
  <c r="AH32" i="3"/>
  <c r="AA32" i="3"/>
  <c r="BG32" i="3"/>
  <c r="V30" i="3"/>
  <c r="AU31" i="3"/>
  <c r="AE31" i="3"/>
  <c r="O31" i="3"/>
  <c r="AT31" i="3"/>
  <c r="AD31" i="3"/>
  <c r="N31" i="3"/>
  <c r="AW31" i="3"/>
  <c r="AG31" i="3"/>
  <c r="Q31" i="3"/>
  <c r="AK30" i="3"/>
  <c r="BD30" i="3"/>
  <c r="X30" i="3"/>
  <c r="AI30" i="3"/>
  <c r="AN31" i="3"/>
  <c r="T31" i="3"/>
  <c r="BH31" i="3"/>
  <c r="Q20" i="3"/>
  <c r="U20" i="3"/>
  <c r="AJ23" i="3"/>
  <c r="BD23" i="3"/>
  <c r="AB23" i="3"/>
  <c r="AU23" i="3"/>
  <c r="S23" i="3"/>
  <c r="AM23" i="3"/>
  <c r="K11" i="3"/>
  <c r="BH20" i="3"/>
  <c r="AR20" i="3"/>
  <c r="AB20" i="3"/>
  <c r="BG20" i="3"/>
  <c r="AQ20" i="3"/>
  <c r="AA20" i="3"/>
  <c r="BF20" i="3"/>
  <c r="AP20" i="3"/>
  <c r="Z20" i="3"/>
  <c r="BC19" i="3"/>
  <c r="BE23" i="3"/>
  <c r="AO23" i="3"/>
  <c r="Y23" i="3"/>
  <c r="V23" i="3"/>
  <c r="AQ23" i="3"/>
  <c r="BB19" i="3"/>
  <c r="AL19" i="3"/>
  <c r="V19" i="3"/>
  <c r="BE19" i="3"/>
  <c r="AO19" i="3"/>
  <c r="Y19" i="3"/>
  <c r="BH19" i="3"/>
  <c r="AR19" i="3"/>
  <c r="AB19" i="3"/>
  <c r="M20" i="3"/>
  <c r="AW27" i="3"/>
  <c r="AB27" i="3"/>
  <c r="BA27" i="3"/>
  <c r="AF27" i="3"/>
  <c r="BE27" i="3"/>
  <c r="AJ27" i="3"/>
  <c r="O27" i="3"/>
  <c r="AS27" i="3"/>
  <c r="X27" i="3"/>
  <c r="BB27" i="3"/>
  <c r="AL27" i="3"/>
  <c r="N30" i="3"/>
  <c r="AP32" i="3"/>
  <c r="AH30" i="3"/>
  <c r="AI32" i="3"/>
  <c r="W32" i="3"/>
  <c r="BG31" i="3"/>
  <c r="AQ31" i="3"/>
  <c r="AA31" i="3"/>
  <c r="BF31" i="3"/>
  <c r="AP31" i="3"/>
  <c r="Z31" i="3"/>
  <c r="BI31" i="3"/>
  <c r="AS31" i="3"/>
  <c r="AC31" i="3"/>
  <c r="M31" i="3"/>
  <c r="AG30" i="3"/>
  <c r="AZ30" i="3"/>
  <c r="T30" i="3"/>
  <c r="X31" i="3"/>
  <c r="AV31" i="3"/>
  <c r="AW18" i="3"/>
  <c r="AG18" i="3"/>
  <c r="AW20" i="3"/>
  <c r="BF23" i="3"/>
  <c r="AD23" i="3"/>
  <c r="AX23" i="3"/>
  <c r="T23" i="3"/>
  <c r="AN23" i="3"/>
  <c r="BH23" i="3"/>
  <c r="P25" i="3"/>
  <c r="AM30" i="3"/>
  <c r="W21" i="3"/>
  <c r="BC21" i="3"/>
  <c r="X25" i="3"/>
  <c r="BD25" i="3"/>
  <c r="N25" i="3"/>
  <c r="BJ25" i="3" s="1"/>
  <c r="AB33" i="3"/>
  <c r="L13" i="3"/>
  <c r="BH22" i="3"/>
  <c r="BG21" i="3"/>
  <c r="AE21" i="3"/>
  <c r="BH25" i="3"/>
  <c r="AF25" i="3"/>
  <c r="AR33" i="3"/>
  <c r="BH33" i="3"/>
  <c r="L15" i="3"/>
  <c r="BG22" i="3"/>
  <c r="AM21" i="3"/>
  <c r="AN25" i="3"/>
  <c r="AV25" i="3"/>
  <c r="T33" i="3"/>
  <c r="L11" i="3"/>
  <c r="AD11" i="3" s="1"/>
  <c r="AL26" i="3"/>
  <c r="O19" i="3"/>
  <c r="BL19" i="3" s="1"/>
  <c r="AK26" i="3"/>
  <c r="AA19" i="3"/>
  <c r="X26" i="3"/>
  <c r="AW32" i="3"/>
  <c r="AQ19" i="3"/>
  <c r="L16" i="3"/>
  <c r="L12" i="3"/>
  <c r="AJ32" i="3"/>
  <c r="AI19" i="3"/>
  <c r="AR22" i="3"/>
  <c r="AB22" i="3"/>
  <c r="AG32" i="3"/>
  <c r="T32" i="3"/>
  <c r="BC32" i="3"/>
  <c r="V32" i="3"/>
  <c r="Q32" i="3"/>
  <c r="AE32" i="3"/>
  <c r="AD32" i="3"/>
  <c r="AZ32" i="3"/>
  <c r="BF30" i="3"/>
  <c r="Z30" i="3"/>
  <c r="AP30" i="3"/>
  <c r="AD30" i="3"/>
  <c r="AL30" i="3"/>
  <c r="BI30" i="3"/>
  <c r="AC30" i="3"/>
  <c r="AT30" i="3"/>
  <c r="R30" i="3"/>
  <c r="BB30" i="3"/>
  <c r="BE30" i="3"/>
  <c r="AO30" i="3"/>
  <c r="Y30" i="3"/>
  <c r="BH30" i="3"/>
  <c r="AR30" i="3"/>
  <c r="AB30" i="3"/>
  <c r="BG30" i="3"/>
  <c r="AQ30" i="3"/>
  <c r="AA30" i="3"/>
  <c r="AS30" i="3"/>
  <c r="M30" i="3"/>
  <c r="AV30" i="3"/>
  <c r="AF30" i="3"/>
  <c r="P30" i="3"/>
  <c r="AU30" i="3"/>
  <c r="AE30" i="3"/>
  <c r="O30" i="3"/>
  <c r="R26" i="3"/>
  <c r="BG26" i="3"/>
  <c r="U26" i="3"/>
  <c r="AE26" i="3"/>
  <c r="AA26" i="3"/>
  <c r="BD26" i="3"/>
  <c r="AP26" i="3"/>
  <c r="BA26" i="3"/>
  <c r="AN26" i="3"/>
  <c r="BA24" i="3"/>
  <c r="W24" i="3"/>
  <c r="AK24" i="3"/>
  <c r="BF24" i="3"/>
  <c r="AX24" i="3"/>
  <c r="U24" i="3"/>
  <c r="BC24" i="3"/>
  <c r="AN24" i="3"/>
  <c r="AH24" i="3"/>
  <c r="X24" i="3"/>
  <c r="BD24" i="3"/>
  <c r="AQ22" i="3"/>
  <c r="BD22" i="3"/>
  <c r="AN22" i="3"/>
  <c r="X22" i="3"/>
  <c r="BC22" i="3"/>
  <c r="AM22" i="3"/>
  <c r="W22" i="3"/>
  <c r="AZ22" i="3"/>
  <c r="AJ22" i="3"/>
  <c r="T22" i="3"/>
  <c r="AY22" i="3"/>
  <c r="AI22" i="3"/>
  <c r="S22" i="3"/>
  <c r="AA22" i="3"/>
  <c r="AV22" i="3"/>
  <c r="AF22" i="3"/>
  <c r="P22" i="3"/>
  <c r="AU22" i="3"/>
  <c r="AE22" i="3"/>
  <c r="S19" i="3"/>
  <c r="BM19" i="3" s="1"/>
  <c r="AY19" i="3"/>
  <c r="AU19" i="3"/>
  <c r="BG19" i="3"/>
  <c r="V24" i="3"/>
  <c r="AL24" i="3"/>
  <c r="BB24" i="3"/>
  <c r="N24" i="3"/>
  <c r="AT24" i="3"/>
  <c r="AD24" i="3"/>
  <c r="AW24" i="3"/>
  <c r="AG24" i="3"/>
  <c r="Q24" i="3"/>
  <c r="AZ24" i="3"/>
  <c r="AJ24" i="3"/>
  <c r="T24" i="3"/>
  <c r="AY24" i="3"/>
  <c r="AI24" i="3"/>
  <c r="S24" i="3"/>
  <c r="AL32" i="3"/>
  <c r="Z24" i="3"/>
  <c r="BC26" i="3"/>
  <c r="W26" i="3"/>
  <c r="Z26" i="3"/>
  <c r="AD26" i="3"/>
  <c r="AY26" i="3"/>
  <c r="S26" i="3"/>
  <c r="AW26" i="3"/>
  <c r="AG26" i="3"/>
  <c r="Q26" i="3"/>
  <c r="AZ26" i="3"/>
  <c r="AJ26" i="3"/>
  <c r="T26" i="3"/>
  <c r="BI32" i="3"/>
  <c r="AS32" i="3"/>
  <c r="AC32" i="3"/>
  <c r="M32" i="3"/>
  <c r="AV32" i="3"/>
  <c r="AF32" i="3"/>
  <c r="P32" i="3"/>
  <c r="N22" i="3"/>
  <c r="V22" i="3"/>
  <c r="AD22" i="3"/>
  <c r="AL22" i="3"/>
  <c r="AT22" i="3"/>
  <c r="BB22" i="3"/>
  <c r="Q22" i="3"/>
  <c r="Y22" i="3"/>
  <c r="AG22" i="3"/>
  <c r="AO22" i="3"/>
  <c r="AW22" i="3"/>
  <c r="BE22" i="3"/>
  <c r="R22" i="3"/>
  <c r="Z22" i="3"/>
  <c r="AH22" i="3"/>
  <c r="AP22" i="3"/>
  <c r="AX22" i="3"/>
  <c r="BF22" i="3"/>
  <c r="AC22" i="3"/>
  <c r="BI22" i="3"/>
  <c r="AK22" i="3"/>
  <c r="BA22" i="3"/>
  <c r="M22" i="3"/>
  <c r="AS22" i="3"/>
  <c r="U22" i="3"/>
  <c r="R24" i="3"/>
  <c r="BI24" i="3"/>
  <c r="AS24" i="3"/>
  <c r="AC24" i="3"/>
  <c r="M24" i="3"/>
  <c r="AV24" i="3"/>
  <c r="AF24" i="3"/>
  <c r="P24" i="3"/>
  <c r="AU24" i="3"/>
  <c r="AE24" i="3"/>
  <c r="O24" i="3"/>
  <c r="AT32" i="3"/>
  <c r="AX26" i="3"/>
  <c r="AU26" i="3"/>
  <c r="O26" i="3"/>
  <c r="BB26" i="3"/>
  <c r="V26" i="3"/>
  <c r="AQ26" i="3"/>
  <c r="BI26" i="3"/>
  <c r="AS26" i="3"/>
  <c r="AC26" i="3"/>
  <c r="M26" i="3"/>
  <c r="AV26" i="3"/>
  <c r="AF26" i="3"/>
  <c r="P26" i="3"/>
  <c r="BE32" i="3"/>
  <c r="AO32" i="3"/>
  <c r="Y32" i="3"/>
  <c r="BH32" i="3"/>
  <c r="AR32" i="3"/>
  <c r="AB32" i="3"/>
  <c r="S32" i="3"/>
  <c r="BE24" i="3"/>
  <c r="AO24" i="3"/>
  <c r="Y24" i="3"/>
  <c r="BH24" i="3"/>
  <c r="AR24" i="3"/>
  <c r="AB24" i="3"/>
  <c r="BG24" i="3"/>
  <c r="AQ24" i="3"/>
  <c r="AA24" i="3"/>
  <c r="AP24" i="3"/>
  <c r="AH26" i="3"/>
  <c r="AM26" i="3"/>
  <c r="BF26" i="3"/>
  <c r="AT26" i="3"/>
  <c r="N26" i="3"/>
  <c r="AI26" i="3"/>
  <c r="BE26" i="3"/>
  <c r="AO26" i="3"/>
  <c r="Y26" i="3"/>
  <c r="BH26" i="3"/>
  <c r="AR26" i="3"/>
  <c r="BA32" i="3"/>
  <c r="AK32" i="3"/>
  <c r="U32" i="3"/>
  <c r="BD32" i="3"/>
  <c r="AN32" i="3"/>
  <c r="X32" i="3"/>
  <c r="L17" i="3"/>
  <c r="K17" i="3"/>
  <c r="K15" i="3"/>
  <c r="K14" i="3"/>
  <c r="K12" i="3"/>
  <c r="K10" i="3"/>
  <c r="L14" i="3"/>
  <c r="K16" i="3"/>
  <c r="W11" i="3"/>
  <c r="K13" i="3"/>
  <c r="L10" i="3"/>
  <c r="E3" i="3"/>
  <c r="F3" i="3"/>
  <c r="G3" i="3"/>
  <c r="H3" i="3"/>
  <c r="I3" i="3"/>
  <c r="J3" i="3"/>
  <c r="E4" i="3"/>
  <c r="F4" i="3"/>
  <c r="G4" i="3"/>
  <c r="H4" i="3"/>
  <c r="I4" i="3"/>
  <c r="J4" i="3"/>
  <c r="E5" i="3"/>
  <c r="F5" i="3"/>
  <c r="G5" i="3"/>
  <c r="H5" i="3"/>
  <c r="I5" i="3"/>
  <c r="J5" i="3"/>
  <c r="E6" i="3"/>
  <c r="F6" i="3"/>
  <c r="G6" i="3"/>
  <c r="H6" i="3"/>
  <c r="I6" i="3"/>
  <c r="J6" i="3"/>
  <c r="E7" i="3"/>
  <c r="F7" i="3"/>
  <c r="G7" i="3"/>
  <c r="H7" i="3"/>
  <c r="I7" i="3"/>
  <c r="J7" i="3"/>
  <c r="E8" i="3"/>
  <c r="F8" i="3"/>
  <c r="G8" i="3"/>
  <c r="H8" i="3"/>
  <c r="I8" i="3"/>
  <c r="J8" i="3"/>
  <c r="E9" i="3"/>
  <c r="F9" i="3"/>
  <c r="G9" i="3"/>
  <c r="H9" i="3"/>
  <c r="I9" i="3"/>
  <c r="J9" i="3"/>
  <c r="J2" i="3"/>
  <c r="I2" i="3"/>
  <c r="H2" i="3"/>
  <c r="G2" i="3"/>
  <c r="F2" i="3"/>
  <c r="E2" i="3"/>
  <c r="BK28" i="3" l="1"/>
  <c r="BK33" i="3"/>
  <c r="BK25" i="3"/>
  <c r="BK21" i="3"/>
  <c r="O15" i="3"/>
  <c r="BN19" i="3"/>
  <c r="BL21" i="3"/>
  <c r="R11" i="3"/>
  <c r="BJ28" i="3"/>
  <c r="BK29" i="3"/>
  <c r="BN21" i="3"/>
  <c r="BM29" i="3"/>
  <c r="BN29" i="3"/>
  <c r="BL18" i="3"/>
  <c r="BK18" i="3"/>
  <c r="BN33" i="3"/>
  <c r="X11" i="3"/>
  <c r="BN18" i="3"/>
  <c r="AK11" i="3"/>
  <c r="AQ12" i="3"/>
  <c r="BK20" i="3"/>
  <c r="AF12" i="3"/>
  <c r="BN20" i="3"/>
  <c r="AX11" i="3"/>
  <c r="BL29" i="3"/>
  <c r="BJ29" i="3"/>
  <c r="BM18" i="3"/>
  <c r="BD11" i="3"/>
  <c r="BC11" i="3"/>
  <c r="N11" i="3"/>
  <c r="BJ11" i="3" s="1"/>
  <c r="AJ11" i="3"/>
  <c r="U11" i="3"/>
  <c r="BA11" i="3"/>
  <c r="AM11" i="3"/>
  <c r="P11" i="3"/>
  <c r="AV11" i="3"/>
  <c r="BE11" i="3"/>
  <c r="AO11" i="3"/>
  <c r="Y11" i="3"/>
  <c r="BG11" i="3"/>
  <c r="AQ11" i="3"/>
  <c r="AA11" i="3"/>
  <c r="AR11" i="3"/>
  <c r="BF11" i="3"/>
  <c r="Z11" i="3"/>
  <c r="BJ21" i="3"/>
  <c r="BM20" i="3"/>
  <c r="BK23" i="3"/>
  <c r="AF11" i="3"/>
  <c r="AW11" i="3"/>
  <c r="AG11" i="3"/>
  <c r="Q11" i="3"/>
  <c r="AY11" i="3"/>
  <c r="AI11" i="3"/>
  <c r="S11" i="3"/>
  <c r="BM11" i="3" s="1"/>
  <c r="AT11" i="3"/>
  <c r="BH11" i="3"/>
  <c r="AB11" i="3"/>
  <c r="AP11" i="3"/>
  <c r="AN11" i="3"/>
  <c r="BI11" i="3"/>
  <c r="AS11" i="3"/>
  <c r="AC11" i="3"/>
  <c r="M11" i="3"/>
  <c r="BN11" i="3" s="1"/>
  <c r="AU11" i="3"/>
  <c r="AE11" i="3"/>
  <c r="O11" i="3"/>
  <c r="BL11" i="3" s="1"/>
  <c r="AZ11" i="3"/>
  <c r="T11" i="3"/>
  <c r="AH11" i="3"/>
  <c r="AC12" i="3"/>
  <c r="BN30" i="3"/>
  <c r="BJ23" i="3"/>
  <c r="BJ20" i="3"/>
  <c r="BJ18" i="3"/>
  <c r="BM28" i="3"/>
  <c r="BN28" i="3"/>
  <c r="AV17" i="3"/>
  <c r="BB12" i="3"/>
  <c r="BI12" i="3"/>
  <c r="AX12" i="3"/>
  <c r="BL28" i="3"/>
  <c r="AR12" i="3"/>
  <c r="AO12" i="3"/>
  <c r="BC12" i="3"/>
  <c r="W12" i="3"/>
  <c r="BK30" i="3"/>
  <c r="BM31" i="3"/>
  <c r="BJ31" i="3"/>
  <c r="BI15" i="3"/>
  <c r="N12" i="3"/>
  <c r="M12" i="3"/>
  <c r="M15" i="3"/>
  <c r="AT12" i="3"/>
  <c r="AJ12" i="3"/>
  <c r="AM12" i="3"/>
  <c r="BE12" i="3"/>
  <c r="Y12" i="3"/>
  <c r="BM33" i="3"/>
  <c r="AZ15" i="3"/>
  <c r="AN12" i="3"/>
  <c r="V12" i="3"/>
  <c r="BG12" i="3"/>
  <c r="AA12" i="3"/>
  <c r="AS12" i="3"/>
  <c r="Q12" i="3"/>
  <c r="BM21" i="3"/>
  <c r="BL33" i="3"/>
  <c r="BL23" i="3"/>
  <c r="BL31" i="3"/>
  <c r="U10" i="3"/>
  <c r="BJ33" i="3"/>
  <c r="BN31" i="3"/>
  <c r="X17" i="3"/>
  <c r="BN23" i="3"/>
  <c r="T17" i="3"/>
  <c r="AU15" i="3"/>
  <c r="BM27" i="3"/>
  <c r="BM23" i="3"/>
  <c r="BL20" i="3"/>
  <c r="Q14" i="3"/>
  <c r="AR15" i="3"/>
  <c r="BJ27" i="3"/>
  <c r="BN27" i="3"/>
  <c r="BL27" i="3"/>
  <c r="AS15" i="3"/>
  <c r="AE15" i="3"/>
  <c r="R12" i="3"/>
  <c r="BK31" i="3"/>
  <c r="AN15" i="3"/>
  <c r="AC15" i="3"/>
  <c r="P15" i="3"/>
  <c r="AV15" i="3"/>
  <c r="BE15" i="3"/>
  <c r="AO15" i="3"/>
  <c r="Y15" i="3"/>
  <c r="BG15" i="3"/>
  <c r="AQ15" i="3"/>
  <c r="AA15" i="3"/>
  <c r="AB15" i="3"/>
  <c r="BH15" i="3"/>
  <c r="BD12" i="3"/>
  <c r="X12" i="3"/>
  <c r="AL12" i="3"/>
  <c r="BH12" i="3"/>
  <c r="AB12" i="3"/>
  <c r="AY12" i="3"/>
  <c r="AI12" i="3"/>
  <c r="S12" i="3"/>
  <c r="BA12" i="3"/>
  <c r="AK12" i="3"/>
  <c r="U12" i="3"/>
  <c r="N15" i="3"/>
  <c r="BF15" i="3"/>
  <c r="AG17" i="3"/>
  <c r="AP15" i="3"/>
  <c r="L9" i="3"/>
  <c r="X15" i="3"/>
  <c r="BD15" i="3"/>
  <c r="BA15" i="3"/>
  <c r="AK15" i="3"/>
  <c r="U15" i="3"/>
  <c r="BC15" i="3"/>
  <c r="AM15" i="3"/>
  <c r="W15" i="3"/>
  <c r="AJ15" i="3"/>
  <c r="AV12" i="3"/>
  <c r="P12" i="3"/>
  <c r="AD12" i="3"/>
  <c r="AZ12" i="3"/>
  <c r="T12" i="3"/>
  <c r="AU12" i="3"/>
  <c r="AE12" i="3"/>
  <c r="O12" i="3"/>
  <c r="AW12" i="3"/>
  <c r="AG12" i="3"/>
  <c r="AT15" i="3"/>
  <c r="AX15" i="3"/>
  <c r="BK27" i="3"/>
  <c r="AF15" i="3"/>
  <c r="AW15" i="3"/>
  <c r="AG15" i="3"/>
  <c r="Q15" i="3"/>
  <c r="AY15" i="3"/>
  <c r="AI15" i="3"/>
  <c r="S15" i="3"/>
  <c r="Z15" i="3"/>
  <c r="AH15" i="3"/>
  <c r="R15" i="3"/>
  <c r="AO17" i="3"/>
  <c r="V17" i="3"/>
  <c r="BJ30" i="3"/>
  <c r="K7" i="3"/>
  <c r="K5" i="3"/>
  <c r="K3" i="3"/>
  <c r="AK17" i="3"/>
  <c r="O17" i="3"/>
  <c r="S17" i="3"/>
  <c r="Y17" i="3"/>
  <c r="BF17" i="3"/>
  <c r="BL32" i="3"/>
  <c r="L7" i="3"/>
  <c r="L5" i="3"/>
  <c r="L3" i="3"/>
  <c r="BE17" i="3"/>
  <c r="AS17" i="3"/>
  <c r="AQ17" i="3"/>
  <c r="BC17" i="3"/>
  <c r="AP17" i="3"/>
  <c r="BJ32" i="3"/>
  <c r="V11" i="3"/>
  <c r="AL11" i="3"/>
  <c r="AU17" i="3"/>
  <c r="AN17" i="3"/>
  <c r="AF17" i="3"/>
  <c r="AW17" i="3"/>
  <c r="Z17" i="3"/>
  <c r="BB11" i="3"/>
  <c r="BL22" i="3"/>
  <c r="BM32" i="3"/>
  <c r="BM30" i="3"/>
  <c r="BL30" i="3"/>
  <c r="BL26" i="3"/>
  <c r="BM26" i="3"/>
  <c r="BJ26" i="3"/>
  <c r="BM24" i="3"/>
  <c r="BJ24" i="3"/>
  <c r="BL24" i="3"/>
  <c r="BJ22" i="3"/>
  <c r="BM22" i="3"/>
  <c r="BK26" i="3"/>
  <c r="BN26" i="3"/>
  <c r="BK22" i="3"/>
  <c r="BN22" i="3"/>
  <c r="BK24" i="3"/>
  <c r="BN24" i="3"/>
  <c r="BN32" i="3"/>
  <c r="BK32" i="3"/>
  <c r="BB17" i="3"/>
  <c r="AL17" i="3"/>
  <c r="AA17" i="3"/>
  <c r="AJ17" i="3"/>
  <c r="BI17" i="3"/>
  <c r="AI17" i="3"/>
  <c r="M17" i="3"/>
  <c r="U17" i="3"/>
  <c r="BD17" i="3"/>
  <c r="AR17" i="3"/>
  <c r="W17" i="3"/>
  <c r="AX17" i="3"/>
  <c r="AH17" i="3"/>
  <c r="R17" i="3"/>
  <c r="BG17" i="3"/>
  <c r="P17" i="3"/>
  <c r="AE17" i="3"/>
  <c r="AY17" i="3"/>
  <c r="AC17" i="3"/>
  <c r="BA17" i="3"/>
  <c r="AZ17" i="3"/>
  <c r="BH17" i="3"/>
  <c r="AM17" i="3"/>
  <c r="Q17" i="3"/>
  <c r="AT17" i="3"/>
  <c r="AD17" i="3"/>
  <c r="N17" i="3"/>
  <c r="AB17" i="3"/>
  <c r="T15" i="3"/>
  <c r="BB15" i="3"/>
  <c r="V15" i="3"/>
  <c r="AD15" i="3"/>
  <c r="AL15" i="3"/>
  <c r="Z14" i="3"/>
  <c r="Z12" i="3"/>
  <c r="AH12" i="3"/>
  <c r="BF12" i="3"/>
  <c r="AP12" i="3"/>
  <c r="V10" i="3"/>
  <c r="BH10" i="3"/>
  <c r="AR10" i="3"/>
  <c r="AB10" i="3"/>
  <c r="BG10" i="3"/>
  <c r="AQ10" i="3"/>
  <c r="AA10" i="3"/>
  <c r="BI10" i="3"/>
  <c r="AS10" i="3"/>
  <c r="AC10" i="3"/>
  <c r="M10" i="3"/>
  <c r="P16" i="3"/>
  <c r="T16" i="3"/>
  <c r="X16" i="3"/>
  <c r="AB16" i="3"/>
  <c r="AF16" i="3"/>
  <c r="AJ16" i="3"/>
  <c r="AN16" i="3"/>
  <c r="AR16" i="3"/>
  <c r="AV16" i="3"/>
  <c r="AZ16" i="3"/>
  <c r="BD16" i="3"/>
  <c r="BH16" i="3"/>
  <c r="M16" i="3"/>
  <c r="Q16" i="3"/>
  <c r="U16" i="3"/>
  <c r="Y16" i="3"/>
  <c r="AC16" i="3"/>
  <c r="AG16" i="3"/>
  <c r="AK16" i="3"/>
  <c r="AO16" i="3"/>
  <c r="AS16" i="3"/>
  <c r="S16" i="3"/>
  <c r="AA16" i="3"/>
  <c r="AI16" i="3"/>
  <c r="AQ16" i="3"/>
  <c r="AX16" i="3"/>
  <c r="BC16" i="3"/>
  <c r="BI16" i="3"/>
  <c r="O16" i="3"/>
  <c r="W16" i="3"/>
  <c r="AM16" i="3"/>
  <c r="BA16" i="3"/>
  <c r="N16" i="3"/>
  <c r="V16" i="3"/>
  <c r="AD16" i="3"/>
  <c r="AL16" i="3"/>
  <c r="AT16" i="3"/>
  <c r="AY16" i="3"/>
  <c r="BE16" i="3"/>
  <c r="AE16" i="3"/>
  <c r="AU16" i="3"/>
  <c r="BF16" i="3"/>
  <c r="R16" i="3"/>
  <c r="Z16" i="3"/>
  <c r="AH16" i="3"/>
  <c r="AP16" i="3"/>
  <c r="AW16" i="3"/>
  <c r="BB16" i="3"/>
  <c r="BG16" i="3"/>
  <c r="BF14" i="3"/>
  <c r="BD14" i="3"/>
  <c r="X14" i="3"/>
  <c r="AL14" i="3"/>
  <c r="BH14" i="3"/>
  <c r="AB14" i="3"/>
  <c r="AY14" i="3"/>
  <c r="AI14" i="3"/>
  <c r="S14" i="3"/>
  <c r="BA14" i="3"/>
  <c r="AK14" i="3"/>
  <c r="U14" i="3"/>
  <c r="AL10" i="3"/>
  <c r="O13" i="3"/>
  <c r="S13" i="3"/>
  <c r="W13" i="3"/>
  <c r="AA13" i="3"/>
  <c r="AE13" i="3"/>
  <c r="AI13" i="3"/>
  <c r="AM13" i="3"/>
  <c r="AQ13" i="3"/>
  <c r="AU13" i="3"/>
  <c r="AY13" i="3"/>
  <c r="BC13" i="3"/>
  <c r="BG13" i="3"/>
  <c r="M13" i="3"/>
  <c r="Q13" i="3"/>
  <c r="U13" i="3"/>
  <c r="Y13" i="3"/>
  <c r="AC13" i="3"/>
  <c r="AG13" i="3"/>
  <c r="AK13" i="3"/>
  <c r="AO13" i="3"/>
  <c r="AS13" i="3"/>
  <c r="AW13" i="3"/>
  <c r="BA13" i="3"/>
  <c r="BE13" i="3"/>
  <c r="BI13" i="3"/>
  <c r="P13" i="3"/>
  <c r="X13" i="3"/>
  <c r="AF13" i="3"/>
  <c r="AN13" i="3"/>
  <c r="AV13" i="3"/>
  <c r="BD13" i="3"/>
  <c r="Z13" i="3"/>
  <c r="AP13" i="3"/>
  <c r="BF13" i="3"/>
  <c r="R13" i="3"/>
  <c r="AH13" i="3"/>
  <c r="AX13" i="3"/>
  <c r="T13" i="3"/>
  <c r="AB13" i="3"/>
  <c r="AJ13" i="3"/>
  <c r="AR13" i="3"/>
  <c r="AZ13" i="3"/>
  <c r="BH13" i="3"/>
  <c r="AD13" i="3"/>
  <c r="AL13" i="3"/>
  <c r="N13" i="3"/>
  <c r="AT13" i="3"/>
  <c r="V13" i="3"/>
  <c r="BB13" i="3"/>
  <c r="BD10" i="3"/>
  <c r="AN10" i="3"/>
  <c r="X10" i="3"/>
  <c r="BC10" i="3"/>
  <c r="AM10" i="3"/>
  <c r="W10" i="3"/>
  <c r="BE10" i="3"/>
  <c r="AO10" i="3"/>
  <c r="Y10" i="3"/>
  <c r="BK11" i="3"/>
  <c r="AH14" i="3"/>
  <c r="AV14" i="3"/>
  <c r="P14" i="3"/>
  <c r="AD14" i="3"/>
  <c r="AZ14" i="3"/>
  <c r="T14" i="3"/>
  <c r="AU14" i="3"/>
  <c r="AE14" i="3"/>
  <c r="O14" i="3"/>
  <c r="AW14" i="3"/>
  <c r="AG14" i="3"/>
  <c r="BB10" i="3"/>
  <c r="AZ10" i="3"/>
  <c r="AJ10" i="3"/>
  <c r="T10" i="3"/>
  <c r="AY10" i="3"/>
  <c r="AI10" i="3"/>
  <c r="S10" i="3"/>
  <c r="BA10" i="3"/>
  <c r="AK10" i="3"/>
  <c r="AP14" i="3"/>
  <c r="R14" i="3"/>
  <c r="AX14" i="3"/>
  <c r="AN14" i="3"/>
  <c r="BB14" i="3"/>
  <c r="V14" i="3"/>
  <c r="AR14" i="3"/>
  <c r="BG14" i="3"/>
  <c r="AQ14" i="3"/>
  <c r="AA14" i="3"/>
  <c r="BI14" i="3"/>
  <c r="AS14" i="3"/>
  <c r="AC14" i="3"/>
  <c r="M14" i="3"/>
  <c r="Z10" i="3"/>
  <c r="AP10" i="3"/>
  <c r="BF10" i="3"/>
  <c r="N10" i="3"/>
  <c r="AD10" i="3"/>
  <c r="AT10" i="3"/>
  <c r="AX10" i="3"/>
  <c r="R10" i="3"/>
  <c r="AH10" i="3"/>
  <c r="AV10" i="3"/>
  <c r="AF10" i="3"/>
  <c r="P10" i="3"/>
  <c r="AU10" i="3"/>
  <c r="AE10" i="3"/>
  <c r="O10" i="3"/>
  <c r="AW10" i="3"/>
  <c r="AG10" i="3"/>
  <c r="Q10" i="3"/>
  <c r="AF14" i="3"/>
  <c r="AT14" i="3"/>
  <c r="N14" i="3"/>
  <c r="AJ14" i="3"/>
  <c r="BC14" i="3"/>
  <c r="AM14" i="3"/>
  <c r="W14" i="3"/>
  <c r="BE14" i="3"/>
  <c r="AO14" i="3"/>
  <c r="Y14" i="3"/>
  <c r="K9" i="3"/>
  <c r="U9" i="3" s="1"/>
  <c r="L8" i="3"/>
  <c r="K8" i="3"/>
  <c r="L6" i="3"/>
  <c r="K6" i="3"/>
  <c r="L4" i="3"/>
  <c r="K4" i="3"/>
  <c r="AG7" i="3"/>
  <c r="AT7" i="3"/>
  <c r="AM5" i="3"/>
  <c r="AB3" i="3" l="1"/>
  <c r="AJ7" i="3"/>
  <c r="BK12" i="3"/>
  <c r="BD5" i="3"/>
  <c r="AW3" i="3"/>
  <c r="AE9" i="3"/>
  <c r="AL6" i="3"/>
  <c r="O3" i="3"/>
  <c r="Q9" i="3"/>
  <c r="AB5" i="3"/>
  <c r="M6" i="3"/>
  <c r="T4" i="3"/>
  <c r="Y5" i="3"/>
  <c r="AT6" i="3"/>
  <c r="AP7" i="3"/>
  <c r="W5" i="3"/>
  <c r="AJ5" i="3"/>
  <c r="V5" i="3"/>
  <c r="AE7" i="3"/>
  <c r="N7" i="3"/>
  <c r="AB9" i="3"/>
  <c r="AR7" i="3"/>
  <c r="AF7" i="3"/>
  <c r="BG7" i="3"/>
  <c r="AC7" i="3"/>
  <c r="BE5" i="3"/>
  <c r="AA7" i="3"/>
  <c r="BI7" i="3"/>
  <c r="BH9" i="3"/>
  <c r="AL9" i="3"/>
  <c r="AN7" i="3"/>
  <c r="AW9" i="3"/>
  <c r="BL15" i="3"/>
  <c r="AF9" i="3"/>
  <c r="AN6" i="3"/>
  <c r="P9" i="3"/>
  <c r="BB5" i="3"/>
  <c r="AO5" i="3"/>
  <c r="AU7" i="3"/>
  <c r="O7" i="3"/>
  <c r="AD7" i="3"/>
  <c r="AW7" i="3"/>
  <c r="Q7" i="3"/>
  <c r="AR9" i="3"/>
  <c r="BA6" i="3"/>
  <c r="AU6" i="3"/>
  <c r="BH7" i="3"/>
  <c r="AP9" i="3"/>
  <c r="BG9" i="3"/>
  <c r="AA9" i="3"/>
  <c r="AS9" i="3"/>
  <c r="M9" i="3"/>
  <c r="X7" i="3"/>
  <c r="BC5" i="3"/>
  <c r="AL5" i="3"/>
  <c r="AQ7" i="3"/>
  <c r="BF7" i="3"/>
  <c r="Z7" i="3"/>
  <c r="AS7" i="3"/>
  <c r="M7" i="3"/>
  <c r="AV9" i="3"/>
  <c r="AS6" i="3"/>
  <c r="W6" i="3"/>
  <c r="V9" i="3"/>
  <c r="BB9" i="3"/>
  <c r="AU9" i="3"/>
  <c r="O9" i="3"/>
  <c r="AG9" i="3"/>
  <c r="AV7" i="3"/>
  <c r="T7" i="3"/>
  <c r="Z9" i="3"/>
  <c r="BF9" i="3"/>
  <c r="AQ9" i="3"/>
  <c r="BI9" i="3"/>
  <c r="AC9" i="3"/>
  <c r="AQ8" i="3"/>
  <c r="AR5" i="3"/>
  <c r="BN17" i="3"/>
  <c r="AZ5" i="3"/>
  <c r="BD3" i="3"/>
  <c r="BN15" i="3"/>
  <c r="BN12" i="3"/>
  <c r="AT3" i="3"/>
  <c r="AY5" i="3"/>
  <c r="AX5" i="3"/>
  <c r="R5" i="3"/>
  <c r="AV5" i="3"/>
  <c r="S5" i="3"/>
  <c r="AN5" i="3"/>
  <c r="T5" i="3"/>
  <c r="AU3" i="3"/>
  <c r="Q3" i="3"/>
  <c r="AE5" i="3"/>
  <c r="AT5" i="3"/>
  <c r="AW5" i="3"/>
  <c r="Q5" i="3"/>
  <c r="BC7" i="3"/>
  <c r="W7" i="3"/>
  <c r="BB7" i="3"/>
  <c r="AL7" i="3"/>
  <c r="BE7" i="3"/>
  <c r="AO7" i="3"/>
  <c r="Y7" i="3"/>
  <c r="T9" i="3"/>
  <c r="AJ9" i="3"/>
  <c r="AZ9" i="3"/>
  <c r="O6" i="3"/>
  <c r="N9" i="3"/>
  <c r="AX6" i="3"/>
  <c r="Y9" i="3"/>
  <c r="X5" i="3"/>
  <c r="BK17" i="3"/>
  <c r="BJ12" i="3"/>
  <c r="AG3" i="3"/>
  <c r="AI5" i="3"/>
  <c r="AH5" i="3"/>
  <c r="BA5" i="3"/>
  <c r="AK5" i="3"/>
  <c r="U5" i="3"/>
  <c r="AN3" i="3"/>
  <c r="AD3" i="3"/>
  <c r="AU5" i="3"/>
  <c r="O5" i="3"/>
  <c r="AD5" i="3"/>
  <c r="N5" i="3"/>
  <c r="AG5" i="3"/>
  <c r="AM7" i="3"/>
  <c r="V7" i="3"/>
  <c r="AK6" i="3"/>
  <c r="AF6" i="3"/>
  <c r="BH5" i="3"/>
  <c r="AD9" i="3"/>
  <c r="AT9" i="3"/>
  <c r="BC9" i="3"/>
  <c r="AM9" i="3"/>
  <c r="W9" i="3"/>
  <c r="BE9" i="3"/>
  <c r="AO9" i="3"/>
  <c r="AF3" i="3"/>
  <c r="P7" i="3"/>
  <c r="AZ7" i="3"/>
  <c r="AF5" i="3"/>
  <c r="AE3" i="3"/>
  <c r="N3" i="3"/>
  <c r="BG5" i="3"/>
  <c r="AQ5" i="3"/>
  <c r="AA5" i="3"/>
  <c r="BF5" i="3"/>
  <c r="AP5" i="3"/>
  <c r="Z5" i="3"/>
  <c r="BI5" i="3"/>
  <c r="AS5" i="3"/>
  <c r="AC5" i="3"/>
  <c r="M5" i="3"/>
  <c r="AY7" i="3"/>
  <c r="AI7" i="3"/>
  <c r="S7" i="3"/>
  <c r="AX7" i="3"/>
  <c r="AH7" i="3"/>
  <c r="R7" i="3"/>
  <c r="BA7" i="3"/>
  <c r="AK7" i="3"/>
  <c r="U7" i="3"/>
  <c r="X9" i="3"/>
  <c r="AN9" i="3"/>
  <c r="BD9" i="3"/>
  <c r="BI6" i="3"/>
  <c r="U6" i="3"/>
  <c r="BC6" i="3"/>
  <c r="R9" i="3"/>
  <c r="AH9" i="3"/>
  <c r="AX9" i="3"/>
  <c r="X3" i="3"/>
  <c r="AY9" i="3"/>
  <c r="AI9" i="3"/>
  <c r="S9" i="3"/>
  <c r="BA9" i="3"/>
  <c r="AK9" i="3"/>
  <c r="BD7" i="3"/>
  <c r="P5" i="3"/>
  <c r="AP4" i="3"/>
  <c r="BB8" i="3"/>
  <c r="BK15" i="3"/>
  <c r="T3" i="3"/>
  <c r="AG4" i="3"/>
  <c r="AD6" i="3"/>
  <c r="BD8" i="3"/>
  <c r="AI4" i="3"/>
  <c r="BD6" i="3"/>
  <c r="X6" i="3"/>
  <c r="AM6" i="3"/>
  <c r="BF6" i="3"/>
  <c r="AC6" i="3"/>
  <c r="AV6" i="3"/>
  <c r="P6" i="3"/>
  <c r="AE6" i="3"/>
  <c r="BE8" i="3"/>
  <c r="AZ4" i="3"/>
  <c r="Y8" i="3"/>
  <c r="AA3" i="3"/>
  <c r="Z3" i="3"/>
  <c r="BE4" i="3"/>
  <c r="Z8" i="3"/>
  <c r="BF8" i="3"/>
  <c r="AQ3" i="3"/>
  <c r="AP3" i="3"/>
  <c r="AS3" i="3"/>
  <c r="M3" i="3"/>
  <c r="BG4" i="3"/>
  <c r="P3" i="3"/>
  <c r="AZ3" i="3"/>
  <c r="BC3" i="3"/>
  <c r="AM3" i="3"/>
  <c r="W3" i="3"/>
  <c r="BB3" i="3"/>
  <c r="AL3" i="3"/>
  <c r="V3" i="3"/>
  <c r="BE3" i="3"/>
  <c r="AO3" i="3"/>
  <c r="Y3" i="3"/>
  <c r="AL4" i="3"/>
  <c r="X8" i="3"/>
  <c r="AW4" i="3"/>
  <c r="Q4" i="3"/>
  <c r="AJ4" i="3"/>
  <c r="AY4" i="3"/>
  <c r="S4" i="3"/>
  <c r="AO8" i="3"/>
  <c r="BG8" i="3"/>
  <c r="AA8" i="3"/>
  <c r="AJ8" i="3"/>
  <c r="AL8" i="3"/>
  <c r="BH3" i="3"/>
  <c r="AJ3" i="3"/>
  <c r="BG3" i="3"/>
  <c r="BF3" i="3"/>
  <c r="BI3" i="3"/>
  <c r="AC3" i="3"/>
  <c r="Y4" i="3"/>
  <c r="AR4" i="3"/>
  <c r="AA4" i="3"/>
  <c r="AW8" i="3"/>
  <c r="Q8" i="3"/>
  <c r="AI8" i="3"/>
  <c r="V8" i="3"/>
  <c r="AY3" i="3"/>
  <c r="AI3" i="3"/>
  <c r="S3" i="3"/>
  <c r="AX3" i="3"/>
  <c r="AH3" i="3"/>
  <c r="R3" i="3"/>
  <c r="BA3" i="3"/>
  <c r="AK3" i="3"/>
  <c r="U3" i="3"/>
  <c r="AN8" i="3"/>
  <c r="AO4" i="3"/>
  <c r="BH4" i="3"/>
  <c r="AB4" i="3"/>
  <c r="AQ4" i="3"/>
  <c r="AG8" i="3"/>
  <c r="AY8" i="3"/>
  <c r="S8" i="3"/>
  <c r="AZ8" i="3"/>
  <c r="AV3" i="3"/>
  <c r="AR3" i="3"/>
  <c r="AD4" i="3"/>
  <c r="AT4" i="3"/>
  <c r="R6" i="3"/>
  <c r="V4" i="3"/>
  <c r="V6" i="3"/>
  <c r="P8" i="3"/>
  <c r="AV8" i="3"/>
  <c r="BA4" i="3"/>
  <c r="AK4" i="3"/>
  <c r="U4" i="3"/>
  <c r="BD4" i="3"/>
  <c r="AN4" i="3"/>
  <c r="X4" i="3"/>
  <c r="BC4" i="3"/>
  <c r="AM4" i="3"/>
  <c r="W4" i="3"/>
  <c r="BF4" i="3"/>
  <c r="AW6" i="3"/>
  <c r="AG6" i="3"/>
  <c r="Q6" i="3"/>
  <c r="AZ6" i="3"/>
  <c r="AJ6" i="3"/>
  <c r="T6" i="3"/>
  <c r="AY6" i="3"/>
  <c r="AI6" i="3"/>
  <c r="S6" i="3"/>
  <c r="BI8" i="3"/>
  <c r="AS8" i="3"/>
  <c r="AC8" i="3"/>
  <c r="M8" i="3"/>
  <c r="AU8" i="3"/>
  <c r="AE8" i="3"/>
  <c r="O8" i="3"/>
  <c r="AR8" i="3"/>
  <c r="AH6" i="3"/>
  <c r="AD8" i="3"/>
  <c r="N6" i="3"/>
  <c r="BB4" i="3"/>
  <c r="BB6" i="3"/>
  <c r="AF8" i="3"/>
  <c r="BI4" i="3"/>
  <c r="AS4" i="3"/>
  <c r="AC4" i="3"/>
  <c r="M4" i="3"/>
  <c r="AV4" i="3"/>
  <c r="AF4" i="3"/>
  <c r="P4" i="3"/>
  <c r="AU4" i="3"/>
  <c r="AE4" i="3"/>
  <c r="O4" i="3"/>
  <c r="BE6" i="3"/>
  <c r="AO6" i="3"/>
  <c r="Y6" i="3"/>
  <c r="BH6" i="3"/>
  <c r="AR6" i="3"/>
  <c r="AB6" i="3"/>
  <c r="BG6" i="3"/>
  <c r="AQ6" i="3"/>
  <c r="AA6" i="3"/>
  <c r="AP6" i="3"/>
  <c r="BA8" i="3"/>
  <c r="AK8" i="3"/>
  <c r="U8" i="3"/>
  <c r="BC8" i="3"/>
  <c r="AM8" i="3"/>
  <c r="W8" i="3"/>
  <c r="AB8" i="3"/>
  <c r="BH8" i="3"/>
  <c r="N8" i="3"/>
  <c r="AT8" i="3"/>
  <c r="T8" i="3"/>
  <c r="Z4" i="3"/>
  <c r="AP8" i="3"/>
  <c r="BJ15" i="3"/>
  <c r="BL17" i="3"/>
  <c r="AH8" i="3"/>
  <c r="R8" i="3"/>
  <c r="BL12" i="3"/>
  <c r="AX8" i="3"/>
  <c r="BM16" i="3"/>
  <c r="BM12" i="3"/>
  <c r="BJ17" i="3"/>
  <c r="BM17" i="3"/>
  <c r="AB7" i="3"/>
  <c r="BL16" i="3"/>
  <c r="BJ16" i="3"/>
  <c r="BM15" i="3"/>
  <c r="BJ14" i="3"/>
  <c r="BM14" i="3"/>
  <c r="BL14" i="3"/>
  <c r="BJ13" i="3"/>
  <c r="BM13" i="3"/>
  <c r="BL13" i="3"/>
  <c r="BL10" i="3"/>
  <c r="BJ10" i="3"/>
  <c r="BM10" i="3"/>
  <c r="BN16" i="3"/>
  <c r="BK16" i="3"/>
  <c r="BK10" i="3"/>
  <c r="BN10" i="3"/>
  <c r="BK13" i="3"/>
  <c r="BN13" i="3"/>
  <c r="BK14" i="3"/>
  <c r="BN14" i="3"/>
  <c r="Z6" i="3"/>
  <c r="N4" i="3"/>
  <c r="R4" i="3"/>
  <c r="AH4" i="3"/>
  <c r="AX4" i="3"/>
  <c r="BK6" i="3" l="1"/>
  <c r="BJ8" i="3"/>
  <c r="BK4" i="3"/>
  <c r="BN5" i="3"/>
  <c r="BN7" i="3"/>
  <c r="BN6" i="3"/>
  <c r="BK7" i="3"/>
  <c r="BN9" i="3"/>
  <c r="BL7" i="3"/>
  <c r="BK9" i="3"/>
  <c r="BN4" i="3"/>
  <c r="BL8" i="3"/>
  <c r="BL6" i="3"/>
  <c r="BM8" i="3"/>
  <c r="BM3" i="3"/>
  <c r="BJ3" i="3"/>
  <c r="BN3" i="3"/>
  <c r="BL9" i="3"/>
  <c r="BK5" i="3"/>
  <c r="BM9" i="3"/>
  <c r="BM7" i="3"/>
  <c r="BM5" i="3"/>
  <c r="BL5" i="3"/>
  <c r="BJ7" i="3"/>
  <c r="BK3" i="3"/>
  <c r="BJ9" i="3"/>
  <c r="BL3" i="3"/>
  <c r="BJ6" i="3"/>
  <c r="BJ5" i="3"/>
  <c r="BK8" i="3"/>
  <c r="BM6" i="3"/>
  <c r="BN8" i="3"/>
  <c r="BM4" i="3"/>
  <c r="BL4" i="3"/>
  <c r="BJ4" i="3"/>
  <c r="K2" i="3"/>
  <c r="L2" i="3"/>
  <c r="BI2" i="3" l="1"/>
  <c r="T2" i="3"/>
  <c r="X2" i="3"/>
  <c r="AB2" i="3"/>
  <c r="AF2" i="3"/>
  <c r="AJ2" i="3"/>
  <c r="AN2" i="3"/>
  <c r="AR2" i="3"/>
  <c r="AV2" i="3"/>
  <c r="AZ2" i="3"/>
  <c r="BD2" i="3"/>
  <c r="BH2" i="3"/>
  <c r="S2" i="3"/>
  <c r="O2" i="3"/>
  <c r="R2" i="3"/>
  <c r="W2" i="3"/>
  <c r="AA2" i="3"/>
  <c r="AE2" i="3"/>
  <c r="AI2" i="3"/>
  <c r="AM2" i="3"/>
  <c r="AQ2" i="3"/>
  <c r="AU2" i="3"/>
  <c r="AY2" i="3"/>
  <c r="BC2" i="3"/>
  <c r="BG2" i="3"/>
  <c r="Q2" i="3"/>
  <c r="V2" i="3"/>
  <c r="Z2" i="3"/>
  <c r="AD2" i="3"/>
  <c r="AH2" i="3"/>
  <c r="AL2" i="3"/>
  <c r="AP2" i="3"/>
  <c r="AT2" i="3"/>
  <c r="AX2" i="3"/>
  <c r="BB2" i="3"/>
  <c r="BF2" i="3"/>
  <c r="M2" i="3"/>
  <c r="N2" i="3"/>
  <c r="P2" i="3"/>
  <c r="U2" i="3"/>
  <c r="Y2" i="3"/>
  <c r="AC2" i="3"/>
  <c r="AG2" i="3"/>
  <c r="AK2" i="3"/>
  <c r="AO2" i="3"/>
  <c r="AS2" i="3"/>
  <c r="AW2" i="3"/>
  <c r="BA2" i="3"/>
  <c r="BE2" i="3"/>
  <c r="BL2" i="3" l="1"/>
  <c r="BN2" i="3"/>
  <c r="BK2" i="3"/>
  <c r="BJ2" i="3"/>
  <c r="BM2" i="3"/>
</calcChain>
</file>

<file path=xl/sharedStrings.xml><?xml version="1.0" encoding="utf-8"?>
<sst xmlns="http://schemas.openxmlformats.org/spreadsheetml/2006/main" count="3180" uniqueCount="795">
  <si>
    <t>Div</t>
  </si>
  <si>
    <t>HomeTeam</t>
  </si>
  <si>
    <t>AwayTeam</t>
  </si>
  <si>
    <t>avg_HG</t>
  </si>
  <si>
    <t>home_as</t>
  </si>
  <si>
    <t>away_ds</t>
  </si>
  <si>
    <t>avg_AG</t>
  </si>
  <si>
    <t>home_ds</t>
  </si>
  <si>
    <t>xGH</t>
  </si>
  <si>
    <t>xGA</t>
  </si>
  <si>
    <t>B1</t>
  </si>
  <si>
    <t>Eupen</t>
  </si>
  <si>
    <t>Anderlecht</t>
  </si>
  <si>
    <t>D1</t>
  </si>
  <si>
    <t>Union Berlin</t>
  </si>
  <si>
    <t>Leverkusen</t>
  </si>
  <si>
    <t>D2</t>
  </si>
  <si>
    <t>Greuther Furth</t>
  </si>
  <si>
    <t>Paderborn</t>
  </si>
  <si>
    <t>F1</t>
  </si>
  <si>
    <t>Montpellier</t>
  </si>
  <si>
    <t>Monaco</t>
  </si>
  <si>
    <t>I1</t>
  </si>
  <si>
    <t>Lazio</t>
  </si>
  <si>
    <t>Roma</t>
  </si>
  <si>
    <t>I2</t>
  </si>
  <si>
    <t>Vicenza</t>
  </si>
  <si>
    <t>Frosinone</t>
  </si>
  <si>
    <t>P1</t>
  </si>
  <si>
    <t>Sp Lisbon</t>
  </si>
  <si>
    <t>Porto</t>
  </si>
  <si>
    <t>Benfica</t>
  </si>
  <si>
    <t>SC1</t>
  </si>
  <si>
    <t>Morton</t>
  </si>
  <si>
    <t>Dunfermline</t>
  </si>
  <si>
    <t>T1</t>
  </si>
  <si>
    <t>Karagumruk</t>
  </si>
  <si>
    <t>Oostende</t>
  </si>
  <si>
    <t>Kortrijk</t>
  </si>
  <si>
    <t>Genk</t>
  </si>
  <si>
    <t>Waregem</t>
  </si>
  <si>
    <t>Charleroi</t>
  </si>
  <si>
    <t>Mechelen</t>
  </si>
  <si>
    <t>Dortmund</t>
  </si>
  <si>
    <t>Mainz</t>
  </si>
  <si>
    <t>FC Koln</t>
  </si>
  <si>
    <t>Hertha</t>
  </si>
  <si>
    <t>Hoffenheim</t>
  </si>
  <si>
    <t>Bielefeld</t>
  </si>
  <si>
    <t>Werder Bremen</t>
  </si>
  <si>
    <t>Augsburg</t>
  </si>
  <si>
    <t>Wolfsburg</t>
  </si>
  <si>
    <t>RB Leipzig</t>
  </si>
  <si>
    <t>Stuttgart</t>
  </si>
  <si>
    <t>Mgladbach</t>
  </si>
  <si>
    <t>Bochum</t>
  </si>
  <si>
    <t>Nurnberg</t>
  </si>
  <si>
    <t>Erzgebirge Aue</t>
  </si>
  <si>
    <t>Fortuna Dusseldorf</t>
  </si>
  <si>
    <t>Hannover</t>
  </si>
  <si>
    <t>St Pauli</t>
  </si>
  <si>
    <t>E0</t>
  </si>
  <si>
    <t>Wolves</t>
  </si>
  <si>
    <t>West Brom</t>
  </si>
  <si>
    <t>Leeds</t>
  </si>
  <si>
    <t>Brighton</t>
  </si>
  <si>
    <t>West Ham</t>
  </si>
  <si>
    <t>Burnley</t>
  </si>
  <si>
    <t>Fulham</t>
  </si>
  <si>
    <t>Chelsea</t>
  </si>
  <si>
    <t>Leicester</t>
  </si>
  <si>
    <t>Southampton</t>
  </si>
  <si>
    <t>E1</t>
  </si>
  <si>
    <t>Middlesbrough</t>
  </si>
  <si>
    <t>Birmingham</t>
  </si>
  <si>
    <t>Blackburn</t>
  </si>
  <si>
    <t>Stoke</t>
  </si>
  <si>
    <t>Bournemouth</t>
  </si>
  <si>
    <t>Luton</t>
  </si>
  <si>
    <t>Bristol City</t>
  </si>
  <si>
    <t>Preston</t>
  </si>
  <si>
    <t>Cardiff</t>
  </si>
  <si>
    <t>Norwich</t>
  </si>
  <si>
    <t>Derby</t>
  </si>
  <si>
    <t>Rotherham</t>
  </si>
  <si>
    <t>Nottm Forest</t>
  </si>
  <si>
    <t>Millwall</t>
  </si>
  <si>
    <t>Watford</t>
  </si>
  <si>
    <t>Huddersfield</t>
  </si>
  <si>
    <t>Barnsley</t>
  </si>
  <si>
    <t>Swansea</t>
  </si>
  <si>
    <t>E2</t>
  </si>
  <si>
    <t>AFC Wimbledon</t>
  </si>
  <si>
    <t>Sunderland</t>
  </si>
  <si>
    <t>Accrington</t>
  </si>
  <si>
    <t>Gillingham</t>
  </si>
  <si>
    <t>Bristol Rvs</t>
  </si>
  <si>
    <t>Charlton</t>
  </si>
  <si>
    <t>Burton</t>
  </si>
  <si>
    <t>Ipswich</t>
  </si>
  <si>
    <t>Fleetwood Town</t>
  </si>
  <si>
    <t>Portsmouth</t>
  </si>
  <si>
    <t>Hull</t>
  </si>
  <si>
    <t>Blackpool</t>
  </si>
  <si>
    <t>Northampton</t>
  </si>
  <si>
    <t>Oxford</t>
  </si>
  <si>
    <t>Peterboro</t>
  </si>
  <si>
    <t>Milton Keynes Dons</t>
  </si>
  <si>
    <t>Plymouth</t>
  </si>
  <si>
    <t>Crewe</t>
  </si>
  <si>
    <t>Rochdale</t>
  </si>
  <si>
    <t>Wigan</t>
  </si>
  <si>
    <t>Swindon</t>
  </si>
  <si>
    <t>Doncaster</t>
  </si>
  <si>
    <t>E3</t>
  </si>
  <si>
    <t>Barrow</t>
  </si>
  <si>
    <t>Scunthorpe</t>
  </si>
  <si>
    <t>Bolton</t>
  </si>
  <si>
    <t>Cheltenham</t>
  </si>
  <si>
    <t>Bradford</t>
  </si>
  <si>
    <t>Crawley Town</t>
  </si>
  <si>
    <t>Colchester</t>
  </si>
  <si>
    <t>Cambridge</t>
  </si>
  <si>
    <t>Forest Green</t>
  </si>
  <si>
    <t>Port Vale</t>
  </si>
  <si>
    <t>Grimsby</t>
  </si>
  <si>
    <t>Southend</t>
  </si>
  <si>
    <t>Harrogate</t>
  </si>
  <si>
    <t>Exeter</t>
  </si>
  <si>
    <t>Leyton Orient</t>
  </si>
  <si>
    <t>Morecambe</t>
  </si>
  <si>
    <t>Newport County</t>
  </si>
  <si>
    <t>Salford</t>
  </si>
  <si>
    <t>Stevenage</t>
  </si>
  <si>
    <t>Tranmere</t>
  </si>
  <si>
    <t>Walsall</t>
  </si>
  <si>
    <t>Oldham</t>
  </si>
  <si>
    <t>EC</t>
  </si>
  <si>
    <t>Maidenhead</t>
  </si>
  <si>
    <t>Yeovil</t>
  </si>
  <si>
    <t>Wrexham</t>
  </si>
  <si>
    <t>Dover Athletic</t>
  </si>
  <si>
    <t>Marseille</t>
  </si>
  <si>
    <t>Nimes</t>
  </si>
  <si>
    <t>Angers</t>
  </si>
  <si>
    <t>Paris SG</t>
  </si>
  <si>
    <t>F2</t>
  </si>
  <si>
    <t>Toulouse</t>
  </si>
  <si>
    <t>Grenoble</t>
  </si>
  <si>
    <t>Troyes</t>
  </si>
  <si>
    <t>Sochaux</t>
  </si>
  <si>
    <t>Ajaccio</t>
  </si>
  <si>
    <t>Caen</t>
  </si>
  <si>
    <t>Amiens</t>
  </si>
  <si>
    <t>Le Havre</t>
  </si>
  <si>
    <t>Auxerre</t>
  </si>
  <si>
    <t>Niort</t>
  </si>
  <si>
    <t>Clermont</t>
  </si>
  <si>
    <t>Dunkerque</t>
  </si>
  <si>
    <t>Guingamp</t>
  </si>
  <si>
    <t>Nancy</t>
  </si>
  <si>
    <t>Rodez</t>
  </si>
  <si>
    <t>Pau FC</t>
  </si>
  <si>
    <t>Valenciennes</t>
  </si>
  <si>
    <t>Paris FC</t>
  </si>
  <si>
    <t>G1</t>
  </si>
  <si>
    <t>Asteras Tripolis</t>
  </si>
  <si>
    <t>Panetolikos</t>
  </si>
  <si>
    <t>Apollon</t>
  </si>
  <si>
    <t>Bologna</t>
  </si>
  <si>
    <t>Verona</t>
  </si>
  <si>
    <t>Torino</t>
  </si>
  <si>
    <t>Spezia</t>
  </si>
  <si>
    <t>Sampdoria</t>
  </si>
  <si>
    <t>Udinese</t>
  </si>
  <si>
    <t>Cittadella</t>
  </si>
  <si>
    <t>Ascoli</t>
  </si>
  <si>
    <t>Monza</t>
  </si>
  <si>
    <t>Cosenza</t>
  </si>
  <si>
    <t>Pisa</t>
  </si>
  <si>
    <t>Brescia</t>
  </si>
  <si>
    <t>Pordenone</t>
  </si>
  <si>
    <t>Venezia</t>
  </si>
  <si>
    <t>Reggina</t>
  </si>
  <si>
    <t>Lecce</t>
  </si>
  <si>
    <t>N1</t>
  </si>
  <si>
    <t>Vitesse</t>
  </si>
  <si>
    <t>Sparta Rotterdam</t>
  </si>
  <si>
    <t>PSV Eindhoven</t>
  </si>
  <si>
    <t>Utrecht</t>
  </si>
  <si>
    <t>Heracles</t>
  </si>
  <si>
    <t>Zwolle</t>
  </si>
  <si>
    <t>For Sittard</t>
  </si>
  <si>
    <t>AZ Alkmaar</t>
  </si>
  <si>
    <t>Pacos Ferreira</t>
  </si>
  <si>
    <t>Sp Braga</t>
  </si>
  <si>
    <t>Guimaraes</t>
  </si>
  <si>
    <t>Tondela</t>
  </si>
  <si>
    <t>Boavista</t>
  </si>
  <si>
    <t>SC0</t>
  </si>
  <si>
    <t>Celtic</t>
  </si>
  <si>
    <t>Livingston</t>
  </si>
  <si>
    <t>Hamilton</t>
  </si>
  <si>
    <t>Dundee United</t>
  </si>
  <si>
    <t>Hibernian</t>
  </si>
  <si>
    <t>Kilmarnock</t>
  </si>
  <si>
    <t>Ross County</t>
  </si>
  <si>
    <t>Aberdeen</t>
  </si>
  <si>
    <t>St Johnstone</t>
  </si>
  <si>
    <t>St Mirren</t>
  </si>
  <si>
    <t>Alloa</t>
  </si>
  <si>
    <t>Hearts</t>
  </si>
  <si>
    <t>Dundee</t>
  </si>
  <si>
    <t>Ayr</t>
  </si>
  <si>
    <t>Queen of Sth</t>
  </si>
  <si>
    <t>Arbroath</t>
  </si>
  <si>
    <t>Raith Rvs</t>
  </si>
  <si>
    <t>Inverness C</t>
  </si>
  <si>
    <t>Konyaspor</t>
  </si>
  <si>
    <t>Goztep</t>
  </si>
  <si>
    <t>Buyuksehyr</t>
  </si>
  <si>
    <t>Sivasspor</t>
  </si>
  <si>
    <t>Gaziantep</t>
  </si>
  <si>
    <t>Kayserispor</t>
  </si>
  <si>
    <t>Antalyaspor</t>
  </si>
  <si>
    <t>Trabzonspor</t>
  </si>
  <si>
    <t>Gent</t>
  </si>
  <si>
    <t>Antwerp</t>
  </si>
  <si>
    <t>Cercle Brugge</t>
  </si>
  <si>
    <t>Standard</t>
  </si>
  <si>
    <t>Beerschot VA</t>
  </si>
  <si>
    <t>Club Brugge</t>
  </si>
  <si>
    <t>St Truiden</t>
  </si>
  <si>
    <t>Oud-Heverlee Leuven</t>
  </si>
  <si>
    <t>Bayern Munich</t>
  </si>
  <si>
    <t>Freiburg</t>
  </si>
  <si>
    <t>Ein Frankfurt</t>
  </si>
  <si>
    <t>Schalke 04</t>
  </si>
  <si>
    <t>Heidenheim</t>
  </si>
  <si>
    <t>Darmstadt</t>
  </si>
  <si>
    <t>Holstein Kiel</t>
  </si>
  <si>
    <t>Karlsruhe</t>
  </si>
  <si>
    <t>Regensburg</t>
  </si>
  <si>
    <t>Sandhausen</t>
  </si>
  <si>
    <t>Sheffield United</t>
  </si>
  <si>
    <t>Tottenham</t>
  </si>
  <si>
    <t>Liverpool</t>
  </si>
  <si>
    <t>Man United</t>
  </si>
  <si>
    <t>Man City</t>
  </si>
  <si>
    <t>Crystal Palace</t>
  </si>
  <si>
    <t>Brest</t>
  </si>
  <si>
    <t>Rennes</t>
  </si>
  <si>
    <t>Nantes</t>
  </si>
  <si>
    <t>Lens</t>
  </si>
  <si>
    <t>Nice</t>
  </si>
  <si>
    <t>Bordeaux</t>
  </si>
  <si>
    <t>Strasbourg</t>
  </si>
  <si>
    <t>St Etienne</t>
  </si>
  <si>
    <t>Lille</t>
  </si>
  <si>
    <t>Reims</t>
  </si>
  <si>
    <t>Lyon</t>
  </si>
  <si>
    <t>Metz</t>
  </si>
  <si>
    <t>Olympiakos</t>
  </si>
  <si>
    <t>Giannina</t>
  </si>
  <si>
    <t>OFI Crete</t>
  </si>
  <si>
    <t>PAOK</t>
  </si>
  <si>
    <t>Volos NFC</t>
  </si>
  <si>
    <t>Lamia</t>
  </si>
  <si>
    <t>Aris</t>
  </si>
  <si>
    <t>Panathinaikos</t>
  </si>
  <si>
    <t>AEK</t>
  </si>
  <si>
    <t>Atromitos</t>
  </si>
  <si>
    <t>Napoli</t>
  </si>
  <si>
    <t>Fiorentina</t>
  </si>
  <si>
    <t>Crotone</t>
  </si>
  <si>
    <t>Benevento</t>
  </si>
  <si>
    <t>Sassuolo</t>
  </si>
  <si>
    <t>Parma</t>
  </si>
  <si>
    <t>Atalanta</t>
  </si>
  <si>
    <t>Genoa</t>
  </si>
  <si>
    <t>Inter</t>
  </si>
  <si>
    <t>Juventus</t>
  </si>
  <si>
    <t>Cremonese</t>
  </si>
  <si>
    <t>Empoli</t>
  </si>
  <si>
    <t>Salernitana</t>
  </si>
  <si>
    <t>Waalwijk</t>
  </si>
  <si>
    <t>Willem II</t>
  </si>
  <si>
    <t>Groningen</t>
  </si>
  <si>
    <t>Twente</t>
  </si>
  <si>
    <t>Heerenveen</t>
  </si>
  <si>
    <t>Ajax</t>
  </si>
  <si>
    <t>Feyenoord</t>
  </si>
  <si>
    <t>Moreirense</t>
  </si>
  <si>
    <t>Santa Clara</t>
  </si>
  <si>
    <t>Famalicao</t>
  </si>
  <si>
    <t>Gil Vicente</t>
  </si>
  <si>
    <t>Maritimo</t>
  </si>
  <si>
    <t>Motherwell</t>
  </si>
  <si>
    <t>Rangers</t>
  </si>
  <si>
    <t>Hatayspor</t>
  </si>
  <si>
    <t>Yeni Malatyaspor</t>
  </si>
  <si>
    <t>Rizespor</t>
  </si>
  <si>
    <t>Besiktas</t>
  </si>
  <si>
    <t>Galatasaray</t>
  </si>
  <si>
    <t>Hamburg</t>
  </si>
  <si>
    <t>Arsenal</t>
  </si>
  <si>
    <t>Newcastle</t>
  </si>
  <si>
    <t>Cagliari</t>
  </si>
  <si>
    <t>Milan</t>
  </si>
  <si>
    <t>Spal</t>
  </si>
  <si>
    <t>Portimonense</t>
  </si>
  <si>
    <t>Belenenses</t>
  </si>
  <si>
    <t>Fenerbahce</t>
  </si>
  <si>
    <t>Kasimpasa</t>
  </si>
  <si>
    <t>division</t>
  </si>
  <si>
    <t>SC2</t>
  </si>
  <si>
    <t>Airdrie Utd</t>
  </si>
  <si>
    <t>Alanyaspor</t>
  </si>
  <si>
    <t>SP1</t>
  </si>
  <si>
    <t>Alaves</t>
  </si>
  <si>
    <t>SP2</t>
  </si>
  <si>
    <t>SC3</t>
  </si>
  <si>
    <t>Albion Rvs</t>
  </si>
  <si>
    <t>Alcorcon</t>
  </si>
  <si>
    <t>Aldershot</t>
  </si>
  <si>
    <t>Almeria</t>
  </si>
  <si>
    <t>Altrincham</t>
  </si>
  <si>
    <t>Annan Athletic</t>
  </si>
  <si>
    <t>Aston Villa</t>
  </si>
  <si>
    <t>Ath Bilbao</t>
  </si>
  <si>
    <t>Ath Madrid</t>
  </si>
  <si>
    <t>Barcelona</t>
  </si>
  <si>
    <t>Barnet</t>
  </si>
  <si>
    <t>Betis</t>
  </si>
  <si>
    <t>Boreham Wood</t>
  </si>
  <si>
    <t>Brentford</t>
  </si>
  <si>
    <t>Bromley</t>
  </si>
  <si>
    <t>Cadiz</t>
  </si>
  <si>
    <t>Carlisle</t>
  </si>
  <si>
    <t>Cartagena</t>
  </si>
  <si>
    <t>Celta</t>
  </si>
  <si>
    <t>Chesterfield</t>
  </si>
  <si>
    <t>Clyde</t>
  </si>
  <si>
    <t>Cove Rangers</t>
  </si>
  <si>
    <t>Coventry</t>
  </si>
  <si>
    <t>Dag and Red</t>
  </si>
  <si>
    <t>Dijon</t>
  </si>
  <si>
    <t>Dumbarton</t>
  </si>
  <si>
    <t>East Fife</t>
  </si>
  <si>
    <t>Eastleigh</t>
  </si>
  <si>
    <t>Edinburgh City</t>
  </si>
  <si>
    <t>Eibar</t>
  </si>
  <si>
    <t>Elche</t>
  </si>
  <si>
    <t>Espanol</t>
  </si>
  <si>
    <t>Everton</t>
  </si>
  <si>
    <t>Falkirk</t>
  </si>
  <si>
    <t>Forfar</t>
  </si>
  <si>
    <t>Fuenlabrada</t>
  </si>
  <si>
    <t>Getafe</t>
  </si>
  <si>
    <t>Girona</t>
  </si>
  <si>
    <t>Granada</t>
  </si>
  <si>
    <t>Halifax</t>
  </si>
  <si>
    <t>Hartlepool</t>
  </si>
  <si>
    <t>Huesca</t>
  </si>
  <si>
    <t>Kings Lynn</t>
  </si>
  <si>
    <t>Las Palmas</t>
  </si>
  <si>
    <t>Leganes</t>
  </si>
  <si>
    <t>Levante</t>
  </si>
  <si>
    <t>Lincoln</t>
  </si>
  <si>
    <t>Lorient</t>
  </si>
  <si>
    <t>Lugo</t>
  </si>
  <si>
    <t>Malaga</t>
  </si>
  <si>
    <t>Mallorca</t>
  </si>
  <si>
    <t>Mansfield</t>
  </si>
  <si>
    <t>Mirandes</t>
  </si>
  <si>
    <t>Montrose</t>
  </si>
  <si>
    <t>Notts County</t>
  </si>
  <si>
    <t>Osasuna</t>
  </si>
  <si>
    <t>Oviedo</t>
  </si>
  <si>
    <t>Partick</t>
  </si>
  <si>
    <t>Peterhead</t>
  </si>
  <si>
    <t>Ponferradina</t>
  </si>
  <si>
    <t>QPR</t>
  </si>
  <si>
    <t>Queens Park</t>
  </si>
  <si>
    <t>Reading</t>
  </si>
  <si>
    <t>Real Madrid</t>
  </si>
  <si>
    <t>Sevilla</t>
  </si>
  <si>
    <t>Sheffield Weds</t>
  </si>
  <si>
    <t>Shrewsbury</t>
  </si>
  <si>
    <t>Sociedad</t>
  </si>
  <si>
    <t>Solihull</t>
  </si>
  <si>
    <t>Sp Gijon</t>
  </si>
  <si>
    <t>Stockport</t>
  </si>
  <si>
    <t>Stranraer</t>
  </si>
  <si>
    <t>Sutton</t>
  </si>
  <si>
    <t>Tenerife</t>
  </si>
  <si>
    <t>Torquay</t>
  </si>
  <si>
    <t>Valencia</t>
  </si>
  <si>
    <t>Valladolid</t>
  </si>
  <si>
    <t>Vallecano</t>
  </si>
  <si>
    <t>Villarreal</t>
  </si>
  <si>
    <t>Wealdstone</t>
  </si>
  <si>
    <t>Weymouth</t>
  </si>
  <si>
    <t>Woking</t>
  </si>
  <si>
    <t>Wycombe</t>
  </si>
  <si>
    <t>Zaragoza</t>
  </si>
  <si>
    <t>away_as</t>
  </si>
  <si>
    <t>Date</t>
  </si>
  <si>
    <t>0-0</t>
  </si>
  <si>
    <t>1-0</t>
  </si>
  <si>
    <t>0-1</t>
  </si>
  <si>
    <t>1-1</t>
  </si>
  <si>
    <t>2-0</t>
  </si>
  <si>
    <t>0-2</t>
  </si>
  <si>
    <t>2-2</t>
  </si>
  <si>
    <t>2-1</t>
  </si>
  <si>
    <t>1-2</t>
  </si>
  <si>
    <t>3-3</t>
  </si>
  <si>
    <t>3-1</t>
  </si>
  <si>
    <t>1-3</t>
  </si>
  <si>
    <t>4-4</t>
  </si>
  <si>
    <t>4-1</t>
  </si>
  <si>
    <t>3-0</t>
  </si>
  <si>
    <t>0-3</t>
  </si>
  <si>
    <t>3-2</t>
  </si>
  <si>
    <t>2-3</t>
  </si>
  <si>
    <t>4-0</t>
  </si>
  <si>
    <t>4-2</t>
  </si>
  <si>
    <t>4-3</t>
  </si>
  <si>
    <t>0-4</t>
  </si>
  <si>
    <t>1-4</t>
  </si>
  <si>
    <t>2-4</t>
  </si>
  <si>
    <t>3-4</t>
  </si>
  <si>
    <t>5-5</t>
  </si>
  <si>
    <t>5-0</t>
  </si>
  <si>
    <t>5-1</t>
  </si>
  <si>
    <t>5-2</t>
  </si>
  <si>
    <t>5-3</t>
  </si>
  <si>
    <t>5-4</t>
  </si>
  <si>
    <t>0-5</t>
  </si>
  <si>
    <t>1-5</t>
  </si>
  <si>
    <t>2-5</t>
  </si>
  <si>
    <t>3-5</t>
  </si>
  <si>
    <t>4-5</t>
  </si>
  <si>
    <t>6-6</t>
  </si>
  <si>
    <t>6-1</t>
  </si>
  <si>
    <t>6-0</t>
  </si>
  <si>
    <t>6-2</t>
  </si>
  <si>
    <t>6-3</t>
  </si>
  <si>
    <t>6-4</t>
  </si>
  <si>
    <t>6-5</t>
  </si>
  <si>
    <t>0-6</t>
  </si>
  <si>
    <t>1-6</t>
  </si>
  <si>
    <t>2-6</t>
  </si>
  <si>
    <t>3-6</t>
  </si>
  <si>
    <t>4-6</t>
  </si>
  <si>
    <t>5-6</t>
  </si>
  <si>
    <t>1</t>
  </si>
  <si>
    <t>X</t>
  </si>
  <si>
    <t>2</t>
  </si>
  <si>
    <t>ov25</t>
  </si>
  <si>
    <t>un25</t>
  </si>
  <si>
    <t>Liga Profesional</t>
  </si>
  <si>
    <t>Aldosivi</t>
  </si>
  <si>
    <t>Argentinos Jrs</t>
  </si>
  <si>
    <t>Arsenal Sarandi</t>
  </si>
  <si>
    <t>Atl. Tucuman</t>
  </si>
  <si>
    <t>Banfield</t>
  </si>
  <si>
    <t>Boca Juniors</t>
  </si>
  <si>
    <t>Central Cordoba</t>
  </si>
  <si>
    <t>Colon Santa FE</t>
  </si>
  <si>
    <t>Defensa y Justicia</t>
  </si>
  <si>
    <t>Estudiantes L.P.</t>
  </si>
  <si>
    <t>Gimnasia L.P.</t>
  </si>
  <si>
    <t>Godoy Cruz</t>
  </si>
  <si>
    <t>Huracan</t>
  </si>
  <si>
    <t>Independiente</t>
  </si>
  <si>
    <t>Lanus</t>
  </si>
  <si>
    <t>Newells Old Boys</t>
  </si>
  <si>
    <t>Patronato</t>
  </si>
  <si>
    <t>Platense</t>
  </si>
  <si>
    <t>Racing Club</t>
  </si>
  <si>
    <t>River Plate</t>
  </si>
  <si>
    <t>Rosario Central</t>
  </si>
  <si>
    <t>San Lorenzo</t>
  </si>
  <si>
    <t>Sarmiento Junin</t>
  </si>
  <si>
    <t>Talleres Cordoba</t>
  </si>
  <si>
    <t>Union de Santa Fe</t>
  </si>
  <si>
    <t>Velez Sarsfield</t>
  </si>
  <si>
    <t>Admiral Bundesliga</t>
  </si>
  <si>
    <t>A. Klagenfurt</t>
  </si>
  <si>
    <t>Admira</t>
  </si>
  <si>
    <t>Altach</t>
  </si>
  <si>
    <t>Austria Vienna</t>
  </si>
  <si>
    <t>Hartberg</t>
  </si>
  <si>
    <t>LASK</t>
  </si>
  <si>
    <t>Rapid Vienna</t>
  </si>
  <si>
    <t>Ried</t>
  </si>
  <si>
    <t>Salzburg</t>
  </si>
  <si>
    <t>Sturm Graz</t>
  </si>
  <si>
    <t>Tirol</t>
  </si>
  <si>
    <t>Wolfsberger AC</t>
  </si>
  <si>
    <t>Serie A</t>
  </si>
  <si>
    <t>America MG</t>
  </si>
  <si>
    <t>Athletico-PR</t>
  </si>
  <si>
    <t>Atletico-MG</t>
  </si>
  <si>
    <t>Atletico GO</t>
  </si>
  <si>
    <t>Bahia</t>
  </si>
  <si>
    <t>Bragantino</t>
  </si>
  <si>
    <t>Ceara</t>
  </si>
  <si>
    <t>Chapecoense-SC</t>
  </si>
  <si>
    <t>Corinthians</t>
  </si>
  <si>
    <t>Cuiaba</t>
  </si>
  <si>
    <t>Flamengo RJ</t>
  </si>
  <si>
    <t>Fluminense</t>
  </si>
  <si>
    <t>Fortaleza</t>
  </si>
  <si>
    <t>Gremio</t>
  </si>
  <si>
    <t>Internacional</t>
  </si>
  <si>
    <t>Juventude</t>
  </si>
  <si>
    <t>Palmeiras</t>
  </si>
  <si>
    <t>Santos</t>
  </si>
  <si>
    <t>Sao Paulo</t>
  </si>
  <si>
    <t>Sport Recife</t>
  </si>
  <si>
    <t>Super League</t>
  </si>
  <si>
    <t>Beijing Guoan</t>
  </si>
  <si>
    <t>Cangzhou</t>
  </si>
  <si>
    <t>Changchun Yatai</t>
  </si>
  <si>
    <t>Chongqing Liangjiang Athletic</t>
  </si>
  <si>
    <t>Dalian Pro</t>
  </si>
  <si>
    <t>Guangzhou City</t>
  </si>
  <si>
    <t>Guangzhou FC</t>
  </si>
  <si>
    <t>Hebei</t>
  </si>
  <si>
    <t>Henan Songshan Longmen</t>
  </si>
  <si>
    <t>Qingdao FC</t>
  </si>
  <si>
    <t>Shandong Taishan</t>
  </si>
  <si>
    <t>Shanghai Port</t>
  </si>
  <si>
    <t>Shanghai Shenhua</t>
  </si>
  <si>
    <t>Shenzhen</t>
  </si>
  <si>
    <t>Tianjin Jinmen Tiger</t>
  </si>
  <si>
    <t>Wuhan FC</t>
  </si>
  <si>
    <t>Superliga</t>
  </si>
  <si>
    <t>Aalborg</t>
  </si>
  <si>
    <t>Aarhus</t>
  </si>
  <si>
    <t>Brondby</t>
  </si>
  <si>
    <t>FC Copenhagen</t>
  </si>
  <si>
    <t>Midtjylland</t>
  </si>
  <si>
    <t>Nordsjaelland</t>
  </si>
  <si>
    <t>Odense</t>
  </si>
  <si>
    <t>Randers FC</t>
  </si>
  <si>
    <t>Silkeborg</t>
  </si>
  <si>
    <t>Sonderjyske</t>
  </si>
  <si>
    <t>Vejle</t>
  </si>
  <si>
    <t>Viborg</t>
  </si>
  <si>
    <t>Veikkausliiga</t>
  </si>
  <si>
    <t>AC Oulu</t>
  </si>
  <si>
    <t>Haka</t>
  </si>
  <si>
    <t>HIFK</t>
  </si>
  <si>
    <t>HJK</t>
  </si>
  <si>
    <t>Honka</t>
  </si>
  <si>
    <t>Ilves</t>
  </si>
  <si>
    <t>Inter Turku</t>
  </si>
  <si>
    <t>KTP</t>
  </si>
  <si>
    <t>KuPS</t>
  </si>
  <si>
    <t>Lahti</t>
  </si>
  <si>
    <t>Mariehamn</t>
  </si>
  <si>
    <t>SJK</t>
  </si>
  <si>
    <t>Premier Division</t>
  </si>
  <si>
    <t>Bohemians</t>
  </si>
  <si>
    <t>Derry City</t>
  </si>
  <si>
    <t>Drogheda</t>
  </si>
  <si>
    <t>Dundalk</t>
  </si>
  <si>
    <t>Finn Harps</t>
  </si>
  <si>
    <t>Longford</t>
  </si>
  <si>
    <t>Shamrock Rovers</t>
  </si>
  <si>
    <t>Sligo Rovers</t>
  </si>
  <si>
    <t>St. Patricks</t>
  </si>
  <si>
    <t>Waterford</t>
  </si>
  <si>
    <t>J1 League</t>
  </si>
  <si>
    <t>Avispa Fukuoka</t>
  </si>
  <si>
    <t>Cerezo Osaka</t>
  </si>
  <si>
    <t>FC Tokyo</t>
  </si>
  <si>
    <t>Gamba Osaka</t>
  </si>
  <si>
    <t>Hokkaido Consadole Sapporo</t>
  </si>
  <si>
    <t>Kashima Antlers</t>
  </si>
  <si>
    <t>Kashiwa Reysol</t>
  </si>
  <si>
    <t>Kawasaki Frontale</t>
  </si>
  <si>
    <t>Nagoya Grampus</t>
  </si>
  <si>
    <t>Oita Trinita</t>
  </si>
  <si>
    <t>Sagan Tosu</t>
  </si>
  <si>
    <t>Sanfrecce Hiroshima</t>
  </si>
  <si>
    <t>Shimizu S-Pulse</t>
  </si>
  <si>
    <t>Shonan Bellmare</t>
  </si>
  <si>
    <t>Tokushima</t>
  </si>
  <si>
    <t>Urawa Reds</t>
  </si>
  <si>
    <t>Vegalta Sendai</t>
  </si>
  <si>
    <t>Vissel Kobe</t>
  </si>
  <si>
    <t>Yokohama F. Marinos</t>
  </si>
  <si>
    <t>Yokohama FC</t>
  </si>
  <si>
    <t>Liga MX</t>
  </si>
  <si>
    <t>Atl. San Luis</t>
  </si>
  <si>
    <t>Atlas</t>
  </si>
  <si>
    <t>Club America</t>
  </si>
  <si>
    <t>Club Leon</t>
  </si>
  <si>
    <t>Club Tijuana</t>
  </si>
  <si>
    <t>Cruz Azul</t>
  </si>
  <si>
    <t>Guadalajara Chivas</t>
  </si>
  <si>
    <t>Juarez</t>
  </si>
  <si>
    <t>Mazatlan FC</t>
  </si>
  <si>
    <t>Monterrey</t>
  </si>
  <si>
    <t>Necaxa</t>
  </si>
  <si>
    <t>Pachuca</t>
  </si>
  <si>
    <t>Puebla</t>
  </si>
  <si>
    <t>Queretaro</t>
  </si>
  <si>
    <t>Santos Laguna</t>
  </si>
  <si>
    <t>Toluca</t>
  </si>
  <si>
    <t>U.A.N.L.- Tigres</t>
  </si>
  <si>
    <t>U.N.A.M.- Pumas</t>
  </si>
  <si>
    <t>Eliteserien</t>
  </si>
  <si>
    <t>Bodo/Glimt</t>
  </si>
  <si>
    <t>Brann</t>
  </si>
  <si>
    <t>Haugesund</t>
  </si>
  <si>
    <t>Kristiansund</t>
  </si>
  <si>
    <t>Lillestrom</t>
  </si>
  <si>
    <t>Mjondalen</t>
  </si>
  <si>
    <t>Molde</t>
  </si>
  <si>
    <t>Odd</t>
  </si>
  <si>
    <t>Rosenborg</t>
  </si>
  <si>
    <t>Sandefjord</t>
  </si>
  <si>
    <t>Sarpsborg 08</t>
  </si>
  <si>
    <t>Stabaek</t>
  </si>
  <si>
    <t>Stromsgodset</t>
  </si>
  <si>
    <t>Tromso</t>
  </si>
  <si>
    <t>Valerenga</t>
  </si>
  <si>
    <t>Viking</t>
  </si>
  <si>
    <t>Ekstraklasa</t>
  </si>
  <si>
    <t>Cracovia</t>
  </si>
  <si>
    <t>Gornik Z.</t>
  </si>
  <si>
    <t>Jagiellonia</t>
  </si>
  <si>
    <t>Lech Poznan</t>
  </si>
  <si>
    <t>Lechia Gdansk</t>
  </si>
  <si>
    <t>Leczna</t>
  </si>
  <si>
    <t>Legia</t>
  </si>
  <si>
    <t>Piast Gliwice</t>
  </si>
  <si>
    <t>Pogon Szczecin</t>
  </si>
  <si>
    <t>Radomiak Radom</t>
  </si>
  <si>
    <t>Rakow</t>
  </si>
  <si>
    <t>Slask Wroclaw</t>
  </si>
  <si>
    <t>Stal Mielec</t>
  </si>
  <si>
    <t>Termalica B-B.</t>
  </si>
  <si>
    <t>Warta Poznan</t>
  </si>
  <si>
    <t>Wisla</t>
  </si>
  <si>
    <t>Wisla Plock</t>
  </si>
  <si>
    <t>Zaglebie</t>
  </si>
  <si>
    <t>Liga 1</t>
  </si>
  <si>
    <t>Academica Clinceni</t>
  </si>
  <si>
    <t>CFR Cluj</t>
  </si>
  <si>
    <t>Chindia Targoviste</t>
  </si>
  <si>
    <t>Din. Bucuresti</t>
  </si>
  <si>
    <t>Farul Constanta</t>
  </si>
  <si>
    <t>FC Arges</t>
  </si>
  <si>
    <t>FC Botosani</t>
  </si>
  <si>
    <t>FC Rapid Bucuresti</t>
  </si>
  <si>
    <t>FC Voluntari</t>
  </si>
  <si>
    <t>Gaz Metan Medias</t>
  </si>
  <si>
    <t>Mioveni</t>
  </si>
  <si>
    <t>Sepsi Sf. Gheorghe</t>
  </si>
  <si>
    <t>U Craiova 1948</t>
  </si>
  <si>
    <t>Univ. Craiova</t>
  </si>
  <si>
    <t>UTA Arad</t>
  </si>
  <si>
    <t>Premier League</t>
  </si>
  <si>
    <t>Akhmat Grozny</t>
  </si>
  <si>
    <t>Arsenal Tula</t>
  </si>
  <si>
    <t>CSKA Moscow</t>
  </si>
  <si>
    <t>Dynamo Moscow</t>
  </si>
  <si>
    <t>FK Krylya Sovetov Samara</t>
  </si>
  <si>
    <t>FK Rostov</t>
  </si>
  <si>
    <t>Khimki</t>
  </si>
  <si>
    <t>Krasnodar</t>
  </si>
  <si>
    <t>Lokomotiv Moscow</t>
  </si>
  <si>
    <t>Nizhny Novgorod</t>
  </si>
  <si>
    <t>Rubin Kazan</t>
  </si>
  <si>
    <t>Sochi</t>
  </si>
  <si>
    <t>Spartak Moscow</t>
  </si>
  <si>
    <t>Ufa</t>
  </si>
  <si>
    <t>Ural</t>
  </si>
  <si>
    <t>Zenit</t>
  </si>
  <si>
    <t>Allsvenskan</t>
  </si>
  <si>
    <t>AIK</t>
  </si>
  <si>
    <t>Degerfors</t>
  </si>
  <si>
    <t>Djurgarden</t>
  </si>
  <si>
    <t>Elfsborg</t>
  </si>
  <si>
    <t>Goteborg</t>
  </si>
  <si>
    <t>Hacken</t>
  </si>
  <si>
    <t>Halmstad</t>
  </si>
  <si>
    <t>Hammarby</t>
  </si>
  <si>
    <t>Kalmar</t>
  </si>
  <si>
    <t>Malmo FF</t>
  </si>
  <si>
    <t>Mjallby</t>
  </si>
  <si>
    <t>Norrkoping</t>
  </si>
  <si>
    <t>Orebro</t>
  </si>
  <si>
    <t>Ostersunds</t>
  </si>
  <si>
    <t>Sirius</t>
  </si>
  <si>
    <t>Varbergs</t>
  </si>
  <si>
    <t>MLS</t>
  </si>
  <si>
    <t>Atlanta Utd</t>
  </si>
  <si>
    <t>Austin FC</t>
  </si>
  <si>
    <t>Chicago Fire</t>
  </si>
  <si>
    <t>Club de Foot Montreal</t>
  </si>
  <si>
    <t>Colorado Rapids</t>
  </si>
  <si>
    <t>Columbus Crew</t>
  </si>
  <si>
    <t>DC United</t>
  </si>
  <si>
    <t>FC Cincinnati</t>
  </si>
  <si>
    <t>FC Dallas</t>
  </si>
  <si>
    <t>Houston Dynamo</t>
  </si>
  <si>
    <t>Inter Miami</t>
  </si>
  <si>
    <t>Los Angeles FC</t>
  </si>
  <si>
    <t>Los Angeles Galaxy</t>
  </si>
  <si>
    <t>Minnesota United</t>
  </si>
  <si>
    <t>Nashville SC</t>
  </si>
  <si>
    <t>New England Revolution</t>
  </si>
  <si>
    <t>New York City</t>
  </si>
  <si>
    <t>New York Red Bulls</t>
  </si>
  <si>
    <t>Orlando City</t>
  </si>
  <si>
    <t>Philadelphia Union</t>
  </si>
  <si>
    <t>Portland Timbers</t>
  </si>
  <si>
    <t>Real Salt Lake</t>
  </si>
  <si>
    <t>San Jose Earthquakes</t>
  </si>
  <si>
    <t>Seattle Sounders</t>
  </si>
  <si>
    <t>Sporting Kansas City</t>
  </si>
  <si>
    <t>Toronto FC</t>
  </si>
  <si>
    <t>Vancouver Whitecaps</t>
  </si>
  <si>
    <t>Swiss</t>
  </si>
  <si>
    <t>Basel</t>
  </si>
  <si>
    <t>Grasshoppers</t>
  </si>
  <si>
    <t>Lausanne</t>
  </si>
  <si>
    <t>Lugano</t>
  </si>
  <si>
    <t>Luzern</t>
  </si>
  <si>
    <t>Servette</t>
  </si>
  <si>
    <t>Sion</t>
  </si>
  <si>
    <t>St. Gallen</t>
  </si>
  <si>
    <t>Young Boys</t>
  </si>
  <si>
    <t>Zurich</t>
  </si>
  <si>
    <t>14/09/2021</t>
  </si>
  <si>
    <t>Sheriff</t>
  </si>
  <si>
    <t>Shakhtar Donetsk</t>
  </si>
  <si>
    <t>SP Lisbon</t>
  </si>
  <si>
    <t>15/09/2021</t>
  </si>
  <si>
    <t>28/09/2021</t>
  </si>
  <si>
    <t>29/09/2021</t>
  </si>
  <si>
    <t>Sociedad B</t>
  </si>
  <si>
    <t>Ibiza</t>
  </si>
  <si>
    <t>Amorebieta</t>
  </si>
  <si>
    <t>Burgos</t>
  </si>
  <si>
    <t>Dresden</t>
  </si>
  <si>
    <t>Hansa Rostock</t>
  </si>
  <si>
    <t>Ingolstadt</t>
  </si>
  <si>
    <t>Bastia</t>
  </si>
  <si>
    <t>Quevilly Rouen</t>
  </si>
  <si>
    <t>Ternana</t>
  </si>
  <si>
    <t>Perugia</t>
  </si>
  <si>
    <t>Alessandria</t>
  </si>
  <si>
    <t>Como</t>
  </si>
  <si>
    <t>Arouca</t>
  </si>
  <si>
    <t>Estoril</t>
  </si>
  <si>
    <t>Vizela</t>
  </si>
  <si>
    <t>Go Ahead Eagles</t>
  </si>
  <si>
    <t>Cambuur</t>
  </si>
  <si>
    <t>Nijmegen</t>
  </si>
  <si>
    <t>Seraing</t>
  </si>
  <si>
    <t>St. Gilloise</t>
  </si>
  <si>
    <t>Altay</t>
  </si>
  <si>
    <t>Ad. Demirspor</t>
  </si>
  <si>
    <t>Giresunspor</t>
  </si>
  <si>
    <t>Ionikos</t>
  </si>
  <si>
    <t>19/10/2021</t>
  </si>
  <si>
    <t>20/10/2021</t>
  </si>
  <si>
    <t>Elgin</t>
  </si>
  <si>
    <t>Kelty Hearts</t>
  </si>
  <si>
    <t>Stenhousemuir</t>
  </si>
  <si>
    <t>Cowdenbeath</t>
  </si>
  <si>
    <t>Stirling</t>
  </si>
  <si>
    <t>Wolfsberger</t>
  </si>
  <si>
    <t>Rovaniemi</t>
  </si>
  <si>
    <t>Bray</t>
  </si>
  <si>
    <t>Galway</t>
  </si>
  <si>
    <t>Treaty United</t>
  </si>
  <si>
    <t>UC Dublin</t>
  </si>
  <si>
    <t>23/11/2021</t>
  </si>
  <si>
    <t>24/11/2021</t>
  </si>
  <si>
    <t>Chengdu Rongcheng</t>
  </si>
  <si>
    <t>Zhejiang Professional</t>
  </si>
  <si>
    <t>FCSB</t>
  </si>
  <si>
    <t>Helsingborg</t>
  </si>
  <si>
    <t>15/02/2022</t>
  </si>
  <si>
    <t>16/02/2022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</si>
</sst>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5">
    <xf numFmtId="0" fontId="0" fillId="0" borderId="0" xfId="0"/>
    <xf numFmtId="165" fontId="0" fillId="0" borderId="0" xfId="0" applyNumberFormat="1"/>
    <xf numFmtId="0" fontId="16" fillId="0" borderId="0" xfId="0" applyFont="1"/>
    <xf numFmtId="164" fontId="16" fillId="0" borderId="0" xfId="0" applyNumberFormat="1" applyFont="1"/>
    <xf numFmtId="0" fontId="0" fillId="0" borderId="0" xfId="0" applyAlignment="1">
      <alignment horizontal="center"/>
    </xf>
    <xf numFmtId="9" fontId="0" fillId="0" borderId="0" xfId="1" applyFont="1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0" xfId="0" applyNumberFormat="1"/>
    <xf numFmtId="9" fontId="0" fillId="0" borderId="0" xfId="0" applyNumberFormat="1"/>
    <xf numFmtId="49" fontId="16" fillId="0" borderId="0" xfId="0" applyNumberFormat="1" applyFont="1" applyAlignment="1">
      <alignment horizontal="center"/>
    </xf>
    <xf numFmtId="0" fontId="0" fillId="0" borderId="0" xfId="0" applyFill="1"/>
    <xf numFmtId="14" fontId="0" fillId="0" borderId="0" xfId="0" applyNumberFormat="1"/>
    <xf numFmtId="164" fontId="16" fillId="0" borderId="0" xfId="0" applyNumberFormat="1" applyFont="1" applyFill="1"/>
    <xf numFmtId="9" fontId="0" fillId="0" borderId="0" xfId="1" applyFont="1" applyFill="1" applyAlignment="1">
      <alignment horizontal="center"/>
    </xf>
    <xf numFmtId="9" fontId="0" fillId="0" borderId="0" xfId="0" applyNumberFormat="1" applyFill="1"/>
    <xf numFmtId="0" fontId="0" fillId="33" borderId="0" xfId="0" applyFill="1"/>
    <xf numFmtId="14" fontId="0" fillId="0" borderId="0" xfId="0" applyNumberFormat="1" applyFill="1"/>
    <xf numFmtId="14" fontId="0" fillId="0" borderId="0" xfId="0" applyNumberFormat="1" applyFill="1" applyAlignment="1">
      <alignment horizontal="right"/>
    </xf>
    <xf numFmtId="0" fontId="0" fillId="0" borderId="0" xfId="0" applyFill="1" applyAlignment="1">
      <alignment horizontal="right"/>
    </xf>
    <xf numFmtId="164" fontId="16" fillId="33" borderId="0" xfId="0" applyNumberFormat="1" applyFont="1" applyFill="1"/>
    <xf numFmtId="9" fontId="0" fillId="33" borderId="0" xfId="1" applyFont="1" applyFill="1" applyAlignment="1">
      <alignment horizontal="center"/>
    </xf>
    <xf numFmtId="9" fontId="0" fillId="33" borderId="0" xfId="0" applyNumberFormat="1" applyFill="1"/>
    <xf numFmtId="14" fontId="0" fillId="33" borderId="0" xfId="0" applyNumberFormat="1" applyFill="1"/>
    <xf numFmtId="165" fontId="0" fillId="0" borderId="0" xfId="0" applyNumberFormat="1" applyFill="1"/>
    <xf numFmtId="165" fontId="0" fillId="33" borderId="0" xfId="0" applyNumberFormat="1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78"/>
  <sheetViews>
    <sheetView zoomScale="80" zoomScaleNormal="80" workbookViewId="0">
      <selection activeCell="A2" sqref="A2:E404"/>
    </sheetView>
  </sheetViews>
  <sheetFormatPr defaultRowHeight="15" x14ac:dyDescent="0.25"/>
  <cols>
    <col min="2" max="2" width="10.140625" customWidth="1"/>
  </cols>
  <sheetData>
    <row r="1" spans="1:5" x14ac:dyDescent="0.25">
      <c r="A1" t="s">
        <v>314</v>
      </c>
      <c r="B1" t="s">
        <v>1</v>
      </c>
      <c r="C1" t="s">
        <v>3</v>
      </c>
      <c r="D1" t="s">
        <v>4</v>
      </c>
      <c r="E1" t="s">
        <v>7</v>
      </c>
    </row>
    <row r="2" spans="1:5" x14ac:dyDescent="0.25">
      <c r="A2" t="s">
        <v>61</v>
      </c>
      <c r="B2" t="s">
        <v>335</v>
      </c>
      <c r="C2">
        <v>1.4861111111111101</v>
      </c>
      <c r="D2">
        <v>0.72</v>
      </c>
      <c r="E2">
        <v>0.98</v>
      </c>
    </row>
    <row r="3" spans="1:5" x14ac:dyDescent="0.25">
      <c r="A3" t="s">
        <v>61</v>
      </c>
      <c r="B3" t="s">
        <v>247</v>
      </c>
      <c r="C3">
        <v>1.4861111111111101</v>
      </c>
      <c r="D3">
        <v>1.08</v>
      </c>
      <c r="E3">
        <v>0.93</v>
      </c>
    </row>
    <row r="4" spans="1:5" x14ac:dyDescent="0.25">
      <c r="A4" t="s">
        <v>61</v>
      </c>
      <c r="B4" t="s">
        <v>67</v>
      </c>
      <c r="C4">
        <v>1.4861111111111101</v>
      </c>
      <c r="D4">
        <v>0.52</v>
      </c>
      <c r="E4">
        <v>0.95</v>
      </c>
    </row>
    <row r="5" spans="1:5" x14ac:dyDescent="0.25">
      <c r="A5" t="s">
        <v>61</v>
      </c>
      <c r="B5" t="s">
        <v>69</v>
      </c>
      <c r="C5">
        <v>1.4861111111111101</v>
      </c>
      <c r="D5">
        <v>1.45</v>
      </c>
      <c r="E5">
        <v>0.6</v>
      </c>
    </row>
    <row r="6" spans="1:5" x14ac:dyDescent="0.25">
      <c r="A6" t="s">
        <v>61</v>
      </c>
      <c r="B6" t="s">
        <v>354</v>
      </c>
      <c r="C6">
        <v>1.4861111111111101</v>
      </c>
      <c r="D6">
        <v>0.91</v>
      </c>
      <c r="E6">
        <v>1.05</v>
      </c>
    </row>
    <row r="7" spans="1:5" x14ac:dyDescent="0.25">
      <c r="A7" t="s">
        <v>61</v>
      </c>
      <c r="B7" t="s">
        <v>70</v>
      </c>
      <c r="C7">
        <v>1.4861111111111101</v>
      </c>
      <c r="D7">
        <v>1.1499999999999999</v>
      </c>
      <c r="E7">
        <v>1.05</v>
      </c>
    </row>
    <row r="8" spans="1:5" x14ac:dyDescent="0.25">
      <c r="A8" t="s">
        <v>61</v>
      </c>
      <c r="B8" t="s">
        <v>87</v>
      </c>
      <c r="C8">
        <v>1.4861111111111101</v>
      </c>
      <c r="D8">
        <v>0.67</v>
      </c>
      <c r="E8">
        <v>1.88</v>
      </c>
    </row>
    <row r="9" spans="1:5" x14ac:dyDescent="0.25">
      <c r="A9" t="s">
        <v>61</v>
      </c>
      <c r="B9" t="s">
        <v>82</v>
      </c>
      <c r="C9">
        <v>1.4861111111111101</v>
      </c>
      <c r="D9">
        <v>0.45</v>
      </c>
      <c r="E9">
        <v>1.6</v>
      </c>
    </row>
    <row r="10" spans="1:5" x14ac:dyDescent="0.25">
      <c r="A10" t="s">
        <v>61</v>
      </c>
      <c r="B10" t="s">
        <v>306</v>
      </c>
      <c r="C10">
        <v>1.4861111111111101</v>
      </c>
      <c r="D10">
        <v>0.96</v>
      </c>
      <c r="E10">
        <v>1.38</v>
      </c>
    </row>
    <row r="11" spans="1:5" x14ac:dyDescent="0.25">
      <c r="A11" t="s">
        <v>61</v>
      </c>
      <c r="B11" t="s">
        <v>245</v>
      </c>
      <c r="C11">
        <v>1.4861111111111101</v>
      </c>
      <c r="D11">
        <v>1.25</v>
      </c>
      <c r="E11">
        <v>0.88</v>
      </c>
    </row>
    <row r="12" spans="1:5" x14ac:dyDescent="0.25">
      <c r="A12" t="s">
        <v>61</v>
      </c>
      <c r="B12" t="s">
        <v>246</v>
      </c>
      <c r="C12">
        <v>1.4861111111111101</v>
      </c>
      <c r="D12">
        <v>1.78</v>
      </c>
      <c r="E12">
        <v>0.39</v>
      </c>
    </row>
    <row r="13" spans="1:5" x14ac:dyDescent="0.25">
      <c r="A13" t="s">
        <v>61</v>
      </c>
      <c r="B13" t="s">
        <v>328</v>
      </c>
      <c r="C13">
        <v>1.4861111111111101</v>
      </c>
      <c r="D13">
        <v>1.1499999999999999</v>
      </c>
      <c r="E13">
        <v>1.1599999999999999</v>
      </c>
    </row>
    <row r="14" spans="1:5" x14ac:dyDescent="0.25">
      <c r="A14" t="s">
        <v>61</v>
      </c>
      <c r="B14" t="s">
        <v>249</v>
      </c>
      <c r="C14">
        <v>1.4861111111111101</v>
      </c>
      <c r="D14">
        <v>0.99</v>
      </c>
      <c r="E14">
        <v>0.88</v>
      </c>
    </row>
    <row r="15" spans="1:5" x14ac:dyDescent="0.25">
      <c r="A15" t="s">
        <v>61</v>
      </c>
      <c r="B15" t="s">
        <v>64</v>
      </c>
      <c r="C15">
        <v>1.4861111111111101</v>
      </c>
      <c r="D15">
        <v>0.76</v>
      </c>
      <c r="E15">
        <v>1.5</v>
      </c>
    </row>
    <row r="16" spans="1:5" x14ac:dyDescent="0.25">
      <c r="A16" t="s">
        <v>61</v>
      </c>
      <c r="B16" t="s">
        <v>248</v>
      </c>
      <c r="C16">
        <v>1.4861111111111101</v>
      </c>
      <c r="D16">
        <v>1.92</v>
      </c>
      <c r="E16">
        <v>0.55000000000000004</v>
      </c>
    </row>
    <row r="17" spans="1:5" x14ac:dyDescent="0.25">
      <c r="A17" t="s">
        <v>61</v>
      </c>
      <c r="B17" t="s">
        <v>65</v>
      </c>
      <c r="C17">
        <v>1.4861111111111101</v>
      </c>
      <c r="D17">
        <v>0.45</v>
      </c>
      <c r="E17">
        <v>1.03</v>
      </c>
    </row>
    <row r="18" spans="1:5" x14ac:dyDescent="0.25">
      <c r="A18" t="s">
        <v>61</v>
      </c>
      <c r="B18" t="s">
        <v>71</v>
      </c>
      <c r="C18">
        <v>1.4861111111111101</v>
      </c>
      <c r="D18">
        <v>0.9</v>
      </c>
      <c r="E18">
        <v>0.72</v>
      </c>
    </row>
    <row r="19" spans="1:5" x14ac:dyDescent="0.25">
      <c r="A19" t="s">
        <v>61</v>
      </c>
      <c r="B19" t="s">
        <v>62</v>
      </c>
      <c r="C19">
        <v>1.4861111111111101</v>
      </c>
      <c r="D19">
        <v>0.72</v>
      </c>
      <c r="E19">
        <v>0.77</v>
      </c>
    </row>
    <row r="20" spans="1:5" x14ac:dyDescent="0.25">
      <c r="A20" t="s">
        <v>61</v>
      </c>
      <c r="B20" t="s">
        <v>305</v>
      </c>
      <c r="C20">
        <v>1.4861111111111101</v>
      </c>
      <c r="D20">
        <v>1.08</v>
      </c>
      <c r="E20">
        <v>0.62</v>
      </c>
    </row>
    <row r="21" spans="1:5" x14ac:dyDescent="0.25">
      <c r="A21" t="s">
        <v>61</v>
      </c>
      <c r="B21" t="s">
        <v>66</v>
      </c>
      <c r="C21">
        <v>1.4861111111111101</v>
      </c>
      <c r="D21">
        <v>1.21</v>
      </c>
      <c r="E21">
        <v>1.03</v>
      </c>
    </row>
    <row r="22" spans="1:5" x14ac:dyDescent="0.25">
      <c r="A22" t="s">
        <v>72</v>
      </c>
      <c r="B22" t="s">
        <v>77</v>
      </c>
      <c r="C22">
        <v>1.3956043956044</v>
      </c>
      <c r="D22">
        <v>1.39</v>
      </c>
      <c r="E22">
        <v>0.93</v>
      </c>
    </row>
    <row r="23" spans="1:5" x14ac:dyDescent="0.25">
      <c r="A23" t="s">
        <v>72</v>
      </c>
      <c r="B23" t="s">
        <v>75</v>
      </c>
      <c r="C23">
        <v>1.3956043956044</v>
      </c>
      <c r="D23">
        <v>1.25</v>
      </c>
      <c r="E23">
        <v>0.98</v>
      </c>
    </row>
    <row r="24" spans="1:5" x14ac:dyDescent="0.25">
      <c r="A24" t="s">
        <v>72</v>
      </c>
      <c r="B24" t="s">
        <v>79</v>
      </c>
      <c r="C24">
        <v>1.3956043956044</v>
      </c>
      <c r="D24">
        <v>0.93</v>
      </c>
      <c r="E24">
        <v>1.26</v>
      </c>
    </row>
    <row r="25" spans="1:5" x14ac:dyDescent="0.25">
      <c r="A25" t="s">
        <v>72</v>
      </c>
      <c r="B25" t="s">
        <v>81</v>
      </c>
      <c r="C25">
        <v>1.3956043956044</v>
      </c>
      <c r="D25">
        <v>0.75</v>
      </c>
      <c r="E25">
        <v>1.07</v>
      </c>
    </row>
    <row r="26" spans="1:5" x14ac:dyDescent="0.25">
      <c r="A26" t="s">
        <v>72</v>
      </c>
      <c r="B26" t="s">
        <v>83</v>
      </c>
      <c r="C26">
        <v>1.3956043956044</v>
      </c>
      <c r="D26">
        <v>0.98</v>
      </c>
      <c r="E26">
        <v>0.83</v>
      </c>
    </row>
    <row r="27" spans="1:5" x14ac:dyDescent="0.25">
      <c r="A27" t="s">
        <v>72</v>
      </c>
      <c r="B27" t="s">
        <v>78</v>
      </c>
      <c r="C27">
        <v>1.3956043956044</v>
      </c>
      <c r="D27">
        <v>1.21</v>
      </c>
      <c r="E27">
        <v>0.93</v>
      </c>
    </row>
    <row r="28" spans="1:5" x14ac:dyDescent="0.25">
      <c r="A28" t="s">
        <v>72</v>
      </c>
      <c r="B28" t="s">
        <v>80</v>
      </c>
      <c r="C28">
        <v>1.3956043956044</v>
      </c>
      <c r="D28">
        <v>0.96</v>
      </c>
      <c r="E28">
        <v>1.0900000000000001</v>
      </c>
    </row>
    <row r="29" spans="1:5" x14ac:dyDescent="0.25">
      <c r="A29" t="s">
        <v>72</v>
      </c>
      <c r="B29" t="s">
        <v>382</v>
      </c>
      <c r="C29">
        <v>1.3956043956044</v>
      </c>
      <c r="D29">
        <v>1</v>
      </c>
      <c r="E29">
        <v>0.93</v>
      </c>
    </row>
    <row r="30" spans="1:5" x14ac:dyDescent="0.25">
      <c r="A30" t="s">
        <v>72</v>
      </c>
      <c r="B30" t="s">
        <v>76</v>
      </c>
      <c r="C30">
        <v>1.3956043956044</v>
      </c>
      <c r="D30">
        <v>1.02</v>
      </c>
      <c r="E30">
        <v>1.03</v>
      </c>
    </row>
    <row r="31" spans="1:5" x14ac:dyDescent="0.25">
      <c r="A31" t="s">
        <v>72</v>
      </c>
      <c r="B31" t="s">
        <v>244</v>
      </c>
      <c r="C31">
        <v>1.3956043956044</v>
      </c>
      <c r="D31">
        <v>1.23</v>
      </c>
      <c r="E31">
        <v>0.67</v>
      </c>
    </row>
    <row r="32" spans="1:5" x14ac:dyDescent="0.25">
      <c r="A32" t="s">
        <v>72</v>
      </c>
      <c r="B32" t="s">
        <v>68</v>
      </c>
      <c r="C32">
        <v>1.3956043956044</v>
      </c>
      <c r="D32">
        <v>1.7</v>
      </c>
      <c r="E32">
        <v>0.78</v>
      </c>
    </row>
    <row r="33" spans="1:5" x14ac:dyDescent="0.25">
      <c r="A33" t="s">
        <v>72</v>
      </c>
      <c r="B33" t="s">
        <v>344</v>
      </c>
      <c r="C33">
        <v>1.3956043956044</v>
      </c>
      <c r="D33">
        <v>1.04</v>
      </c>
      <c r="E33">
        <v>0.88</v>
      </c>
    </row>
    <row r="34" spans="1:5" x14ac:dyDescent="0.25">
      <c r="A34" t="s">
        <v>72</v>
      </c>
      <c r="B34" t="s">
        <v>106</v>
      </c>
      <c r="C34">
        <v>1.3956043956044</v>
      </c>
      <c r="D34">
        <v>0.76</v>
      </c>
      <c r="E34">
        <v>1.34</v>
      </c>
    </row>
    <row r="35" spans="1:5" x14ac:dyDescent="0.25">
      <c r="A35" t="s">
        <v>72</v>
      </c>
      <c r="B35" t="s">
        <v>89</v>
      </c>
      <c r="C35">
        <v>1.3956043956044</v>
      </c>
      <c r="D35">
        <v>0.6</v>
      </c>
      <c r="E35">
        <v>1.03</v>
      </c>
    </row>
    <row r="36" spans="1:5" x14ac:dyDescent="0.25">
      <c r="A36" t="s">
        <v>72</v>
      </c>
      <c r="B36" t="s">
        <v>74</v>
      </c>
      <c r="C36">
        <v>1.3956043956044</v>
      </c>
      <c r="D36">
        <v>0.79</v>
      </c>
      <c r="E36">
        <v>1.22</v>
      </c>
    </row>
    <row r="37" spans="1:5" x14ac:dyDescent="0.25">
      <c r="A37" t="s">
        <v>72</v>
      </c>
      <c r="B37" t="s">
        <v>103</v>
      </c>
      <c r="C37">
        <v>1.3956043956044</v>
      </c>
      <c r="D37">
        <v>0.79</v>
      </c>
      <c r="E37">
        <v>0.88</v>
      </c>
    </row>
    <row r="38" spans="1:5" x14ac:dyDescent="0.25">
      <c r="A38" t="s">
        <v>72</v>
      </c>
      <c r="B38" t="s">
        <v>88</v>
      </c>
      <c r="C38">
        <v>1.3956043956044</v>
      </c>
      <c r="D38">
        <v>1.02</v>
      </c>
      <c r="E38">
        <v>0.98</v>
      </c>
    </row>
    <row r="39" spans="1:5" x14ac:dyDescent="0.25">
      <c r="A39" t="s">
        <v>72</v>
      </c>
      <c r="B39" t="s">
        <v>102</v>
      </c>
      <c r="C39">
        <v>1.3956043956044</v>
      </c>
      <c r="D39">
        <v>0.6</v>
      </c>
      <c r="E39">
        <v>1.22</v>
      </c>
    </row>
    <row r="40" spans="1:5" x14ac:dyDescent="0.25">
      <c r="A40" t="s">
        <v>72</v>
      </c>
      <c r="B40" t="s">
        <v>73</v>
      </c>
      <c r="C40">
        <v>1.3956043956044</v>
      </c>
      <c r="D40">
        <v>1.1499999999999999</v>
      </c>
      <c r="E40">
        <v>0.83</v>
      </c>
    </row>
    <row r="41" spans="1:5" x14ac:dyDescent="0.25">
      <c r="A41" t="s">
        <v>72</v>
      </c>
      <c r="B41" t="s">
        <v>86</v>
      </c>
      <c r="C41">
        <v>1.3956043956044</v>
      </c>
      <c r="D41">
        <v>0.87</v>
      </c>
      <c r="E41">
        <v>0.64</v>
      </c>
    </row>
    <row r="42" spans="1:5" x14ac:dyDescent="0.25">
      <c r="A42" t="s">
        <v>72</v>
      </c>
      <c r="B42" t="s">
        <v>85</v>
      </c>
      <c r="C42">
        <v>1.3956043956044</v>
      </c>
      <c r="D42">
        <v>1.1299999999999999</v>
      </c>
      <c r="E42">
        <v>1.03</v>
      </c>
    </row>
    <row r="43" spans="1:5" x14ac:dyDescent="0.25">
      <c r="A43" t="s">
        <v>72</v>
      </c>
      <c r="B43" t="s">
        <v>384</v>
      </c>
      <c r="C43">
        <v>1.3956043956044</v>
      </c>
      <c r="D43">
        <v>0.98</v>
      </c>
      <c r="E43">
        <v>1.76</v>
      </c>
    </row>
    <row r="44" spans="1:5" x14ac:dyDescent="0.25">
      <c r="A44" t="s">
        <v>72</v>
      </c>
      <c r="B44" t="s">
        <v>63</v>
      </c>
      <c r="C44">
        <v>1.3956043956044</v>
      </c>
      <c r="D44">
        <v>0.96</v>
      </c>
      <c r="E44">
        <v>0.62</v>
      </c>
    </row>
    <row r="45" spans="1:5" x14ac:dyDescent="0.25">
      <c r="A45" t="s">
        <v>72</v>
      </c>
      <c r="B45" t="s">
        <v>90</v>
      </c>
      <c r="C45">
        <v>1.3956043956044</v>
      </c>
      <c r="D45">
        <v>0.92</v>
      </c>
      <c r="E45">
        <v>1.03</v>
      </c>
    </row>
    <row r="46" spans="1:5" x14ac:dyDescent="0.25">
      <c r="A46" t="s">
        <v>91</v>
      </c>
      <c r="B46" t="s">
        <v>117</v>
      </c>
      <c r="C46">
        <v>1.4818763326226001</v>
      </c>
      <c r="D46">
        <v>1.28</v>
      </c>
      <c r="E46">
        <v>0.93</v>
      </c>
    </row>
    <row r="47" spans="1:5" x14ac:dyDescent="0.25">
      <c r="A47" t="s">
        <v>91</v>
      </c>
      <c r="B47" t="s">
        <v>122</v>
      </c>
      <c r="C47">
        <v>1.4818763326226001</v>
      </c>
      <c r="D47">
        <v>0.82</v>
      </c>
      <c r="E47">
        <v>0.88</v>
      </c>
    </row>
    <row r="48" spans="1:5" x14ac:dyDescent="0.25">
      <c r="A48" t="s">
        <v>91</v>
      </c>
      <c r="B48" t="s">
        <v>109</v>
      </c>
      <c r="C48">
        <v>1.4818763326226001</v>
      </c>
      <c r="D48">
        <v>0.56999999999999995</v>
      </c>
      <c r="E48">
        <v>1.47</v>
      </c>
    </row>
    <row r="49" spans="1:5" x14ac:dyDescent="0.25">
      <c r="A49" t="s">
        <v>91</v>
      </c>
      <c r="B49" t="s">
        <v>113</v>
      </c>
      <c r="C49">
        <v>1.4818763326226001</v>
      </c>
      <c r="D49">
        <v>0.51</v>
      </c>
      <c r="E49">
        <v>1.26</v>
      </c>
    </row>
    <row r="50" spans="1:5" x14ac:dyDescent="0.25">
      <c r="A50" t="s">
        <v>91</v>
      </c>
      <c r="B50" t="s">
        <v>100</v>
      </c>
      <c r="C50">
        <v>1.4818763326226001</v>
      </c>
      <c r="D50">
        <v>0.97</v>
      </c>
      <c r="E50">
        <v>1.26</v>
      </c>
    </row>
    <row r="51" spans="1:5" x14ac:dyDescent="0.25">
      <c r="A51" t="s">
        <v>91</v>
      </c>
      <c r="B51" t="s">
        <v>95</v>
      </c>
      <c r="C51">
        <v>1.4818763326226001</v>
      </c>
      <c r="D51">
        <v>0.4</v>
      </c>
      <c r="E51">
        <v>1.39</v>
      </c>
    </row>
    <row r="52" spans="1:5" x14ac:dyDescent="0.25">
      <c r="A52" t="s">
        <v>91</v>
      </c>
      <c r="B52" t="s">
        <v>99</v>
      </c>
      <c r="C52">
        <v>1.4818763326226001</v>
      </c>
      <c r="D52">
        <v>1.08</v>
      </c>
      <c r="E52">
        <v>0.8</v>
      </c>
    </row>
    <row r="53" spans="1:5" x14ac:dyDescent="0.25">
      <c r="A53" t="s">
        <v>91</v>
      </c>
      <c r="B53" t="s">
        <v>84</v>
      </c>
      <c r="C53">
        <v>1.4818763326226001</v>
      </c>
      <c r="D53">
        <v>1.35</v>
      </c>
      <c r="E53">
        <v>0.84</v>
      </c>
    </row>
    <row r="54" spans="1:5" x14ac:dyDescent="0.25">
      <c r="A54" t="s">
        <v>91</v>
      </c>
      <c r="B54" t="s">
        <v>388</v>
      </c>
      <c r="C54">
        <v>1.4818763326226001</v>
      </c>
      <c r="D54">
        <v>0.88</v>
      </c>
      <c r="E54">
        <v>0.76</v>
      </c>
    </row>
    <row r="55" spans="1:5" x14ac:dyDescent="0.25">
      <c r="A55" t="s">
        <v>91</v>
      </c>
      <c r="B55" t="s">
        <v>93</v>
      </c>
      <c r="C55">
        <v>1.4818763326226001</v>
      </c>
      <c r="D55">
        <v>1.39</v>
      </c>
      <c r="E55">
        <v>0.66</v>
      </c>
    </row>
    <row r="56" spans="1:5" x14ac:dyDescent="0.25">
      <c r="A56" t="s">
        <v>91</v>
      </c>
      <c r="B56" t="s">
        <v>404</v>
      </c>
      <c r="C56">
        <v>1.4818763326226001</v>
      </c>
      <c r="D56">
        <v>1.1499999999999999</v>
      </c>
      <c r="E56">
        <v>1.0900000000000001</v>
      </c>
    </row>
    <row r="57" spans="1:5" x14ac:dyDescent="0.25">
      <c r="A57" t="s">
        <v>91</v>
      </c>
      <c r="B57" t="s">
        <v>97</v>
      </c>
      <c r="C57">
        <v>1.4818763326226001</v>
      </c>
      <c r="D57">
        <v>0.91</v>
      </c>
      <c r="E57">
        <v>0.97</v>
      </c>
    </row>
    <row r="58" spans="1:5" x14ac:dyDescent="0.25">
      <c r="A58" t="s">
        <v>91</v>
      </c>
      <c r="B58" t="s">
        <v>94</v>
      </c>
      <c r="C58">
        <v>1.4818763326226001</v>
      </c>
      <c r="D58">
        <v>1.18</v>
      </c>
      <c r="E58">
        <v>1.18</v>
      </c>
    </row>
    <row r="59" spans="1:5" x14ac:dyDescent="0.25">
      <c r="A59" t="s">
        <v>91</v>
      </c>
      <c r="B59" t="s">
        <v>92</v>
      </c>
      <c r="C59">
        <v>1.4818763326226001</v>
      </c>
      <c r="D59">
        <v>0.75</v>
      </c>
      <c r="E59">
        <v>1.19</v>
      </c>
    </row>
    <row r="60" spans="1:5" x14ac:dyDescent="0.25">
      <c r="A60" t="s">
        <v>91</v>
      </c>
      <c r="B60" t="s">
        <v>98</v>
      </c>
      <c r="C60">
        <v>1.4818763326226001</v>
      </c>
      <c r="D60">
        <v>1.1000000000000001</v>
      </c>
      <c r="E60">
        <v>1.06</v>
      </c>
    </row>
    <row r="61" spans="1:5" x14ac:dyDescent="0.25">
      <c r="A61" t="s">
        <v>91</v>
      </c>
      <c r="B61" t="s">
        <v>118</v>
      </c>
      <c r="C61">
        <v>1.4818763326226001</v>
      </c>
      <c r="D61">
        <v>0.98</v>
      </c>
      <c r="E61">
        <v>1.0900000000000001</v>
      </c>
    </row>
    <row r="62" spans="1:5" x14ac:dyDescent="0.25">
      <c r="A62" t="s">
        <v>91</v>
      </c>
      <c r="B62" t="s">
        <v>368</v>
      </c>
      <c r="C62">
        <v>1.4818763326226001</v>
      </c>
      <c r="D62">
        <v>0.64</v>
      </c>
      <c r="E62">
        <v>1.05</v>
      </c>
    </row>
    <row r="63" spans="1:5" x14ac:dyDescent="0.25">
      <c r="A63" t="s">
        <v>91</v>
      </c>
      <c r="B63" t="s">
        <v>107</v>
      </c>
      <c r="C63">
        <v>1.4818763326226001</v>
      </c>
      <c r="D63">
        <v>0.92</v>
      </c>
      <c r="E63">
        <v>0.75</v>
      </c>
    </row>
    <row r="64" spans="1:5" x14ac:dyDescent="0.25">
      <c r="A64" t="s">
        <v>91</v>
      </c>
      <c r="B64" t="s">
        <v>130</v>
      </c>
      <c r="C64">
        <v>1.4818763326226001</v>
      </c>
      <c r="D64">
        <v>0.96</v>
      </c>
      <c r="E64">
        <v>1.42</v>
      </c>
    </row>
    <row r="65" spans="1:5" x14ac:dyDescent="0.25">
      <c r="A65" t="s">
        <v>91</v>
      </c>
      <c r="B65" t="s">
        <v>105</v>
      </c>
      <c r="C65">
        <v>1.4818763326226001</v>
      </c>
      <c r="D65">
        <v>1.48</v>
      </c>
      <c r="E65">
        <v>1.01</v>
      </c>
    </row>
    <row r="66" spans="1:5" x14ac:dyDescent="0.25">
      <c r="A66" t="s">
        <v>91</v>
      </c>
      <c r="B66" t="s">
        <v>108</v>
      </c>
      <c r="C66">
        <v>1.4818763326226001</v>
      </c>
      <c r="D66">
        <v>1.05</v>
      </c>
      <c r="E66">
        <v>0.59</v>
      </c>
    </row>
    <row r="67" spans="1:5" x14ac:dyDescent="0.25">
      <c r="A67" t="s">
        <v>91</v>
      </c>
      <c r="B67" t="s">
        <v>101</v>
      </c>
      <c r="C67">
        <v>1.4818763326226001</v>
      </c>
      <c r="D67">
        <v>1.21</v>
      </c>
      <c r="E67">
        <v>0.88</v>
      </c>
    </row>
    <row r="68" spans="1:5" x14ac:dyDescent="0.25">
      <c r="A68" t="s">
        <v>91</v>
      </c>
      <c r="B68" t="s">
        <v>387</v>
      </c>
      <c r="C68">
        <v>1.4818763326226001</v>
      </c>
      <c r="D68">
        <v>1.38</v>
      </c>
      <c r="E68">
        <v>0.67</v>
      </c>
    </row>
    <row r="69" spans="1:5" x14ac:dyDescent="0.25">
      <c r="A69" t="s">
        <v>91</v>
      </c>
      <c r="B69" t="s">
        <v>111</v>
      </c>
      <c r="C69">
        <v>1.4818763326226001</v>
      </c>
      <c r="D69">
        <v>1.07</v>
      </c>
      <c r="E69">
        <v>0.8</v>
      </c>
    </row>
    <row r="70" spans="1:5" x14ac:dyDescent="0.25">
      <c r="A70" t="s">
        <v>114</v>
      </c>
      <c r="B70" t="s">
        <v>338</v>
      </c>
      <c r="C70">
        <v>1.3542116630669501</v>
      </c>
      <c r="D70">
        <v>0.59</v>
      </c>
      <c r="E70">
        <v>0.96</v>
      </c>
    </row>
    <row r="71" spans="1:5" x14ac:dyDescent="0.25">
      <c r="A71" t="s">
        <v>114</v>
      </c>
      <c r="B71" t="s">
        <v>128</v>
      </c>
      <c r="C71">
        <v>1.3542116630669501</v>
      </c>
      <c r="D71">
        <v>1.2</v>
      </c>
      <c r="E71">
        <v>0.82</v>
      </c>
    </row>
    <row r="72" spans="1:5" x14ac:dyDescent="0.25">
      <c r="A72" t="s">
        <v>114</v>
      </c>
      <c r="B72" t="s">
        <v>123</v>
      </c>
      <c r="C72">
        <v>1.3542116630669501</v>
      </c>
      <c r="D72">
        <v>1.1499999999999999</v>
      </c>
      <c r="E72">
        <v>0.71</v>
      </c>
    </row>
    <row r="73" spans="1:5" x14ac:dyDescent="0.25">
      <c r="A73" t="s">
        <v>114</v>
      </c>
      <c r="B73" t="s">
        <v>127</v>
      </c>
      <c r="C73">
        <v>1.3542116630669501</v>
      </c>
      <c r="D73">
        <v>1.05</v>
      </c>
      <c r="E73">
        <v>1.35</v>
      </c>
    </row>
    <row r="74" spans="1:5" x14ac:dyDescent="0.25">
      <c r="A74" t="s">
        <v>114</v>
      </c>
      <c r="B74" t="s">
        <v>362</v>
      </c>
      <c r="C74">
        <v>1.3542116630669501</v>
      </c>
      <c r="D74">
        <v>0.93</v>
      </c>
      <c r="E74">
        <v>0.87</v>
      </c>
    </row>
    <row r="75" spans="1:5" x14ac:dyDescent="0.25">
      <c r="A75" t="s">
        <v>114</v>
      </c>
      <c r="B75" t="s">
        <v>373</v>
      </c>
      <c r="C75">
        <v>1.3542116630669501</v>
      </c>
      <c r="D75">
        <v>1.27</v>
      </c>
      <c r="E75">
        <v>0.97</v>
      </c>
    </row>
    <row r="76" spans="1:5" x14ac:dyDescent="0.25">
      <c r="A76" t="s">
        <v>114</v>
      </c>
      <c r="B76" t="s">
        <v>104</v>
      </c>
      <c r="C76">
        <v>1.3542116630669501</v>
      </c>
      <c r="D76">
        <v>1.03</v>
      </c>
      <c r="E76">
        <v>0.64</v>
      </c>
    </row>
    <row r="77" spans="1:5" x14ac:dyDescent="0.25">
      <c r="A77" t="s">
        <v>114</v>
      </c>
      <c r="B77" t="s">
        <v>136</v>
      </c>
      <c r="C77">
        <v>1.3542116630669501</v>
      </c>
      <c r="D77">
        <v>0.92</v>
      </c>
      <c r="E77">
        <v>1.6</v>
      </c>
    </row>
    <row r="78" spans="1:5" x14ac:dyDescent="0.25">
      <c r="A78" t="s">
        <v>114</v>
      </c>
      <c r="B78" t="s">
        <v>132</v>
      </c>
      <c r="C78">
        <v>1.3542116630669501</v>
      </c>
      <c r="D78">
        <v>1.05</v>
      </c>
      <c r="E78">
        <v>0.77</v>
      </c>
    </row>
    <row r="79" spans="1:5" x14ac:dyDescent="0.25">
      <c r="A79" t="s">
        <v>114</v>
      </c>
      <c r="B79" t="s">
        <v>116</v>
      </c>
      <c r="C79">
        <v>1.3542116630669501</v>
      </c>
      <c r="D79">
        <v>0.48</v>
      </c>
      <c r="E79">
        <v>1.37</v>
      </c>
    </row>
    <row r="80" spans="1:5" x14ac:dyDescent="0.25">
      <c r="A80" t="s">
        <v>114</v>
      </c>
      <c r="B80" t="s">
        <v>133</v>
      </c>
      <c r="C80">
        <v>1.3542116630669501</v>
      </c>
      <c r="D80">
        <v>0.86</v>
      </c>
      <c r="E80">
        <v>1.3</v>
      </c>
    </row>
    <row r="81" spans="1:5" x14ac:dyDescent="0.25">
      <c r="A81" t="s">
        <v>114</v>
      </c>
      <c r="B81" t="s">
        <v>134</v>
      </c>
      <c r="C81">
        <v>1.3542116630669501</v>
      </c>
      <c r="D81">
        <v>1.1299999999999999</v>
      </c>
      <c r="E81">
        <v>0.63</v>
      </c>
    </row>
    <row r="82" spans="1:5" x14ac:dyDescent="0.25">
      <c r="A82" t="s">
        <v>114</v>
      </c>
      <c r="B82" t="s">
        <v>115</v>
      </c>
      <c r="C82">
        <v>1.3542116630669501</v>
      </c>
      <c r="D82">
        <v>0.7</v>
      </c>
      <c r="E82">
        <v>1.1100000000000001</v>
      </c>
    </row>
    <row r="83" spans="1:5" x14ac:dyDescent="0.25">
      <c r="A83" t="s">
        <v>114</v>
      </c>
      <c r="B83" t="s">
        <v>119</v>
      </c>
      <c r="C83">
        <v>1.3542116630669501</v>
      </c>
      <c r="D83">
        <v>0.89</v>
      </c>
      <c r="E83">
        <v>1.24</v>
      </c>
    </row>
    <row r="84" spans="1:5" x14ac:dyDescent="0.25">
      <c r="A84" t="s">
        <v>114</v>
      </c>
      <c r="B84" t="s">
        <v>96</v>
      </c>
      <c r="C84">
        <v>1.3542116630669501</v>
      </c>
      <c r="D84">
        <v>1.0900000000000001</v>
      </c>
      <c r="E84">
        <v>0.92</v>
      </c>
    </row>
    <row r="85" spans="1:5" x14ac:dyDescent="0.25">
      <c r="A85" t="s">
        <v>114</v>
      </c>
      <c r="B85" t="s">
        <v>121</v>
      </c>
      <c r="C85">
        <v>1.3542116630669501</v>
      </c>
      <c r="D85">
        <v>0.74</v>
      </c>
      <c r="E85">
        <v>1.1000000000000001</v>
      </c>
    </row>
    <row r="86" spans="1:5" x14ac:dyDescent="0.25">
      <c r="A86" t="s">
        <v>114</v>
      </c>
      <c r="B86" t="s">
        <v>129</v>
      </c>
      <c r="C86">
        <v>1.3542116630669501</v>
      </c>
      <c r="D86">
        <v>1.1399999999999999</v>
      </c>
      <c r="E86">
        <v>0.78</v>
      </c>
    </row>
    <row r="87" spans="1:5" x14ac:dyDescent="0.25">
      <c r="A87" t="s">
        <v>114</v>
      </c>
      <c r="B87" t="s">
        <v>124</v>
      </c>
      <c r="C87">
        <v>1.3542116630669501</v>
      </c>
      <c r="D87">
        <v>1.1100000000000001</v>
      </c>
      <c r="E87">
        <v>0.69</v>
      </c>
    </row>
    <row r="88" spans="1:5" x14ac:dyDescent="0.25">
      <c r="A88" t="s">
        <v>114</v>
      </c>
      <c r="B88" t="s">
        <v>110</v>
      </c>
      <c r="C88">
        <v>1.3542116630669501</v>
      </c>
      <c r="D88">
        <v>0.86</v>
      </c>
      <c r="E88">
        <v>0.87</v>
      </c>
    </row>
    <row r="89" spans="1:5" x14ac:dyDescent="0.25">
      <c r="A89" t="s">
        <v>114</v>
      </c>
      <c r="B89" t="s">
        <v>112</v>
      </c>
      <c r="C89">
        <v>1.3542116630669501</v>
      </c>
      <c r="D89">
        <v>1.17</v>
      </c>
      <c r="E89">
        <v>0.96</v>
      </c>
    </row>
    <row r="90" spans="1:5" x14ac:dyDescent="0.25">
      <c r="A90" t="s">
        <v>114</v>
      </c>
      <c r="B90" t="s">
        <v>135</v>
      </c>
      <c r="C90">
        <v>1.3542116630669501</v>
      </c>
      <c r="D90">
        <v>1.05</v>
      </c>
      <c r="E90">
        <v>1.1599999999999999</v>
      </c>
    </row>
    <row r="91" spans="1:5" x14ac:dyDescent="0.25">
      <c r="A91" t="s">
        <v>114</v>
      </c>
      <c r="B91" t="s">
        <v>120</v>
      </c>
      <c r="C91">
        <v>1.3542116630669501</v>
      </c>
      <c r="D91">
        <v>0.96</v>
      </c>
      <c r="E91">
        <v>1.24</v>
      </c>
    </row>
    <row r="92" spans="1:5" x14ac:dyDescent="0.25">
      <c r="A92" t="s">
        <v>114</v>
      </c>
      <c r="B92" t="s">
        <v>394</v>
      </c>
      <c r="C92">
        <v>1.3542116630669501</v>
      </c>
      <c r="D92">
        <v>1.24</v>
      </c>
      <c r="E92">
        <v>0.77</v>
      </c>
    </row>
    <row r="93" spans="1:5" x14ac:dyDescent="0.25">
      <c r="A93" t="s">
        <v>114</v>
      </c>
      <c r="B93" t="s">
        <v>131</v>
      </c>
      <c r="C93">
        <v>1.3542116630669501</v>
      </c>
      <c r="D93">
        <v>1.48</v>
      </c>
      <c r="E93">
        <v>1.1599999999999999</v>
      </c>
    </row>
    <row r="94" spans="1:5" x14ac:dyDescent="0.25">
      <c r="A94" t="s">
        <v>137</v>
      </c>
      <c r="B94" t="s">
        <v>324</v>
      </c>
      <c r="C94">
        <v>1.4949748743718601</v>
      </c>
      <c r="D94">
        <v>0.51</v>
      </c>
      <c r="E94">
        <v>1.47</v>
      </c>
    </row>
    <row r="95" spans="1:5" x14ac:dyDescent="0.25">
      <c r="A95" t="s">
        <v>137</v>
      </c>
      <c r="B95" t="s">
        <v>332</v>
      </c>
      <c r="C95">
        <v>1.4949748743718601</v>
      </c>
      <c r="D95">
        <v>0.83</v>
      </c>
      <c r="E95">
        <v>1.38</v>
      </c>
    </row>
    <row r="96" spans="1:5" x14ac:dyDescent="0.25">
      <c r="A96" t="s">
        <v>137</v>
      </c>
      <c r="B96" t="s">
        <v>361</v>
      </c>
      <c r="C96">
        <v>1.4949748743718601</v>
      </c>
      <c r="D96">
        <v>1.21</v>
      </c>
      <c r="E96">
        <v>0.45</v>
      </c>
    </row>
    <row r="97" spans="1:5" x14ac:dyDescent="0.25">
      <c r="A97" t="s">
        <v>137</v>
      </c>
      <c r="B97" t="s">
        <v>364</v>
      </c>
      <c r="C97">
        <v>1.4949748743718601</v>
      </c>
      <c r="D97">
        <v>0.59</v>
      </c>
      <c r="E97">
        <v>1.44</v>
      </c>
    </row>
    <row r="98" spans="1:5" x14ac:dyDescent="0.25">
      <c r="A98" t="s">
        <v>137</v>
      </c>
      <c r="B98" t="s">
        <v>390</v>
      </c>
      <c r="C98">
        <v>1.4949748743718601</v>
      </c>
      <c r="D98">
        <v>1.49</v>
      </c>
      <c r="E98">
        <v>0.94</v>
      </c>
    </row>
    <row r="99" spans="1:5" x14ac:dyDescent="0.25">
      <c r="A99" t="s">
        <v>137</v>
      </c>
      <c r="B99" t="s">
        <v>392</v>
      </c>
      <c r="C99">
        <v>1.4949748743718601</v>
      </c>
      <c r="D99">
        <v>1.34</v>
      </c>
      <c r="E99">
        <v>0.71</v>
      </c>
    </row>
    <row r="100" spans="1:5" x14ac:dyDescent="0.25">
      <c r="A100" t="s">
        <v>137</v>
      </c>
      <c r="B100" t="s">
        <v>396</v>
      </c>
      <c r="C100">
        <v>1.4949748743718601</v>
      </c>
      <c r="D100">
        <v>1.1499999999999999</v>
      </c>
      <c r="E100">
        <v>0.94</v>
      </c>
    </row>
    <row r="101" spans="1:5" x14ac:dyDescent="0.25">
      <c r="A101" t="s">
        <v>137</v>
      </c>
      <c r="B101" t="s">
        <v>401</v>
      </c>
      <c r="C101">
        <v>1.4949748743718601</v>
      </c>
      <c r="D101">
        <v>0.71</v>
      </c>
      <c r="E101">
        <v>0.9</v>
      </c>
    </row>
    <row r="102" spans="1:5" x14ac:dyDescent="0.25">
      <c r="A102" t="s">
        <v>137</v>
      </c>
      <c r="B102" t="s">
        <v>402</v>
      </c>
      <c r="C102">
        <v>1.4949748743718601</v>
      </c>
      <c r="D102">
        <v>0.67</v>
      </c>
      <c r="E102">
        <v>1.23</v>
      </c>
    </row>
    <row r="103" spans="1:5" x14ac:dyDescent="0.25">
      <c r="A103" t="s">
        <v>137</v>
      </c>
      <c r="B103" t="s">
        <v>334</v>
      </c>
      <c r="C103">
        <v>1.4949748743718601</v>
      </c>
      <c r="D103">
        <v>0.94</v>
      </c>
      <c r="E103">
        <v>0.33</v>
      </c>
    </row>
    <row r="104" spans="1:5" x14ac:dyDescent="0.25">
      <c r="A104" t="s">
        <v>137</v>
      </c>
      <c r="B104" t="s">
        <v>341</v>
      </c>
      <c r="C104">
        <v>1.4949748743718601</v>
      </c>
      <c r="D104">
        <v>1.19</v>
      </c>
      <c r="E104">
        <v>0.85</v>
      </c>
    </row>
    <row r="105" spans="1:5" x14ac:dyDescent="0.25">
      <c r="A105" t="s">
        <v>137</v>
      </c>
      <c r="B105" t="s">
        <v>345</v>
      </c>
      <c r="C105">
        <v>1.4949748743718601</v>
      </c>
      <c r="D105">
        <v>1.38</v>
      </c>
      <c r="E105">
        <v>1.19</v>
      </c>
    </row>
    <row r="106" spans="1:5" x14ac:dyDescent="0.25">
      <c r="A106" t="s">
        <v>137</v>
      </c>
      <c r="B106" t="s">
        <v>349</v>
      </c>
      <c r="C106">
        <v>1.4949748743718601</v>
      </c>
      <c r="D106">
        <v>0.97</v>
      </c>
      <c r="E106">
        <v>0.99</v>
      </c>
    </row>
    <row r="107" spans="1:5" x14ac:dyDescent="0.25">
      <c r="A107" t="s">
        <v>137</v>
      </c>
      <c r="B107" t="s">
        <v>125</v>
      </c>
      <c r="C107">
        <v>1.4949748743718601</v>
      </c>
      <c r="D107">
        <v>1.19</v>
      </c>
      <c r="E107">
        <v>0.63</v>
      </c>
    </row>
    <row r="108" spans="1:5" x14ac:dyDescent="0.25">
      <c r="A108" t="s">
        <v>137</v>
      </c>
      <c r="B108" t="s">
        <v>138</v>
      </c>
      <c r="C108">
        <v>1.4949748743718601</v>
      </c>
      <c r="D108">
        <v>0.99</v>
      </c>
      <c r="E108">
        <v>1.36</v>
      </c>
    </row>
    <row r="109" spans="1:5" x14ac:dyDescent="0.25">
      <c r="A109" t="s">
        <v>137</v>
      </c>
      <c r="B109" t="s">
        <v>376</v>
      </c>
      <c r="C109">
        <v>1.4949748743718601</v>
      </c>
      <c r="D109">
        <v>1.34</v>
      </c>
      <c r="E109">
        <v>0.9</v>
      </c>
    </row>
    <row r="110" spans="1:5" x14ac:dyDescent="0.25">
      <c r="A110" t="s">
        <v>137</v>
      </c>
      <c r="B110" t="s">
        <v>403</v>
      </c>
      <c r="C110">
        <v>1.4949748743718601</v>
      </c>
      <c r="D110">
        <v>0.93</v>
      </c>
      <c r="E110">
        <v>1.3</v>
      </c>
    </row>
    <row r="111" spans="1:5" x14ac:dyDescent="0.25">
      <c r="A111" t="s">
        <v>137</v>
      </c>
      <c r="B111" t="s">
        <v>139</v>
      </c>
      <c r="C111">
        <v>1.4949748743718601</v>
      </c>
      <c r="D111">
        <v>0.59</v>
      </c>
      <c r="E111">
        <v>0.9</v>
      </c>
    </row>
    <row r="112" spans="1:5" x14ac:dyDescent="0.25">
      <c r="A112" t="s">
        <v>137</v>
      </c>
      <c r="B112" t="s">
        <v>126</v>
      </c>
      <c r="C112">
        <v>1.4949748743718601</v>
      </c>
      <c r="D112">
        <v>0.92</v>
      </c>
      <c r="E112">
        <v>1.06</v>
      </c>
    </row>
    <row r="113" spans="1:5" x14ac:dyDescent="0.25">
      <c r="A113" t="s">
        <v>137</v>
      </c>
      <c r="B113" t="s">
        <v>336</v>
      </c>
      <c r="C113">
        <v>1.4949748743718601</v>
      </c>
      <c r="D113">
        <v>1.17</v>
      </c>
      <c r="E113">
        <v>0.76</v>
      </c>
    </row>
    <row r="114" spans="1:5" x14ac:dyDescent="0.25">
      <c r="A114" t="s">
        <v>137</v>
      </c>
      <c r="B114" t="s">
        <v>141</v>
      </c>
      <c r="C114">
        <v>1.4949748743718601</v>
      </c>
      <c r="D114">
        <v>0.42</v>
      </c>
      <c r="E114">
        <v>1.46</v>
      </c>
    </row>
    <row r="115" spans="1:5" x14ac:dyDescent="0.25">
      <c r="A115" t="s">
        <v>137</v>
      </c>
      <c r="B115" t="s">
        <v>140</v>
      </c>
      <c r="C115">
        <v>1.4949748743718601</v>
      </c>
      <c r="D115">
        <v>1.21</v>
      </c>
      <c r="E115">
        <v>0.76</v>
      </c>
    </row>
    <row r="116" spans="1:5" x14ac:dyDescent="0.25">
      <c r="A116" t="s">
        <v>137</v>
      </c>
      <c r="B116" t="s">
        <v>326</v>
      </c>
      <c r="C116">
        <v>1.4949748743718601</v>
      </c>
      <c r="D116">
        <v>1.23</v>
      </c>
      <c r="E116">
        <v>0.99</v>
      </c>
    </row>
    <row r="117" spans="1:5" x14ac:dyDescent="0.25">
      <c r="A117" t="s">
        <v>318</v>
      </c>
      <c r="B117" t="s">
        <v>397</v>
      </c>
      <c r="C117">
        <v>1.44290657439446</v>
      </c>
      <c r="D117">
        <v>1.0900000000000001</v>
      </c>
      <c r="E117">
        <v>1.19</v>
      </c>
    </row>
    <row r="118" spans="1:5" x14ac:dyDescent="0.25">
      <c r="A118" t="s">
        <v>318</v>
      </c>
      <c r="B118" t="s">
        <v>337</v>
      </c>
      <c r="C118">
        <v>1.44290657439446</v>
      </c>
      <c r="D118">
        <v>0.55000000000000004</v>
      </c>
      <c r="E118">
        <v>1.1100000000000001</v>
      </c>
    </row>
    <row r="119" spans="1:5" x14ac:dyDescent="0.25">
      <c r="A119" t="s">
        <v>318</v>
      </c>
      <c r="B119" t="s">
        <v>372</v>
      </c>
      <c r="C119">
        <v>1.44290657439446</v>
      </c>
      <c r="D119">
        <v>0.6</v>
      </c>
      <c r="E119">
        <v>1.05</v>
      </c>
    </row>
    <row r="120" spans="1:5" x14ac:dyDescent="0.25">
      <c r="A120" t="s">
        <v>318</v>
      </c>
      <c r="B120" t="s">
        <v>319</v>
      </c>
      <c r="C120">
        <v>1.44290657439446</v>
      </c>
      <c r="D120">
        <v>0.55000000000000004</v>
      </c>
      <c r="E120">
        <v>1.1100000000000001</v>
      </c>
    </row>
    <row r="121" spans="1:5" x14ac:dyDescent="0.25">
      <c r="A121" t="s">
        <v>318</v>
      </c>
      <c r="B121" t="s">
        <v>377</v>
      </c>
      <c r="C121">
        <v>1.44290657439446</v>
      </c>
      <c r="D121">
        <v>0.65</v>
      </c>
      <c r="E121">
        <v>1.24</v>
      </c>
    </row>
    <row r="122" spans="1:5" x14ac:dyDescent="0.25">
      <c r="A122" t="s">
        <v>318</v>
      </c>
      <c r="B122" t="s">
        <v>340</v>
      </c>
      <c r="C122">
        <v>1.44290657439446</v>
      </c>
      <c r="D122">
        <v>0.92</v>
      </c>
      <c r="E122">
        <v>1.17</v>
      </c>
    </row>
    <row r="123" spans="1:5" x14ac:dyDescent="0.25">
      <c r="A123" t="s">
        <v>318</v>
      </c>
      <c r="B123" t="s">
        <v>331</v>
      </c>
      <c r="C123">
        <v>1.44290657439446</v>
      </c>
      <c r="D123">
        <v>1.65</v>
      </c>
      <c r="E123">
        <v>0.93</v>
      </c>
    </row>
    <row r="124" spans="1:5" x14ac:dyDescent="0.25">
      <c r="A124" t="s">
        <v>318</v>
      </c>
      <c r="B124" t="s">
        <v>386</v>
      </c>
      <c r="C124">
        <v>1.44290657439446</v>
      </c>
      <c r="D124">
        <v>1.39</v>
      </c>
      <c r="E124">
        <v>0.73</v>
      </c>
    </row>
    <row r="125" spans="1:5" x14ac:dyDescent="0.25">
      <c r="A125" t="s">
        <v>318</v>
      </c>
      <c r="B125" t="s">
        <v>400</v>
      </c>
      <c r="C125">
        <v>1.44290657439446</v>
      </c>
      <c r="D125">
        <v>1.62</v>
      </c>
      <c r="E125">
        <v>0.86</v>
      </c>
    </row>
    <row r="126" spans="1:5" x14ac:dyDescent="0.25">
      <c r="A126" t="s">
        <v>318</v>
      </c>
      <c r="B126" t="s">
        <v>352</v>
      </c>
      <c r="C126">
        <v>1.44290657439446</v>
      </c>
      <c r="D126">
        <v>0.79</v>
      </c>
      <c r="E126">
        <v>0.99</v>
      </c>
    </row>
    <row r="127" spans="1:5" x14ac:dyDescent="0.25">
      <c r="A127" t="s">
        <v>318</v>
      </c>
      <c r="B127" t="s">
        <v>333</v>
      </c>
      <c r="C127">
        <v>1.44290657439446</v>
      </c>
      <c r="D127">
        <v>1.25</v>
      </c>
      <c r="E127">
        <v>1.1100000000000001</v>
      </c>
    </row>
    <row r="128" spans="1:5" x14ac:dyDescent="0.25">
      <c r="A128" t="s">
        <v>318</v>
      </c>
      <c r="B128" t="s">
        <v>353</v>
      </c>
      <c r="C128">
        <v>1.44290657439446</v>
      </c>
      <c r="D128">
        <v>1.02</v>
      </c>
      <c r="E128">
        <v>0.99</v>
      </c>
    </row>
    <row r="129" spans="1:5" x14ac:dyDescent="0.25">
      <c r="A129" t="s">
        <v>318</v>
      </c>
      <c r="B129" t="s">
        <v>360</v>
      </c>
      <c r="C129">
        <v>1.44290657439446</v>
      </c>
      <c r="D129">
        <v>0.84</v>
      </c>
      <c r="E129">
        <v>1.46</v>
      </c>
    </row>
    <row r="130" spans="1:5" x14ac:dyDescent="0.25">
      <c r="A130" t="s">
        <v>318</v>
      </c>
      <c r="B130" t="s">
        <v>329</v>
      </c>
      <c r="C130">
        <v>1.44290657439446</v>
      </c>
      <c r="D130">
        <v>1.1399999999999999</v>
      </c>
      <c r="E130">
        <v>0.99</v>
      </c>
    </row>
    <row r="131" spans="1:5" x14ac:dyDescent="0.25">
      <c r="A131" t="s">
        <v>318</v>
      </c>
      <c r="B131" t="s">
        <v>389</v>
      </c>
      <c r="C131">
        <v>1.44290657439446</v>
      </c>
      <c r="D131">
        <v>0.54</v>
      </c>
      <c r="E131">
        <v>0.4</v>
      </c>
    </row>
    <row r="132" spans="1:5" x14ac:dyDescent="0.25">
      <c r="A132" t="s">
        <v>318</v>
      </c>
      <c r="B132" t="s">
        <v>330</v>
      </c>
      <c r="C132">
        <v>1.44290657439446</v>
      </c>
      <c r="D132">
        <v>1.24</v>
      </c>
      <c r="E132">
        <v>0.86</v>
      </c>
    </row>
    <row r="133" spans="1:5" x14ac:dyDescent="0.25">
      <c r="A133" t="s">
        <v>318</v>
      </c>
      <c r="B133" t="s">
        <v>367</v>
      </c>
      <c r="C133">
        <v>1.44290657439446</v>
      </c>
      <c r="D133">
        <v>0.84</v>
      </c>
      <c r="E133">
        <v>1.46</v>
      </c>
    </row>
    <row r="134" spans="1:5" x14ac:dyDescent="0.25">
      <c r="A134" t="s">
        <v>318</v>
      </c>
      <c r="B134" t="s">
        <v>358</v>
      </c>
      <c r="C134">
        <v>1.44290657439446</v>
      </c>
      <c r="D134">
        <v>0.94</v>
      </c>
      <c r="E134">
        <v>0.86</v>
      </c>
    </row>
    <row r="135" spans="1:5" x14ac:dyDescent="0.25">
      <c r="A135" t="s">
        <v>318</v>
      </c>
      <c r="B135" t="s">
        <v>399</v>
      </c>
      <c r="C135">
        <v>1.44290657439446</v>
      </c>
      <c r="D135">
        <v>0.97</v>
      </c>
      <c r="E135">
        <v>0.68</v>
      </c>
    </row>
    <row r="136" spans="1:5" x14ac:dyDescent="0.25">
      <c r="A136" t="s">
        <v>318</v>
      </c>
      <c r="B136" t="s">
        <v>385</v>
      </c>
      <c r="C136">
        <v>1.44290657439446</v>
      </c>
      <c r="D136">
        <v>1.48</v>
      </c>
      <c r="E136">
        <v>0.8</v>
      </c>
    </row>
    <row r="137" spans="1:5" x14ac:dyDescent="0.25">
      <c r="A137" t="s">
        <v>320</v>
      </c>
      <c r="B137" t="s">
        <v>363</v>
      </c>
      <c r="C137">
        <v>1.3829201101928399</v>
      </c>
      <c r="D137">
        <v>0.72</v>
      </c>
      <c r="E137">
        <v>0.7</v>
      </c>
    </row>
    <row r="138" spans="1:5" x14ac:dyDescent="0.25">
      <c r="A138" t="s">
        <v>320</v>
      </c>
      <c r="B138" t="s">
        <v>405</v>
      </c>
      <c r="C138">
        <v>1.3829201101928399</v>
      </c>
      <c r="D138">
        <v>0.6</v>
      </c>
      <c r="E138">
        <v>0.7</v>
      </c>
    </row>
    <row r="139" spans="1:5" x14ac:dyDescent="0.25">
      <c r="A139" t="s">
        <v>320</v>
      </c>
      <c r="B139" t="s">
        <v>749</v>
      </c>
      <c r="C139">
        <v>1.3829201101928399</v>
      </c>
      <c r="D139">
        <v>0.59</v>
      </c>
      <c r="E139">
        <v>1.29</v>
      </c>
    </row>
    <row r="140" spans="1:5" x14ac:dyDescent="0.25">
      <c r="A140" t="s">
        <v>320</v>
      </c>
      <c r="B140" t="s">
        <v>359</v>
      </c>
      <c r="C140">
        <v>1.3829201101928399</v>
      </c>
      <c r="D140">
        <v>1.32</v>
      </c>
      <c r="E140">
        <v>0.87</v>
      </c>
    </row>
    <row r="141" spans="1:5" x14ac:dyDescent="0.25">
      <c r="A141" t="s">
        <v>320</v>
      </c>
      <c r="B141" t="s">
        <v>381</v>
      </c>
      <c r="C141">
        <v>1.3829201101928399</v>
      </c>
      <c r="D141">
        <v>1.18</v>
      </c>
      <c r="E141">
        <v>0.99</v>
      </c>
    </row>
    <row r="142" spans="1:5" x14ac:dyDescent="0.25">
      <c r="A142" t="s">
        <v>320</v>
      </c>
      <c r="B142" t="s">
        <v>391</v>
      </c>
      <c r="C142">
        <v>1.3829201101928399</v>
      </c>
      <c r="D142">
        <v>0.94</v>
      </c>
      <c r="E142">
        <v>1.1599999999999999</v>
      </c>
    </row>
    <row r="143" spans="1:5" x14ac:dyDescent="0.25">
      <c r="A143" t="s">
        <v>320</v>
      </c>
      <c r="B143" t="s">
        <v>378</v>
      </c>
      <c r="C143">
        <v>1.3829201101928399</v>
      </c>
      <c r="D143">
        <v>1.19</v>
      </c>
      <c r="E143">
        <v>0.81</v>
      </c>
    </row>
    <row r="144" spans="1:5" x14ac:dyDescent="0.25">
      <c r="A144" t="s">
        <v>320</v>
      </c>
      <c r="B144" t="s">
        <v>357</v>
      </c>
      <c r="C144">
        <v>1.3829201101928399</v>
      </c>
      <c r="D144">
        <v>0.77</v>
      </c>
      <c r="E144">
        <v>1.04</v>
      </c>
    </row>
    <row r="145" spans="1:5" x14ac:dyDescent="0.25">
      <c r="A145" t="s">
        <v>320</v>
      </c>
      <c r="B145" t="s">
        <v>365</v>
      </c>
      <c r="C145">
        <v>1.3829201101928399</v>
      </c>
      <c r="D145">
        <v>1.19</v>
      </c>
      <c r="E145">
        <v>1.22</v>
      </c>
    </row>
    <row r="146" spans="1:5" x14ac:dyDescent="0.25">
      <c r="A146" t="s">
        <v>320</v>
      </c>
      <c r="B146" t="s">
        <v>371</v>
      </c>
      <c r="C146">
        <v>1.3829201101928399</v>
      </c>
      <c r="D146">
        <v>0.64</v>
      </c>
      <c r="E146">
        <v>1.04</v>
      </c>
    </row>
    <row r="147" spans="1:5" x14ac:dyDescent="0.25">
      <c r="A147" t="s">
        <v>320</v>
      </c>
      <c r="B147" t="s">
        <v>339</v>
      </c>
      <c r="C147">
        <v>1.3829201101928399</v>
      </c>
      <c r="D147">
        <v>1.36</v>
      </c>
      <c r="E147">
        <v>1.05</v>
      </c>
    </row>
    <row r="148" spans="1:5" x14ac:dyDescent="0.25">
      <c r="A148" t="s">
        <v>320</v>
      </c>
      <c r="B148" t="s">
        <v>398</v>
      </c>
      <c r="C148">
        <v>1.3829201101928399</v>
      </c>
      <c r="D148">
        <v>1.27</v>
      </c>
      <c r="E148">
        <v>0.62</v>
      </c>
    </row>
    <row r="149" spans="1:5" x14ac:dyDescent="0.25">
      <c r="A149" t="s">
        <v>320</v>
      </c>
      <c r="B149" t="s">
        <v>325</v>
      </c>
      <c r="C149">
        <v>1.3829201101928399</v>
      </c>
      <c r="D149">
        <v>1.28</v>
      </c>
      <c r="E149">
        <v>0.81</v>
      </c>
    </row>
    <row r="150" spans="1:5" x14ac:dyDescent="0.25">
      <c r="A150" t="s">
        <v>320</v>
      </c>
      <c r="B150" t="s">
        <v>370</v>
      </c>
      <c r="C150">
        <v>1.3829201101928399</v>
      </c>
      <c r="D150">
        <v>0.86</v>
      </c>
      <c r="E150">
        <v>0.86</v>
      </c>
    </row>
    <row r="151" spans="1:5" x14ac:dyDescent="0.25">
      <c r="A151" t="s">
        <v>320</v>
      </c>
      <c r="B151" t="s">
        <v>395</v>
      </c>
      <c r="C151">
        <v>1.3829201101928399</v>
      </c>
      <c r="D151">
        <v>0.99</v>
      </c>
      <c r="E151">
        <v>0.74</v>
      </c>
    </row>
    <row r="152" spans="1:5" x14ac:dyDescent="0.25">
      <c r="A152" t="s">
        <v>320</v>
      </c>
      <c r="B152" t="s">
        <v>323</v>
      </c>
      <c r="C152">
        <v>1.3829201101928399</v>
      </c>
      <c r="D152">
        <v>0.63</v>
      </c>
      <c r="E152">
        <v>1.73</v>
      </c>
    </row>
    <row r="153" spans="1:5" x14ac:dyDescent="0.25">
      <c r="A153" t="s">
        <v>320</v>
      </c>
      <c r="B153" t="s">
        <v>750</v>
      </c>
      <c r="C153">
        <v>1.3829201101928399</v>
      </c>
      <c r="D153">
        <v>1.06</v>
      </c>
      <c r="E153">
        <v>1.22</v>
      </c>
    </row>
    <row r="154" spans="1:5" x14ac:dyDescent="0.25">
      <c r="A154" t="s">
        <v>320</v>
      </c>
      <c r="B154" t="s">
        <v>351</v>
      </c>
      <c r="C154">
        <v>1.3829201101928399</v>
      </c>
      <c r="D154">
        <v>1.27</v>
      </c>
      <c r="E154">
        <v>0.86</v>
      </c>
    </row>
    <row r="155" spans="1:5" x14ac:dyDescent="0.25">
      <c r="A155" t="s">
        <v>320</v>
      </c>
      <c r="B155" t="s">
        <v>374</v>
      </c>
      <c r="C155">
        <v>1.3829201101928399</v>
      </c>
      <c r="D155">
        <v>1.32</v>
      </c>
      <c r="E155">
        <v>1.51</v>
      </c>
    </row>
    <row r="156" spans="1:5" x14ac:dyDescent="0.25">
      <c r="A156" t="s">
        <v>320</v>
      </c>
      <c r="B156" t="s">
        <v>366</v>
      </c>
      <c r="C156">
        <v>1.3829201101928399</v>
      </c>
      <c r="D156">
        <v>0.81</v>
      </c>
      <c r="E156">
        <v>0.86</v>
      </c>
    </row>
    <row r="157" spans="1:5" x14ac:dyDescent="0.25">
      <c r="A157" t="s">
        <v>320</v>
      </c>
      <c r="B157" t="s">
        <v>751</v>
      </c>
      <c r="C157">
        <v>1.3829201101928399</v>
      </c>
      <c r="D157">
        <v>0.95</v>
      </c>
      <c r="E157">
        <v>1.42</v>
      </c>
    </row>
    <row r="158" spans="1:5" x14ac:dyDescent="0.25">
      <c r="A158" t="s">
        <v>320</v>
      </c>
      <c r="B158" t="s">
        <v>752</v>
      </c>
      <c r="C158">
        <v>1.3829201101928399</v>
      </c>
      <c r="D158">
        <v>1.08</v>
      </c>
      <c r="E158">
        <v>0.49</v>
      </c>
    </row>
    <row r="159" spans="1:5" x14ac:dyDescent="0.25">
      <c r="A159" t="s">
        <v>13</v>
      </c>
      <c r="B159" t="s">
        <v>54</v>
      </c>
      <c r="C159">
        <v>1.7759336099585099</v>
      </c>
      <c r="D159">
        <v>1</v>
      </c>
      <c r="E159">
        <v>1.23</v>
      </c>
    </row>
    <row r="160" spans="1:5" x14ac:dyDescent="0.25">
      <c r="A160" t="s">
        <v>13</v>
      </c>
      <c r="B160" t="s">
        <v>50</v>
      </c>
      <c r="C160">
        <v>1.7759336099585099</v>
      </c>
      <c r="D160">
        <v>0.8</v>
      </c>
      <c r="E160">
        <v>1.21</v>
      </c>
    </row>
    <row r="161" spans="1:5" x14ac:dyDescent="0.25">
      <c r="A161" t="s">
        <v>13</v>
      </c>
      <c r="B161" t="s">
        <v>48</v>
      </c>
      <c r="C161">
        <v>1.7759336099585099</v>
      </c>
      <c r="D161">
        <v>0.52</v>
      </c>
      <c r="E161">
        <v>1</v>
      </c>
    </row>
    <row r="162" spans="1:5" x14ac:dyDescent="0.25">
      <c r="A162" t="s">
        <v>13</v>
      </c>
      <c r="B162" t="s">
        <v>53</v>
      </c>
      <c r="C162">
        <v>1.7759336099585099</v>
      </c>
      <c r="D162">
        <v>1.01</v>
      </c>
      <c r="E162">
        <v>1.53</v>
      </c>
    </row>
    <row r="163" spans="1:5" x14ac:dyDescent="0.25">
      <c r="A163" t="s">
        <v>13</v>
      </c>
      <c r="B163" t="s">
        <v>14</v>
      </c>
      <c r="C163">
        <v>1.7759336099585099</v>
      </c>
      <c r="D163">
        <v>0.78</v>
      </c>
      <c r="E163">
        <v>0.82</v>
      </c>
    </row>
    <row r="164" spans="1:5" x14ac:dyDescent="0.25">
      <c r="A164" t="s">
        <v>13</v>
      </c>
      <c r="B164" t="s">
        <v>51</v>
      </c>
      <c r="C164">
        <v>1.7759336099585099</v>
      </c>
      <c r="D164">
        <v>0.56000000000000005</v>
      </c>
      <c r="E164">
        <v>1.04</v>
      </c>
    </row>
    <row r="165" spans="1:5" x14ac:dyDescent="0.25">
      <c r="A165" t="s">
        <v>13</v>
      </c>
      <c r="B165" t="s">
        <v>43</v>
      </c>
      <c r="C165">
        <v>1.7759336099585099</v>
      </c>
      <c r="D165">
        <v>1.73</v>
      </c>
      <c r="E165">
        <v>1.06</v>
      </c>
    </row>
    <row r="166" spans="1:5" x14ac:dyDescent="0.25">
      <c r="A166" t="s">
        <v>13</v>
      </c>
      <c r="B166" t="s">
        <v>44</v>
      </c>
      <c r="C166">
        <v>1.7759336099585099</v>
      </c>
      <c r="D166">
        <v>1.1299999999999999</v>
      </c>
      <c r="E166">
        <v>0.44</v>
      </c>
    </row>
    <row r="167" spans="1:5" x14ac:dyDescent="0.25">
      <c r="A167" t="s">
        <v>13</v>
      </c>
      <c r="B167" t="s">
        <v>45</v>
      </c>
      <c r="C167">
        <v>1.7759336099585099</v>
      </c>
      <c r="D167">
        <v>0.84</v>
      </c>
      <c r="E167">
        <v>0.93</v>
      </c>
    </row>
    <row r="168" spans="1:5" x14ac:dyDescent="0.25">
      <c r="A168" t="s">
        <v>13</v>
      </c>
      <c r="B168" t="s">
        <v>52</v>
      </c>
      <c r="C168">
        <v>1.7759336099585099</v>
      </c>
      <c r="D168">
        <v>1.41</v>
      </c>
      <c r="E168">
        <v>0.82</v>
      </c>
    </row>
    <row r="169" spans="1:5" x14ac:dyDescent="0.25">
      <c r="A169" t="s">
        <v>13</v>
      </c>
      <c r="B169" t="s">
        <v>55</v>
      </c>
      <c r="C169">
        <v>1.7759336099585099</v>
      </c>
      <c r="D169">
        <v>0.82</v>
      </c>
      <c r="E169">
        <v>0.7</v>
      </c>
    </row>
    <row r="170" spans="1:5" x14ac:dyDescent="0.25">
      <c r="A170" t="s">
        <v>13</v>
      </c>
      <c r="B170" t="s">
        <v>236</v>
      </c>
      <c r="C170">
        <v>1.7759336099585099</v>
      </c>
      <c r="D170">
        <v>0.69</v>
      </c>
      <c r="E170">
        <v>1</v>
      </c>
    </row>
    <row r="171" spans="1:5" x14ac:dyDescent="0.25">
      <c r="A171" t="s">
        <v>13</v>
      </c>
      <c r="B171" t="s">
        <v>235</v>
      </c>
      <c r="C171">
        <v>1.7759336099585099</v>
      </c>
      <c r="D171">
        <v>1.04</v>
      </c>
      <c r="E171">
        <v>0.82</v>
      </c>
    </row>
    <row r="172" spans="1:5" x14ac:dyDescent="0.25">
      <c r="A172" t="s">
        <v>13</v>
      </c>
      <c r="B172" t="s">
        <v>17</v>
      </c>
      <c r="C172">
        <v>1.7759336099585099</v>
      </c>
      <c r="D172">
        <v>0.52</v>
      </c>
      <c r="E172">
        <v>1.31</v>
      </c>
    </row>
    <row r="173" spans="1:5" x14ac:dyDescent="0.25">
      <c r="A173" t="s">
        <v>13</v>
      </c>
      <c r="B173" t="s">
        <v>46</v>
      </c>
      <c r="C173">
        <v>1.7759336099585099</v>
      </c>
      <c r="D173">
        <v>0.8</v>
      </c>
      <c r="E173">
        <v>1.47</v>
      </c>
    </row>
    <row r="174" spans="1:5" x14ac:dyDescent="0.25">
      <c r="A174" t="s">
        <v>13</v>
      </c>
      <c r="B174" t="s">
        <v>15</v>
      </c>
      <c r="C174">
        <v>1.7759336099585099</v>
      </c>
      <c r="D174">
        <v>1.43</v>
      </c>
      <c r="E174">
        <v>1.17</v>
      </c>
    </row>
    <row r="175" spans="1:5" x14ac:dyDescent="0.25">
      <c r="A175" t="s">
        <v>13</v>
      </c>
      <c r="B175" t="s">
        <v>47</v>
      </c>
      <c r="C175">
        <v>1.7759336099585099</v>
      </c>
      <c r="D175">
        <v>1.21</v>
      </c>
      <c r="E175">
        <v>0.82</v>
      </c>
    </row>
    <row r="176" spans="1:5" x14ac:dyDescent="0.25">
      <c r="A176" t="s">
        <v>13</v>
      </c>
      <c r="B176" t="s">
        <v>234</v>
      </c>
      <c r="C176">
        <v>1.7759336099585099</v>
      </c>
      <c r="D176">
        <v>1.69</v>
      </c>
      <c r="E176">
        <v>0.65</v>
      </c>
    </row>
    <row r="177" spans="1:5" x14ac:dyDescent="0.25">
      <c r="A177" t="s">
        <v>16</v>
      </c>
      <c r="B177" t="s">
        <v>237</v>
      </c>
      <c r="C177">
        <v>1.5123966942148801</v>
      </c>
      <c r="D177">
        <v>1.56</v>
      </c>
      <c r="E177">
        <v>1.0900000000000001</v>
      </c>
    </row>
    <row r="178" spans="1:5" x14ac:dyDescent="0.25">
      <c r="A178" t="s">
        <v>16</v>
      </c>
      <c r="B178" t="s">
        <v>239</v>
      </c>
      <c r="C178">
        <v>1.5123966942148801</v>
      </c>
      <c r="D178">
        <v>1.42</v>
      </c>
      <c r="E178">
        <v>0.95</v>
      </c>
    </row>
    <row r="179" spans="1:5" x14ac:dyDescent="0.25">
      <c r="A179" t="s">
        <v>16</v>
      </c>
      <c r="B179" t="s">
        <v>753</v>
      </c>
      <c r="C179">
        <v>1.5123966942148801</v>
      </c>
      <c r="D179">
        <v>0.81</v>
      </c>
      <c r="E179">
        <v>0.78</v>
      </c>
    </row>
    <row r="180" spans="1:5" x14ac:dyDescent="0.25">
      <c r="A180" t="s">
        <v>16</v>
      </c>
      <c r="B180" t="s">
        <v>754</v>
      </c>
      <c r="C180">
        <v>1.5123966942148801</v>
      </c>
      <c r="D180">
        <v>0.66</v>
      </c>
      <c r="E180">
        <v>1.18</v>
      </c>
    </row>
    <row r="181" spans="1:5" x14ac:dyDescent="0.25">
      <c r="A181" t="s">
        <v>16</v>
      </c>
      <c r="B181" t="s">
        <v>238</v>
      </c>
      <c r="C181">
        <v>1.5123966942148801</v>
      </c>
      <c r="D181">
        <v>1.07</v>
      </c>
      <c r="E181">
        <v>0.67</v>
      </c>
    </row>
    <row r="182" spans="1:5" x14ac:dyDescent="0.25">
      <c r="A182" t="s">
        <v>16</v>
      </c>
      <c r="B182" t="s">
        <v>49</v>
      </c>
      <c r="C182">
        <v>1.5123966942148801</v>
      </c>
      <c r="D182">
        <v>1.17</v>
      </c>
      <c r="E182">
        <v>0.67</v>
      </c>
    </row>
    <row r="183" spans="1:5" x14ac:dyDescent="0.25">
      <c r="A183" t="s">
        <v>16</v>
      </c>
      <c r="B183" t="s">
        <v>56</v>
      </c>
      <c r="C183">
        <v>1.5123966942148801</v>
      </c>
      <c r="D183">
        <v>0.94</v>
      </c>
      <c r="E183">
        <v>0.83</v>
      </c>
    </row>
    <row r="184" spans="1:5" x14ac:dyDescent="0.25">
      <c r="A184" t="s">
        <v>16</v>
      </c>
      <c r="B184" t="s">
        <v>243</v>
      </c>
      <c r="C184">
        <v>1.5123966942148801</v>
      </c>
      <c r="D184">
        <v>0.61</v>
      </c>
      <c r="E184">
        <v>1.35</v>
      </c>
    </row>
    <row r="185" spans="1:5" x14ac:dyDescent="0.25">
      <c r="A185" t="s">
        <v>16</v>
      </c>
      <c r="B185" t="s">
        <v>60</v>
      </c>
      <c r="C185">
        <v>1.5123966942148801</v>
      </c>
      <c r="D185">
        <v>1.63</v>
      </c>
      <c r="E185">
        <v>0.73</v>
      </c>
    </row>
    <row r="186" spans="1:5" x14ac:dyDescent="0.25">
      <c r="A186" t="s">
        <v>16</v>
      </c>
      <c r="B186" t="s">
        <v>241</v>
      </c>
      <c r="C186">
        <v>1.5123966942148801</v>
      </c>
      <c r="D186">
        <v>1.23</v>
      </c>
      <c r="E186">
        <v>1.04</v>
      </c>
    </row>
    <row r="187" spans="1:5" x14ac:dyDescent="0.25">
      <c r="A187" t="s">
        <v>16</v>
      </c>
      <c r="B187" t="s">
        <v>18</v>
      </c>
      <c r="C187">
        <v>1.5123966942148801</v>
      </c>
      <c r="D187">
        <v>0.9</v>
      </c>
      <c r="E187">
        <v>1.1499999999999999</v>
      </c>
    </row>
    <row r="188" spans="1:5" x14ac:dyDescent="0.25">
      <c r="A188" t="s">
        <v>16</v>
      </c>
      <c r="B188" t="s">
        <v>59</v>
      </c>
      <c r="C188">
        <v>1.5123966942148801</v>
      </c>
      <c r="D188">
        <v>0.51</v>
      </c>
      <c r="E188">
        <v>0.9</v>
      </c>
    </row>
    <row r="189" spans="1:5" x14ac:dyDescent="0.25">
      <c r="A189" t="s">
        <v>16</v>
      </c>
      <c r="B189" t="s">
        <v>755</v>
      </c>
      <c r="C189">
        <v>1.5123966942148801</v>
      </c>
      <c r="D189">
        <v>0.46</v>
      </c>
      <c r="E189">
        <v>1.23</v>
      </c>
    </row>
    <row r="190" spans="1:5" x14ac:dyDescent="0.25">
      <c r="A190" t="s">
        <v>16</v>
      </c>
      <c r="B190" t="s">
        <v>242</v>
      </c>
      <c r="C190">
        <v>1.5123966942148801</v>
      </c>
      <c r="D190">
        <v>1.32</v>
      </c>
      <c r="E190">
        <v>1.1499999999999999</v>
      </c>
    </row>
    <row r="191" spans="1:5" x14ac:dyDescent="0.25">
      <c r="A191" t="s">
        <v>16</v>
      </c>
      <c r="B191" t="s">
        <v>58</v>
      </c>
      <c r="C191">
        <v>1.5123966942148801</v>
      </c>
      <c r="D191">
        <v>0.99</v>
      </c>
      <c r="E191">
        <v>0.94</v>
      </c>
    </row>
    <row r="192" spans="1:5" x14ac:dyDescent="0.25">
      <c r="A192" t="s">
        <v>16</v>
      </c>
      <c r="B192" t="s">
        <v>57</v>
      </c>
      <c r="C192">
        <v>1.5123966942148801</v>
      </c>
      <c r="D192">
        <v>0.52</v>
      </c>
      <c r="E192">
        <v>1.35</v>
      </c>
    </row>
    <row r="193" spans="1:5" x14ac:dyDescent="0.25">
      <c r="A193" t="s">
        <v>16</v>
      </c>
      <c r="B193" t="s">
        <v>304</v>
      </c>
      <c r="C193">
        <v>1.5123966942148801</v>
      </c>
      <c r="D193">
        <v>1.32</v>
      </c>
      <c r="E193">
        <v>0.78</v>
      </c>
    </row>
    <row r="194" spans="1:5" x14ac:dyDescent="0.25">
      <c r="A194" t="s">
        <v>16</v>
      </c>
      <c r="B194" t="s">
        <v>240</v>
      </c>
      <c r="C194">
        <v>1.5123966942148801</v>
      </c>
      <c r="D194">
        <v>0.85</v>
      </c>
      <c r="E194">
        <v>1.1499999999999999</v>
      </c>
    </row>
    <row r="195" spans="1:5" x14ac:dyDescent="0.25">
      <c r="A195" t="s">
        <v>19</v>
      </c>
      <c r="B195" t="s">
        <v>21</v>
      </c>
      <c r="C195">
        <v>1.50344827586207</v>
      </c>
      <c r="D195">
        <v>1.29</v>
      </c>
      <c r="E195">
        <v>0.75</v>
      </c>
    </row>
    <row r="196" spans="1:5" x14ac:dyDescent="0.25">
      <c r="A196" t="s">
        <v>19</v>
      </c>
      <c r="B196" t="s">
        <v>260</v>
      </c>
      <c r="C196">
        <v>1.50344827586207</v>
      </c>
      <c r="D196">
        <v>1.1100000000000001</v>
      </c>
      <c r="E196">
        <v>1.03</v>
      </c>
    </row>
    <row r="197" spans="1:5" x14ac:dyDescent="0.25">
      <c r="A197" t="s">
        <v>19</v>
      </c>
      <c r="B197" t="s">
        <v>149</v>
      </c>
      <c r="C197">
        <v>1.50344827586207</v>
      </c>
      <c r="D197">
        <v>0.62</v>
      </c>
      <c r="E197">
        <v>0.86</v>
      </c>
    </row>
    <row r="198" spans="1:5" x14ac:dyDescent="0.25">
      <c r="A198" t="s">
        <v>19</v>
      </c>
      <c r="B198" t="s">
        <v>251</v>
      </c>
      <c r="C198">
        <v>1.50344827586207</v>
      </c>
      <c r="D198">
        <v>1.73</v>
      </c>
      <c r="E198">
        <v>0.56999999999999995</v>
      </c>
    </row>
    <row r="199" spans="1:5" x14ac:dyDescent="0.25">
      <c r="A199" t="s">
        <v>19</v>
      </c>
      <c r="B199" t="s">
        <v>255</v>
      </c>
      <c r="C199">
        <v>1.50344827586207</v>
      </c>
      <c r="D199">
        <v>0.89</v>
      </c>
      <c r="E199">
        <v>1.66</v>
      </c>
    </row>
    <row r="200" spans="1:5" x14ac:dyDescent="0.25">
      <c r="A200" t="s">
        <v>19</v>
      </c>
      <c r="B200" t="s">
        <v>254</v>
      </c>
      <c r="C200">
        <v>1.50344827586207</v>
      </c>
      <c r="D200">
        <v>0.86</v>
      </c>
      <c r="E200">
        <v>0.86</v>
      </c>
    </row>
    <row r="201" spans="1:5" x14ac:dyDescent="0.25">
      <c r="A201" t="s">
        <v>19</v>
      </c>
      <c r="B201" t="s">
        <v>257</v>
      </c>
      <c r="C201">
        <v>1.50344827586207</v>
      </c>
      <c r="D201">
        <v>0.8</v>
      </c>
      <c r="E201">
        <v>1.55</v>
      </c>
    </row>
    <row r="202" spans="1:5" x14ac:dyDescent="0.25">
      <c r="A202" t="s">
        <v>19</v>
      </c>
      <c r="B202" t="s">
        <v>256</v>
      </c>
      <c r="C202">
        <v>1.50344827586207</v>
      </c>
      <c r="D202">
        <v>1.33</v>
      </c>
      <c r="E202">
        <v>0.8</v>
      </c>
    </row>
    <row r="203" spans="1:5" x14ac:dyDescent="0.25">
      <c r="A203" t="s">
        <v>19</v>
      </c>
      <c r="B203" t="s">
        <v>261</v>
      </c>
      <c r="C203">
        <v>1.50344827586207</v>
      </c>
      <c r="D203">
        <v>0.71</v>
      </c>
      <c r="E203">
        <v>1.54</v>
      </c>
    </row>
    <row r="204" spans="1:5" x14ac:dyDescent="0.25">
      <c r="A204" t="s">
        <v>19</v>
      </c>
      <c r="B204" t="s">
        <v>20</v>
      </c>
      <c r="C204">
        <v>1.50344827586207</v>
      </c>
      <c r="D204">
        <v>1.06</v>
      </c>
      <c r="E204">
        <v>1.03</v>
      </c>
    </row>
    <row r="205" spans="1:5" x14ac:dyDescent="0.25">
      <c r="A205" t="s">
        <v>19</v>
      </c>
      <c r="B205" t="s">
        <v>369</v>
      </c>
      <c r="C205">
        <v>1.50344827586207</v>
      </c>
      <c r="D205">
        <v>0.52</v>
      </c>
      <c r="E205">
        <v>0.86</v>
      </c>
    </row>
    <row r="206" spans="1:5" x14ac:dyDescent="0.25">
      <c r="A206" t="s">
        <v>19</v>
      </c>
      <c r="B206" t="s">
        <v>258</v>
      </c>
      <c r="C206">
        <v>1.50344827586207</v>
      </c>
      <c r="D206">
        <v>0.9</v>
      </c>
      <c r="E206">
        <v>0.98</v>
      </c>
    </row>
    <row r="207" spans="1:5" x14ac:dyDescent="0.25">
      <c r="A207" t="s">
        <v>19</v>
      </c>
      <c r="B207" t="s">
        <v>145</v>
      </c>
      <c r="C207">
        <v>1.50344827586207</v>
      </c>
      <c r="D207">
        <v>1.62</v>
      </c>
      <c r="E207">
        <v>0.43</v>
      </c>
    </row>
    <row r="208" spans="1:5" x14ac:dyDescent="0.25">
      <c r="A208" t="s">
        <v>19</v>
      </c>
      <c r="B208" t="s">
        <v>144</v>
      </c>
      <c r="C208">
        <v>1.50344827586207</v>
      </c>
      <c r="D208">
        <v>0.71</v>
      </c>
      <c r="E208">
        <v>1.03</v>
      </c>
    </row>
    <row r="209" spans="1:5" x14ac:dyDescent="0.25">
      <c r="A209" t="s">
        <v>19</v>
      </c>
      <c r="B209" t="s">
        <v>250</v>
      </c>
      <c r="C209">
        <v>1.50344827586207</v>
      </c>
      <c r="D209">
        <v>1</v>
      </c>
      <c r="E209">
        <v>1.35</v>
      </c>
    </row>
    <row r="210" spans="1:5" x14ac:dyDescent="0.25">
      <c r="A210" t="s">
        <v>19</v>
      </c>
      <c r="B210" t="s">
        <v>157</v>
      </c>
      <c r="C210">
        <v>1.50344827586207</v>
      </c>
      <c r="D210">
        <v>0.67</v>
      </c>
      <c r="E210">
        <v>1.17</v>
      </c>
    </row>
    <row r="211" spans="1:5" x14ac:dyDescent="0.25">
      <c r="A211" t="s">
        <v>19</v>
      </c>
      <c r="B211" t="s">
        <v>252</v>
      </c>
      <c r="C211">
        <v>1.50344827586207</v>
      </c>
      <c r="D211">
        <v>1.06</v>
      </c>
      <c r="E211">
        <v>0.8</v>
      </c>
    </row>
    <row r="212" spans="1:5" x14ac:dyDescent="0.25">
      <c r="A212" t="s">
        <v>19</v>
      </c>
      <c r="B212" t="s">
        <v>259</v>
      </c>
      <c r="C212">
        <v>1.50344827586207</v>
      </c>
      <c r="D212">
        <v>0.86</v>
      </c>
      <c r="E212">
        <v>0.8</v>
      </c>
    </row>
    <row r="213" spans="1:5" x14ac:dyDescent="0.25">
      <c r="A213" t="s">
        <v>19</v>
      </c>
      <c r="B213" t="s">
        <v>253</v>
      </c>
      <c r="C213">
        <v>1.50344827586207</v>
      </c>
      <c r="D213">
        <v>1.1499999999999999</v>
      </c>
      <c r="E213">
        <v>0.92</v>
      </c>
    </row>
    <row r="214" spans="1:5" x14ac:dyDescent="0.25">
      <c r="A214" t="s">
        <v>19</v>
      </c>
      <c r="B214" t="s">
        <v>142</v>
      </c>
      <c r="C214">
        <v>1.50344827586207</v>
      </c>
      <c r="D214">
        <v>1.06</v>
      </c>
      <c r="E214">
        <v>0.98</v>
      </c>
    </row>
    <row r="215" spans="1:5" x14ac:dyDescent="0.25">
      <c r="A215" t="s">
        <v>146</v>
      </c>
      <c r="B215" t="s">
        <v>756</v>
      </c>
      <c r="C215">
        <v>1.2766666666666699</v>
      </c>
      <c r="D215">
        <v>0.78</v>
      </c>
      <c r="E215">
        <v>0.49</v>
      </c>
    </row>
    <row r="216" spans="1:5" x14ac:dyDescent="0.25">
      <c r="A216" t="s">
        <v>146</v>
      </c>
      <c r="B216" t="s">
        <v>153</v>
      </c>
      <c r="C216">
        <v>1.2766666666666699</v>
      </c>
      <c r="D216">
        <v>1.22</v>
      </c>
      <c r="E216">
        <v>0.78</v>
      </c>
    </row>
    <row r="217" spans="1:5" x14ac:dyDescent="0.25">
      <c r="A217" t="s">
        <v>146</v>
      </c>
      <c r="B217" t="s">
        <v>152</v>
      </c>
      <c r="C217">
        <v>1.2766666666666699</v>
      </c>
      <c r="D217">
        <v>1.25</v>
      </c>
      <c r="E217">
        <v>1.05</v>
      </c>
    </row>
    <row r="218" spans="1:5" x14ac:dyDescent="0.25">
      <c r="A218" t="s">
        <v>146</v>
      </c>
      <c r="B218" t="s">
        <v>158</v>
      </c>
      <c r="C218">
        <v>1.2766666666666699</v>
      </c>
      <c r="D218">
        <v>0.64</v>
      </c>
      <c r="E218">
        <v>0.98</v>
      </c>
    </row>
    <row r="219" spans="1:5" x14ac:dyDescent="0.25">
      <c r="A219" t="s">
        <v>146</v>
      </c>
      <c r="B219" t="s">
        <v>148</v>
      </c>
      <c r="C219">
        <v>1.2766666666666699</v>
      </c>
      <c r="D219">
        <v>0.84</v>
      </c>
      <c r="E219">
        <v>1.18</v>
      </c>
    </row>
    <row r="220" spans="1:5" x14ac:dyDescent="0.25">
      <c r="A220" t="s">
        <v>146</v>
      </c>
      <c r="B220" t="s">
        <v>154</v>
      </c>
      <c r="C220">
        <v>1.2766666666666699</v>
      </c>
      <c r="D220">
        <v>0.69</v>
      </c>
      <c r="E220">
        <v>1.05</v>
      </c>
    </row>
    <row r="221" spans="1:5" x14ac:dyDescent="0.25">
      <c r="A221" t="s">
        <v>146</v>
      </c>
      <c r="B221" t="s">
        <v>162</v>
      </c>
      <c r="C221">
        <v>1.2766666666666699</v>
      </c>
      <c r="D221">
        <v>1.04</v>
      </c>
      <c r="E221">
        <v>0.84</v>
      </c>
    </row>
    <row r="222" spans="1:5" x14ac:dyDescent="0.25">
      <c r="A222" t="s">
        <v>146</v>
      </c>
      <c r="B222" t="s">
        <v>147</v>
      </c>
      <c r="C222">
        <v>1.2766666666666699</v>
      </c>
      <c r="D222">
        <v>2.2999999999999998</v>
      </c>
      <c r="E222">
        <v>0.84</v>
      </c>
    </row>
    <row r="223" spans="1:5" x14ac:dyDescent="0.25">
      <c r="A223" t="s">
        <v>146</v>
      </c>
      <c r="B223" t="s">
        <v>163</v>
      </c>
      <c r="C223">
        <v>1.2766666666666699</v>
      </c>
      <c r="D223">
        <v>0.94</v>
      </c>
      <c r="E223">
        <v>1.74</v>
      </c>
    </row>
    <row r="224" spans="1:5" x14ac:dyDescent="0.25">
      <c r="A224" t="s">
        <v>146</v>
      </c>
      <c r="B224" t="s">
        <v>346</v>
      </c>
      <c r="C224">
        <v>1.2766666666666699</v>
      </c>
      <c r="D224">
        <v>0.99</v>
      </c>
      <c r="E224">
        <v>1.18</v>
      </c>
    </row>
    <row r="225" spans="1:5" x14ac:dyDescent="0.25">
      <c r="A225" t="s">
        <v>146</v>
      </c>
      <c r="B225" t="s">
        <v>143</v>
      </c>
      <c r="C225">
        <v>1.2766666666666699</v>
      </c>
      <c r="D225">
        <v>0.94</v>
      </c>
      <c r="E225">
        <v>1.32</v>
      </c>
    </row>
    <row r="226" spans="1:5" x14ac:dyDescent="0.25">
      <c r="A226" t="s">
        <v>146</v>
      </c>
      <c r="B226" t="s">
        <v>151</v>
      </c>
      <c r="C226">
        <v>1.2766666666666699</v>
      </c>
      <c r="D226">
        <v>0.73</v>
      </c>
      <c r="E226">
        <v>0.35</v>
      </c>
    </row>
    <row r="227" spans="1:5" x14ac:dyDescent="0.25">
      <c r="A227" t="s">
        <v>146</v>
      </c>
      <c r="B227" t="s">
        <v>159</v>
      </c>
      <c r="C227">
        <v>1.2766666666666699</v>
      </c>
      <c r="D227">
        <v>1.1499999999999999</v>
      </c>
      <c r="E227">
        <v>1.25</v>
      </c>
    </row>
    <row r="228" spans="1:5" x14ac:dyDescent="0.25">
      <c r="A228" t="s">
        <v>146</v>
      </c>
      <c r="B228" t="s">
        <v>160</v>
      </c>
      <c r="C228">
        <v>1.2766666666666699</v>
      </c>
      <c r="D228">
        <v>0.73</v>
      </c>
      <c r="E228">
        <v>1.49</v>
      </c>
    </row>
    <row r="229" spans="1:5" x14ac:dyDescent="0.25">
      <c r="A229" t="s">
        <v>146</v>
      </c>
      <c r="B229" t="s">
        <v>156</v>
      </c>
      <c r="C229">
        <v>1.2766666666666699</v>
      </c>
      <c r="D229">
        <v>0.94</v>
      </c>
      <c r="E229">
        <v>0.77</v>
      </c>
    </row>
    <row r="230" spans="1:5" x14ac:dyDescent="0.25">
      <c r="A230" t="s">
        <v>146</v>
      </c>
      <c r="B230" t="s">
        <v>164</v>
      </c>
      <c r="C230">
        <v>1.2766666666666699</v>
      </c>
      <c r="D230">
        <v>1.25</v>
      </c>
      <c r="E230">
        <v>0.7</v>
      </c>
    </row>
    <row r="231" spans="1:5" x14ac:dyDescent="0.25">
      <c r="A231" t="s">
        <v>146</v>
      </c>
      <c r="B231" t="s">
        <v>161</v>
      </c>
      <c r="C231">
        <v>1.2766666666666699</v>
      </c>
      <c r="D231">
        <v>0.62</v>
      </c>
      <c r="E231">
        <v>0.97</v>
      </c>
    </row>
    <row r="232" spans="1:5" x14ac:dyDescent="0.25">
      <c r="A232" t="s">
        <v>146</v>
      </c>
      <c r="B232" t="s">
        <v>150</v>
      </c>
      <c r="C232">
        <v>1.2766666666666699</v>
      </c>
      <c r="D232">
        <v>0.84</v>
      </c>
      <c r="E232">
        <v>0.7</v>
      </c>
    </row>
    <row r="233" spans="1:5" x14ac:dyDescent="0.25">
      <c r="A233" t="s">
        <v>146</v>
      </c>
      <c r="B233" t="s">
        <v>155</v>
      </c>
      <c r="C233">
        <v>1.2766666666666699</v>
      </c>
      <c r="D233">
        <v>1.41</v>
      </c>
      <c r="E233">
        <v>1.18</v>
      </c>
    </row>
    <row r="234" spans="1:5" x14ac:dyDescent="0.25">
      <c r="A234" t="s">
        <v>146</v>
      </c>
      <c r="B234" t="s">
        <v>757</v>
      </c>
      <c r="C234">
        <v>1.2766666666666699</v>
      </c>
      <c r="D234">
        <v>0.67</v>
      </c>
      <c r="E234">
        <v>1.19</v>
      </c>
    </row>
    <row r="235" spans="1:5" x14ac:dyDescent="0.25">
      <c r="A235" t="s">
        <v>22</v>
      </c>
      <c r="B235" t="s">
        <v>280</v>
      </c>
      <c r="C235">
        <v>1.51864406779661</v>
      </c>
      <c r="D235">
        <v>1.58</v>
      </c>
      <c r="E235">
        <v>0.64</v>
      </c>
    </row>
    <row r="236" spans="1:5" x14ac:dyDescent="0.25">
      <c r="A236" t="s">
        <v>22</v>
      </c>
      <c r="B236" t="s">
        <v>170</v>
      </c>
      <c r="C236">
        <v>1.51864406779661</v>
      </c>
      <c r="D236">
        <v>1.36</v>
      </c>
      <c r="E236">
        <v>0.99</v>
      </c>
    </row>
    <row r="237" spans="1:5" x14ac:dyDescent="0.25">
      <c r="A237" t="s">
        <v>22</v>
      </c>
      <c r="B237" t="s">
        <v>283</v>
      </c>
      <c r="C237">
        <v>1.51864406779661</v>
      </c>
      <c r="D237">
        <v>1.01</v>
      </c>
      <c r="E237">
        <v>1.88</v>
      </c>
    </row>
    <row r="238" spans="1:5" x14ac:dyDescent="0.25">
      <c r="A238" t="s">
        <v>22</v>
      </c>
      <c r="B238" t="s">
        <v>171</v>
      </c>
      <c r="C238">
        <v>1.51864406779661</v>
      </c>
      <c r="D238">
        <v>1.19</v>
      </c>
      <c r="E238">
        <v>0.79</v>
      </c>
    </row>
    <row r="239" spans="1:5" x14ac:dyDescent="0.25">
      <c r="A239" t="s">
        <v>22</v>
      </c>
      <c r="B239" t="s">
        <v>169</v>
      </c>
      <c r="C239">
        <v>1.51864406779661</v>
      </c>
      <c r="D239">
        <v>0.79</v>
      </c>
      <c r="E239">
        <v>0.89</v>
      </c>
    </row>
    <row r="240" spans="1:5" x14ac:dyDescent="0.25">
      <c r="A240" t="s">
        <v>22</v>
      </c>
      <c r="B240" t="s">
        <v>174</v>
      </c>
      <c r="C240">
        <v>1.51864406779661</v>
      </c>
      <c r="D240">
        <v>0.89</v>
      </c>
      <c r="E240">
        <v>1.1100000000000001</v>
      </c>
    </row>
    <row r="241" spans="1:5" x14ac:dyDescent="0.25">
      <c r="A241" t="s">
        <v>22</v>
      </c>
      <c r="B241" t="s">
        <v>272</v>
      </c>
      <c r="C241">
        <v>1.51864406779661</v>
      </c>
      <c r="D241">
        <v>1.1000000000000001</v>
      </c>
      <c r="E241">
        <v>0.54</v>
      </c>
    </row>
    <row r="242" spans="1:5" x14ac:dyDescent="0.25">
      <c r="A242" t="s">
        <v>22</v>
      </c>
      <c r="B242" t="s">
        <v>24</v>
      </c>
      <c r="C242">
        <v>1.51864406779661</v>
      </c>
      <c r="D242">
        <v>0.95</v>
      </c>
      <c r="E242">
        <v>0.65</v>
      </c>
    </row>
    <row r="243" spans="1:5" x14ac:dyDescent="0.25">
      <c r="A243" t="s">
        <v>22</v>
      </c>
      <c r="B243" t="s">
        <v>307</v>
      </c>
      <c r="C243">
        <v>1.51864406779661</v>
      </c>
      <c r="D243">
        <v>0.7</v>
      </c>
      <c r="E243">
        <v>1.28</v>
      </c>
    </row>
    <row r="244" spans="1:5" x14ac:dyDescent="0.25">
      <c r="A244" t="s">
        <v>22</v>
      </c>
      <c r="B244" t="s">
        <v>173</v>
      </c>
      <c r="C244">
        <v>1.51864406779661</v>
      </c>
      <c r="D244">
        <v>1.01</v>
      </c>
      <c r="E244">
        <v>1.38</v>
      </c>
    </row>
    <row r="245" spans="1:5" x14ac:dyDescent="0.25">
      <c r="A245" t="s">
        <v>22</v>
      </c>
      <c r="B245" t="s">
        <v>278</v>
      </c>
      <c r="C245">
        <v>1.51864406779661</v>
      </c>
      <c r="D245">
        <v>1.1299999999999999</v>
      </c>
      <c r="E245">
        <v>0.95</v>
      </c>
    </row>
    <row r="246" spans="1:5" x14ac:dyDescent="0.25">
      <c r="A246" t="s">
        <v>22</v>
      </c>
      <c r="B246" t="s">
        <v>23</v>
      </c>
      <c r="C246">
        <v>1.51864406779661</v>
      </c>
      <c r="D246">
        <v>1.55</v>
      </c>
      <c r="E246">
        <v>0.95</v>
      </c>
    </row>
    <row r="247" spans="1:5" x14ac:dyDescent="0.25">
      <c r="A247" t="s">
        <v>22</v>
      </c>
      <c r="B247" t="s">
        <v>273</v>
      </c>
      <c r="C247">
        <v>1.51864406779661</v>
      </c>
      <c r="D247">
        <v>1.51</v>
      </c>
      <c r="E247">
        <v>0.85</v>
      </c>
    </row>
    <row r="248" spans="1:5" x14ac:dyDescent="0.25">
      <c r="A248" t="s">
        <v>22</v>
      </c>
      <c r="B248" t="s">
        <v>281</v>
      </c>
      <c r="C248">
        <v>1.51864406779661</v>
      </c>
      <c r="D248">
        <v>0.88</v>
      </c>
      <c r="E248">
        <v>0.44</v>
      </c>
    </row>
    <row r="249" spans="1:5" x14ac:dyDescent="0.25">
      <c r="A249" t="s">
        <v>22</v>
      </c>
      <c r="B249" t="s">
        <v>279</v>
      </c>
      <c r="C249">
        <v>1.51864406779661</v>
      </c>
      <c r="D249">
        <v>0.44</v>
      </c>
      <c r="E249">
        <v>0.94</v>
      </c>
    </row>
    <row r="250" spans="1:5" x14ac:dyDescent="0.25">
      <c r="A250" t="s">
        <v>22</v>
      </c>
      <c r="B250" t="s">
        <v>276</v>
      </c>
      <c r="C250">
        <v>1.51864406779661</v>
      </c>
      <c r="D250">
        <v>1.01</v>
      </c>
      <c r="E250">
        <v>1.1399999999999999</v>
      </c>
    </row>
    <row r="251" spans="1:5" x14ac:dyDescent="0.25">
      <c r="A251" t="s">
        <v>22</v>
      </c>
      <c r="B251" t="s">
        <v>308</v>
      </c>
      <c r="C251">
        <v>1.51864406779661</v>
      </c>
      <c r="D251">
        <v>1.01</v>
      </c>
      <c r="E251">
        <v>0.59</v>
      </c>
    </row>
    <row r="252" spans="1:5" x14ac:dyDescent="0.25">
      <c r="A252" t="s">
        <v>22</v>
      </c>
      <c r="B252" t="s">
        <v>284</v>
      </c>
      <c r="C252">
        <v>1.51864406779661</v>
      </c>
      <c r="D252">
        <v>0.56000000000000005</v>
      </c>
      <c r="E252">
        <v>1.64</v>
      </c>
    </row>
    <row r="253" spans="1:5" x14ac:dyDescent="0.25">
      <c r="A253" t="s">
        <v>22</v>
      </c>
      <c r="B253" t="s">
        <v>172</v>
      </c>
      <c r="C253">
        <v>1.51864406779661</v>
      </c>
      <c r="D253">
        <v>0.71</v>
      </c>
      <c r="E253">
        <v>0.9</v>
      </c>
    </row>
    <row r="254" spans="1:5" x14ac:dyDescent="0.25">
      <c r="A254" t="s">
        <v>22</v>
      </c>
      <c r="B254" t="s">
        <v>182</v>
      </c>
      <c r="C254">
        <v>1.51864406779661</v>
      </c>
      <c r="D254">
        <v>0.66</v>
      </c>
      <c r="E254">
        <v>1.48</v>
      </c>
    </row>
    <row r="255" spans="1:5" x14ac:dyDescent="0.25">
      <c r="A255" t="s">
        <v>25</v>
      </c>
      <c r="B255" t="s">
        <v>27</v>
      </c>
      <c r="C255">
        <v>1.3527508090614899</v>
      </c>
      <c r="D255">
        <v>1.25</v>
      </c>
      <c r="E255">
        <v>0.68</v>
      </c>
    </row>
    <row r="256" spans="1:5" x14ac:dyDescent="0.25">
      <c r="A256" t="s">
        <v>25</v>
      </c>
      <c r="B256" t="s">
        <v>181</v>
      </c>
      <c r="C256">
        <v>1.3527508090614899</v>
      </c>
      <c r="D256">
        <v>0.6</v>
      </c>
      <c r="E256">
        <v>1.54</v>
      </c>
    </row>
    <row r="257" spans="1:5" x14ac:dyDescent="0.25">
      <c r="A257" t="s">
        <v>25</v>
      </c>
      <c r="B257" t="s">
        <v>175</v>
      </c>
      <c r="C257">
        <v>1.3527508090614899</v>
      </c>
      <c r="D257">
        <v>0.94</v>
      </c>
      <c r="E257">
        <v>0.85</v>
      </c>
    </row>
    <row r="258" spans="1:5" x14ac:dyDescent="0.25">
      <c r="A258" t="s">
        <v>25</v>
      </c>
      <c r="B258" t="s">
        <v>183</v>
      </c>
      <c r="C258">
        <v>1.3527508090614899</v>
      </c>
      <c r="D258">
        <v>0.79</v>
      </c>
      <c r="E258">
        <v>0.97</v>
      </c>
    </row>
    <row r="259" spans="1:5" x14ac:dyDescent="0.25">
      <c r="A259" t="s">
        <v>25</v>
      </c>
      <c r="B259" t="s">
        <v>758</v>
      </c>
      <c r="C259">
        <v>1.3527508090614899</v>
      </c>
      <c r="D259">
        <v>1.1100000000000001</v>
      </c>
      <c r="E259">
        <v>1.08</v>
      </c>
    </row>
    <row r="260" spans="1:5" x14ac:dyDescent="0.25">
      <c r="A260" t="s">
        <v>25</v>
      </c>
      <c r="B260" t="s">
        <v>176</v>
      </c>
      <c r="C260">
        <v>1.3527508090614899</v>
      </c>
      <c r="D260">
        <v>0.84</v>
      </c>
      <c r="E260">
        <v>1.03</v>
      </c>
    </row>
    <row r="261" spans="1:5" x14ac:dyDescent="0.25">
      <c r="A261" t="s">
        <v>25</v>
      </c>
      <c r="B261" t="s">
        <v>275</v>
      </c>
      <c r="C261">
        <v>1.3527508090614899</v>
      </c>
      <c r="D261">
        <v>1.48</v>
      </c>
      <c r="E261">
        <v>0.91</v>
      </c>
    </row>
    <row r="262" spans="1:5" x14ac:dyDescent="0.25">
      <c r="A262" t="s">
        <v>25</v>
      </c>
      <c r="B262" t="s">
        <v>282</v>
      </c>
      <c r="C262">
        <v>1.3527508090614899</v>
      </c>
      <c r="D262">
        <v>1.28</v>
      </c>
      <c r="E262">
        <v>0.85</v>
      </c>
    </row>
    <row r="263" spans="1:5" x14ac:dyDescent="0.25">
      <c r="A263" t="s">
        <v>25</v>
      </c>
      <c r="B263" t="s">
        <v>274</v>
      </c>
      <c r="C263">
        <v>1.3527508090614899</v>
      </c>
      <c r="D263">
        <v>0.89</v>
      </c>
      <c r="E263">
        <v>1.22</v>
      </c>
    </row>
    <row r="264" spans="1:5" x14ac:dyDescent="0.25">
      <c r="A264" t="s">
        <v>25</v>
      </c>
      <c r="B264" t="s">
        <v>179</v>
      </c>
      <c r="C264">
        <v>1.3527508090614899</v>
      </c>
      <c r="D264">
        <v>1.02</v>
      </c>
      <c r="E264">
        <v>0.63</v>
      </c>
    </row>
    <row r="265" spans="1:5" x14ac:dyDescent="0.25">
      <c r="A265" t="s">
        <v>25</v>
      </c>
      <c r="B265" t="s">
        <v>180</v>
      </c>
      <c r="C265">
        <v>1.3527508090614899</v>
      </c>
      <c r="D265">
        <v>1.1299999999999999</v>
      </c>
      <c r="E265">
        <v>1.1499999999999999</v>
      </c>
    </row>
    <row r="266" spans="1:5" x14ac:dyDescent="0.25">
      <c r="A266" t="s">
        <v>25</v>
      </c>
      <c r="B266" t="s">
        <v>26</v>
      </c>
      <c r="C266">
        <v>1.3527508090614899</v>
      </c>
      <c r="D266">
        <v>0.83</v>
      </c>
      <c r="E266">
        <v>1.25</v>
      </c>
    </row>
    <row r="267" spans="1:5" x14ac:dyDescent="0.25">
      <c r="A267" t="s">
        <v>25</v>
      </c>
      <c r="B267" t="s">
        <v>759</v>
      </c>
      <c r="C267">
        <v>1.3527508090614899</v>
      </c>
      <c r="D267">
        <v>0.69</v>
      </c>
      <c r="E267">
        <v>0.8</v>
      </c>
    </row>
    <row r="268" spans="1:5" x14ac:dyDescent="0.25">
      <c r="A268" t="s">
        <v>25</v>
      </c>
      <c r="B268" t="s">
        <v>184</v>
      </c>
      <c r="C268">
        <v>1.3527508090614899</v>
      </c>
      <c r="D268">
        <v>1.58</v>
      </c>
      <c r="E268">
        <v>0.85</v>
      </c>
    </row>
    <row r="269" spans="1:5" x14ac:dyDescent="0.25">
      <c r="A269" t="s">
        <v>25</v>
      </c>
      <c r="B269" t="s">
        <v>177</v>
      </c>
      <c r="C269">
        <v>1.3527508090614899</v>
      </c>
      <c r="D269">
        <v>1.43</v>
      </c>
      <c r="E269">
        <v>0.74</v>
      </c>
    </row>
    <row r="270" spans="1:5" x14ac:dyDescent="0.25">
      <c r="A270" t="s">
        <v>25</v>
      </c>
      <c r="B270" t="s">
        <v>277</v>
      </c>
      <c r="C270">
        <v>1.3527508090614899</v>
      </c>
      <c r="D270">
        <v>0.88</v>
      </c>
      <c r="E270">
        <v>0.8</v>
      </c>
    </row>
    <row r="271" spans="1:5" x14ac:dyDescent="0.25">
      <c r="A271" t="s">
        <v>25</v>
      </c>
      <c r="B271" t="s">
        <v>309</v>
      </c>
      <c r="C271">
        <v>1.3527508090614899</v>
      </c>
      <c r="D271">
        <v>1.1100000000000001</v>
      </c>
      <c r="E271">
        <v>1.42</v>
      </c>
    </row>
    <row r="272" spans="1:5" x14ac:dyDescent="0.25">
      <c r="A272" t="s">
        <v>25</v>
      </c>
      <c r="B272" t="s">
        <v>760</v>
      </c>
      <c r="C272">
        <v>1.3527508090614899</v>
      </c>
      <c r="D272">
        <v>0.59</v>
      </c>
      <c r="E272">
        <v>1.22</v>
      </c>
    </row>
    <row r="273" spans="1:5" x14ac:dyDescent="0.25">
      <c r="A273" t="s">
        <v>25</v>
      </c>
      <c r="B273" t="s">
        <v>761</v>
      </c>
      <c r="C273">
        <v>1.3527508090614899</v>
      </c>
      <c r="D273">
        <v>0.79</v>
      </c>
      <c r="E273">
        <v>0.91</v>
      </c>
    </row>
    <row r="274" spans="1:5" x14ac:dyDescent="0.25">
      <c r="A274" t="s">
        <v>25</v>
      </c>
      <c r="B274" t="s">
        <v>178</v>
      </c>
      <c r="C274">
        <v>1.3527508090614899</v>
      </c>
      <c r="D274">
        <v>0.79</v>
      </c>
      <c r="E274">
        <v>1.1100000000000001</v>
      </c>
    </row>
    <row r="275" spans="1:5" x14ac:dyDescent="0.25">
      <c r="A275" t="s">
        <v>28</v>
      </c>
      <c r="B275" t="s">
        <v>29</v>
      </c>
      <c r="C275">
        <v>1.37037037037037</v>
      </c>
      <c r="D275">
        <v>1.35</v>
      </c>
      <c r="E275">
        <v>0.3</v>
      </c>
    </row>
    <row r="276" spans="1:5" x14ac:dyDescent="0.25">
      <c r="A276" t="s">
        <v>28</v>
      </c>
      <c r="B276" t="s">
        <v>762</v>
      </c>
      <c r="C276">
        <v>1.37037037037037</v>
      </c>
      <c r="D276">
        <v>0.62</v>
      </c>
      <c r="E276">
        <v>1.64</v>
      </c>
    </row>
    <row r="277" spans="1:5" x14ac:dyDescent="0.25">
      <c r="A277" t="s">
        <v>28</v>
      </c>
      <c r="B277" t="s">
        <v>292</v>
      </c>
      <c r="C277">
        <v>1.37037037037037</v>
      </c>
      <c r="D277">
        <v>0.84</v>
      </c>
      <c r="E277">
        <v>1.1499999999999999</v>
      </c>
    </row>
    <row r="278" spans="1:5" x14ac:dyDescent="0.25">
      <c r="A278" t="s">
        <v>28</v>
      </c>
      <c r="B278" t="s">
        <v>296</v>
      </c>
      <c r="C278">
        <v>1.37037037037037</v>
      </c>
      <c r="D278">
        <v>0.79</v>
      </c>
      <c r="E278">
        <v>0.73</v>
      </c>
    </row>
    <row r="279" spans="1:5" x14ac:dyDescent="0.25">
      <c r="A279" t="s">
        <v>28</v>
      </c>
      <c r="B279" t="s">
        <v>196</v>
      </c>
      <c r="C279">
        <v>1.37037037037037</v>
      </c>
      <c r="D279">
        <v>1.35</v>
      </c>
      <c r="E279">
        <v>1.0900000000000001</v>
      </c>
    </row>
    <row r="280" spans="1:5" x14ac:dyDescent="0.25">
      <c r="A280" t="s">
        <v>28</v>
      </c>
      <c r="B280" t="s">
        <v>197</v>
      </c>
      <c r="C280">
        <v>1.37037037037037</v>
      </c>
      <c r="D280">
        <v>1.04</v>
      </c>
      <c r="E280">
        <v>1.52</v>
      </c>
    </row>
    <row r="281" spans="1:5" x14ac:dyDescent="0.25">
      <c r="A281" t="s">
        <v>28</v>
      </c>
      <c r="B281" t="s">
        <v>30</v>
      </c>
      <c r="C281">
        <v>1.37037037037037</v>
      </c>
      <c r="D281">
        <v>1.91</v>
      </c>
      <c r="E281">
        <v>0.55000000000000004</v>
      </c>
    </row>
    <row r="282" spans="1:5" x14ac:dyDescent="0.25">
      <c r="A282" t="s">
        <v>28</v>
      </c>
      <c r="B282" t="s">
        <v>194</v>
      </c>
      <c r="C282">
        <v>1.37037037037037</v>
      </c>
      <c r="D282">
        <v>0.83</v>
      </c>
      <c r="E282">
        <v>1.07</v>
      </c>
    </row>
    <row r="283" spans="1:5" x14ac:dyDescent="0.25">
      <c r="A283" t="s">
        <v>28</v>
      </c>
      <c r="B283" t="s">
        <v>295</v>
      </c>
      <c r="C283">
        <v>1.37037037037037</v>
      </c>
      <c r="D283">
        <v>1.04</v>
      </c>
      <c r="E283">
        <v>0.9</v>
      </c>
    </row>
    <row r="284" spans="1:5" x14ac:dyDescent="0.25">
      <c r="A284" t="s">
        <v>28</v>
      </c>
      <c r="B284" t="s">
        <v>763</v>
      </c>
      <c r="C284">
        <v>1.37037037037037</v>
      </c>
      <c r="D284">
        <v>0.95</v>
      </c>
      <c r="E284">
        <v>1.03</v>
      </c>
    </row>
    <row r="285" spans="1:5" x14ac:dyDescent="0.25">
      <c r="A285" t="s">
        <v>28</v>
      </c>
      <c r="B285" t="s">
        <v>764</v>
      </c>
      <c r="C285">
        <v>1.37037037037037</v>
      </c>
      <c r="D285">
        <v>0.68</v>
      </c>
      <c r="E285">
        <v>1.01</v>
      </c>
    </row>
    <row r="286" spans="1:5" x14ac:dyDescent="0.25">
      <c r="A286" t="s">
        <v>28</v>
      </c>
      <c r="B286" t="s">
        <v>31</v>
      </c>
      <c r="C286">
        <v>1.37037037037037</v>
      </c>
      <c r="D286">
        <v>1.72</v>
      </c>
      <c r="E286">
        <v>0.79</v>
      </c>
    </row>
    <row r="287" spans="1:5" x14ac:dyDescent="0.25">
      <c r="A287" t="s">
        <v>28</v>
      </c>
      <c r="B287" t="s">
        <v>195</v>
      </c>
      <c r="C287">
        <v>1.37037037037037</v>
      </c>
      <c r="D287">
        <v>1.1499999999999999</v>
      </c>
      <c r="E287">
        <v>0.62</v>
      </c>
    </row>
    <row r="288" spans="1:5" x14ac:dyDescent="0.25">
      <c r="A288" t="s">
        <v>28</v>
      </c>
      <c r="B288" t="s">
        <v>310</v>
      </c>
      <c r="C288">
        <v>1.37037037037037</v>
      </c>
      <c r="D288">
        <v>0.56999999999999995</v>
      </c>
      <c r="E288">
        <v>1.07</v>
      </c>
    </row>
    <row r="289" spans="1:5" x14ac:dyDescent="0.25">
      <c r="A289" t="s">
        <v>28</v>
      </c>
      <c r="B289" t="s">
        <v>294</v>
      </c>
      <c r="C289">
        <v>1.37037037037037</v>
      </c>
      <c r="D289">
        <v>0.73</v>
      </c>
      <c r="E289">
        <v>0.85</v>
      </c>
    </row>
    <row r="290" spans="1:5" x14ac:dyDescent="0.25">
      <c r="A290" t="s">
        <v>28</v>
      </c>
      <c r="B290" t="s">
        <v>293</v>
      </c>
      <c r="C290">
        <v>1.37037037037037</v>
      </c>
      <c r="D290">
        <v>0.94</v>
      </c>
      <c r="E290">
        <v>1.18</v>
      </c>
    </row>
    <row r="291" spans="1:5" x14ac:dyDescent="0.25">
      <c r="A291" t="s">
        <v>28</v>
      </c>
      <c r="B291" t="s">
        <v>198</v>
      </c>
      <c r="C291">
        <v>1.37037037037037</v>
      </c>
      <c r="D291">
        <v>0.94</v>
      </c>
      <c r="E291">
        <v>0.9</v>
      </c>
    </row>
    <row r="292" spans="1:5" x14ac:dyDescent="0.25">
      <c r="A292" t="s">
        <v>28</v>
      </c>
      <c r="B292" t="s">
        <v>311</v>
      </c>
      <c r="C292">
        <v>1.37037037037037</v>
      </c>
      <c r="D292">
        <v>0.56000000000000005</v>
      </c>
      <c r="E292">
        <v>1.58</v>
      </c>
    </row>
    <row r="293" spans="1:5" x14ac:dyDescent="0.25">
      <c r="A293" t="s">
        <v>185</v>
      </c>
      <c r="B293" t="s">
        <v>765</v>
      </c>
      <c r="C293">
        <v>1.5643153526971001</v>
      </c>
      <c r="D293">
        <v>0.91</v>
      </c>
      <c r="E293">
        <v>1.1599999999999999</v>
      </c>
    </row>
    <row r="294" spans="1:5" x14ac:dyDescent="0.25">
      <c r="A294" t="s">
        <v>185</v>
      </c>
      <c r="B294" t="s">
        <v>285</v>
      </c>
      <c r="C294">
        <v>1.5643153526971001</v>
      </c>
      <c r="D294">
        <v>0.54</v>
      </c>
      <c r="E294">
        <v>1.25</v>
      </c>
    </row>
    <row r="295" spans="1:5" x14ac:dyDescent="0.25">
      <c r="A295" t="s">
        <v>185</v>
      </c>
      <c r="B295" t="s">
        <v>190</v>
      </c>
      <c r="C295">
        <v>1.5643153526971001</v>
      </c>
      <c r="D295">
        <v>0.87</v>
      </c>
      <c r="E295">
        <v>0.72</v>
      </c>
    </row>
    <row r="296" spans="1:5" x14ac:dyDescent="0.25">
      <c r="A296" t="s">
        <v>185</v>
      </c>
      <c r="B296" t="s">
        <v>192</v>
      </c>
      <c r="C296">
        <v>1.5643153526971001</v>
      </c>
      <c r="D296">
        <v>0.75</v>
      </c>
      <c r="E296">
        <v>1.54</v>
      </c>
    </row>
    <row r="297" spans="1:5" x14ac:dyDescent="0.25">
      <c r="A297" t="s">
        <v>185</v>
      </c>
      <c r="B297" t="s">
        <v>290</v>
      </c>
      <c r="C297">
        <v>1.5643153526971001</v>
      </c>
      <c r="D297">
        <v>2.37</v>
      </c>
      <c r="E297">
        <v>0.39</v>
      </c>
    </row>
    <row r="298" spans="1:5" x14ac:dyDescent="0.25">
      <c r="A298" t="s">
        <v>185</v>
      </c>
      <c r="B298" t="s">
        <v>766</v>
      </c>
      <c r="C298">
        <v>1.5643153526971001</v>
      </c>
      <c r="D298">
        <v>1.23</v>
      </c>
      <c r="E298">
        <v>1.72</v>
      </c>
    </row>
    <row r="299" spans="1:5" x14ac:dyDescent="0.25">
      <c r="A299" t="s">
        <v>185</v>
      </c>
      <c r="B299" t="s">
        <v>189</v>
      </c>
      <c r="C299">
        <v>1.5643153526971001</v>
      </c>
      <c r="D299">
        <v>1.28</v>
      </c>
      <c r="E299">
        <v>0.94</v>
      </c>
    </row>
    <row r="300" spans="1:5" x14ac:dyDescent="0.25">
      <c r="A300" t="s">
        <v>185</v>
      </c>
      <c r="B300" t="s">
        <v>191</v>
      </c>
      <c r="C300">
        <v>1.5643153526971001</v>
      </c>
      <c r="D300">
        <v>0.44</v>
      </c>
      <c r="E300">
        <v>0.89</v>
      </c>
    </row>
    <row r="301" spans="1:5" x14ac:dyDescent="0.25">
      <c r="A301" t="s">
        <v>185</v>
      </c>
      <c r="B301" t="s">
        <v>286</v>
      </c>
      <c r="C301">
        <v>1.5643153526971001</v>
      </c>
      <c r="D301">
        <v>0.55000000000000004</v>
      </c>
      <c r="E301">
        <v>1.1000000000000001</v>
      </c>
    </row>
    <row r="302" spans="1:5" x14ac:dyDescent="0.25">
      <c r="A302" t="s">
        <v>185</v>
      </c>
      <c r="B302" t="s">
        <v>767</v>
      </c>
      <c r="C302">
        <v>1.5643153526971001</v>
      </c>
      <c r="D302">
        <v>0.59</v>
      </c>
      <c r="E302">
        <v>1.07</v>
      </c>
    </row>
    <row r="303" spans="1:5" x14ac:dyDescent="0.25">
      <c r="A303" t="s">
        <v>185</v>
      </c>
      <c r="B303" t="s">
        <v>289</v>
      </c>
      <c r="C303">
        <v>1.5643153526971001</v>
      </c>
      <c r="D303">
        <v>0.64</v>
      </c>
      <c r="E303">
        <v>1.1599999999999999</v>
      </c>
    </row>
    <row r="304" spans="1:5" x14ac:dyDescent="0.25">
      <c r="A304" t="s">
        <v>185</v>
      </c>
      <c r="B304" t="s">
        <v>188</v>
      </c>
      <c r="C304">
        <v>1.5643153526971001</v>
      </c>
      <c r="D304">
        <v>1.83</v>
      </c>
      <c r="E304">
        <v>0.99</v>
      </c>
    </row>
    <row r="305" spans="1:5" x14ac:dyDescent="0.25">
      <c r="A305" t="s">
        <v>185</v>
      </c>
      <c r="B305" t="s">
        <v>187</v>
      </c>
      <c r="C305">
        <v>1.5643153526971001</v>
      </c>
      <c r="D305">
        <v>0.55000000000000004</v>
      </c>
      <c r="E305">
        <v>1.05</v>
      </c>
    </row>
    <row r="306" spans="1:5" x14ac:dyDescent="0.25">
      <c r="A306" t="s">
        <v>185</v>
      </c>
      <c r="B306" t="s">
        <v>287</v>
      </c>
      <c r="C306">
        <v>1.5643153526971001</v>
      </c>
      <c r="D306">
        <v>0.69</v>
      </c>
      <c r="E306">
        <v>0.71</v>
      </c>
    </row>
    <row r="307" spans="1:5" x14ac:dyDescent="0.25">
      <c r="A307" t="s">
        <v>185</v>
      </c>
      <c r="B307" t="s">
        <v>288</v>
      </c>
      <c r="C307">
        <v>1.5643153526971001</v>
      </c>
      <c r="D307">
        <v>0.93</v>
      </c>
      <c r="E307">
        <v>0.48</v>
      </c>
    </row>
    <row r="308" spans="1:5" x14ac:dyDescent="0.25">
      <c r="A308" t="s">
        <v>185</v>
      </c>
      <c r="B308" t="s">
        <v>291</v>
      </c>
      <c r="C308">
        <v>1.5643153526971001</v>
      </c>
      <c r="D308">
        <v>1.57</v>
      </c>
      <c r="E308">
        <v>0.71</v>
      </c>
    </row>
    <row r="309" spans="1:5" x14ac:dyDescent="0.25">
      <c r="A309" t="s">
        <v>185</v>
      </c>
      <c r="B309" t="s">
        <v>186</v>
      </c>
      <c r="C309">
        <v>1.5643153526971001</v>
      </c>
      <c r="D309">
        <v>0.79</v>
      </c>
      <c r="E309">
        <v>1.43</v>
      </c>
    </row>
    <row r="310" spans="1:5" x14ac:dyDescent="0.25">
      <c r="A310" t="s">
        <v>185</v>
      </c>
      <c r="B310" t="s">
        <v>193</v>
      </c>
      <c r="C310">
        <v>1.5643153526971001</v>
      </c>
      <c r="D310">
        <v>1.38</v>
      </c>
      <c r="E310">
        <v>0.77</v>
      </c>
    </row>
    <row r="311" spans="1:5" x14ac:dyDescent="0.25">
      <c r="A311" t="s">
        <v>10</v>
      </c>
      <c r="B311" t="s">
        <v>229</v>
      </c>
      <c r="C311">
        <v>1.5156794425087099</v>
      </c>
      <c r="D311">
        <v>0.57999999999999996</v>
      </c>
      <c r="E311">
        <v>1.04</v>
      </c>
    </row>
    <row r="312" spans="1:5" x14ac:dyDescent="0.25">
      <c r="A312" t="s">
        <v>10</v>
      </c>
      <c r="B312" t="s">
        <v>233</v>
      </c>
      <c r="C312">
        <v>1.5156794425087099</v>
      </c>
      <c r="D312">
        <v>0.88</v>
      </c>
      <c r="E312">
        <v>1.1499999999999999</v>
      </c>
    </row>
    <row r="313" spans="1:5" x14ac:dyDescent="0.25">
      <c r="A313" t="s">
        <v>10</v>
      </c>
      <c r="B313" t="s">
        <v>38</v>
      </c>
      <c r="C313">
        <v>1.5156794425087099</v>
      </c>
      <c r="D313">
        <v>0.87</v>
      </c>
      <c r="E313">
        <v>0.95</v>
      </c>
    </row>
    <row r="314" spans="1:5" x14ac:dyDescent="0.25">
      <c r="A314" t="s">
        <v>10</v>
      </c>
      <c r="B314" t="s">
        <v>37</v>
      </c>
      <c r="C314">
        <v>1.5156794425087099</v>
      </c>
      <c r="D314">
        <v>0.7</v>
      </c>
      <c r="E314">
        <v>1.58</v>
      </c>
    </row>
    <row r="315" spans="1:5" x14ac:dyDescent="0.25">
      <c r="A315" t="s">
        <v>10</v>
      </c>
      <c r="B315" t="s">
        <v>42</v>
      </c>
      <c r="C315">
        <v>1.5156794425087099</v>
      </c>
      <c r="D315">
        <v>1.36</v>
      </c>
      <c r="E315">
        <v>0.99</v>
      </c>
    </row>
    <row r="316" spans="1:5" x14ac:dyDescent="0.25">
      <c r="A316" t="s">
        <v>10</v>
      </c>
      <c r="B316" t="s">
        <v>231</v>
      </c>
      <c r="C316">
        <v>1.5156794425087099</v>
      </c>
      <c r="D316">
        <v>1.4</v>
      </c>
      <c r="E316">
        <v>0.72</v>
      </c>
    </row>
    <row r="317" spans="1:5" x14ac:dyDescent="0.25">
      <c r="A317" t="s">
        <v>10</v>
      </c>
      <c r="B317" t="s">
        <v>12</v>
      </c>
      <c r="C317">
        <v>1.5156794425087099</v>
      </c>
      <c r="D317">
        <v>1.53</v>
      </c>
      <c r="E317">
        <v>0.86</v>
      </c>
    </row>
    <row r="318" spans="1:5" x14ac:dyDescent="0.25">
      <c r="A318" t="s">
        <v>10</v>
      </c>
      <c r="B318" t="s">
        <v>232</v>
      </c>
      <c r="C318">
        <v>1.5156794425087099</v>
      </c>
      <c r="D318">
        <v>0.95</v>
      </c>
      <c r="E318">
        <v>1.04</v>
      </c>
    </row>
    <row r="319" spans="1:5" x14ac:dyDescent="0.25">
      <c r="A319" t="s">
        <v>10</v>
      </c>
      <c r="B319" t="s">
        <v>230</v>
      </c>
      <c r="C319">
        <v>1.5156794425087099</v>
      </c>
      <c r="D319">
        <v>0.62</v>
      </c>
      <c r="E319">
        <v>1.35</v>
      </c>
    </row>
    <row r="320" spans="1:5" x14ac:dyDescent="0.25">
      <c r="A320" t="s">
        <v>10</v>
      </c>
      <c r="B320" t="s">
        <v>39</v>
      </c>
      <c r="C320">
        <v>1.5156794425087099</v>
      </c>
      <c r="D320">
        <v>1.4</v>
      </c>
      <c r="E320">
        <v>0.81</v>
      </c>
    </row>
    <row r="321" spans="1:5" x14ac:dyDescent="0.25">
      <c r="A321" t="s">
        <v>10</v>
      </c>
      <c r="B321" t="s">
        <v>41</v>
      </c>
      <c r="C321">
        <v>1.5156794425087099</v>
      </c>
      <c r="D321">
        <v>0.87</v>
      </c>
      <c r="E321">
        <v>0.72</v>
      </c>
    </row>
    <row r="322" spans="1:5" x14ac:dyDescent="0.25">
      <c r="A322" t="s">
        <v>10</v>
      </c>
      <c r="B322" t="s">
        <v>228</v>
      </c>
      <c r="C322">
        <v>1.5156794425087099</v>
      </c>
      <c r="D322">
        <v>0.87</v>
      </c>
      <c r="E322">
        <v>0.81</v>
      </c>
    </row>
    <row r="323" spans="1:5" x14ac:dyDescent="0.25">
      <c r="A323" t="s">
        <v>10</v>
      </c>
      <c r="B323" t="s">
        <v>768</v>
      </c>
      <c r="C323">
        <v>1.5156794425087099</v>
      </c>
      <c r="D323">
        <v>0.66</v>
      </c>
      <c r="E323">
        <v>1.26</v>
      </c>
    </row>
    <row r="324" spans="1:5" x14ac:dyDescent="0.25">
      <c r="A324" t="s">
        <v>10</v>
      </c>
      <c r="B324" t="s">
        <v>11</v>
      </c>
      <c r="C324">
        <v>1.5156794425087099</v>
      </c>
      <c r="D324">
        <v>0.74</v>
      </c>
      <c r="E324">
        <v>1.22</v>
      </c>
    </row>
    <row r="325" spans="1:5" x14ac:dyDescent="0.25">
      <c r="A325" t="s">
        <v>10</v>
      </c>
      <c r="B325" t="s">
        <v>769</v>
      </c>
      <c r="C325">
        <v>1.5156794425087099</v>
      </c>
      <c r="D325">
        <v>1.1100000000000001</v>
      </c>
      <c r="E325">
        <v>0.63</v>
      </c>
    </row>
    <row r="326" spans="1:5" x14ac:dyDescent="0.25">
      <c r="A326" t="s">
        <v>10</v>
      </c>
      <c r="B326" t="s">
        <v>40</v>
      </c>
      <c r="C326">
        <v>1.5156794425087099</v>
      </c>
      <c r="D326">
        <v>0.95</v>
      </c>
      <c r="E326">
        <v>1.35</v>
      </c>
    </row>
    <row r="327" spans="1:5" x14ac:dyDescent="0.25">
      <c r="A327" t="s">
        <v>10</v>
      </c>
      <c r="B327" t="s">
        <v>226</v>
      </c>
      <c r="C327">
        <v>1.5156794425087099</v>
      </c>
      <c r="D327">
        <v>1.32</v>
      </c>
      <c r="E327">
        <v>0.72</v>
      </c>
    </row>
    <row r="328" spans="1:5" x14ac:dyDescent="0.25">
      <c r="A328" t="s">
        <v>10</v>
      </c>
      <c r="B328" t="s">
        <v>227</v>
      </c>
      <c r="C328">
        <v>1.5156794425087099</v>
      </c>
      <c r="D328">
        <v>1.2</v>
      </c>
      <c r="E328">
        <v>0.81</v>
      </c>
    </row>
    <row r="329" spans="1:5" x14ac:dyDescent="0.25">
      <c r="A329" t="s">
        <v>35</v>
      </c>
      <c r="B329" t="s">
        <v>302</v>
      </c>
      <c r="C329">
        <v>1.5833333333333299</v>
      </c>
      <c r="D329">
        <v>1.0900000000000001</v>
      </c>
      <c r="E329">
        <v>0.99</v>
      </c>
    </row>
    <row r="330" spans="1:5" x14ac:dyDescent="0.25">
      <c r="A330" t="s">
        <v>35</v>
      </c>
      <c r="B330" t="s">
        <v>36</v>
      </c>
      <c r="C330">
        <v>1.5833333333333299</v>
      </c>
      <c r="D330">
        <v>0.88</v>
      </c>
      <c r="E330">
        <v>0.75</v>
      </c>
    </row>
    <row r="331" spans="1:5" x14ac:dyDescent="0.25">
      <c r="A331" t="s">
        <v>35</v>
      </c>
      <c r="B331" t="s">
        <v>770</v>
      </c>
      <c r="C331">
        <v>1.5833333333333299</v>
      </c>
      <c r="D331">
        <v>0.68</v>
      </c>
      <c r="E331">
        <v>1.1200000000000001</v>
      </c>
    </row>
    <row r="332" spans="1:5" x14ac:dyDescent="0.25">
      <c r="A332" t="s">
        <v>35</v>
      </c>
      <c r="B332" t="s">
        <v>299</v>
      </c>
      <c r="C332">
        <v>1.5833333333333299</v>
      </c>
      <c r="D332">
        <v>1.35</v>
      </c>
      <c r="E332">
        <v>1.06</v>
      </c>
    </row>
    <row r="333" spans="1:5" x14ac:dyDescent="0.25">
      <c r="A333" t="s">
        <v>35</v>
      </c>
      <c r="B333" t="s">
        <v>220</v>
      </c>
      <c r="C333">
        <v>1.5833333333333299</v>
      </c>
      <c r="D333">
        <v>0.97</v>
      </c>
      <c r="E333">
        <v>0.81</v>
      </c>
    </row>
    <row r="334" spans="1:5" x14ac:dyDescent="0.25">
      <c r="A334" t="s">
        <v>35</v>
      </c>
      <c r="B334" t="s">
        <v>771</v>
      </c>
      <c r="C334">
        <v>1.5833333333333299</v>
      </c>
      <c r="D334">
        <v>0.97</v>
      </c>
      <c r="E334">
        <v>0.64</v>
      </c>
    </row>
    <row r="335" spans="1:5" x14ac:dyDescent="0.25">
      <c r="A335" t="s">
        <v>35</v>
      </c>
      <c r="B335" t="s">
        <v>224</v>
      </c>
      <c r="C335">
        <v>1.5833333333333299</v>
      </c>
      <c r="D335">
        <v>1.05</v>
      </c>
      <c r="E335">
        <v>0.81</v>
      </c>
    </row>
    <row r="336" spans="1:5" x14ac:dyDescent="0.25">
      <c r="A336" t="s">
        <v>35</v>
      </c>
      <c r="B336" t="s">
        <v>221</v>
      </c>
      <c r="C336">
        <v>1.5833333333333299</v>
      </c>
      <c r="D336">
        <v>1.01</v>
      </c>
      <c r="E336">
        <v>0.87</v>
      </c>
    </row>
    <row r="337" spans="1:5" x14ac:dyDescent="0.25">
      <c r="A337" t="s">
        <v>35</v>
      </c>
      <c r="B337" t="s">
        <v>300</v>
      </c>
      <c r="C337">
        <v>1.5833333333333299</v>
      </c>
      <c r="D337">
        <v>0.72</v>
      </c>
      <c r="E337">
        <v>1.8</v>
      </c>
    </row>
    <row r="338" spans="1:5" x14ac:dyDescent="0.25">
      <c r="A338" t="s">
        <v>35</v>
      </c>
      <c r="B338" t="s">
        <v>772</v>
      </c>
      <c r="C338">
        <v>1.5833333333333299</v>
      </c>
      <c r="D338">
        <v>0.76</v>
      </c>
      <c r="E338">
        <v>1.04</v>
      </c>
    </row>
    <row r="339" spans="1:5" x14ac:dyDescent="0.25">
      <c r="A339" t="s">
        <v>35</v>
      </c>
      <c r="B339" t="s">
        <v>223</v>
      </c>
      <c r="C339">
        <v>1.5833333333333299</v>
      </c>
      <c r="D339">
        <v>1.0900000000000001</v>
      </c>
      <c r="E339">
        <v>0.81</v>
      </c>
    </row>
    <row r="340" spans="1:5" x14ac:dyDescent="0.25">
      <c r="A340" t="s">
        <v>35</v>
      </c>
      <c r="B340" t="s">
        <v>313</v>
      </c>
      <c r="C340">
        <v>1.5833333333333299</v>
      </c>
      <c r="D340">
        <v>1.0900000000000001</v>
      </c>
      <c r="E340">
        <v>1.22</v>
      </c>
    </row>
    <row r="341" spans="1:5" x14ac:dyDescent="0.25">
      <c r="A341" t="s">
        <v>35</v>
      </c>
      <c r="B341" t="s">
        <v>301</v>
      </c>
      <c r="C341">
        <v>1.5833333333333299</v>
      </c>
      <c r="D341">
        <v>0.83</v>
      </c>
      <c r="E341">
        <v>1.2</v>
      </c>
    </row>
    <row r="342" spans="1:5" x14ac:dyDescent="0.25">
      <c r="A342" t="s">
        <v>35</v>
      </c>
      <c r="B342" t="s">
        <v>317</v>
      </c>
      <c r="C342">
        <v>1.5833333333333299</v>
      </c>
      <c r="D342">
        <v>1.31</v>
      </c>
      <c r="E342">
        <v>1.51</v>
      </c>
    </row>
    <row r="343" spans="1:5" x14ac:dyDescent="0.25">
      <c r="A343" t="s">
        <v>35</v>
      </c>
      <c r="B343" t="s">
        <v>222</v>
      </c>
      <c r="C343">
        <v>1.5833333333333299</v>
      </c>
      <c r="D343">
        <v>1.31</v>
      </c>
      <c r="E343">
        <v>0.87</v>
      </c>
    </row>
    <row r="344" spans="1:5" x14ac:dyDescent="0.25">
      <c r="A344" t="s">
        <v>35</v>
      </c>
      <c r="B344" t="s">
        <v>218</v>
      </c>
      <c r="C344">
        <v>1.5833333333333299</v>
      </c>
      <c r="D344">
        <v>1.05</v>
      </c>
      <c r="E344">
        <v>0.64</v>
      </c>
    </row>
    <row r="345" spans="1:5" x14ac:dyDescent="0.25">
      <c r="A345" t="s">
        <v>35</v>
      </c>
      <c r="B345" t="s">
        <v>312</v>
      </c>
      <c r="C345">
        <v>1.5833333333333299</v>
      </c>
      <c r="D345">
        <v>1.0900000000000001</v>
      </c>
      <c r="E345">
        <v>0.87</v>
      </c>
    </row>
    <row r="346" spans="1:5" x14ac:dyDescent="0.25">
      <c r="A346" t="s">
        <v>35</v>
      </c>
      <c r="B346" t="s">
        <v>219</v>
      </c>
      <c r="C346">
        <v>1.5833333333333299</v>
      </c>
      <c r="D346">
        <v>0.63</v>
      </c>
      <c r="E346">
        <v>1.25</v>
      </c>
    </row>
    <row r="347" spans="1:5" x14ac:dyDescent="0.25">
      <c r="A347" t="s">
        <v>35</v>
      </c>
      <c r="B347" t="s">
        <v>225</v>
      </c>
      <c r="C347">
        <v>1.5833333333333299</v>
      </c>
      <c r="D347">
        <v>1.22</v>
      </c>
      <c r="E347">
        <v>0.7</v>
      </c>
    </row>
    <row r="348" spans="1:5" x14ac:dyDescent="0.25">
      <c r="A348" t="s">
        <v>35</v>
      </c>
      <c r="B348" t="s">
        <v>303</v>
      </c>
      <c r="C348">
        <v>1.5833333333333299</v>
      </c>
      <c r="D348">
        <v>0.93</v>
      </c>
      <c r="E348">
        <v>1.04</v>
      </c>
    </row>
    <row r="349" spans="1:5" x14ac:dyDescent="0.25">
      <c r="A349" t="s">
        <v>165</v>
      </c>
      <c r="B349" t="s">
        <v>167</v>
      </c>
      <c r="C349">
        <v>1.3125</v>
      </c>
      <c r="D349">
        <v>0.65</v>
      </c>
      <c r="E349">
        <v>1.1299999999999999</v>
      </c>
    </row>
    <row r="350" spans="1:5" x14ac:dyDescent="0.25">
      <c r="A350" t="s">
        <v>165</v>
      </c>
      <c r="B350" t="s">
        <v>269</v>
      </c>
      <c r="C350">
        <v>1.3125</v>
      </c>
      <c r="D350">
        <v>1.52</v>
      </c>
      <c r="E350">
        <v>0.46</v>
      </c>
    </row>
    <row r="351" spans="1:5" x14ac:dyDescent="0.25">
      <c r="A351" t="s">
        <v>165</v>
      </c>
      <c r="B351" t="s">
        <v>266</v>
      </c>
      <c r="C351">
        <v>1.3125</v>
      </c>
      <c r="D351">
        <v>0.82</v>
      </c>
      <c r="E351">
        <v>1.33</v>
      </c>
    </row>
    <row r="352" spans="1:5" x14ac:dyDescent="0.25">
      <c r="A352" t="s">
        <v>165</v>
      </c>
      <c r="B352" t="s">
        <v>265</v>
      </c>
      <c r="C352">
        <v>1.3125</v>
      </c>
      <c r="D352">
        <v>1.41</v>
      </c>
      <c r="E352">
        <v>0.86</v>
      </c>
    </row>
    <row r="353" spans="1:5" x14ac:dyDescent="0.25">
      <c r="A353" t="s">
        <v>165</v>
      </c>
      <c r="B353" t="s">
        <v>270</v>
      </c>
      <c r="C353">
        <v>1.3125</v>
      </c>
      <c r="D353">
        <v>1.25</v>
      </c>
      <c r="E353">
        <v>0.86</v>
      </c>
    </row>
    <row r="354" spans="1:5" x14ac:dyDescent="0.25">
      <c r="A354" t="s">
        <v>165</v>
      </c>
      <c r="B354" t="s">
        <v>262</v>
      </c>
      <c r="C354">
        <v>1.3125</v>
      </c>
      <c r="D354">
        <v>1.41</v>
      </c>
      <c r="E354">
        <v>0.4</v>
      </c>
    </row>
    <row r="355" spans="1:5" x14ac:dyDescent="0.25">
      <c r="A355" t="s">
        <v>165</v>
      </c>
      <c r="B355" t="s">
        <v>268</v>
      </c>
      <c r="C355">
        <v>1.3125</v>
      </c>
      <c r="D355">
        <v>0.82</v>
      </c>
      <c r="E355">
        <v>0.66</v>
      </c>
    </row>
    <row r="356" spans="1:5" x14ac:dyDescent="0.25">
      <c r="A356" t="s">
        <v>165</v>
      </c>
      <c r="B356" t="s">
        <v>773</v>
      </c>
      <c r="C356">
        <v>1.3125</v>
      </c>
      <c r="D356">
        <v>0.82</v>
      </c>
      <c r="E356">
        <v>1</v>
      </c>
    </row>
    <row r="357" spans="1:5" x14ac:dyDescent="0.25">
      <c r="A357" t="s">
        <v>165</v>
      </c>
      <c r="B357" t="s">
        <v>263</v>
      </c>
      <c r="C357">
        <v>1.3125</v>
      </c>
      <c r="D357">
        <v>1.03</v>
      </c>
      <c r="E357">
        <v>0.93</v>
      </c>
    </row>
    <row r="358" spans="1:5" x14ac:dyDescent="0.25">
      <c r="A358" t="s">
        <v>165</v>
      </c>
      <c r="B358" t="s">
        <v>168</v>
      </c>
      <c r="C358">
        <v>1.3125</v>
      </c>
      <c r="D358">
        <v>0.23</v>
      </c>
      <c r="E358">
        <v>1.1399999999999999</v>
      </c>
    </row>
    <row r="359" spans="1:5" x14ac:dyDescent="0.25">
      <c r="A359" t="s">
        <v>165</v>
      </c>
      <c r="B359" t="s">
        <v>271</v>
      </c>
      <c r="C359">
        <v>1.3125</v>
      </c>
      <c r="D359">
        <v>1.03</v>
      </c>
      <c r="E359">
        <v>1.33</v>
      </c>
    </row>
    <row r="360" spans="1:5" x14ac:dyDescent="0.25">
      <c r="A360" t="s">
        <v>165</v>
      </c>
      <c r="B360" t="s">
        <v>264</v>
      </c>
      <c r="C360">
        <v>1.3125</v>
      </c>
      <c r="D360">
        <v>1.2</v>
      </c>
      <c r="E360">
        <v>1.46</v>
      </c>
    </row>
    <row r="361" spans="1:5" x14ac:dyDescent="0.25">
      <c r="A361" t="s">
        <v>165</v>
      </c>
      <c r="B361" t="s">
        <v>166</v>
      </c>
      <c r="C361">
        <v>1.3125</v>
      </c>
      <c r="D361">
        <v>0.94</v>
      </c>
      <c r="E361">
        <v>0.86</v>
      </c>
    </row>
    <row r="362" spans="1:5" x14ac:dyDescent="0.25">
      <c r="A362" t="s">
        <v>165</v>
      </c>
      <c r="B362" t="s">
        <v>267</v>
      </c>
      <c r="C362">
        <v>1.3125</v>
      </c>
      <c r="D362">
        <v>0.76</v>
      </c>
      <c r="E362">
        <v>1.64</v>
      </c>
    </row>
    <row r="363" spans="1:5" x14ac:dyDescent="0.25">
      <c r="A363" t="s">
        <v>199</v>
      </c>
      <c r="B363" t="s">
        <v>298</v>
      </c>
      <c r="C363">
        <v>1.3548387096774199</v>
      </c>
      <c r="D363">
        <v>1.52</v>
      </c>
      <c r="E363">
        <v>0.53</v>
      </c>
    </row>
    <row r="364" spans="1:5" x14ac:dyDescent="0.25">
      <c r="A364" t="s">
        <v>199</v>
      </c>
      <c r="B364" t="s">
        <v>212</v>
      </c>
      <c r="C364">
        <v>1.3548387096774199</v>
      </c>
      <c r="D364">
        <v>0.65</v>
      </c>
      <c r="E364">
        <v>1.48</v>
      </c>
    </row>
    <row r="365" spans="1:5" x14ac:dyDescent="0.25">
      <c r="A365" t="s">
        <v>199</v>
      </c>
      <c r="B365" t="s">
        <v>206</v>
      </c>
      <c r="C365">
        <v>1.3548387096774199</v>
      </c>
      <c r="D365">
        <v>1.28</v>
      </c>
      <c r="E365">
        <v>1.51</v>
      </c>
    </row>
    <row r="366" spans="1:5" x14ac:dyDescent="0.25">
      <c r="A366" t="s">
        <v>199</v>
      </c>
      <c r="B366" t="s">
        <v>211</v>
      </c>
      <c r="C366">
        <v>1.3548387096774199</v>
      </c>
      <c r="D366">
        <v>1.29</v>
      </c>
      <c r="E366">
        <v>0.71</v>
      </c>
    </row>
    <row r="367" spans="1:5" x14ac:dyDescent="0.25">
      <c r="A367" t="s">
        <v>199</v>
      </c>
      <c r="B367" t="s">
        <v>207</v>
      </c>
      <c r="C367">
        <v>1.3548387096774199</v>
      </c>
      <c r="D367">
        <v>1.1299999999999999</v>
      </c>
      <c r="E367">
        <v>1.01</v>
      </c>
    </row>
    <row r="368" spans="1:5" x14ac:dyDescent="0.25">
      <c r="A368" t="s">
        <v>199</v>
      </c>
      <c r="B368" t="s">
        <v>297</v>
      </c>
      <c r="C368">
        <v>1.3548387096774199</v>
      </c>
      <c r="D368">
        <v>0.88</v>
      </c>
      <c r="E368">
        <v>1.3</v>
      </c>
    </row>
    <row r="369" spans="1:5" x14ac:dyDescent="0.25">
      <c r="A369" t="s">
        <v>199</v>
      </c>
      <c r="B369" t="s">
        <v>203</v>
      </c>
      <c r="C369">
        <v>1.3548387096774199</v>
      </c>
      <c r="D369">
        <v>0.74</v>
      </c>
      <c r="E369">
        <v>1.07</v>
      </c>
    </row>
    <row r="370" spans="1:5" x14ac:dyDescent="0.25">
      <c r="A370" t="s">
        <v>199</v>
      </c>
      <c r="B370" t="s">
        <v>209</v>
      </c>
      <c r="C370">
        <v>1.3548387096774199</v>
      </c>
      <c r="D370">
        <v>0.59</v>
      </c>
      <c r="E370">
        <v>0.94</v>
      </c>
    </row>
    <row r="371" spans="1:5" x14ac:dyDescent="0.25">
      <c r="A371" t="s">
        <v>199</v>
      </c>
      <c r="B371" t="s">
        <v>200</v>
      </c>
      <c r="C371">
        <v>1.3548387096774199</v>
      </c>
      <c r="D371">
        <v>1.82</v>
      </c>
      <c r="E371">
        <v>0.25</v>
      </c>
    </row>
    <row r="372" spans="1:5" x14ac:dyDescent="0.25">
      <c r="A372" t="s">
        <v>199</v>
      </c>
      <c r="B372" t="s">
        <v>204</v>
      </c>
      <c r="C372">
        <v>1.3548387096774199</v>
      </c>
      <c r="D372">
        <v>0.74</v>
      </c>
      <c r="E372">
        <v>0.83</v>
      </c>
    </row>
    <row r="373" spans="1:5" x14ac:dyDescent="0.25">
      <c r="A373" t="s">
        <v>199</v>
      </c>
      <c r="B373" t="s">
        <v>201</v>
      </c>
      <c r="C373">
        <v>1.3548387096774199</v>
      </c>
      <c r="D373">
        <v>0.79</v>
      </c>
      <c r="E373">
        <v>1.2</v>
      </c>
    </row>
    <row r="374" spans="1:5" x14ac:dyDescent="0.25">
      <c r="A374" t="s">
        <v>199</v>
      </c>
      <c r="B374" t="s">
        <v>208</v>
      </c>
      <c r="C374">
        <v>1.3548387096774199</v>
      </c>
      <c r="D374">
        <v>0.6</v>
      </c>
      <c r="E374">
        <v>1.18</v>
      </c>
    </row>
    <row r="375" spans="1:5" x14ac:dyDescent="0.25">
      <c r="A375" t="s">
        <v>32</v>
      </c>
      <c r="B375" t="s">
        <v>215</v>
      </c>
      <c r="C375">
        <v>1.2258064516128999</v>
      </c>
      <c r="D375">
        <v>1.22</v>
      </c>
      <c r="E375">
        <v>0.68</v>
      </c>
    </row>
    <row r="376" spans="1:5" x14ac:dyDescent="0.25">
      <c r="A376" t="s">
        <v>32</v>
      </c>
      <c r="B376" t="s">
        <v>33</v>
      </c>
      <c r="C376">
        <v>1.2258064516128999</v>
      </c>
      <c r="D376">
        <v>1.2</v>
      </c>
      <c r="E376">
        <v>1.34</v>
      </c>
    </row>
    <row r="377" spans="1:5" x14ac:dyDescent="0.25">
      <c r="A377" t="s">
        <v>32</v>
      </c>
      <c r="B377" t="s">
        <v>379</v>
      </c>
      <c r="C377">
        <v>1.2258064516128999</v>
      </c>
      <c r="D377">
        <v>0.87</v>
      </c>
      <c r="E377">
        <v>0.67</v>
      </c>
    </row>
    <row r="378" spans="1:5" x14ac:dyDescent="0.25">
      <c r="A378" t="s">
        <v>32</v>
      </c>
      <c r="B378" t="s">
        <v>216</v>
      </c>
      <c r="C378">
        <v>1.2258064516128999</v>
      </c>
      <c r="D378">
        <v>1.1200000000000001</v>
      </c>
      <c r="E378">
        <v>1.26</v>
      </c>
    </row>
    <row r="379" spans="1:5" x14ac:dyDescent="0.25">
      <c r="A379" t="s">
        <v>32</v>
      </c>
      <c r="B379" t="s">
        <v>205</v>
      </c>
      <c r="C379">
        <v>1.2258064516128999</v>
      </c>
      <c r="D379">
        <v>1.22</v>
      </c>
      <c r="E379">
        <v>0.68</v>
      </c>
    </row>
    <row r="380" spans="1:5" x14ac:dyDescent="0.25">
      <c r="A380" t="s">
        <v>32</v>
      </c>
      <c r="B380" t="s">
        <v>213</v>
      </c>
      <c r="C380">
        <v>1.2258064516128999</v>
      </c>
      <c r="D380">
        <v>0.82</v>
      </c>
      <c r="E380">
        <v>1.17</v>
      </c>
    </row>
    <row r="381" spans="1:5" x14ac:dyDescent="0.25">
      <c r="A381" t="s">
        <v>32</v>
      </c>
      <c r="B381" t="s">
        <v>34</v>
      </c>
      <c r="C381">
        <v>1.2258064516128999</v>
      </c>
      <c r="D381">
        <v>0.92</v>
      </c>
      <c r="E381">
        <v>1.17</v>
      </c>
    </row>
    <row r="382" spans="1:5" x14ac:dyDescent="0.25">
      <c r="A382" t="s">
        <v>32</v>
      </c>
      <c r="B382" t="s">
        <v>202</v>
      </c>
      <c r="C382">
        <v>1.2258064516128999</v>
      </c>
      <c r="D382">
        <v>0.82</v>
      </c>
      <c r="E382">
        <v>1.31</v>
      </c>
    </row>
    <row r="383" spans="1:5" x14ac:dyDescent="0.25">
      <c r="A383" t="s">
        <v>32</v>
      </c>
      <c r="B383" t="s">
        <v>217</v>
      </c>
      <c r="C383">
        <v>1.2258064516128999</v>
      </c>
      <c r="D383">
        <v>1.22</v>
      </c>
      <c r="E383">
        <v>0.84</v>
      </c>
    </row>
    <row r="384" spans="1:5" x14ac:dyDescent="0.25">
      <c r="A384" t="s">
        <v>32</v>
      </c>
      <c r="B384" t="s">
        <v>214</v>
      </c>
      <c r="C384">
        <v>1.2258064516128999</v>
      </c>
      <c r="D384">
        <v>0.54</v>
      </c>
      <c r="E384">
        <v>0.89</v>
      </c>
    </row>
    <row r="385" spans="1:5" x14ac:dyDescent="0.25">
      <c r="A385" t="s">
        <v>315</v>
      </c>
      <c r="B385" t="s">
        <v>316</v>
      </c>
      <c r="C385">
        <v>1.50322580645161</v>
      </c>
      <c r="D385">
        <v>1.33</v>
      </c>
      <c r="E385">
        <v>0.87</v>
      </c>
    </row>
    <row r="386" spans="1:5" x14ac:dyDescent="0.25">
      <c r="A386" t="s">
        <v>315</v>
      </c>
      <c r="B386" t="s">
        <v>342</v>
      </c>
      <c r="C386">
        <v>1.50322580645161</v>
      </c>
      <c r="D386">
        <v>0.93</v>
      </c>
      <c r="E386">
        <v>1.39</v>
      </c>
    </row>
    <row r="387" spans="1:5" x14ac:dyDescent="0.25">
      <c r="A387" t="s">
        <v>315</v>
      </c>
      <c r="B387" t="s">
        <v>343</v>
      </c>
      <c r="C387">
        <v>1.50322580645161</v>
      </c>
      <c r="D387">
        <v>1.62</v>
      </c>
      <c r="E387">
        <v>0.63</v>
      </c>
    </row>
    <row r="388" spans="1:5" x14ac:dyDescent="0.25">
      <c r="A388" t="s">
        <v>315</v>
      </c>
      <c r="B388" t="s">
        <v>348</v>
      </c>
      <c r="C388">
        <v>1.50322580645161</v>
      </c>
      <c r="D388">
        <v>0.62</v>
      </c>
      <c r="E388">
        <v>0.93</v>
      </c>
    </row>
    <row r="389" spans="1:5" x14ac:dyDescent="0.25">
      <c r="A389" t="s">
        <v>315</v>
      </c>
      <c r="B389" t="s">
        <v>380</v>
      </c>
      <c r="C389">
        <v>1.50322580645161</v>
      </c>
      <c r="D389">
        <v>0.87</v>
      </c>
      <c r="E389">
        <v>0.77</v>
      </c>
    </row>
    <row r="390" spans="1:5" x14ac:dyDescent="0.25">
      <c r="A390" t="s">
        <v>315</v>
      </c>
      <c r="B390" t="s">
        <v>210</v>
      </c>
      <c r="C390">
        <v>1.50322580645161</v>
      </c>
      <c r="D390">
        <v>0.84</v>
      </c>
      <c r="E390">
        <v>1.34</v>
      </c>
    </row>
    <row r="391" spans="1:5" x14ac:dyDescent="0.25">
      <c r="A391" t="s">
        <v>315</v>
      </c>
      <c r="B391" t="s">
        <v>347</v>
      </c>
      <c r="C391">
        <v>1.50322580645161</v>
      </c>
      <c r="D391">
        <v>0.75</v>
      </c>
      <c r="E391">
        <v>1.4</v>
      </c>
    </row>
    <row r="392" spans="1:5" x14ac:dyDescent="0.25">
      <c r="A392" t="s">
        <v>315</v>
      </c>
      <c r="B392" t="s">
        <v>355</v>
      </c>
      <c r="C392">
        <v>1.50322580645161</v>
      </c>
      <c r="D392">
        <v>0.98</v>
      </c>
      <c r="E392">
        <v>1.23</v>
      </c>
    </row>
    <row r="393" spans="1:5" x14ac:dyDescent="0.25">
      <c r="A393" t="s">
        <v>315</v>
      </c>
      <c r="B393" t="s">
        <v>375</v>
      </c>
      <c r="C393">
        <v>1.50322580645161</v>
      </c>
      <c r="D393">
        <v>0.87</v>
      </c>
      <c r="E393">
        <v>0.82</v>
      </c>
    </row>
    <row r="394" spans="1:5" x14ac:dyDescent="0.25">
      <c r="A394" t="s">
        <v>315</v>
      </c>
      <c r="B394" t="s">
        <v>383</v>
      </c>
      <c r="C394">
        <v>1.50322580645161</v>
      </c>
      <c r="D394">
        <v>1.1499999999999999</v>
      </c>
      <c r="E394">
        <v>0.67</v>
      </c>
    </row>
    <row r="395" spans="1:5" x14ac:dyDescent="0.25">
      <c r="A395" t="s">
        <v>321</v>
      </c>
      <c r="B395" t="s">
        <v>322</v>
      </c>
      <c r="C395">
        <v>1.34838709677419</v>
      </c>
      <c r="D395">
        <v>0.79</v>
      </c>
      <c r="E395">
        <v>1.06</v>
      </c>
    </row>
    <row r="396" spans="1:5" x14ac:dyDescent="0.25">
      <c r="A396" t="s">
        <v>321</v>
      </c>
      <c r="B396" t="s">
        <v>327</v>
      </c>
      <c r="C396">
        <v>1.34838709677419</v>
      </c>
      <c r="D396">
        <v>1.39</v>
      </c>
      <c r="E396">
        <v>1.19</v>
      </c>
    </row>
    <row r="397" spans="1:5" x14ac:dyDescent="0.25">
      <c r="A397" t="s">
        <v>321</v>
      </c>
      <c r="B397" t="s">
        <v>776</v>
      </c>
      <c r="C397">
        <v>1.34838709677419</v>
      </c>
      <c r="D397">
        <v>0.88</v>
      </c>
      <c r="E397">
        <v>0.75</v>
      </c>
    </row>
    <row r="398" spans="1:5" x14ac:dyDescent="0.25">
      <c r="A398" t="s">
        <v>321</v>
      </c>
      <c r="B398" t="s">
        <v>777</v>
      </c>
      <c r="C398">
        <v>1.34838709677419</v>
      </c>
      <c r="D398">
        <v>1.58</v>
      </c>
      <c r="E398">
        <v>0.5</v>
      </c>
    </row>
    <row r="399" spans="1:5" x14ac:dyDescent="0.25">
      <c r="A399" t="s">
        <v>321</v>
      </c>
      <c r="B399" t="s">
        <v>778</v>
      </c>
      <c r="C399">
        <v>1.34838709677419</v>
      </c>
      <c r="D399">
        <v>0.84</v>
      </c>
      <c r="E399">
        <v>1.17</v>
      </c>
    </row>
    <row r="400" spans="1:5" x14ac:dyDescent="0.25">
      <c r="A400" t="s">
        <v>321</v>
      </c>
      <c r="B400" t="s">
        <v>779</v>
      </c>
      <c r="C400">
        <v>1.34838709677419</v>
      </c>
      <c r="D400">
        <v>0.64</v>
      </c>
      <c r="E400">
        <v>1.06</v>
      </c>
    </row>
    <row r="401" spans="1:5" x14ac:dyDescent="0.25">
      <c r="A401" t="s">
        <v>321</v>
      </c>
      <c r="B401" t="s">
        <v>356</v>
      </c>
      <c r="C401">
        <v>1.34838709677419</v>
      </c>
      <c r="D401">
        <v>1.34</v>
      </c>
      <c r="E401">
        <v>0.79</v>
      </c>
    </row>
    <row r="402" spans="1:5" x14ac:dyDescent="0.25">
      <c r="A402" t="s">
        <v>321</v>
      </c>
      <c r="B402" t="s">
        <v>780</v>
      </c>
      <c r="C402">
        <v>1.34838709677419</v>
      </c>
      <c r="D402">
        <v>0.79</v>
      </c>
      <c r="E402">
        <v>1.19</v>
      </c>
    </row>
    <row r="403" spans="1:5" x14ac:dyDescent="0.25">
      <c r="A403" t="s">
        <v>321</v>
      </c>
      <c r="B403" t="s">
        <v>393</v>
      </c>
      <c r="C403">
        <v>1.34838709677419</v>
      </c>
      <c r="D403">
        <v>0.79</v>
      </c>
      <c r="E403">
        <v>1.1100000000000001</v>
      </c>
    </row>
    <row r="404" spans="1:5" x14ac:dyDescent="0.25">
      <c r="A404" t="s">
        <v>321</v>
      </c>
      <c r="B404" t="s">
        <v>350</v>
      </c>
      <c r="C404">
        <v>1.34838709677419</v>
      </c>
      <c r="D404">
        <v>0.89</v>
      </c>
      <c r="E404">
        <v>1.22</v>
      </c>
    </row>
    <row r="405" spans="1:5" x14ac:dyDescent="0.25">
      <c r="A405" t="s">
        <v>462</v>
      </c>
      <c r="B405" t="s">
        <v>463</v>
      </c>
      <c r="C405">
        <v>1.4215</v>
      </c>
      <c r="D405">
        <v>0.91990000000000005</v>
      </c>
      <c r="E405">
        <v>1.6467000000000001</v>
      </c>
    </row>
    <row r="406" spans="1:5" x14ac:dyDescent="0.25">
      <c r="A406" t="s">
        <v>462</v>
      </c>
      <c r="B406" t="s">
        <v>464</v>
      </c>
      <c r="C406">
        <v>1.4215</v>
      </c>
      <c r="D406">
        <v>0.93799999999999994</v>
      </c>
      <c r="E406">
        <v>0.64870000000000005</v>
      </c>
    </row>
    <row r="407" spans="1:5" x14ac:dyDescent="0.25">
      <c r="A407" t="s">
        <v>462</v>
      </c>
      <c r="B407" t="s">
        <v>465</v>
      </c>
      <c r="C407">
        <v>1.4215</v>
      </c>
      <c r="D407">
        <v>0.54110000000000003</v>
      </c>
      <c r="E407">
        <v>0.74850000000000005</v>
      </c>
    </row>
    <row r="408" spans="1:5" x14ac:dyDescent="0.25">
      <c r="A408" t="s">
        <v>462</v>
      </c>
      <c r="B408" t="s">
        <v>466</v>
      </c>
      <c r="C408">
        <v>1.4215</v>
      </c>
      <c r="D408">
        <v>0.7621</v>
      </c>
      <c r="E408">
        <v>1.2974000000000001</v>
      </c>
    </row>
    <row r="409" spans="1:5" x14ac:dyDescent="0.25">
      <c r="A409" t="s">
        <v>462</v>
      </c>
      <c r="B409" t="s">
        <v>467</v>
      </c>
      <c r="C409">
        <v>1.4215</v>
      </c>
      <c r="D409">
        <v>0.7621</v>
      </c>
      <c r="E409">
        <v>1.3785000000000001</v>
      </c>
    </row>
    <row r="410" spans="1:5" x14ac:dyDescent="0.25">
      <c r="A410" t="s">
        <v>462</v>
      </c>
      <c r="B410" t="s">
        <v>468</v>
      </c>
      <c r="C410">
        <v>1.4215</v>
      </c>
      <c r="D410">
        <v>1.1137999999999999</v>
      </c>
      <c r="E410">
        <v>0.64870000000000005</v>
      </c>
    </row>
    <row r="411" spans="1:5" x14ac:dyDescent="0.25">
      <c r="A411" t="s">
        <v>462</v>
      </c>
      <c r="B411" t="s">
        <v>469</v>
      </c>
      <c r="C411">
        <v>1.4215</v>
      </c>
      <c r="D411">
        <v>1.1364000000000001</v>
      </c>
      <c r="E411">
        <v>1.2724</v>
      </c>
    </row>
    <row r="412" spans="1:5" x14ac:dyDescent="0.25">
      <c r="A412" t="s">
        <v>462</v>
      </c>
      <c r="B412" t="s">
        <v>470</v>
      </c>
      <c r="C412">
        <v>1.4215</v>
      </c>
      <c r="D412">
        <v>0.93799999999999994</v>
      </c>
      <c r="E412">
        <v>0.89200000000000002</v>
      </c>
    </row>
    <row r="413" spans="1:5" x14ac:dyDescent="0.25">
      <c r="A413" t="s">
        <v>462</v>
      </c>
      <c r="B413" t="s">
        <v>471</v>
      </c>
      <c r="C413">
        <v>1.4215</v>
      </c>
      <c r="D413">
        <v>1.407</v>
      </c>
      <c r="E413">
        <v>0.89200000000000002</v>
      </c>
    </row>
    <row r="414" spans="1:5" x14ac:dyDescent="0.25">
      <c r="A414" t="s">
        <v>462</v>
      </c>
      <c r="B414" t="s">
        <v>472</v>
      </c>
      <c r="C414">
        <v>1.4215</v>
      </c>
      <c r="D414">
        <v>1.1725000000000001</v>
      </c>
      <c r="E414">
        <v>0.89200000000000002</v>
      </c>
    </row>
    <row r="415" spans="1:5" x14ac:dyDescent="0.25">
      <c r="A415" t="s">
        <v>462</v>
      </c>
      <c r="B415" t="s">
        <v>473</v>
      </c>
      <c r="C415">
        <v>1.4215</v>
      </c>
      <c r="D415">
        <v>0.97409999999999997</v>
      </c>
      <c r="E415">
        <v>0.97299999999999998</v>
      </c>
    </row>
    <row r="416" spans="1:5" x14ac:dyDescent="0.25">
      <c r="A416" t="s">
        <v>462</v>
      </c>
      <c r="B416" t="s">
        <v>474</v>
      </c>
      <c r="C416">
        <v>1.4215</v>
      </c>
      <c r="D416">
        <v>1.0282</v>
      </c>
      <c r="E416">
        <v>1.3472999999999999</v>
      </c>
    </row>
    <row r="417" spans="1:5" x14ac:dyDescent="0.25">
      <c r="A417" t="s">
        <v>462</v>
      </c>
      <c r="B417" t="s">
        <v>475</v>
      </c>
      <c r="C417">
        <v>1.4215</v>
      </c>
      <c r="D417">
        <v>0.64939999999999998</v>
      </c>
      <c r="E417">
        <v>0.74850000000000005</v>
      </c>
    </row>
    <row r="418" spans="1:5" x14ac:dyDescent="0.25">
      <c r="A418" t="s">
        <v>462</v>
      </c>
      <c r="B418" t="s">
        <v>476</v>
      </c>
      <c r="C418">
        <v>1.4215</v>
      </c>
      <c r="D418">
        <v>0.81169999999999998</v>
      </c>
      <c r="E418">
        <v>0.5988</v>
      </c>
    </row>
    <row r="419" spans="1:5" x14ac:dyDescent="0.25">
      <c r="A419" t="s">
        <v>462</v>
      </c>
      <c r="B419" t="s">
        <v>477</v>
      </c>
      <c r="C419">
        <v>1.4215</v>
      </c>
      <c r="D419">
        <v>1.2987</v>
      </c>
      <c r="E419">
        <v>1.5718000000000001</v>
      </c>
    </row>
    <row r="420" spans="1:5" x14ac:dyDescent="0.25">
      <c r="A420" t="s">
        <v>462</v>
      </c>
      <c r="B420" t="s">
        <v>478</v>
      </c>
      <c r="C420">
        <v>1.4215</v>
      </c>
      <c r="D420">
        <v>0.81169999999999998</v>
      </c>
      <c r="E420">
        <v>1.0479000000000001</v>
      </c>
    </row>
    <row r="421" spans="1:5" x14ac:dyDescent="0.25">
      <c r="A421" t="s">
        <v>462</v>
      </c>
      <c r="B421" t="s">
        <v>479</v>
      </c>
      <c r="C421">
        <v>1.4215</v>
      </c>
      <c r="D421">
        <v>0.82069999999999999</v>
      </c>
      <c r="E421">
        <v>1.0541</v>
      </c>
    </row>
    <row r="422" spans="1:5" x14ac:dyDescent="0.25">
      <c r="A422" t="s">
        <v>462</v>
      </c>
      <c r="B422" t="s">
        <v>480</v>
      </c>
      <c r="C422">
        <v>1.4215</v>
      </c>
      <c r="D422">
        <v>0.99660000000000004</v>
      </c>
      <c r="E422">
        <v>1.1352</v>
      </c>
    </row>
    <row r="423" spans="1:5" x14ac:dyDescent="0.25">
      <c r="A423" t="s">
        <v>462</v>
      </c>
      <c r="B423" t="s">
        <v>481</v>
      </c>
      <c r="C423">
        <v>1.4215</v>
      </c>
      <c r="D423">
        <v>0.70350000000000001</v>
      </c>
      <c r="E423">
        <v>0.81089999999999995</v>
      </c>
    </row>
    <row r="424" spans="1:5" x14ac:dyDescent="0.25">
      <c r="A424" t="s">
        <v>462</v>
      </c>
      <c r="B424" t="s">
        <v>482</v>
      </c>
      <c r="C424">
        <v>1.4215</v>
      </c>
      <c r="D424">
        <v>1.6775</v>
      </c>
      <c r="E424">
        <v>0.67359999999999998</v>
      </c>
    </row>
    <row r="425" spans="1:5" x14ac:dyDescent="0.25">
      <c r="A425" t="s">
        <v>462</v>
      </c>
      <c r="B425" t="s">
        <v>483</v>
      </c>
      <c r="C425">
        <v>1.4215</v>
      </c>
      <c r="D425">
        <v>1.1725000000000001</v>
      </c>
      <c r="E425">
        <v>1.3785000000000001</v>
      </c>
    </row>
    <row r="426" spans="1:5" x14ac:dyDescent="0.25">
      <c r="A426" t="s">
        <v>462</v>
      </c>
      <c r="B426" t="s">
        <v>484</v>
      </c>
      <c r="C426">
        <v>1.4215</v>
      </c>
      <c r="D426">
        <v>0.87939999999999996</v>
      </c>
      <c r="E426">
        <v>0.97299999999999998</v>
      </c>
    </row>
    <row r="427" spans="1:5" x14ac:dyDescent="0.25">
      <c r="A427" t="s">
        <v>462</v>
      </c>
      <c r="B427" t="s">
        <v>485</v>
      </c>
      <c r="C427">
        <v>1.4215</v>
      </c>
      <c r="D427">
        <v>0.86580000000000001</v>
      </c>
      <c r="E427">
        <v>1.1976</v>
      </c>
    </row>
    <row r="428" spans="1:5" x14ac:dyDescent="0.25">
      <c r="A428" t="s">
        <v>462</v>
      </c>
      <c r="B428" t="s">
        <v>486</v>
      </c>
      <c r="C428">
        <v>1.4215</v>
      </c>
      <c r="D428">
        <v>1.1137999999999999</v>
      </c>
      <c r="E428">
        <v>0.56759999999999999</v>
      </c>
    </row>
    <row r="429" spans="1:5" x14ac:dyDescent="0.25">
      <c r="A429" t="s">
        <v>462</v>
      </c>
      <c r="B429" t="s">
        <v>487</v>
      </c>
      <c r="C429">
        <v>1.4215</v>
      </c>
      <c r="D429">
        <v>1.1904999999999999</v>
      </c>
      <c r="E429">
        <v>0.97299999999999998</v>
      </c>
    </row>
    <row r="430" spans="1:5" x14ac:dyDescent="0.25">
      <c r="A430" t="s">
        <v>462</v>
      </c>
      <c r="B430" t="s">
        <v>488</v>
      </c>
      <c r="C430">
        <v>1.4215</v>
      </c>
      <c r="D430">
        <v>1.2987</v>
      </c>
      <c r="E430">
        <v>0.5988</v>
      </c>
    </row>
    <row r="431" spans="1:5" x14ac:dyDescent="0.25">
      <c r="A431" t="s">
        <v>489</v>
      </c>
      <c r="B431" t="s">
        <v>490</v>
      </c>
      <c r="C431">
        <v>1.6204000000000001</v>
      </c>
      <c r="D431">
        <v>0.96</v>
      </c>
      <c r="E431">
        <v>1.1748000000000001</v>
      </c>
    </row>
    <row r="432" spans="1:5" x14ac:dyDescent="0.25">
      <c r="A432" t="s">
        <v>489</v>
      </c>
      <c r="B432" t="s">
        <v>491</v>
      </c>
      <c r="C432">
        <v>1.6204000000000001</v>
      </c>
      <c r="D432">
        <v>0.68569999999999998</v>
      </c>
      <c r="E432">
        <v>0.75519999999999998</v>
      </c>
    </row>
    <row r="433" spans="1:5" x14ac:dyDescent="0.25">
      <c r="A433" t="s">
        <v>489</v>
      </c>
      <c r="B433" t="s">
        <v>492</v>
      </c>
      <c r="C433">
        <v>1.6204000000000001</v>
      </c>
      <c r="D433">
        <v>0.34289999999999998</v>
      </c>
      <c r="E433">
        <v>1.3426</v>
      </c>
    </row>
    <row r="434" spans="1:5" x14ac:dyDescent="0.25">
      <c r="A434" t="s">
        <v>489</v>
      </c>
      <c r="B434" t="s">
        <v>493</v>
      </c>
      <c r="C434">
        <v>1.6204000000000001</v>
      </c>
      <c r="D434">
        <v>0.89139999999999997</v>
      </c>
      <c r="E434">
        <v>0.92310000000000003</v>
      </c>
    </row>
    <row r="435" spans="1:5" x14ac:dyDescent="0.25">
      <c r="A435" t="s">
        <v>489</v>
      </c>
      <c r="B435" t="s">
        <v>494</v>
      </c>
      <c r="C435">
        <v>1.6204000000000001</v>
      </c>
      <c r="D435">
        <v>0.89139999999999997</v>
      </c>
      <c r="E435">
        <v>1.3426</v>
      </c>
    </row>
    <row r="436" spans="1:5" x14ac:dyDescent="0.25">
      <c r="A436" t="s">
        <v>489</v>
      </c>
      <c r="B436" t="s">
        <v>495</v>
      </c>
      <c r="C436">
        <v>1.6204000000000001</v>
      </c>
      <c r="D436">
        <v>0.68569999999999998</v>
      </c>
      <c r="E436">
        <v>0.83909999999999996</v>
      </c>
    </row>
    <row r="437" spans="1:5" x14ac:dyDescent="0.25">
      <c r="A437" t="s">
        <v>489</v>
      </c>
      <c r="B437" t="s">
        <v>496</v>
      </c>
      <c r="C437">
        <v>1.6204000000000001</v>
      </c>
      <c r="D437">
        <v>1.1657</v>
      </c>
      <c r="E437">
        <v>1.0069999999999999</v>
      </c>
    </row>
    <row r="438" spans="1:5" x14ac:dyDescent="0.25">
      <c r="A438" t="s">
        <v>489</v>
      </c>
      <c r="B438" t="s">
        <v>497</v>
      </c>
      <c r="C438">
        <v>1.6204000000000001</v>
      </c>
      <c r="D438">
        <v>1.0971</v>
      </c>
      <c r="E438">
        <v>0.92310000000000003</v>
      </c>
    </row>
    <row r="439" spans="1:5" x14ac:dyDescent="0.25">
      <c r="A439" t="s">
        <v>489</v>
      </c>
      <c r="B439" t="s">
        <v>498</v>
      </c>
      <c r="C439">
        <v>1.6204000000000001</v>
      </c>
      <c r="D439">
        <v>1.8513999999999999</v>
      </c>
      <c r="E439">
        <v>0.41959999999999997</v>
      </c>
    </row>
    <row r="440" spans="1:5" x14ac:dyDescent="0.25">
      <c r="A440" t="s">
        <v>489</v>
      </c>
      <c r="B440" t="s">
        <v>499</v>
      </c>
      <c r="C440">
        <v>1.6204000000000001</v>
      </c>
      <c r="D440">
        <v>1.2343</v>
      </c>
      <c r="E440">
        <v>1.1748000000000001</v>
      </c>
    </row>
    <row r="441" spans="1:5" x14ac:dyDescent="0.25">
      <c r="A441" t="s">
        <v>489</v>
      </c>
      <c r="B441" t="s">
        <v>500</v>
      </c>
      <c r="C441">
        <v>1.6204000000000001</v>
      </c>
      <c r="D441">
        <v>1.0286</v>
      </c>
      <c r="E441">
        <v>1.0069999999999999</v>
      </c>
    </row>
    <row r="442" spans="1:5" x14ac:dyDescent="0.25">
      <c r="A442" t="s">
        <v>489</v>
      </c>
      <c r="B442" t="s">
        <v>781</v>
      </c>
      <c r="C442">
        <v>1.6204000000000001</v>
      </c>
      <c r="D442">
        <v>2.16</v>
      </c>
      <c r="E442">
        <v>0.37759999999999999</v>
      </c>
    </row>
    <row r="443" spans="1:5" x14ac:dyDescent="0.25">
      <c r="A443" t="s">
        <v>489</v>
      </c>
      <c r="B443" t="s">
        <v>501</v>
      </c>
      <c r="C443">
        <v>1.6204000000000001</v>
      </c>
      <c r="D443">
        <v>0.88160000000000005</v>
      </c>
      <c r="E443">
        <v>1.2947</v>
      </c>
    </row>
    <row r="444" spans="1:5" x14ac:dyDescent="0.25">
      <c r="A444" t="s">
        <v>502</v>
      </c>
      <c r="B444" t="s">
        <v>503</v>
      </c>
      <c r="C444">
        <v>1.2710999999999999</v>
      </c>
      <c r="D444">
        <v>0.91090000000000004</v>
      </c>
      <c r="E444">
        <v>0.61280000000000001</v>
      </c>
    </row>
    <row r="445" spans="1:5" x14ac:dyDescent="0.25">
      <c r="A445" t="s">
        <v>502</v>
      </c>
      <c r="B445" t="s">
        <v>504</v>
      </c>
      <c r="C445">
        <v>1.2710999999999999</v>
      </c>
      <c r="D445">
        <v>0.95230000000000004</v>
      </c>
      <c r="E445">
        <v>1.17</v>
      </c>
    </row>
    <row r="446" spans="1:5" x14ac:dyDescent="0.25">
      <c r="A446" t="s">
        <v>502</v>
      </c>
      <c r="B446" t="s">
        <v>505</v>
      </c>
      <c r="C446">
        <v>1.2710999999999999</v>
      </c>
      <c r="D446">
        <v>1.7391000000000001</v>
      </c>
      <c r="E446">
        <v>0.72430000000000005</v>
      </c>
    </row>
    <row r="447" spans="1:5" x14ac:dyDescent="0.25">
      <c r="A447" t="s">
        <v>502</v>
      </c>
      <c r="B447" t="s">
        <v>506</v>
      </c>
      <c r="C447">
        <v>1.2710999999999999</v>
      </c>
      <c r="D447">
        <v>0.70389999999999997</v>
      </c>
      <c r="E447">
        <v>0.78</v>
      </c>
    </row>
    <row r="448" spans="1:5" x14ac:dyDescent="0.25">
      <c r="A448" t="s">
        <v>502</v>
      </c>
      <c r="B448" t="s">
        <v>507</v>
      </c>
      <c r="C448">
        <v>1.2710999999999999</v>
      </c>
      <c r="D448">
        <v>1.1180000000000001</v>
      </c>
      <c r="E448">
        <v>1.2257</v>
      </c>
    </row>
    <row r="449" spans="1:5" x14ac:dyDescent="0.25">
      <c r="A449" t="s">
        <v>502</v>
      </c>
      <c r="B449" t="s">
        <v>508</v>
      </c>
      <c r="C449">
        <v>1.2710999999999999</v>
      </c>
      <c r="D449">
        <v>1.1594</v>
      </c>
      <c r="E449">
        <v>1.1142000000000001</v>
      </c>
    </row>
    <row r="450" spans="1:5" x14ac:dyDescent="0.25">
      <c r="A450" t="s">
        <v>502</v>
      </c>
      <c r="B450" t="s">
        <v>509</v>
      </c>
      <c r="C450">
        <v>1.2710999999999999</v>
      </c>
      <c r="D450">
        <v>0.99380000000000002</v>
      </c>
      <c r="E450">
        <v>0.78</v>
      </c>
    </row>
    <row r="451" spans="1:5" x14ac:dyDescent="0.25">
      <c r="A451" t="s">
        <v>502</v>
      </c>
      <c r="B451" t="s">
        <v>510</v>
      </c>
      <c r="C451">
        <v>1.2710999999999999</v>
      </c>
      <c r="D451">
        <v>0.5383</v>
      </c>
      <c r="E451">
        <v>1.7827999999999999</v>
      </c>
    </row>
    <row r="452" spans="1:5" x14ac:dyDescent="0.25">
      <c r="A452" t="s">
        <v>502</v>
      </c>
      <c r="B452" t="s">
        <v>511</v>
      </c>
      <c r="C452">
        <v>1.2710999999999999</v>
      </c>
      <c r="D452">
        <v>1.0766</v>
      </c>
      <c r="E452">
        <v>1.0027999999999999</v>
      </c>
    </row>
    <row r="453" spans="1:5" x14ac:dyDescent="0.25">
      <c r="A453" t="s">
        <v>502</v>
      </c>
      <c r="B453" t="s">
        <v>512</v>
      </c>
      <c r="C453">
        <v>1.2710999999999999</v>
      </c>
      <c r="D453">
        <v>0.74529999999999996</v>
      </c>
      <c r="E453">
        <v>1.1142000000000001</v>
      </c>
    </row>
    <row r="454" spans="1:5" x14ac:dyDescent="0.25">
      <c r="A454" t="s">
        <v>502</v>
      </c>
      <c r="B454" t="s">
        <v>513</v>
      </c>
      <c r="C454">
        <v>1.2710999999999999</v>
      </c>
      <c r="D454">
        <v>1.2836000000000001</v>
      </c>
      <c r="E454">
        <v>0.8357</v>
      </c>
    </row>
    <row r="455" spans="1:5" x14ac:dyDescent="0.25">
      <c r="A455" t="s">
        <v>502</v>
      </c>
      <c r="B455" t="s">
        <v>514</v>
      </c>
      <c r="C455">
        <v>1.2710999999999999</v>
      </c>
      <c r="D455">
        <v>0.99380000000000002</v>
      </c>
      <c r="E455">
        <v>0.78</v>
      </c>
    </row>
    <row r="456" spans="1:5" x14ac:dyDescent="0.25">
      <c r="A456" t="s">
        <v>502</v>
      </c>
      <c r="B456" t="s">
        <v>515</v>
      </c>
      <c r="C456">
        <v>1.2710999999999999</v>
      </c>
      <c r="D456">
        <v>1.0766</v>
      </c>
      <c r="E456">
        <v>1.0585</v>
      </c>
    </row>
    <row r="457" spans="1:5" x14ac:dyDescent="0.25">
      <c r="A457" t="s">
        <v>502</v>
      </c>
      <c r="B457" t="s">
        <v>516</v>
      </c>
      <c r="C457">
        <v>1.2710999999999999</v>
      </c>
      <c r="D457">
        <v>1.2008000000000001</v>
      </c>
      <c r="E457">
        <v>1.17</v>
      </c>
    </row>
    <row r="458" spans="1:5" x14ac:dyDescent="0.25">
      <c r="A458" t="s">
        <v>502</v>
      </c>
      <c r="B458" t="s">
        <v>517</v>
      </c>
      <c r="C458">
        <v>1.2710999999999999</v>
      </c>
      <c r="D458">
        <v>1.2008000000000001</v>
      </c>
      <c r="E458">
        <v>1.2257</v>
      </c>
    </row>
    <row r="459" spans="1:5" x14ac:dyDescent="0.25">
      <c r="A459" t="s">
        <v>502</v>
      </c>
      <c r="B459" t="s">
        <v>518</v>
      </c>
      <c r="C459">
        <v>1.2710999999999999</v>
      </c>
      <c r="D459">
        <v>0.78669999999999995</v>
      </c>
      <c r="E459">
        <v>0.8357</v>
      </c>
    </row>
    <row r="460" spans="1:5" x14ac:dyDescent="0.25">
      <c r="A460" t="s">
        <v>502</v>
      </c>
      <c r="B460" t="s">
        <v>519</v>
      </c>
      <c r="C460">
        <v>1.2710999999999999</v>
      </c>
      <c r="D460">
        <v>1.3664000000000001</v>
      </c>
      <c r="E460">
        <v>1.4484999999999999</v>
      </c>
    </row>
    <row r="461" spans="1:5" x14ac:dyDescent="0.25">
      <c r="A461" t="s">
        <v>502</v>
      </c>
      <c r="B461" t="s">
        <v>520</v>
      </c>
      <c r="C461">
        <v>1.2710999999999999</v>
      </c>
      <c r="D461">
        <v>0.86950000000000005</v>
      </c>
      <c r="E461">
        <v>0.78</v>
      </c>
    </row>
    <row r="462" spans="1:5" x14ac:dyDescent="0.25">
      <c r="A462" t="s">
        <v>502</v>
      </c>
      <c r="B462" t="s">
        <v>521</v>
      </c>
      <c r="C462">
        <v>1.2710999999999999</v>
      </c>
      <c r="D462">
        <v>0.74529999999999996</v>
      </c>
      <c r="E462">
        <v>0.8357</v>
      </c>
    </row>
    <row r="463" spans="1:5" x14ac:dyDescent="0.25">
      <c r="A463" t="s">
        <v>502</v>
      </c>
      <c r="B463" t="s">
        <v>522</v>
      </c>
      <c r="C463">
        <v>1.2710999999999999</v>
      </c>
      <c r="D463">
        <v>0.5383</v>
      </c>
      <c r="E463">
        <v>0.72430000000000005</v>
      </c>
    </row>
    <row r="464" spans="1:5" x14ac:dyDescent="0.25">
      <c r="A464" t="s">
        <v>523</v>
      </c>
      <c r="B464" t="s">
        <v>524</v>
      </c>
      <c r="C464">
        <v>1.3611</v>
      </c>
      <c r="D464">
        <v>1.2021999999999999</v>
      </c>
      <c r="E464">
        <v>0.7944</v>
      </c>
    </row>
    <row r="465" spans="1:5" x14ac:dyDescent="0.25">
      <c r="A465" t="s">
        <v>523</v>
      </c>
      <c r="B465" t="s">
        <v>525</v>
      </c>
      <c r="C465">
        <v>1.3611</v>
      </c>
      <c r="D465">
        <v>0.80149999999999999</v>
      </c>
      <c r="E465">
        <v>0.7944</v>
      </c>
    </row>
    <row r="466" spans="1:5" x14ac:dyDescent="0.25">
      <c r="A466" t="s">
        <v>523</v>
      </c>
      <c r="B466" t="s">
        <v>526</v>
      </c>
      <c r="C466">
        <v>1.3611</v>
      </c>
      <c r="D466">
        <v>1.0019</v>
      </c>
      <c r="E466">
        <v>0.55610000000000004</v>
      </c>
    </row>
    <row r="467" spans="1:5" x14ac:dyDescent="0.25">
      <c r="A467" t="s">
        <v>523</v>
      </c>
      <c r="B467" t="s">
        <v>789</v>
      </c>
      <c r="C467">
        <v>1.3611</v>
      </c>
      <c r="D467">
        <v>0.73470000000000002</v>
      </c>
      <c r="E467">
        <v>0.87380000000000002</v>
      </c>
    </row>
    <row r="468" spans="1:5" x14ac:dyDescent="0.25">
      <c r="A468" t="s">
        <v>523</v>
      </c>
      <c r="B468" t="s">
        <v>527</v>
      </c>
      <c r="C468">
        <v>1.3611</v>
      </c>
      <c r="D468">
        <v>0.73470000000000002</v>
      </c>
      <c r="E468">
        <v>1.2709999999999999</v>
      </c>
    </row>
    <row r="469" spans="1:5" x14ac:dyDescent="0.25">
      <c r="A469" t="s">
        <v>523</v>
      </c>
      <c r="B469" t="s">
        <v>528</v>
      </c>
      <c r="C469">
        <v>1.3611</v>
      </c>
      <c r="D469">
        <v>0.67349999999999999</v>
      </c>
      <c r="E469">
        <v>1.3835</v>
      </c>
    </row>
    <row r="470" spans="1:5" x14ac:dyDescent="0.25">
      <c r="A470" t="s">
        <v>523</v>
      </c>
      <c r="B470" t="s">
        <v>529</v>
      </c>
      <c r="C470">
        <v>1.3611</v>
      </c>
      <c r="D470">
        <v>1.4694</v>
      </c>
      <c r="E470">
        <v>1.5093000000000001</v>
      </c>
    </row>
    <row r="471" spans="1:5" x14ac:dyDescent="0.25">
      <c r="A471" t="s">
        <v>523</v>
      </c>
      <c r="B471" t="s">
        <v>530</v>
      </c>
      <c r="C471">
        <v>1.3611</v>
      </c>
      <c r="D471">
        <v>1.6698</v>
      </c>
      <c r="E471">
        <v>0.55610000000000004</v>
      </c>
    </row>
    <row r="472" spans="1:5" x14ac:dyDescent="0.25">
      <c r="A472" t="s">
        <v>523</v>
      </c>
      <c r="B472" t="s">
        <v>531</v>
      </c>
      <c r="C472">
        <v>1.3611</v>
      </c>
      <c r="D472">
        <v>0.60109999999999997</v>
      </c>
      <c r="E472">
        <v>1.0327</v>
      </c>
    </row>
    <row r="473" spans="1:5" x14ac:dyDescent="0.25">
      <c r="A473" t="s">
        <v>523</v>
      </c>
      <c r="B473" t="s">
        <v>532</v>
      </c>
      <c r="C473">
        <v>1.3611</v>
      </c>
      <c r="D473">
        <v>0.93510000000000004</v>
      </c>
      <c r="E473">
        <v>0.55610000000000004</v>
      </c>
    </row>
    <row r="474" spans="1:5" x14ac:dyDescent="0.25">
      <c r="A474" t="s">
        <v>523</v>
      </c>
      <c r="B474" t="s">
        <v>533</v>
      </c>
      <c r="C474">
        <v>1.3611</v>
      </c>
      <c r="D474">
        <v>0.42859999999999998</v>
      </c>
      <c r="E474">
        <v>2.0388999999999999</v>
      </c>
    </row>
    <row r="475" spans="1:5" x14ac:dyDescent="0.25">
      <c r="A475" t="s">
        <v>523</v>
      </c>
      <c r="B475" t="s">
        <v>534</v>
      </c>
      <c r="C475">
        <v>1.3611</v>
      </c>
      <c r="D475">
        <v>1.4694</v>
      </c>
      <c r="E475">
        <v>0.63549999999999995</v>
      </c>
    </row>
    <row r="476" spans="1:5" x14ac:dyDescent="0.25">
      <c r="A476" t="s">
        <v>523</v>
      </c>
      <c r="B476" t="s">
        <v>535</v>
      </c>
      <c r="C476">
        <v>1.3611</v>
      </c>
      <c r="D476">
        <v>1.4026000000000001</v>
      </c>
      <c r="E476">
        <v>0.31780000000000003</v>
      </c>
    </row>
    <row r="477" spans="1:5" x14ac:dyDescent="0.25">
      <c r="A477" t="s">
        <v>523</v>
      </c>
      <c r="B477" t="s">
        <v>536</v>
      </c>
      <c r="C477">
        <v>1.3611</v>
      </c>
      <c r="D477">
        <v>1.2689999999999999</v>
      </c>
      <c r="E477">
        <v>0.63549999999999995</v>
      </c>
    </row>
    <row r="478" spans="1:5" x14ac:dyDescent="0.25">
      <c r="A478" t="s">
        <v>523</v>
      </c>
      <c r="B478" t="s">
        <v>537</v>
      </c>
      <c r="C478">
        <v>1.3611</v>
      </c>
      <c r="D478">
        <v>0.80149999999999999</v>
      </c>
      <c r="E478">
        <v>0.87380000000000002</v>
      </c>
    </row>
    <row r="479" spans="1:5" x14ac:dyDescent="0.25">
      <c r="A479" t="s">
        <v>523</v>
      </c>
      <c r="B479" t="s">
        <v>538</v>
      </c>
      <c r="C479">
        <v>1.3611</v>
      </c>
      <c r="D479">
        <v>0.80149999999999999</v>
      </c>
      <c r="E479">
        <v>1.7476</v>
      </c>
    </row>
    <row r="480" spans="1:5" x14ac:dyDescent="0.25">
      <c r="A480" t="s">
        <v>523</v>
      </c>
      <c r="B480" t="s">
        <v>539</v>
      </c>
      <c r="C480">
        <v>1.3611</v>
      </c>
      <c r="D480">
        <v>0.93510000000000004</v>
      </c>
      <c r="E480">
        <v>1.2709999999999999</v>
      </c>
    </row>
    <row r="481" spans="1:5" x14ac:dyDescent="0.25">
      <c r="A481" t="s">
        <v>523</v>
      </c>
      <c r="B481" t="s">
        <v>790</v>
      </c>
      <c r="C481">
        <v>1.3611</v>
      </c>
      <c r="D481">
        <v>0</v>
      </c>
      <c r="E481">
        <v>0</v>
      </c>
    </row>
    <row r="482" spans="1:5" x14ac:dyDescent="0.25">
      <c r="A482" t="s">
        <v>540</v>
      </c>
      <c r="B482" t="s">
        <v>541</v>
      </c>
      <c r="C482">
        <v>1.4705999999999999</v>
      </c>
      <c r="D482">
        <v>1.19</v>
      </c>
      <c r="E482">
        <v>1.0871999999999999</v>
      </c>
    </row>
    <row r="483" spans="1:5" x14ac:dyDescent="0.25">
      <c r="A483" t="s">
        <v>540</v>
      </c>
      <c r="B483" t="s">
        <v>542</v>
      </c>
      <c r="C483">
        <v>1.4705999999999999</v>
      </c>
      <c r="D483">
        <v>0.90669999999999995</v>
      </c>
      <c r="E483">
        <v>0.79069999999999996</v>
      </c>
    </row>
    <row r="484" spans="1:5" x14ac:dyDescent="0.25">
      <c r="A484" t="s">
        <v>540</v>
      </c>
      <c r="B484" t="s">
        <v>543</v>
      </c>
      <c r="C484">
        <v>1.4705999999999999</v>
      </c>
      <c r="D484">
        <v>1.0578000000000001</v>
      </c>
      <c r="E484">
        <v>0.70279999999999998</v>
      </c>
    </row>
    <row r="485" spans="1:5" x14ac:dyDescent="0.25">
      <c r="A485" t="s">
        <v>540</v>
      </c>
      <c r="B485" t="s">
        <v>544</v>
      </c>
      <c r="C485">
        <v>1.4705999999999999</v>
      </c>
      <c r="D485">
        <v>1.105</v>
      </c>
      <c r="E485">
        <v>0.69189999999999996</v>
      </c>
    </row>
    <row r="486" spans="1:5" x14ac:dyDescent="0.25">
      <c r="A486" t="s">
        <v>540</v>
      </c>
      <c r="B486" t="s">
        <v>545</v>
      </c>
      <c r="C486">
        <v>1.4705999999999999</v>
      </c>
      <c r="D486">
        <v>1.615</v>
      </c>
      <c r="E486">
        <v>0.69189999999999996</v>
      </c>
    </row>
    <row r="487" spans="1:5" x14ac:dyDescent="0.25">
      <c r="A487" t="s">
        <v>540</v>
      </c>
      <c r="B487" t="s">
        <v>546</v>
      </c>
      <c r="C487">
        <v>1.4705999999999999</v>
      </c>
      <c r="D487">
        <v>0.93500000000000005</v>
      </c>
      <c r="E487">
        <v>1.3836999999999999</v>
      </c>
    </row>
    <row r="488" spans="1:5" x14ac:dyDescent="0.25">
      <c r="A488" t="s">
        <v>540</v>
      </c>
      <c r="B488" t="s">
        <v>547</v>
      </c>
      <c r="C488">
        <v>1.4705999999999999</v>
      </c>
      <c r="D488">
        <v>1.2089000000000001</v>
      </c>
      <c r="E488">
        <v>0.96640000000000004</v>
      </c>
    </row>
    <row r="489" spans="1:5" x14ac:dyDescent="0.25">
      <c r="A489" t="s">
        <v>540</v>
      </c>
      <c r="B489" t="s">
        <v>548</v>
      </c>
      <c r="C489">
        <v>1.4705999999999999</v>
      </c>
      <c r="D489">
        <v>0.98219999999999996</v>
      </c>
      <c r="E489">
        <v>0.96640000000000004</v>
      </c>
    </row>
    <row r="490" spans="1:5" x14ac:dyDescent="0.25">
      <c r="A490" t="s">
        <v>540</v>
      </c>
      <c r="B490" t="s">
        <v>549</v>
      </c>
      <c r="C490">
        <v>1.4705999999999999</v>
      </c>
      <c r="D490">
        <v>0.93500000000000005</v>
      </c>
      <c r="E490">
        <v>0.59299999999999997</v>
      </c>
    </row>
    <row r="491" spans="1:5" x14ac:dyDescent="0.25">
      <c r="A491" t="s">
        <v>540</v>
      </c>
      <c r="B491" t="s">
        <v>550</v>
      </c>
      <c r="C491">
        <v>1.4705999999999999</v>
      </c>
      <c r="D491">
        <v>0.51</v>
      </c>
      <c r="E491">
        <v>1.5813999999999999</v>
      </c>
    </row>
    <row r="492" spans="1:5" x14ac:dyDescent="0.25">
      <c r="A492" t="s">
        <v>540</v>
      </c>
      <c r="B492" t="s">
        <v>551</v>
      </c>
      <c r="C492">
        <v>1.4705999999999999</v>
      </c>
      <c r="D492">
        <v>0.83109999999999995</v>
      </c>
      <c r="E492">
        <v>1.4056999999999999</v>
      </c>
    </row>
    <row r="493" spans="1:5" x14ac:dyDescent="0.25">
      <c r="A493" t="s">
        <v>540</v>
      </c>
      <c r="B493" t="s">
        <v>552</v>
      </c>
      <c r="C493">
        <v>1.4705999999999999</v>
      </c>
      <c r="D493">
        <v>0.75549999999999995</v>
      </c>
      <c r="E493">
        <v>1.1420999999999999</v>
      </c>
    </row>
    <row r="494" spans="1:5" x14ac:dyDescent="0.25">
      <c r="A494" t="s">
        <v>553</v>
      </c>
      <c r="B494" t="s">
        <v>554</v>
      </c>
      <c r="C494">
        <v>1.3231999999999999</v>
      </c>
      <c r="D494">
        <v>0.70179999999999998</v>
      </c>
      <c r="E494">
        <v>1.0161</v>
      </c>
    </row>
    <row r="495" spans="1:5" x14ac:dyDescent="0.25">
      <c r="A495" t="s">
        <v>553</v>
      </c>
      <c r="B495" t="s">
        <v>555</v>
      </c>
      <c r="C495">
        <v>1.3231999999999999</v>
      </c>
      <c r="D495">
        <v>0.75570000000000004</v>
      </c>
      <c r="E495">
        <v>0.77700000000000002</v>
      </c>
    </row>
    <row r="496" spans="1:5" x14ac:dyDescent="0.25">
      <c r="A496" t="s">
        <v>553</v>
      </c>
      <c r="B496" t="s">
        <v>556</v>
      </c>
      <c r="C496">
        <v>1.3231999999999999</v>
      </c>
      <c r="D496">
        <v>0.81389999999999996</v>
      </c>
      <c r="E496">
        <v>1.4803999999999999</v>
      </c>
    </row>
    <row r="497" spans="1:5" x14ac:dyDescent="0.25">
      <c r="A497" t="s">
        <v>553</v>
      </c>
      <c r="B497" t="s">
        <v>557</v>
      </c>
      <c r="C497">
        <v>1.3231999999999999</v>
      </c>
      <c r="D497">
        <v>1.1876</v>
      </c>
      <c r="E497">
        <v>0.71719999999999995</v>
      </c>
    </row>
    <row r="498" spans="1:5" x14ac:dyDescent="0.25">
      <c r="A498" t="s">
        <v>553</v>
      </c>
      <c r="B498" t="s">
        <v>558</v>
      </c>
      <c r="C498">
        <v>1.3231999999999999</v>
      </c>
      <c r="D498">
        <v>1.0257000000000001</v>
      </c>
      <c r="E498">
        <v>1.0161</v>
      </c>
    </row>
    <row r="499" spans="1:5" x14ac:dyDescent="0.25">
      <c r="A499" t="s">
        <v>553</v>
      </c>
      <c r="B499" t="s">
        <v>559</v>
      </c>
      <c r="C499">
        <v>1.3231999999999999</v>
      </c>
      <c r="D499">
        <v>0.872</v>
      </c>
      <c r="E499">
        <v>0.77239999999999998</v>
      </c>
    </row>
    <row r="500" spans="1:5" x14ac:dyDescent="0.25">
      <c r="A500" t="s">
        <v>553</v>
      </c>
      <c r="B500" t="s">
        <v>560</v>
      </c>
      <c r="C500">
        <v>1.3231999999999999</v>
      </c>
      <c r="D500">
        <v>1.4035</v>
      </c>
      <c r="E500">
        <v>1.0161</v>
      </c>
    </row>
    <row r="501" spans="1:5" x14ac:dyDescent="0.25">
      <c r="A501" t="s">
        <v>553</v>
      </c>
      <c r="B501" t="s">
        <v>561</v>
      </c>
      <c r="C501">
        <v>1.3231999999999999</v>
      </c>
      <c r="D501">
        <v>0.63949999999999996</v>
      </c>
      <c r="E501">
        <v>1.6091</v>
      </c>
    </row>
    <row r="502" spans="1:5" x14ac:dyDescent="0.25">
      <c r="A502" t="s">
        <v>553</v>
      </c>
      <c r="B502" t="s">
        <v>562</v>
      </c>
      <c r="C502">
        <v>1.3231999999999999</v>
      </c>
      <c r="D502">
        <v>1.1335999999999999</v>
      </c>
      <c r="E502">
        <v>0.41839999999999999</v>
      </c>
    </row>
    <row r="503" spans="1:5" x14ac:dyDescent="0.25">
      <c r="A503" t="s">
        <v>553</v>
      </c>
      <c r="B503" t="s">
        <v>563</v>
      </c>
      <c r="C503">
        <v>1.3231999999999999</v>
      </c>
      <c r="D503">
        <v>0.97170000000000001</v>
      </c>
      <c r="E503">
        <v>0.89649999999999996</v>
      </c>
    </row>
    <row r="504" spans="1:5" x14ac:dyDescent="0.25">
      <c r="A504" t="s">
        <v>553</v>
      </c>
      <c r="B504" t="s">
        <v>564</v>
      </c>
      <c r="C504">
        <v>1.3231999999999999</v>
      </c>
      <c r="D504">
        <v>0.81389999999999996</v>
      </c>
      <c r="E504">
        <v>1.3516999999999999</v>
      </c>
    </row>
    <row r="505" spans="1:5" x14ac:dyDescent="0.25">
      <c r="A505" t="s">
        <v>553</v>
      </c>
      <c r="B505" t="s">
        <v>782</v>
      </c>
      <c r="C505">
        <v>1.3231999999999999</v>
      </c>
      <c r="D505">
        <v>1.5115000000000001</v>
      </c>
      <c r="E505">
        <v>0.83679999999999999</v>
      </c>
    </row>
    <row r="506" spans="1:5" x14ac:dyDescent="0.25">
      <c r="A506" t="s">
        <v>553</v>
      </c>
      <c r="B506" t="s">
        <v>565</v>
      </c>
      <c r="C506">
        <v>1.3231999999999999</v>
      </c>
      <c r="D506">
        <v>1.6277999999999999</v>
      </c>
      <c r="E506">
        <v>1.0298</v>
      </c>
    </row>
    <row r="507" spans="1:5" x14ac:dyDescent="0.25">
      <c r="A507" t="s">
        <v>566</v>
      </c>
      <c r="B507" t="s">
        <v>567</v>
      </c>
      <c r="C507">
        <v>1.3548</v>
      </c>
      <c r="D507">
        <v>1.5582</v>
      </c>
      <c r="E507">
        <v>1.0428999999999999</v>
      </c>
    </row>
    <row r="508" spans="1:5" x14ac:dyDescent="0.25">
      <c r="A508" t="s">
        <v>566</v>
      </c>
      <c r="B508" t="s">
        <v>783</v>
      </c>
      <c r="C508">
        <v>1.3548</v>
      </c>
      <c r="D508">
        <v>0</v>
      </c>
      <c r="E508">
        <v>0.85319999999999996</v>
      </c>
    </row>
    <row r="509" spans="1:5" x14ac:dyDescent="0.25">
      <c r="A509" t="s">
        <v>566</v>
      </c>
      <c r="B509" t="s">
        <v>568</v>
      </c>
      <c r="C509">
        <v>1.3548</v>
      </c>
      <c r="D509">
        <v>1.0662</v>
      </c>
      <c r="E509">
        <v>0.94799999999999995</v>
      </c>
    </row>
    <row r="510" spans="1:5" x14ac:dyDescent="0.25">
      <c r="A510" t="s">
        <v>566</v>
      </c>
      <c r="B510" t="s">
        <v>569</v>
      </c>
      <c r="C510">
        <v>1.3548</v>
      </c>
      <c r="D510">
        <v>0.90210000000000001</v>
      </c>
      <c r="E510">
        <v>0.80579999999999996</v>
      </c>
    </row>
    <row r="511" spans="1:5" x14ac:dyDescent="0.25">
      <c r="A511" t="s">
        <v>566</v>
      </c>
      <c r="B511" t="s">
        <v>570</v>
      </c>
      <c r="C511">
        <v>1.3548</v>
      </c>
      <c r="D511">
        <v>0.98419999999999996</v>
      </c>
      <c r="E511">
        <v>1.0428999999999999</v>
      </c>
    </row>
    <row r="512" spans="1:5" x14ac:dyDescent="0.25">
      <c r="A512" t="s">
        <v>566</v>
      </c>
      <c r="B512" t="s">
        <v>571</v>
      </c>
      <c r="C512">
        <v>1.3548</v>
      </c>
      <c r="D512">
        <v>0.94310000000000005</v>
      </c>
      <c r="E512">
        <v>1.0428999999999999</v>
      </c>
    </row>
    <row r="513" spans="1:5" x14ac:dyDescent="0.25">
      <c r="A513" t="s">
        <v>566</v>
      </c>
      <c r="B513" t="s">
        <v>784</v>
      </c>
      <c r="C513">
        <v>1.3548</v>
      </c>
      <c r="D513">
        <v>0</v>
      </c>
      <c r="E513">
        <v>0.85319999999999996</v>
      </c>
    </row>
    <row r="514" spans="1:5" x14ac:dyDescent="0.25">
      <c r="A514" t="s">
        <v>566</v>
      </c>
      <c r="B514" t="s">
        <v>572</v>
      </c>
      <c r="C514">
        <v>1.3548</v>
      </c>
      <c r="D514">
        <v>0.4511</v>
      </c>
      <c r="E514">
        <v>1.5168999999999999</v>
      </c>
    </row>
    <row r="515" spans="1:5" x14ac:dyDescent="0.25">
      <c r="A515" t="s">
        <v>566</v>
      </c>
      <c r="B515" t="s">
        <v>573</v>
      </c>
      <c r="C515">
        <v>1.3548</v>
      </c>
      <c r="D515">
        <v>1.3122</v>
      </c>
      <c r="E515">
        <v>0.61619999999999997</v>
      </c>
    </row>
    <row r="516" spans="1:5" x14ac:dyDescent="0.25">
      <c r="A516" t="s">
        <v>566</v>
      </c>
      <c r="B516" t="s">
        <v>574</v>
      </c>
      <c r="C516">
        <v>1.3548</v>
      </c>
      <c r="D516">
        <v>0.98419999999999996</v>
      </c>
      <c r="E516">
        <v>0.61619999999999997</v>
      </c>
    </row>
    <row r="517" spans="1:5" x14ac:dyDescent="0.25">
      <c r="A517" t="s">
        <v>566</v>
      </c>
      <c r="B517" t="s">
        <v>575</v>
      </c>
      <c r="C517">
        <v>1.3548</v>
      </c>
      <c r="D517">
        <v>1.2302</v>
      </c>
      <c r="E517">
        <v>0.85319999999999996</v>
      </c>
    </row>
    <row r="518" spans="1:5" x14ac:dyDescent="0.25">
      <c r="A518" t="s">
        <v>566</v>
      </c>
      <c r="B518" t="s">
        <v>785</v>
      </c>
      <c r="C518">
        <v>1.3548</v>
      </c>
      <c r="D518">
        <v>0</v>
      </c>
      <c r="E518">
        <v>2.5596999999999999</v>
      </c>
    </row>
    <row r="519" spans="1:5" x14ac:dyDescent="0.25">
      <c r="A519" t="s">
        <v>566</v>
      </c>
      <c r="B519" t="s">
        <v>786</v>
      </c>
      <c r="C519">
        <v>1.3548</v>
      </c>
      <c r="D519">
        <v>0.73809999999999998</v>
      </c>
      <c r="E519">
        <v>1.7064999999999999</v>
      </c>
    </row>
    <row r="520" spans="1:5" x14ac:dyDescent="0.25">
      <c r="A520" t="s">
        <v>566</v>
      </c>
      <c r="B520" t="s">
        <v>576</v>
      </c>
      <c r="C520">
        <v>1.3548</v>
      </c>
      <c r="D520">
        <v>0.81579999999999997</v>
      </c>
      <c r="E520">
        <v>1.3920999999999999</v>
      </c>
    </row>
    <row r="521" spans="1:5" x14ac:dyDescent="0.25">
      <c r="A521" t="s">
        <v>577</v>
      </c>
      <c r="B521" t="s">
        <v>578</v>
      </c>
      <c r="C521">
        <v>1.3052999999999999</v>
      </c>
      <c r="D521">
        <v>1.0484</v>
      </c>
      <c r="E521">
        <v>0.84499999999999997</v>
      </c>
    </row>
    <row r="522" spans="1:5" x14ac:dyDescent="0.25">
      <c r="A522" t="s">
        <v>577</v>
      </c>
      <c r="B522" t="s">
        <v>579</v>
      </c>
      <c r="C522">
        <v>1.3052999999999999</v>
      </c>
      <c r="D522">
        <v>1.0484</v>
      </c>
      <c r="E522">
        <v>1.3145</v>
      </c>
    </row>
    <row r="523" spans="1:5" x14ac:dyDescent="0.25">
      <c r="A523" t="s">
        <v>577</v>
      </c>
      <c r="B523" t="s">
        <v>580</v>
      </c>
      <c r="C523">
        <v>1.3052999999999999</v>
      </c>
      <c r="D523">
        <v>1.2096</v>
      </c>
      <c r="E523">
        <v>1.2205999999999999</v>
      </c>
    </row>
    <row r="524" spans="1:5" x14ac:dyDescent="0.25">
      <c r="A524" t="s">
        <v>577</v>
      </c>
      <c r="B524" t="s">
        <v>581</v>
      </c>
      <c r="C524">
        <v>1.3052999999999999</v>
      </c>
      <c r="D524">
        <v>0.6855</v>
      </c>
      <c r="E524">
        <v>1.3145</v>
      </c>
    </row>
    <row r="525" spans="1:5" x14ac:dyDescent="0.25">
      <c r="A525" t="s">
        <v>577</v>
      </c>
      <c r="B525" t="s">
        <v>582</v>
      </c>
      <c r="C525">
        <v>1.3052999999999999</v>
      </c>
      <c r="D525">
        <v>1.0887</v>
      </c>
      <c r="E525">
        <v>1.2676000000000001</v>
      </c>
    </row>
    <row r="526" spans="1:5" x14ac:dyDescent="0.25">
      <c r="A526" t="s">
        <v>577</v>
      </c>
      <c r="B526" t="s">
        <v>583</v>
      </c>
      <c r="C526">
        <v>1.3052999999999999</v>
      </c>
      <c r="D526">
        <v>1.2903</v>
      </c>
      <c r="E526">
        <v>0.93889999999999996</v>
      </c>
    </row>
    <row r="527" spans="1:5" x14ac:dyDescent="0.25">
      <c r="A527" t="s">
        <v>577</v>
      </c>
      <c r="B527" t="s">
        <v>584</v>
      </c>
      <c r="C527">
        <v>1.3052999999999999</v>
      </c>
      <c r="D527">
        <v>0.8468</v>
      </c>
      <c r="E527">
        <v>1.3613999999999999</v>
      </c>
    </row>
    <row r="528" spans="1:5" x14ac:dyDescent="0.25">
      <c r="A528" t="s">
        <v>577</v>
      </c>
      <c r="B528" t="s">
        <v>585</v>
      </c>
      <c r="C528">
        <v>1.3052999999999999</v>
      </c>
      <c r="D528">
        <v>1.5725</v>
      </c>
      <c r="E528">
        <v>0.65720000000000001</v>
      </c>
    </row>
    <row r="529" spans="1:5" x14ac:dyDescent="0.25">
      <c r="A529" t="s">
        <v>577</v>
      </c>
      <c r="B529" t="s">
        <v>586</v>
      </c>
      <c r="C529">
        <v>1.3052999999999999</v>
      </c>
      <c r="D529">
        <v>0.8871</v>
      </c>
      <c r="E529">
        <v>0.61029999999999995</v>
      </c>
    </row>
    <row r="530" spans="1:5" x14ac:dyDescent="0.25">
      <c r="A530" t="s">
        <v>577</v>
      </c>
      <c r="B530" t="s">
        <v>587</v>
      </c>
      <c r="C530">
        <v>1.3052999999999999</v>
      </c>
      <c r="D530">
        <v>0.7661</v>
      </c>
      <c r="E530">
        <v>0.9859</v>
      </c>
    </row>
    <row r="531" spans="1:5" x14ac:dyDescent="0.25">
      <c r="A531" t="s">
        <v>577</v>
      </c>
      <c r="B531" t="s">
        <v>588</v>
      </c>
      <c r="C531">
        <v>1.3052999999999999</v>
      </c>
      <c r="D531">
        <v>1.2096</v>
      </c>
      <c r="E531">
        <v>0.70420000000000005</v>
      </c>
    </row>
    <row r="532" spans="1:5" x14ac:dyDescent="0.25">
      <c r="A532" t="s">
        <v>577</v>
      </c>
      <c r="B532" t="s">
        <v>589</v>
      </c>
      <c r="C532">
        <v>1.3052999999999999</v>
      </c>
      <c r="D532">
        <v>0.7661</v>
      </c>
      <c r="E532">
        <v>1.0798000000000001</v>
      </c>
    </row>
    <row r="533" spans="1:5" x14ac:dyDescent="0.25">
      <c r="A533" t="s">
        <v>577</v>
      </c>
      <c r="B533" t="s">
        <v>590</v>
      </c>
      <c r="C533">
        <v>1.3052999999999999</v>
      </c>
      <c r="D533">
        <v>0.6855</v>
      </c>
      <c r="E533">
        <v>1.3145</v>
      </c>
    </row>
    <row r="534" spans="1:5" x14ac:dyDescent="0.25">
      <c r="A534" t="s">
        <v>577</v>
      </c>
      <c r="B534" t="s">
        <v>591</v>
      </c>
      <c r="C534">
        <v>1.3052999999999999</v>
      </c>
      <c r="D534">
        <v>0.5242</v>
      </c>
      <c r="E534">
        <v>0.70420000000000005</v>
      </c>
    </row>
    <row r="535" spans="1:5" x14ac:dyDescent="0.25">
      <c r="A535" t="s">
        <v>577</v>
      </c>
      <c r="B535" t="s">
        <v>592</v>
      </c>
      <c r="C535">
        <v>1.3052999999999999</v>
      </c>
      <c r="D535">
        <v>0.7258</v>
      </c>
      <c r="E535">
        <v>1.1267</v>
      </c>
    </row>
    <row r="536" spans="1:5" x14ac:dyDescent="0.25">
      <c r="A536" t="s">
        <v>577</v>
      </c>
      <c r="B536" t="s">
        <v>593</v>
      </c>
      <c r="C536">
        <v>1.3052999999999999</v>
      </c>
      <c r="D536">
        <v>1.2096</v>
      </c>
      <c r="E536">
        <v>0.79810000000000003</v>
      </c>
    </row>
    <row r="537" spans="1:5" x14ac:dyDescent="0.25">
      <c r="A537" t="s">
        <v>577</v>
      </c>
      <c r="B537" t="s">
        <v>594</v>
      </c>
      <c r="C537">
        <v>1.3052999999999999</v>
      </c>
      <c r="D537">
        <v>0.4839</v>
      </c>
      <c r="E537">
        <v>1.0798000000000001</v>
      </c>
    </row>
    <row r="538" spans="1:5" x14ac:dyDescent="0.25">
      <c r="A538" t="s">
        <v>577</v>
      </c>
      <c r="B538" t="s">
        <v>595</v>
      </c>
      <c r="C538">
        <v>1.3052999999999999</v>
      </c>
      <c r="D538">
        <v>1.25</v>
      </c>
      <c r="E538">
        <v>0.65720000000000001</v>
      </c>
    </row>
    <row r="539" spans="1:5" x14ac:dyDescent="0.25">
      <c r="A539" t="s">
        <v>577</v>
      </c>
      <c r="B539" t="s">
        <v>596</v>
      </c>
      <c r="C539">
        <v>1.3052999999999999</v>
      </c>
      <c r="D539">
        <v>1.8548</v>
      </c>
      <c r="E539">
        <v>0.56340000000000001</v>
      </c>
    </row>
    <row r="540" spans="1:5" x14ac:dyDescent="0.25">
      <c r="A540" t="s">
        <v>577</v>
      </c>
      <c r="B540" t="s">
        <v>597</v>
      </c>
      <c r="C540">
        <v>1.3052999999999999</v>
      </c>
      <c r="D540">
        <v>0.8468</v>
      </c>
      <c r="E540">
        <v>1.4553</v>
      </c>
    </row>
    <row r="541" spans="1:5" x14ac:dyDescent="0.25">
      <c r="A541" t="s">
        <v>598</v>
      </c>
      <c r="B541" t="s">
        <v>599</v>
      </c>
      <c r="C541">
        <v>1.3976999999999999</v>
      </c>
      <c r="D541">
        <v>0.79959999999999998</v>
      </c>
      <c r="E541">
        <v>1.8339000000000001</v>
      </c>
    </row>
    <row r="542" spans="1:5" x14ac:dyDescent="0.25">
      <c r="A542" t="s">
        <v>598</v>
      </c>
      <c r="B542" t="s">
        <v>600</v>
      </c>
      <c r="C542">
        <v>1.3976999999999999</v>
      </c>
      <c r="D542">
        <v>0.56479999999999997</v>
      </c>
      <c r="E542">
        <v>0.99450000000000005</v>
      </c>
    </row>
    <row r="543" spans="1:5" x14ac:dyDescent="0.25">
      <c r="A543" t="s">
        <v>598</v>
      </c>
      <c r="B543" t="s">
        <v>601</v>
      </c>
      <c r="C543">
        <v>1.3976999999999999</v>
      </c>
      <c r="D543">
        <v>1.4309000000000001</v>
      </c>
      <c r="E543">
        <v>0.89500000000000002</v>
      </c>
    </row>
    <row r="544" spans="1:5" x14ac:dyDescent="0.25">
      <c r="A544" t="s">
        <v>598</v>
      </c>
      <c r="B544" t="s">
        <v>602</v>
      </c>
      <c r="C544">
        <v>1.3976999999999999</v>
      </c>
      <c r="D544">
        <v>1.2264999999999999</v>
      </c>
      <c r="E544">
        <v>0.8548</v>
      </c>
    </row>
    <row r="545" spans="1:5" x14ac:dyDescent="0.25">
      <c r="A545" t="s">
        <v>598</v>
      </c>
      <c r="B545" t="s">
        <v>603</v>
      </c>
      <c r="C545">
        <v>1.3976999999999999</v>
      </c>
      <c r="D545">
        <v>0.8417</v>
      </c>
      <c r="E545">
        <v>1.0003</v>
      </c>
    </row>
    <row r="546" spans="1:5" x14ac:dyDescent="0.25">
      <c r="A546" t="s">
        <v>598</v>
      </c>
      <c r="B546" t="s">
        <v>604</v>
      </c>
      <c r="C546">
        <v>1.3976999999999999</v>
      </c>
      <c r="D546">
        <v>1.2358</v>
      </c>
      <c r="E546">
        <v>0.77300000000000002</v>
      </c>
    </row>
    <row r="547" spans="1:5" x14ac:dyDescent="0.25">
      <c r="A547" t="s">
        <v>598</v>
      </c>
      <c r="B547" t="s">
        <v>605</v>
      </c>
      <c r="C547">
        <v>1.3976999999999999</v>
      </c>
      <c r="D547">
        <v>0.82279999999999998</v>
      </c>
      <c r="E547">
        <v>0.94469999999999998</v>
      </c>
    </row>
    <row r="548" spans="1:5" x14ac:dyDescent="0.25">
      <c r="A548" t="s">
        <v>598</v>
      </c>
      <c r="B548" t="s">
        <v>606</v>
      </c>
      <c r="C548">
        <v>1.3976999999999999</v>
      </c>
      <c r="D548">
        <v>0.58919999999999995</v>
      </c>
      <c r="E548">
        <v>1.0003</v>
      </c>
    </row>
    <row r="549" spans="1:5" x14ac:dyDescent="0.25">
      <c r="A549" t="s">
        <v>598</v>
      </c>
      <c r="B549" t="s">
        <v>607</v>
      </c>
      <c r="C549">
        <v>1.3976999999999999</v>
      </c>
      <c r="D549">
        <v>0.96799999999999997</v>
      </c>
      <c r="E549">
        <v>1.2782</v>
      </c>
    </row>
    <row r="550" spans="1:5" x14ac:dyDescent="0.25">
      <c r="A550" t="s">
        <v>598</v>
      </c>
      <c r="B550" t="s">
        <v>608</v>
      </c>
      <c r="C550">
        <v>1.3976999999999999</v>
      </c>
      <c r="D550">
        <v>0.97909999999999997</v>
      </c>
      <c r="E550">
        <v>0.89500000000000002</v>
      </c>
    </row>
    <row r="551" spans="1:5" x14ac:dyDescent="0.25">
      <c r="A551" t="s">
        <v>598</v>
      </c>
      <c r="B551" t="s">
        <v>609</v>
      </c>
      <c r="C551">
        <v>1.3976999999999999</v>
      </c>
      <c r="D551">
        <v>0.6734</v>
      </c>
      <c r="E551">
        <v>1.2782</v>
      </c>
    </row>
    <row r="552" spans="1:5" x14ac:dyDescent="0.25">
      <c r="A552" t="s">
        <v>598</v>
      </c>
      <c r="B552" t="s">
        <v>610</v>
      </c>
      <c r="C552">
        <v>1.3976999999999999</v>
      </c>
      <c r="D552">
        <v>0.85170000000000001</v>
      </c>
      <c r="E552">
        <v>0.98970000000000002</v>
      </c>
    </row>
    <row r="553" spans="1:5" x14ac:dyDescent="0.25">
      <c r="A553" t="s">
        <v>598</v>
      </c>
      <c r="B553" t="s">
        <v>611</v>
      </c>
      <c r="C553">
        <v>1.3976999999999999</v>
      </c>
      <c r="D553">
        <v>0.93010000000000004</v>
      </c>
      <c r="E553">
        <v>0.89749999999999996</v>
      </c>
    </row>
    <row r="554" spans="1:5" x14ac:dyDescent="0.25">
      <c r="A554" t="s">
        <v>598</v>
      </c>
      <c r="B554" t="s">
        <v>612</v>
      </c>
      <c r="C554">
        <v>1.3976999999999999</v>
      </c>
      <c r="D554">
        <v>1.1783999999999999</v>
      </c>
      <c r="E554">
        <v>0.94469999999999998</v>
      </c>
    </row>
    <row r="555" spans="1:5" x14ac:dyDescent="0.25">
      <c r="A555" t="s">
        <v>598</v>
      </c>
      <c r="B555" t="s">
        <v>613</v>
      </c>
      <c r="C555">
        <v>1.3976999999999999</v>
      </c>
      <c r="D555">
        <v>1.2683</v>
      </c>
      <c r="E555">
        <v>0.73</v>
      </c>
    </row>
    <row r="556" spans="1:5" x14ac:dyDescent="0.25">
      <c r="A556" t="s">
        <v>598</v>
      </c>
      <c r="B556" t="s">
        <v>614</v>
      </c>
      <c r="C556">
        <v>1.3976999999999999</v>
      </c>
      <c r="D556">
        <v>1.3513999999999999</v>
      </c>
      <c r="E556">
        <v>1.1022000000000001</v>
      </c>
    </row>
    <row r="557" spans="1:5" x14ac:dyDescent="0.25">
      <c r="A557" t="s">
        <v>598</v>
      </c>
      <c r="B557" t="s">
        <v>615</v>
      </c>
      <c r="C557">
        <v>1.3976999999999999</v>
      </c>
      <c r="D557">
        <v>1.0544</v>
      </c>
      <c r="E557">
        <v>1.1933</v>
      </c>
    </row>
    <row r="558" spans="1:5" x14ac:dyDescent="0.25">
      <c r="A558" t="s">
        <v>598</v>
      </c>
      <c r="B558" t="s">
        <v>616</v>
      </c>
      <c r="C558">
        <v>1.3976999999999999</v>
      </c>
      <c r="D558">
        <v>1.0731999999999999</v>
      </c>
      <c r="E558">
        <v>0.6613</v>
      </c>
    </row>
    <row r="559" spans="1:5" x14ac:dyDescent="0.25">
      <c r="A559" t="s">
        <v>617</v>
      </c>
      <c r="B559" t="s">
        <v>618</v>
      </c>
      <c r="C559">
        <v>1.8042</v>
      </c>
      <c r="D559">
        <v>1.2563</v>
      </c>
      <c r="E559">
        <v>0.69569999999999999</v>
      </c>
    </row>
    <row r="560" spans="1:5" x14ac:dyDescent="0.25">
      <c r="A560" t="s">
        <v>617</v>
      </c>
      <c r="B560" t="s">
        <v>619</v>
      </c>
      <c r="C560">
        <v>1.8042</v>
      </c>
      <c r="D560">
        <v>0.73899999999999999</v>
      </c>
      <c r="E560">
        <v>1.2843</v>
      </c>
    </row>
    <row r="561" spans="1:5" x14ac:dyDescent="0.25">
      <c r="A561" t="s">
        <v>617</v>
      </c>
      <c r="B561" t="s">
        <v>620</v>
      </c>
      <c r="C561">
        <v>1.8042</v>
      </c>
      <c r="D561">
        <v>1.1085</v>
      </c>
      <c r="E561">
        <v>0.90969999999999995</v>
      </c>
    </row>
    <row r="562" spans="1:5" x14ac:dyDescent="0.25">
      <c r="A562" t="s">
        <v>617</v>
      </c>
      <c r="B562" t="s">
        <v>621</v>
      </c>
      <c r="C562">
        <v>1.8042</v>
      </c>
      <c r="D562">
        <v>0.99770000000000003</v>
      </c>
      <c r="E562">
        <v>0.85619999999999996</v>
      </c>
    </row>
    <row r="563" spans="1:5" x14ac:dyDescent="0.25">
      <c r="A563" t="s">
        <v>617</v>
      </c>
      <c r="B563" t="s">
        <v>622</v>
      </c>
      <c r="C563">
        <v>1.8042</v>
      </c>
      <c r="D563">
        <v>0.84989999999999999</v>
      </c>
      <c r="E563">
        <v>0.69569999999999999</v>
      </c>
    </row>
    <row r="564" spans="1:5" x14ac:dyDescent="0.25">
      <c r="A564" t="s">
        <v>617</v>
      </c>
      <c r="B564" t="s">
        <v>623</v>
      </c>
      <c r="C564">
        <v>1.8042</v>
      </c>
      <c r="D564">
        <v>0.70209999999999995</v>
      </c>
      <c r="E564">
        <v>1.1773</v>
      </c>
    </row>
    <row r="565" spans="1:5" x14ac:dyDescent="0.25">
      <c r="A565" t="s">
        <v>617</v>
      </c>
      <c r="B565" t="s">
        <v>624</v>
      </c>
      <c r="C565">
        <v>1.8042</v>
      </c>
      <c r="D565">
        <v>1.6997</v>
      </c>
      <c r="E565">
        <v>0.96319999999999995</v>
      </c>
    </row>
    <row r="566" spans="1:5" x14ac:dyDescent="0.25">
      <c r="A566" t="s">
        <v>617</v>
      </c>
      <c r="B566" t="s">
        <v>625</v>
      </c>
      <c r="C566">
        <v>1.8042</v>
      </c>
      <c r="D566">
        <v>1.1085</v>
      </c>
      <c r="E566">
        <v>1.5519000000000001</v>
      </c>
    </row>
    <row r="567" spans="1:5" x14ac:dyDescent="0.25">
      <c r="A567" t="s">
        <v>617</v>
      </c>
      <c r="B567" t="s">
        <v>626</v>
      </c>
      <c r="C567">
        <v>1.8042</v>
      </c>
      <c r="D567">
        <v>1.2932999999999999</v>
      </c>
      <c r="E567">
        <v>1.0166999999999999</v>
      </c>
    </row>
    <row r="568" spans="1:5" x14ac:dyDescent="0.25">
      <c r="A568" t="s">
        <v>617</v>
      </c>
      <c r="B568" t="s">
        <v>627</v>
      </c>
      <c r="C568">
        <v>1.8042</v>
      </c>
      <c r="D568">
        <v>0.77600000000000002</v>
      </c>
      <c r="E568">
        <v>0.96319999999999995</v>
      </c>
    </row>
    <row r="569" spans="1:5" x14ac:dyDescent="0.25">
      <c r="A569" t="s">
        <v>617</v>
      </c>
      <c r="B569" t="s">
        <v>628</v>
      </c>
      <c r="C569">
        <v>1.8042</v>
      </c>
      <c r="D569">
        <v>0.77600000000000002</v>
      </c>
      <c r="E569">
        <v>0.74919999999999998</v>
      </c>
    </row>
    <row r="570" spans="1:5" x14ac:dyDescent="0.25">
      <c r="A570" t="s">
        <v>617</v>
      </c>
      <c r="B570" t="s">
        <v>629</v>
      </c>
      <c r="C570">
        <v>1.8042</v>
      </c>
      <c r="D570">
        <v>0.62819999999999998</v>
      </c>
      <c r="E570">
        <v>1.4449000000000001</v>
      </c>
    </row>
    <row r="571" spans="1:5" x14ac:dyDescent="0.25">
      <c r="A571" t="s">
        <v>617</v>
      </c>
      <c r="B571" t="s">
        <v>630</v>
      </c>
      <c r="C571">
        <v>1.8042</v>
      </c>
      <c r="D571">
        <v>1.2194</v>
      </c>
      <c r="E571">
        <v>0.64219999999999999</v>
      </c>
    </row>
    <row r="572" spans="1:5" x14ac:dyDescent="0.25">
      <c r="A572" t="s">
        <v>617</v>
      </c>
      <c r="B572" t="s">
        <v>631</v>
      </c>
      <c r="C572">
        <v>1.8042</v>
      </c>
      <c r="D572">
        <v>0.59119999999999995</v>
      </c>
      <c r="E572">
        <v>1.1237999999999999</v>
      </c>
    </row>
    <row r="573" spans="1:5" x14ac:dyDescent="0.25">
      <c r="A573" t="s">
        <v>617</v>
      </c>
      <c r="B573" t="s">
        <v>632</v>
      </c>
      <c r="C573">
        <v>1.8042</v>
      </c>
      <c r="D573">
        <v>0.99770000000000003</v>
      </c>
      <c r="E573">
        <v>0.74919999999999998</v>
      </c>
    </row>
    <row r="574" spans="1:5" x14ac:dyDescent="0.25">
      <c r="A574" t="s">
        <v>617</v>
      </c>
      <c r="B574" t="s">
        <v>633</v>
      </c>
      <c r="C574">
        <v>1.8042</v>
      </c>
      <c r="D574">
        <v>1.2563</v>
      </c>
      <c r="E574">
        <v>1.1773</v>
      </c>
    </row>
    <row r="575" spans="1:5" x14ac:dyDescent="0.25">
      <c r="A575" t="s">
        <v>634</v>
      </c>
      <c r="B575" t="s">
        <v>635</v>
      </c>
      <c r="C575">
        <v>1.5866</v>
      </c>
      <c r="D575">
        <v>1.0084</v>
      </c>
      <c r="E575">
        <v>1.2725</v>
      </c>
    </row>
    <row r="576" spans="1:5" x14ac:dyDescent="0.25">
      <c r="A576" t="s">
        <v>634</v>
      </c>
      <c r="B576" t="s">
        <v>636</v>
      </c>
      <c r="C576">
        <v>1.5866</v>
      </c>
      <c r="D576">
        <v>0.94540000000000002</v>
      </c>
      <c r="E576">
        <v>1.018</v>
      </c>
    </row>
    <row r="577" spans="1:5" x14ac:dyDescent="0.25">
      <c r="A577" t="s">
        <v>634</v>
      </c>
      <c r="B577" t="s">
        <v>637</v>
      </c>
      <c r="C577">
        <v>1.5866</v>
      </c>
      <c r="D577">
        <v>1.0084</v>
      </c>
      <c r="E577">
        <v>1.018</v>
      </c>
    </row>
    <row r="578" spans="1:5" x14ac:dyDescent="0.25">
      <c r="A578" t="s">
        <v>634</v>
      </c>
      <c r="B578" t="s">
        <v>638</v>
      </c>
      <c r="C578">
        <v>1.5866</v>
      </c>
      <c r="D578">
        <v>1.4496</v>
      </c>
      <c r="E578">
        <v>0.2545</v>
      </c>
    </row>
    <row r="579" spans="1:5" x14ac:dyDescent="0.25">
      <c r="A579" t="s">
        <v>634</v>
      </c>
      <c r="B579" t="s">
        <v>639</v>
      </c>
      <c r="C579">
        <v>1.5866</v>
      </c>
      <c r="D579">
        <v>1.1975</v>
      </c>
      <c r="E579">
        <v>0.67869999999999997</v>
      </c>
    </row>
    <row r="580" spans="1:5" x14ac:dyDescent="0.25">
      <c r="A580" t="s">
        <v>634</v>
      </c>
      <c r="B580" t="s">
        <v>640</v>
      </c>
      <c r="C580">
        <v>1.5866</v>
      </c>
      <c r="D580">
        <v>0.63029999999999997</v>
      </c>
      <c r="E580">
        <v>1.6117999999999999</v>
      </c>
    </row>
    <row r="581" spans="1:5" x14ac:dyDescent="0.25">
      <c r="A581" t="s">
        <v>634</v>
      </c>
      <c r="B581" t="s">
        <v>641</v>
      </c>
      <c r="C581">
        <v>1.5866</v>
      </c>
      <c r="D581">
        <v>0.84040000000000004</v>
      </c>
      <c r="E581">
        <v>1.2254</v>
      </c>
    </row>
    <row r="582" spans="1:5" x14ac:dyDescent="0.25">
      <c r="A582" t="s">
        <v>634</v>
      </c>
      <c r="B582" t="s">
        <v>642</v>
      </c>
      <c r="C582">
        <v>1.5866</v>
      </c>
      <c r="D582">
        <v>0.97409999999999997</v>
      </c>
      <c r="E582">
        <v>1.3882000000000001</v>
      </c>
    </row>
    <row r="583" spans="1:5" x14ac:dyDescent="0.25">
      <c r="A583" t="s">
        <v>634</v>
      </c>
      <c r="B583" t="s">
        <v>643</v>
      </c>
      <c r="C583">
        <v>1.5866</v>
      </c>
      <c r="D583">
        <v>1.6807000000000001</v>
      </c>
      <c r="E583">
        <v>0.65980000000000005</v>
      </c>
    </row>
    <row r="584" spans="1:5" x14ac:dyDescent="0.25">
      <c r="A584" t="s">
        <v>634</v>
      </c>
      <c r="B584" t="s">
        <v>644</v>
      </c>
      <c r="C584">
        <v>1.5866</v>
      </c>
      <c r="D584">
        <v>1.0084</v>
      </c>
      <c r="E584">
        <v>0.76349999999999996</v>
      </c>
    </row>
    <row r="585" spans="1:5" x14ac:dyDescent="0.25">
      <c r="A585" t="s">
        <v>634</v>
      </c>
      <c r="B585" t="s">
        <v>645</v>
      </c>
      <c r="C585">
        <v>1.5866</v>
      </c>
      <c r="D585">
        <v>1.4496</v>
      </c>
      <c r="E585">
        <v>0.67869999999999997</v>
      </c>
    </row>
    <row r="586" spans="1:5" x14ac:dyDescent="0.25">
      <c r="A586" t="s">
        <v>634</v>
      </c>
      <c r="B586" t="s">
        <v>646</v>
      </c>
      <c r="C586">
        <v>1.5866</v>
      </c>
      <c r="D586">
        <v>0.84040000000000004</v>
      </c>
      <c r="E586">
        <v>1.0367999999999999</v>
      </c>
    </row>
    <row r="587" spans="1:5" x14ac:dyDescent="0.25">
      <c r="A587" t="s">
        <v>634</v>
      </c>
      <c r="B587" t="s">
        <v>647</v>
      </c>
      <c r="C587">
        <v>1.5866</v>
      </c>
      <c r="D587">
        <v>0.91679999999999995</v>
      </c>
      <c r="E587">
        <v>1.0797000000000001</v>
      </c>
    </row>
    <row r="588" spans="1:5" x14ac:dyDescent="0.25">
      <c r="A588" t="s">
        <v>634</v>
      </c>
      <c r="B588" t="s">
        <v>648</v>
      </c>
      <c r="C588">
        <v>1.5866</v>
      </c>
      <c r="D588">
        <v>1.0084</v>
      </c>
      <c r="E588">
        <v>1.6117999999999999</v>
      </c>
    </row>
    <row r="589" spans="1:5" x14ac:dyDescent="0.25">
      <c r="A589" t="s">
        <v>634</v>
      </c>
      <c r="B589" t="s">
        <v>649</v>
      </c>
      <c r="C589">
        <v>1.5866</v>
      </c>
      <c r="D589">
        <v>0.40110000000000001</v>
      </c>
      <c r="E589">
        <v>1.0025999999999999</v>
      </c>
    </row>
    <row r="590" spans="1:5" x14ac:dyDescent="0.25">
      <c r="A590" t="s">
        <v>634</v>
      </c>
      <c r="B590" t="s">
        <v>650</v>
      </c>
      <c r="C590">
        <v>1.5866</v>
      </c>
      <c r="D590">
        <v>0.77029999999999998</v>
      </c>
      <c r="E590">
        <v>1.0367999999999999</v>
      </c>
    </row>
    <row r="591" spans="1:5" x14ac:dyDescent="0.25">
      <c r="A591" t="s">
        <v>634</v>
      </c>
      <c r="B591" t="s">
        <v>651</v>
      </c>
      <c r="C591">
        <v>1.5866</v>
      </c>
      <c r="D591">
        <v>1.0714999999999999</v>
      </c>
      <c r="E591">
        <v>0.2545</v>
      </c>
    </row>
    <row r="592" spans="1:5" x14ac:dyDescent="0.25">
      <c r="A592" t="s">
        <v>634</v>
      </c>
      <c r="B592" t="s">
        <v>652</v>
      </c>
      <c r="C592">
        <v>1.5866</v>
      </c>
      <c r="D592">
        <v>0.88239999999999996</v>
      </c>
      <c r="E592">
        <v>1.3573</v>
      </c>
    </row>
    <row r="593" spans="1:5" x14ac:dyDescent="0.25">
      <c r="A593" t="s">
        <v>653</v>
      </c>
      <c r="B593" t="s">
        <v>654</v>
      </c>
      <c r="C593">
        <v>1.1809000000000001</v>
      </c>
      <c r="D593">
        <v>0.49399999999999999</v>
      </c>
      <c r="E593">
        <v>1.7124999999999999</v>
      </c>
    </row>
    <row r="594" spans="1:5" x14ac:dyDescent="0.25">
      <c r="A594" t="s">
        <v>653</v>
      </c>
      <c r="B594" t="s">
        <v>655</v>
      </c>
      <c r="C594">
        <v>1.1809000000000001</v>
      </c>
      <c r="D594">
        <v>1.3028</v>
      </c>
      <c r="E594">
        <v>0.41599999999999998</v>
      </c>
    </row>
    <row r="595" spans="1:5" x14ac:dyDescent="0.25">
      <c r="A595" t="s">
        <v>653</v>
      </c>
      <c r="B595" t="s">
        <v>656</v>
      </c>
      <c r="C595">
        <v>1.1809000000000001</v>
      </c>
      <c r="D595">
        <v>0.58630000000000004</v>
      </c>
      <c r="E595">
        <v>1.0814999999999999</v>
      </c>
    </row>
    <row r="596" spans="1:5" x14ac:dyDescent="0.25">
      <c r="A596" t="s">
        <v>653</v>
      </c>
      <c r="B596" t="s">
        <v>657</v>
      </c>
      <c r="C596">
        <v>1.1809000000000001</v>
      </c>
      <c r="D596">
        <v>0.78169999999999995</v>
      </c>
      <c r="E596">
        <v>2.0798999999999999</v>
      </c>
    </row>
    <row r="597" spans="1:5" x14ac:dyDescent="0.25">
      <c r="A597" t="s">
        <v>653</v>
      </c>
      <c r="B597" t="s">
        <v>658</v>
      </c>
      <c r="C597">
        <v>1.1809000000000001</v>
      </c>
      <c r="D597">
        <v>1.3408</v>
      </c>
      <c r="E597">
        <v>0.63090000000000002</v>
      </c>
    </row>
    <row r="598" spans="1:5" x14ac:dyDescent="0.25">
      <c r="A598" t="s">
        <v>653</v>
      </c>
      <c r="B598" t="s">
        <v>659</v>
      </c>
      <c r="C598">
        <v>1.1809000000000001</v>
      </c>
      <c r="D598">
        <v>0.7762</v>
      </c>
      <c r="E598">
        <v>0.99139999999999995</v>
      </c>
    </row>
    <row r="599" spans="1:5" x14ac:dyDescent="0.25">
      <c r="A599" t="s">
        <v>653</v>
      </c>
      <c r="B599" t="s">
        <v>660</v>
      </c>
      <c r="C599">
        <v>1.1809000000000001</v>
      </c>
      <c r="D599">
        <v>0.9879</v>
      </c>
      <c r="E599">
        <v>0.90129999999999999</v>
      </c>
    </row>
    <row r="600" spans="1:5" x14ac:dyDescent="0.25">
      <c r="A600" t="s">
        <v>653</v>
      </c>
      <c r="B600" t="s">
        <v>661</v>
      </c>
      <c r="C600">
        <v>1.1809000000000001</v>
      </c>
      <c r="D600">
        <v>0.7762</v>
      </c>
      <c r="E600">
        <v>0.72099999999999997</v>
      </c>
    </row>
    <row r="601" spans="1:5" x14ac:dyDescent="0.25">
      <c r="A601" t="s">
        <v>653</v>
      </c>
      <c r="B601" t="s">
        <v>662</v>
      </c>
      <c r="C601">
        <v>1.1809000000000001</v>
      </c>
      <c r="D601">
        <v>1.1725000000000001</v>
      </c>
      <c r="E601">
        <v>0.74880000000000002</v>
      </c>
    </row>
    <row r="602" spans="1:5" x14ac:dyDescent="0.25">
      <c r="A602" t="s">
        <v>653</v>
      </c>
      <c r="B602" t="s">
        <v>791</v>
      </c>
      <c r="C602">
        <v>1.1809000000000001</v>
      </c>
      <c r="D602">
        <v>2.3993000000000002</v>
      </c>
      <c r="E602">
        <v>1.2618</v>
      </c>
    </row>
    <row r="603" spans="1:5" x14ac:dyDescent="0.25">
      <c r="A603" t="s">
        <v>653</v>
      </c>
      <c r="B603" t="s">
        <v>663</v>
      </c>
      <c r="C603">
        <v>1.1809000000000001</v>
      </c>
      <c r="D603">
        <v>0.70569999999999999</v>
      </c>
      <c r="E603">
        <v>1.0814999999999999</v>
      </c>
    </row>
    <row r="604" spans="1:5" x14ac:dyDescent="0.25">
      <c r="A604" t="s">
        <v>653</v>
      </c>
      <c r="B604" t="s">
        <v>664</v>
      </c>
      <c r="C604">
        <v>1.1809000000000001</v>
      </c>
      <c r="D604">
        <v>0.58630000000000004</v>
      </c>
      <c r="E604">
        <v>0.83199999999999996</v>
      </c>
    </row>
    <row r="605" spans="1:5" x14ac:dyDescent="0.25">
      <c r="A605" t="s">
        <v>653</v>
      </c>
      <c r="B605" t="s">
        <v>665</v>
      </c>
      <c r="C605">
        <v>1.1809000000000001</v>
      </c>
      <c r="D605">
        <v>1.1073999999999999</v>
      </c>
      <c r="E605">
        <v>0.91520000000000001</v>
      </c>
    </row>
    <row r="606" spans="1:5" x14ac:dyDescent="0.25">
      <c r="A606" t="s">
        <v>653</v>
      </c>
      <c r="B606" t="s">
        <v>666</v>
      </c>
      <c r="C606">
        <v>1.1809000000000001</v>
      </c>
      <c r="D606">
        <v>0.65139999999999998</v>
      </c>
      <c r="E606">
        <v>1.0814999999999999</v>
      </c>
    </row>
    <row r="607" spans="1:5" x14ac:dyDescent="0.25">
      <c r="A607" t="s">
        <v>653</v>
      </c>
      <c r="B607" t="s">
        <v>667</v>
      </c>
      <c r="C607">
        <v>1.1809000000000001</v>
      </c>
      <c r="D607">
        <v>1.8348</v>
      </c>
      <c r="E607">
        <v>0.81120000000000003</v>
      </c>
    </row>
    <row r="608" spans="1:5" x14ac:dyDescent="0.25">
      <c r="A608" t="s">
        <v>653</v>
      </c>
      <c r="B608" t="s">
        <v>668</v>
      </c>
      <c r="C608">
        <v>1.1809000000000001</v>
      </c>
      <c r="D608">
        <v>0.5645</v>
      </c>
      <c r="E608">
        <v>0.72099999999999997</v>
      </c>
    </row>
    <row r="609" spans="1:5" x14ac:dyDescent="0.25">
      <c r="A609" t="s">
        <v>669</v>
      </c>
      <c r="B609" t="s">
        <v>670</v>
      </c>
      <c r="C609">
        <v>1.5417000000000001</v>
      </c>
      <c r="D609">
        <v>1.0810999999999999</v>
      </c>
      <c r="E609">
        <v>0.88890000000000002</v>
      </c>
    </row>
    <row r="610" spans="1:5" x14ac:dyDescent="0.25">
      <c r="A610" t="s">
        <v>669</v>
      </c>
      <c r="B610" t="s">
        <v>671</v>
      </c>
      <c r="C610">
        <v>1.5417000000000001</v>
      </c>
      <c r="D610">
        <v>0.79279999999999995</v>
      </c>
      <c r="E610">
        <v>1.0864</v>
      </c>
    </row>
    <row r="611" spans="1:5" x14ac:dyDescent="0.25">
      <c r="A611" t="s">
        <v>669</v>
      </c>
      <c r="B611" t="s">
        <v>672</v>
      </c>
      <c r="C611">
        <v>1.5417000000000001</v>
      </c>
      <c r="D611">
        <v>0.72070000000000001</v>
      </c>
      <c r="E611">
        <v>0.49380000000000002</v>
      </c>
    </row>
    <row r="612" spans="1:5" x14ac:dyDescent="0.25">
      <c r="A612" t="s">
        <v>669</v>
      </c>
      <c r="B612" t="s">
        <v>673</v>
      </c>
      <c r="C612">
        <v>1.5417000000000001</v>
      </c>
      <c r="D612">
        <v>1.2323999999999999</v>
      </c>
      <c r="E612">
        <v>0.71109999999999995</v>
      </c>
    </row>
    <row r="613" spans="1:5" x14ac:dyDescent="0.25">
      <c r="A613" t="s">
        <v>669</v>
      </c>
      <c r="B613" t="s">
        <v>674</v>
      </c>
      <c r="C613">
        <v>1.5417000000000001</v>
      </c>
      <c r="D613">
        <v>1.0089999999999999</v>
      </c>
      <c r="E613">
        <v>0.69140000000000001</v>
      </c>
    </row>
    <row r="614" spans="1:5" x14ac:dyDescent="0.25">
      <c r="A614" t="s">
        <v>669</v>
      </c>
      <c r="B614" t="s">
        <v>675</v>
      </c>
      <c r="C614">
        <v>1.5417000000000001</v>
      </c>
      <c r="D614">
        <v>1.2252000000000001</v>
      </c>
      <c r="E614">
        <v>1.8765000000000001</v>
      </c>
    </row>
    <row r="615" spans="1:5" x14ac:dyDescent="0.25">
      <c r="A615" t="s">
        <v>669</v>
      </c>
      <c r="B615" t="s">
        <v>676</v>
      </c>
      <c r="C615">
        <v>1.5417000000000001</v>
      </c>
      <c r="D615">
        <v>0.72070000000000001</v>
      </c>
      <c r="E615">
        <v>1.0864</v>
      </c>
    </row>
    <row r="616" spans="1:5" x14ac:dyDescent="0.25">
      <c r="A616" t="s">
        <v>669</v>
      </c>
      <c r="B616" t="s">
        <v>677</v>
      </c>
      <c r="C616">
        <v>1.5417000000000001</v>
      </c>
      <c r="D616">
        <v>0.89190000000000003</v>
      </c>
      <c r="E616">
        <v>0.66669999999999996</v>
      </c>
    </row>
    <row r="617" spans="1:5" x14ac:dyDescent="0.25">
      <c r="A617" t="s">
        <v>669</v>
      </c>
      <c r="B617" t="s">
        <v>678</v>
      </c>
      <c r="C617">
        <v>1.5417000000000001</v>
      </c>
      <c r="D617">
        <v>1.0089999999999999</v>
      </c>
      <c r="E617">
        <v>0.88890000000000002</v>
      </c>
    </row>
    <row r="618" spans="1:5" x14ac:dyDescent="0.25">
      <c r="A618" t="s">
        <v>669</v>
      </c>
      <c r="B618" t="s">
        <v>679</v>
      </c>
      <c r="C618">
        <v>1.5417000000000001</v>
      </c>
      <c r="D618">
        <v>0.64859999999999995</v>
      </c>
      <c r="E618">
        <v>1.5802</v>
      </c>
    </row>
    <row r="619" spans="1:5" x14ac:dyDescent="0.25">
      <c r="A619" t="s">
        <v>669</v>
      </c>
      <c r="B619" t="s">
        <v>680</v>
      </c>
      <c r="C619">
        <v>1.5417000000000001</v>
      </c>
      <c r="D619">
        <v>1.0089999999999999</v>
      </c>
      <c r="E619">
        <v>1.0864</v>
      </c>
    </row>
    <row r="620" spans="1:5" x14ac:dyDescent="0.25">
      <c r="A620" t="s">
        <v>669</v>
      </c>
      <c r="B620" t="s">
        <v>681</v>
      </c>
      <c r="C620">
        <v>1.5417000000000001</v>
      </c>
      <c r="D620">
        <v>1.4414</v>
      </c>
      <c r="E620">
        <v>0.88890000000000002</v>
      </c>
    </row>
    <row r="621" spans="1:5" x14ac:dyDescent="0.25">
      <c r="A621" t="s">
        <v>669</v>
      </c>
      <c r="B621" t="s">
        <v>682</v>
      </c>
      <c r="C621">
        <v>1.5417000000000001</v>
      </c>
      <c r="D621">
        <v>1.0089999999999999</v>
      </c>
      <c r="E621">
        <v>0.98770000000000002</v>
      </c>
    </row>
    <row r="622" spans="1:5" x14ac:dyDescent="0.25">
      <c r="A622" t="s">
        <v>669</v>
      </c>
      <c r="B622" t="s">
        <v>683</v>
      </c>
      <c r="C622">
        <v>1.5417000000000001</v>
      </c>
      <c r="D622">
        <v>0.79279999999999995</v>
      </c>
      <c r="E622">
        <v>1.1852</v>
      </c>
    </row>
    <row r="623" spans="1:5" x14ac:dyDescent="0.25">
      <c r="A623" t="s">
        <v>669</v>
      </c>
      <c r="B623" t="s">
        <v>684</v>
      </c>
      <c r="C623">
        <v>1.5417000000000001</v>
      </c>
      <c r="D623">
        <v>0.3604</v>
      </c>
      <c r="E623">
        <v>0.79010000000000002</v>
      </c>
    </row>
    <row r="624" spans="1:5" x14ac:dyDescent="0.25">
      <c r="A624" t="s">
        <v>669</v>
      </c>
      <c r="B624" t="s">
        <v>685</v>
      </c>
      <c r="C624">
        <v>1.5417000000000001</v>
      </c>
      <c r="D624">
        <v>2.0179999999999998</v>
      </c>
      <c r="E624">
        <v>1.0864</v>
      </c>
    </row>
    <row r="625" spans="1:5" x14ac:dyDescent="0.25">
      <c r="A625" t="s">
        <v>686</v>
      </c>
      <c r="B625" t="s">
        <v>687</v>
      </c>
      <c r="C625">
        <v>1.5124</v>
      </c>
      <c r="D625">
        <v>1.2783</v>
      </c>
      <c r="E625">
        <v>0.46600000000000003</v>
      </c>
    </row>
    <row r="626" spans="1:5" x14ac:dyDescent="0.25">
      <c r="A626" t="s">
        <v>686</v>
      </c>
      <c r="B626" t="s">
        <v>688</v>
      </c>
      <c r="C626">
        <v>1.5124</v>
      </c>
      <c r="D626">
        <v>1.0138</v>
      </c>
      <c r="E626">
        <v>1.2814000000000001</v>
      </c>
    </row>
    <row r="627" spans="1:5" x14ac:dyDescent="0.25">
      <c r="A627" t="s">
        <v>686</v>
      </c>
      <c r="B627" t="s">
        <v>689</v>
      </c>
      <c r="C627">
        <v>1.5124</v>
      </c>
      <c r="D627">
        <v>1.3224</v>
      </c>
      <c r="E627">
        <v>1.0484</v>
      </c>
    </row>
    <row r="628" spans="1:5" x14ac:dyDescent="0.25">
      <c r="A628" t="s">
        <v>686</v>
      </c>
      <c r="B628" t="s">
        <v>690</v>
      </c>
      <c r="C628">
        <v>1.5124</v>
      </c>
      <c r="D628">
        <v>1.1460999999999999</v>
      </c>
      <c r="E628">
        <v>0.99019999999999997</v>
      </c>
    </row>
    <row r="629" spans="1:5" x14ac:dyDescent="0.25">
      <c r="A629" t="s">
        <v>686</v>
      </c>
      <c r="B629" t="s">
        <v>691</v>
      </c>
      <c r="C629">
        <v>1.5124</v>
      </c>
      <c r="D629">
        <v>1.0138</v>
      </c>
      <c r="E629">
        <v>0.99019999999999997</v>
      </c>
    </row>
    <row r="630" spans="1:5" x14ac:dyDescent="0.25">
      <c r="A630" t="s">
        <v>686</v>
      </c>
      <c r="B630" t="s">
        <v>692</v>
      </c>
      <c r="C630">
        <v>1.5124</v>
      </c>
      <c r="D630">
        <v>1.2783</v>
      </c>
      <c r="E630">
        <v>1.2231000000000001</v>
      </c>
    </row>
    <row r="631" spans="1:5" x14ac:dyDescent="0.25">
      <c r="A631" t="s">
        <v>686</v>
      </c>
      <c r="B631" t="s">
        <v>693</v>
      </c>
      <c r="C631">
        <v>1.5124</v>
      </c>
      <c r="D631">
        <v>0.4546</v>
      </c>
      <c r="E631">
        <v>0.65529999999999999</v>
      </c>
    </row>
    <row r="632" spans="1:5" x14ac:dyDescent="0.25">
      <c r="A632" t="s">
        <v>686</v>
      </c>
      <c r="B632" t="s">
        <v>694</v>
      </c>
      <c r="C632">
        <v>1.5124</v>
      </c>
      <c r="D632">
        <v>1.5427999999999999</v>
      </c>
      <c r="E632">
        <v>1.1066</v>
      </c>
    </row>
    <row r="633" spans="1:5" x14ac:dyDescent="0.25">
      <c r="A633" t="s">
        <v>686</v>
      </c>
      <c r="B633" t="s">
        <v>792</v>
      </c>
      <c r="C633">
        <v>1.5124</v>
      </c>
      <c r="D633">
        <v>0</v>
      </c>
      <c r="E633">
        <v>0.87370000000000003</v>
      </c>
    </row>
    <row r="634" spans="1:5" x14ac:dyDescent="0.25">
      <c r="A634" t="s">
        <v>686</v>
      </c>
      <c r="B634" t="s">
        <v>695</v>
      </c>
      <c r="C634">
        <v>1.5124</v>
      </c>
      <c r="D634">
        <v>0.79339999999999999</v>
      </c>
      <c r="E634">
        <v>0.87370000000000003</v>
      </c>
    </row>
    <row r="635" spans="1:5" x14ac:dyDescent="0.25">
      <c r="A635" t="s">
        <v>686</v>
      </c>
      <c r="B635" t="s">
        <v>696</v>
      </c>
      <c r="C635">
        <v>1.5124</v>
      </c>
      <c r="D635">
        <v>1.3665</v>
      </c>
      <c r="E635">
        <v>0.93189999999999995</v>
      </c>
    </row>
    <row r="636" spans="1:5" x14ac:dyDescent="0.25">
      <c r="A636" t="s">
        <v>686</v>
      </c>
      <c r="B636" t="s">
        <v>697</v>
      </c>
      <c r="C636">
        <v>1.5124</v>
      </c>
      <c r="D636">
        <v>0.70530000000000004</v>
      </c>
      <c r="E636">
        <v>0.64070000000000005</v>
      </c>
    </row>
    <row r="637" spans="1:5" x14ac:dyDescent="0.25">
      <c r="A637" t="s">
        <v>686</v>
      </c>
      <c r="B637" t="s">
        <v>698</v>
      </c>
      <c r="C637">
        <v>1.5124</v>
      </c>
      <c r="D637">
        <v>1.2342</v>
      </c>
      <c r="E637">
        <v>0.99019999999999997</v>
      </c>
    </row>
    <row r="638" spans="1:5" x14ac:dyDescent="0.25">
      <c r="A638" t="s">
        <v>686</v>
      </c>
      <c r="B638" t="s">
        <v>699</v>
      </c>
      <c r="C638">
        <v>1.5124</v>
      </c>
      <c r="D638">
        <v>0.57299999999999995</v>
      </c>
      <c r="E638">
        <v>1.3978999999999999</v>
      </c>
    </row>
    <row r="639" spans="1:5" x14ac:dyDescent="0.25">
      <c r="A639" t="s">
        <v>686</v>
      </c>
      <c r="B639" t="s">
        <v>700</v>
      </c>
      <c r="C639">
        <v>1.5124</v>
      </c>
      <c r="D639">
        <v>0.79339999999999999</v>
      </c>
      <c r="E639">
        <v>1.3395999999999999</v>
      </c>
    </row>
    <row r="640" spans="1:5" x14ac:dyDescent="0.25">
      <c r="A640" t="s">
        <v>686</v>
      </c>
      <c r="B640" t="s">
        <v>701</v>
      </c>
      <c r="C640">
        <v>1.5124</v>
      </c>
      <c r="D640">
        <v>0.92569999999999997</v>
      </c>
      <c r="E640">
        <v>1.1066</v>
      </c>
    </row>
    <row r="641" spans="1:5" x14ac:dyDescent="0.25">
      <c r="A641" t="s">
        <v>686</v>
      </c>
      <c r="B641" t="s">
        <v>702</v>
      </c>
      <c r="C641">
        <v>1.5124</v>
      </c>
      <c r="D641">
        <v>0.66120000000000001</v>
      </c>
      <c r="E641">
        <v>0.99019999999999997</v>
      </c>
    </row>
    <row r="642" spans="1:5" x14ac:dyDescent="0.25">
      <c r="A642" t="s">
        <v>703</v>
      </c>
      <c r="B642" t="s">
        <v>704</v>
      </c>
      <c r="C642">
        <v>1.6292</v>
      </c>
      <c r="D642">
        <v>0.90259999999999996</v>
      </c>
      <c r="E642">
        <v>0.71850000000000003</v>
      </c>
    </row>
    <row r="643" spans="1:5" x14ac:dyDescent="0.25">
      <c r="A643" t="s">
        <v>703</v>
      </c>
      <c r="B643" t="s">
        <v>705</v>
      </c>
      <c r="C643">
        <v>1.6292</v>
      </c>
      <c r="D643">
        <v>0.97489999999999999</v>
      </c>
      <c r="E643">
        <v>1.2829999999999999</v>
      </c>
    </row>
    <row r="644" spans="1:5" x14ac:dyDescent="0.25">
      <c r="A644" t="s">
        <v>703</v>
      </c>
      <c r="B644" t="s">
        <v>706</v>
      </c>
      <c r="C644">
        <v>1.6292</v>
      </c>
      <c r="D644">
        <v>0.83040000000000003</v>
      </c>
      <c r="E644">
        <v>0.92379999999999995</v>
      </c>
    </row>
    <row r="645" spans="1:5" x14ac:dyDescent="0.25">
      <c r="A645" t="s">
        <v>703</v>
      </c>
      <c r="B645" t="s">
        <v>707</v>
      </c>
      <c r="C645">
        <v>1.6292</v>
      </c>
      <c r="D645">
        <v>1.0470999999999999</v>
      </c>
      <c r="E645">
        <v>1.1803999999999999</v>
      </c>
    </row>
    <row r="646" spans="1:5" x14ac:dyDescent="0.25">
      <c r="A646" t="s">
        <v>703</v>
      </c>
      <c r="B646" t="s">
        <v>708</v>
      </c>
      <c r="C646">
        <v>1.6292</v>
      </c>
      <c r="D646">
        <v>1.0570999999999999</v>
      </c>
      <c r="E646">
        <v>0.72699999999999998</v>
      </c>
    </row>
    <row r="647" spans="1:5" x14ac:dyDescent="0.25">
      <c r="A647" t="s">
        <v>703</v>
      </c>
      <c r="B647" t="s">
        <v>709</v>
      </c>
      <c r="C647">
        <v>1.6292</v>
      </c>
      <c r="D647">
        <v>1.1915</v>
      </c>
      <c r="E647">
        <v>1.1291</v>
      </c>
    </row>
    <row r="648" spans="1:5" x14ac:dyDescent="0.25">
      <c r="A648" t="s">
        <v>703</v>
      </c>
      <c r="B648" t="s">
        <v>710</v>
      </c>
      <c r="C648">
        <v>1.6292</v>
      </c>
      <c r="D648">
        <v>1.1554</v>
      </c>
      <c r="E648">
        <v>0.87239999999999995</v>
      </c>
    </row>
    <row r="649" spans="1:5" x14ac:dyDescent="0.25">
      <c r="A649" t="s">
        <v>703</v>
      </c>
      <c r="B649" t="s">
        <v>711</v>
      </c>
      <c r="C649">
        <v>1.6292</v>
      </c>
      <c r="D649">
        <v>0.61380000000000001</v>
      </c>
      <c r="E649">
        <v>1.4883</v>
      </c>
    </row>
    <row r="650" spans="1:5" x14ac:dyDescent="0.25">
      <c r="A650" t="s">
        <v>703</v>
      </c>
      <c r="B650" t="s">
        <v>712</v>
      </c>
      <c r="C650">
        <v>1.6292</v>
      </c>
      <c r="D650">
        <v>0.90259999999999996</v>
      </c>
      <c r="E650">
        <v>1.0777000000000001</v>
      </c>
    </row>
    <row r="651" spans="1:5" x14ac:dyDescent="0.25">
      <c r="A651" t="s">
        <v>703</v>
      </c>
      <c r="B651" t="s">
        <v>713</v>
      </c>
      <c r="C651">
        <v>1.6292</v>
      </c>
      <c r="D651">
        <v>0.75819999999999999</v>
      </c>
      <c r="E651">
        <v>1.1291</v>
      </c>
    </row>
    <row r="652" spans="1:5" x14ac:dyDescent="0.25">
      <c r="A652" t="s">
        <v>703</v>
      </c>
      <c r="B652" t="s">
        <v>714</v>
      </c>
      <c r="C652">
        <v>1.6292</v>
      </c>
      <c r="D652">
        <v>0.93879999999999997</v>
      </c>
      <c r="E652">
        <v>1.7962</v>
      </c>
    </row>
    <row r="653" spans="1:5" x14ac:dyDescent="0.25">
      <c r="A653" t="s">
        <v>703</v>
      </c>
      <c r="B653" t="s">
        <v>715</v>
      </c>
      <c r="C653">
        <v>1.6292</v>
      </c>
      <c r="D653">
        <v>1.2276</v>
      </c>
      <c r="E653">
        <v>1.1803999999999999</v>
      </c>
    </row>
    <row r="654" spans="1:5" x14ac:dyDescent="0.25">
      <c r="A654" t="s">
        <v>703</v>
      </c>
      <c r="B654" t="s">
        <v>716</v>
      </c>
      <c r="C654">
        <v>1.6292</v>
      </c>
      <c r="D654">
        <v>1.0470999999999999</v>
      </c>
      <c r="E654">
        <v>1.1291</v>
      </c>
    </row>
    <row r="655" spans="1:5" x14ac:dyDescent="0.25">
      <c r="A655" t="s">
        <v>703</v>
      </c>
      <c r="B655" t="s">
        <v>717</v>
      </c>
      <c r="C655">
        <v>1.6292</v>
      </c>
      <c r="D655">
        <v>0.86650000000000005</v>
      </c>
      <c r="E655">
        <v>0.71850000000000003</v>
      </c>
    </row>
    <row r="656" spans="1:5" x14ac:dyDescent="0.25">
      <c r="A656" t="s">
        <v>703</v>
      </c>
      <c r="B656" t="s">
        <v>718</v>
      </c>
      <c r="C656">
        <v>1.6292</v>
      </c>
      <c r="D656">
        <v>1.2958000000000001</v>
      </c>
      <c r="E656">
        <v>0.92090000000000005</v>
      </c>
    </row>
    <row r="657" spans="1:5" x14ac:dyDescent="0.25">
      <c r="A657" t="s">
        <v>703</v>
      </c>
      <c r="B657" t="s">
        <v>719</v>
      </c>
      <c r="C657">
        <v>1.6292</v>
      </c>
      <c r="D657">
        <v>1.0911999999999999</v>
      </c>
      <c r="E657">
        <v>0.92090000000000005</v>
      </c>
    </row>
    <row r="658" spans="1:5" x14ac:dyDescent="0.25">
      <c r="A658" t="s">
        <v>703</v>
      </c>
      <c r="B658" t="s">
        <v>720</v>
      </c>
      <c r="C658">
        <v>1.6292</v>
      </c>
      <c r="D658">
        <v>1.3299000000000001</v>
      </c>
      <c r="E658">
        <v>0.63009999999999999</v>
      </c>
    </row>
    <row r="659" spans="1:5" x14ac:dyDescent="0.25">
      <c r="A659" t="s">
        <v>703</v>
      </c>
      <c r="B659" t="s">
        <v>721</v>
      </c>
      <c r="C659">
        <v>1.6292</v>
      </c>
      <c r="D659">
        <v>0.68600000000000005</v>
      </c>
      <c r="E659">
        <v>0.5645</v>
      </c>
    </row>
    <row r="660" spans="1:5" x14ac:dyDescent="0.25">
      <c r="A660" t="s">
        <v>703</v>
      </c>
      <c r="B660" t="s">
        <v>722</v>
      </c>
      <c r="C660">
        <v>1.6292</v>
      </c>
      <c r="D660">
        <v>1.0470999999999999</v>
      </c>
      <c r="E660">
        <v>0.92379999999999995</v>
      </c>
    </row>
    <row r="661" spans="1:5" x14ac:dyDescent="0.25">
      <c r="A661" t="s">
        <v>703</v>
      </c>
      <c r="B661" t="s">
        <v>723</v>
      </c>
      <c r="C661">
        <v>1.6292</v>
      </c>
      <c r="D661">
        <v>0.8286</v>
      </c>
      <c r="E661">
        <v>0.56710000000000005</v>
      </c>
    </row>
    <row r="662" spans="1:5" x14ac:dyDescent="0.25">
      <c r="A662" t="s">
        <v>703</v>
      </c>
      <c r="B662" t="s">
        <v>724</v>
      </c>
      <c r="C662">
        <v>1.6292</v>
      </c>
      <c r="D662">
        <v>1.2583</v>
      </c>
      <c r="E662">
        <v>1.0468999999999999</v>
      </c>
    </row>
    <row r="663" spans="1:5" x14ac:dyDescent="0.25">
      <c r="A663" t="s">
        <v>703</v>
      </c>
      <c r="B663" t="s">
        <v>725</v>
      </c>
      <c r="C663">
        <v>1.6292</v>
      </c>
      <c r="D663">
        <v>1.0831999999999999</v>
      </c>
      <c r="E663">
        <v>1.0777000000000001</v>
      </c>
    </row>
    <row r="664" spans="1:5" x14ac:dyDescent="0.25">
      <c r="A664" t="s">
        <v>703</v>
      </c>
      <c r="B664" t="s">
        <v>726</v>
      </c>
      <c r="C664">
        <v>1.6292</v>
      </c>
      <c r="D664">
        <v>0.90259999999999996</v>
      </c>
      <c r="E664">
        <v>1.2317</v>
      </c>
    </row>
    <row r="665" spans="1:5" x14ac:dyDescent="0.25">
      <c r="A665" t="s">
        <v>703</v>
      </c>
      <c r="B665" t="s">
        <v>727</v>
      </c>
      <c r="C665">
        <v>1.6292</v>
      </c>
      <c r="D665">
        <v>0.95479999999999998</v>
      </c>
      <c r="E665">
        <v>0.72699999999999998</v>
      </c>
    </row>
    <row r="666" spans="1:5" x14ac:dyDescent="0.25">
      <c r="A666" t="s">
        <v>703</v>
      </c>
      <c r="B666" t="s">
        <v>728</v>
      </c>
      <c r="C666">
        <v>1.6292</v>
      </c>
      <c r="D666">
        <v>1.163</v>
      </c>
      <c r="E666">
        <v>0.91839999999999999</v>
      </c>
    </row>
    <row r="667" spans="1:5" x14ac:dyDescent="0.25">
      <c r="A667" t="s">
        <v>703</v>
      </c>
      <c r="B667" t="s">
        <v>729</v>
      </c>
      <c r="C667">
        <v>1.6292</v>
      </c>
      <c r="D667">
        <v>0.86650000000000005</v>
      </c>
      <c r="E667">
        <v>1.3856999999999999</v>
      </c>
    </row>
    <row r="668" spans="1:5" x14ac:dyDescent="0.25">
      <c r="A668" t="s">
        <v>703</v>
      </c>
      <c r="B668" t="s">
        <v>730</v>
      </c>
      <c r="C668">
        <v>1.6292</v>
      </c>
      <c r="D668">
        <v>0.90259999999999996</v>
      </c>
      <c r="E668">
        <v>0.87239999999999995</v>
      </c>
    </row>
    <row r="669" spans="1:5" x14ac:dyDescent="0.25">
      <c r="A669" t="s">
        <v>731</v>
      </c>
      <c r="B669" t="s">
        <v>732</v>
      </c>
      <c r="C669">
        <v>1.72</v>
      </c>
      <c r="D669">
        <v>1.3953</v>
      </c>
      <c r="E669">
        <v>0.75949999999999995</v>
      </c>
    </row>
    <row r="670" spans="1:5" x14ac:dyDescent="0.25">
      <c r="A670" t="s">
        <v>731</v>
      </c>
      <c r="B670" t="s">
        <v>733</v>
      </c>
      <c r="C670">
        <v>1.72</v>
      </c>
      <c r="D670">
        <v>1.0465</v>
      </c>
      <c r="E670">
        <v>1.0126999999999999</v>
      </c>
    </row>
    <row r="671" spans="1:5" x14ac:dyDescent="0.25">
      <c r="A671" t="s">
        <v>731</v>
      </c>
      <c r="B671" t="s">
        <v>734</v>
      </c>
      <c r="C671">
        <v>1.72</v>
      </c>
      <c r="D671">
        <v>0.63949999999999996</v>
      </c>
      <c r="E671">
        <v>1.6456</v>
      </c>
    </row>
    <row r="672" spans="1:5" x14ac:dyDescent="0.25">
      <c r="A672" t="s">
        <v>731</v>
      </c>
      <c r="B672" t="s">
        <v>735</v>
      </c>
      <c r="C672">
        <v>1.72</v>
      </c>
      <c r="D672">
        <v>0.87209999999999999</v>
      </c>
      <c r="E672">
        <v>0.82279999999999998</v>
      </c>
    </row>
    <row r="673" spans="1:5" x14ac:dyDescent="0.25">
      <c r="A673" t="s">
        <v>731</v>
      </c>
      <c r="B673" t="s">
        <v>736</v>
      </c>
      <c r="C673">
        <v>1.72</v>
      </c>
      <c r="D673">
        <v>0.63949999999999996</v>
      </c>
      <c r="E673">
        <v>1.3290999999999999</v>
      </c>
    </row>
    <row r="674" spans="1:5" x14ac:dyDescent="0.25">
      <c r="A674" t="s">
        <v>731</v>
      </c>
      <c r="B674" t="s">
        <v>737</v>
      </c>
      <c r="C674">
        <v>1.72</v>
      </c>
      <c r="D674">
        <v>1.0465</v>
      </c>
      <c r="E674">
        <v>1.2024999999999999</v>
      </c>
    </row>
    <row r="675" spans="1:5" x14ac:dyDescent="0.25">
      <c r="A675" t="s">
        <v>731</v>
      </c>
      <c r="B675" t="s">
        <v>738</v>
      </c>
      <c r="C675">
        <v>1.72</v>
      </c>
      <c r="D675">
        <v>0.81399999999999995</v>
      </c>
      <c r="E675">
        <v>0.69620000000000004</v>
      </c>
    </row>
    <row r="676" spans="1:5" x14ac:dyDescent="0.25">
      <c r="A676" t="s">
        <v>731</v>
      </c>
      <c r="B676" t="s">
        <v>739</v>
      </c>
      <c r="C676">
        <v>1.72</v>
      </c>
      <c r="D676">
        <v>0.87209999999999999</v>
      </c>
      <c r="E676">
        <v>1.2024999999999999</v>
      </c>
    </row>
    <row r="677" spans="1:5" x14ac:dyDescent="0.25">
      <c r="A677" t="s">
        <v>731</v>
      </c>
      <c r="B677" t="s">
        <v>740</v>
      </c>
      <c r="C677">
        <v>1.72</v>
      </c>
      <c r="D677">
        <v>1.1628000000000001</v>
      </c>
      <c r="E677">
        <v>0.69620000000000004</v>
      </c>
    </row>
    <row r="678" spans="1:5" x14ac:dyDescent="0.25">
      <c r="A678" t="s">
        <v>731</v>
      </c>
      <c r="B678" t="s">
        <v>741</v>
      </c>
      <c r="C678">
        <v>1.72</v>
      </c>
      <c r="D678">
        <v>1.5116000000000001</v>
      </c>
      <c r="E678">
        <v>0.63290000000000002</v>
      </c>
    </row>
  </sheetData>
  <sortState ref="A2:E405">
    <sortCondition ref="A2:A40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78"/>
  <sheetViews>
    <sheetView zoomScale="80" zoomScaleNormal="80" workbookViewId="0">
      <selection activeCell="I18" sqref="I18"/>
    </sheetView>
  </sheetViews>
  <sheetFormatPr defaultRowHeight="15" x14ac:dyDescent="0.25"/>
  <cols>
    <col min="2" max="2" width="11.7109375" customWidth="1"/>
  </cols>
  <sheetData>
    <row r="1" spans="1:5" x14ac:dyDescent="0.25">
      <c r="A1" t="s">
        <v>314</v>
      </c>
      <c r="B1" t="s">
        <v>2</v>
      </c>
      <c r="C1" t="s">
        <v>6</v>
      </c>
      <c r="D1" t="s">
        <v>406</v>
      </c>
      <c r="E1" t="s">
        <v>5</v>
      </c>
    </row>
    <row r="2" spans="1:5" x14ac:dyDescent="0.25">
      <c r="A2" t="s">
        <v>61</v>
      </c>
      <c r="B2" t="s">
        <v>305</v>
      </c>
      <c r="C2">
        <v>1.2916666666666701</v>
      </c>
      <c r="D2">
        <v>1.04</v>
      </c>
      <c r="E2">
        <v>0.98</v>
      </c>
    </row>
    <row r="3" spans="1:5" x14ac:dyDescent="0.25">
      <c r="A3" t="s">
        <v>61</v>
      </c>
      <c r="B3" t="s">
        <v>64</v>
      </c>
      <c r="C3">
        <v>1.2916666666666701</v>
      </c>
      <c r="D3">
        <v>0.76</v>
      </c>
      <c r="E3">
        <v>1.7</v>
      </c>
    </row>
    <row r="4" spans="1:5" x14ac:dyDescent="0.25">
      <c r="A4" t="s">
        <v>61</v>
      </c>
      <c r="B4" t="s">
        <v>65</v>
      </c>
      <c r="C4">
        <v>1.2916666666666701</v>
      </c>
      <c r="D4">
        <v>0.77</v>
      </c>
      <c r="E4">
        <v>0.77</v>
      </c>
    </row>
    <row r="5" spans="1:5" x14ac:dyDescent="0.25">
      <c r="A5" t="s">
        <v>61</v>
      </c>
      <c r="B5" t="s">
        <v>249</v>
      </c>
      <c r="C5">
        <v>1.2916666666666701</v>
      </c>
      <c r="D5">
        <v>0.82</v>
      </c>
      <c r="E5">
        <v>1.01</v>
      </c>
    </row>
    <row r="6" spans="1:5" x14ac:dyDescent="0.25">
      <c r="A6" t="s">
        <v>61</v>
      </c>
      <c r="B6" t="s">
        <v>71</v>
      </c>
      <c r="C6">
        <v>1.2916666666666701</v>
      </c>
      <c r="D6">
        <v>0.77</v>
      </c>
      <c r="E6">
        <v>1.49</v>
      </c>
    </row>
    <row r="7" spans="1:5" x14ac:dyDescent="0.25">
      <c r="A7" t="s">
        <v>61</v>
      </c>
      <c r="B7" t="s">
        <v>62</v>
      </c>
      <c r="C7">
        <v>1.2916666666666701</v>
      </c>
      <c r="D7">
        <v>0.67</v>
      </c>
      <c r="E7">
        <v>0.49</v>
      </c>
    </row>
    <row r="8" spans="1:5" x14ac:dyDescent="0.25">
      <c r="A8" t="s">
        <v>61</v>
      </c>
      <c r="B8" t="s">
        <v>328</v>
      </c>
      <c r="C8">
        <v>1.2916666666666701</v>
      </c>
      <c r="D8">
        <v>0.76</v>
      </c>
      <c r="E8">
        <v>0.85</v>
      </c>
    </row>
    <row r="9" spans="1:5" x14ac:dyDescent="0.25">
      <c r="A9" t="s">
        <v>61</v>
      </c>
      <c r="B9" t="s">
        <v>246</v>
      </c>
      <c r="C9">
        <v>1.2916666666666701</v>
      </c>
      <c r="D9">
        <v>1.7</v>
      </c>
      <c r="E9">
        <v>0.57999999999999996</v>
      </c>
    </row>
    <row r="10" spans="1:5" x14ac:dyDescent="0.25">
      <c r="A10" t="s">
        <v>61</v>
      </c>
      <c r="B10" t="s">
        <v>66</v>
      </c>
      <c r="C10">
        <v>1.2916666666666701</v>
      </c>
      <c r="D10">
        <v>0.99</v>
      </c>
      <c r="E10">
        <v>0.85</v>
      </c>
    </row>
    <row r="11" spans="1:5" x14ac:dyDescent="0.25">
      <c r="A11" t="s">
        <v>61</v>
      </c>
      <c r="B11" t="s">
        <v>248</v>
      </c>
      <c r="C11">
        <v>1.2916666666666701</v>
      </c>
      <c r="D11">
        <v>1.26</v>
      </c>
      <c r="E11">
        <v>0.36</v>
      </c>
    </row>
    <row r="12" spans="1:5" x14ac:dyDescent="0.25">
      <c r="A12" t="s">
        <v>61</v>
      </c>
      <c r="B12" t="s">
        <v>67</v>
      </c>
      <c r="C12">
        <v>1.2916666666666701</v>
      </c>
      <c r="D12">
        <v>0.57999999999999996</v>
      </c>
      <c r="E12">
        <v>1.06</v>
      </c>
    </row>
    <row r="13" spans="1:5" x14ac:dyDescent="0.25">
      <c r="A13" t="s">
        <v>61</v>
      </c>
      <c r="B13" t="s">
        <v>306</v>
      </c>
      <c r="C13">
        <v>1.2916666666666701</v>
      </c>
      <c r="D13">
        <v>0.54</v>
      </c>
      <c r="E13">
        <v>1.08</v>
      </c>
    </row>
    <row r="14" spans="1:5" x14ac:dyDescent="0.25">
      <c r="A14" t="s">
        <v>61</v>
      </c>
      <c r="B14" t="s">
        <v>335</v>
      </c>
      <c r="C14">
        <v>1.2916666666666701</v>
      </c>
      <c r="D14">
        <v>0.76</v>
      </c>
      <c r="E14">
        <v>1.26</v>
      </c>
    </row>
    <row r="15" spans="1:5" x14ac:dyDescent="0.25">
      <c r="A15" t="s">
        <v>61</v>
      </c>
      <c r="B15" t="s">
        <v>354</v>
      </c>
      <c r="C15">
        <v>1.2916666666666701</v>
      </c>
      <c r="D15">
        <v>0.52</v>
      </c>
      <c r="E15">
        <v>1.45</v>
      </c>
    </row>
    <row r="16" spans="1:5" x14ac:dyDescent="0.25">
      <c r="A16" t="s">
        <v>61</v>
      </c>
      <c r="B16" t="s">
        <v>82</v>
      </c>
      <c r="C16">
        <v>1.2916666666666701</v>
      </c>
      <c r="D16">
        <v>0.38</v>
      </c>
      <c r="E16">
        <v>1.54</v>
      </c>
    </row>
    <row r="17" spans="1:5" x14ac:dyDescent="0.25">
      <c r="A17" t="s">
        <v>61</v>
      </c>
      <c r="B17" t="s">
        <v>87</v>
      </c>
      <c r="C17">
        <v>1.2916666666666701</v>
      </c>
      <c r="D17">
        <v>0.67</v>
      </c>
      <c r="E17">
        <v>0.94</v>
      </c>
    </row>
    <row r="18" spans="1:5" x14ac:dyDescent="0.25">
      <c r="A18" t="s">
        <v>61</v>
      </c>
      <c r="B18" t="s">
        <v>247</v>
      </c>
      <c r="C18">
        <v>1.2916666666666701</v>
      </c>
      <c r="D18">
        <v>1.1499999999999999</v>
      </c>
      <c r="E18">
        <v>1.06</v>
      </c>
    </row>
    <row r="19" spans="1:5" x14ac:dyDescent="0.25">
      <c r="A19" t="s">
        <v>61</v>
      </c>
      <c r="B19" t="s">
        <v>245</v>
      </c>
      <c r="C19">
        <v>1.2916666666666701</v>
      </c>
      <c r="D19">
        <v>0.94</v>
      </c>
      <c r="E19">
        <v>0.9</v>
      </c>
    </row>
    <row r="20" spans="1:5" x14ac:dyDescent="0.25">
      <c r="A20" t="s">
        <v>61</v>
      </c>
      <c r="B20" t="s">
        <v>69</v>
      </c>
      <c r="C20">
        <v>1.2916666666666701</v>
      </c>
      <c r="D20">
        <v>1.3</v>
      </c>
      <c r="E20">
        <v>0.4</v>
      </c>
    </row>
    <row r="21" spans="1:5" x14ac:dyDescent="0.25">
      <c r="A21" t="s">
        <v>61</v>
      </c>
      <c r="B21" t="s">
        <v>70</v>
      </c>
      <c r="C21">
        <v>1.2916666666666701</v>
      </c>
      <c r="D21">
        <v>0.93</v>
      </c>
      <c r="E21">
        <v>1.4</v>
      </c>
    </row>
    <row r="22" spans="1:5" x14ac:dyDescent="0.25">
      <c r="A22" t="s">
        <v>72</v>
      </c>
      <c r="B22" t="s">
        <v>63</v>
      </c>
      <c r="C22">
        <v>1.07472527472527</v>
      </c>
      <c r="D22">
        <v>0.64</v>
      </c>
      <c r="E22">
        <v>0.86</v>
      </c>
    </row>
    <row r="23" spans="1:5" x14ac:dyDescent="0.25">
      <c r="A23" t="s">
        <v>72</v>
      </c>
      <c r="B23" t="s">
        <v>90</v>
      </c>
      <c r="C23">
        <v>1.07472527472527</v>
      </c>
      <c r="D23">
        <v>0.68</v>
      </c>
      <c r="E23">
        <v>1.21</v>
      </c>
    </row>
    <row r="24" spans="1:5" x14ac:dyDescent="0.25">
      <c r="A24" t="s">
        <v>72</v>
      </c>
      <c r="B24" t="s">
        <v>103</v>
      </c>
      <c r="C24">
        <v>1.07472527472527</v>
      </c>
      <c r="D24">
        <v>0.84</v>
      </c>
      <c r="E24">
        <v>0.93</v>
      </c>
    </row>
    <row r="25" spans="1:5" x14ac:dyDescent="0.25">
      <c r="A25" t="s">
        <v>72</v>
      </c>
      <c r="B25" t="s">
        <v>89</v>
      </c>
      <c r="C25">
        <v>1.07472527472527</v>
      </c>
      <c r="D25">
        <v>0.45</v>
      </c>
      <c r="E25">
        <v>1.24</v>
      </c>
    </row>
    <row r="26" spans="1:5" x14ac:dyDescent="0.25">
      <c r="A26" t="s">
        <v>72</v>
      </c>
      <c r="B26" t="s">
        <v>88</v>
      </c>
      <c r="C26">
        <v>1.07472527472527</v>
      </c>
      <c r="D26">
        <v>0.86</v>
      </c>
      <c r="E26">
        <v>0.82</v>
      </c>
    </row>
    <row r="27" spans="1:5" x14ac:dyDescent="0.25">
      <c r="A27" t="s">
        <v>72</v>
      </c>
      <c r="B27" t="s">
        <v>106</v>
      </c>
      <c r="C27">
        <v>1.07472527472527</v>
      </c>
      <c r="D27">
        <v>0.47</v>
      </c>
      <c r="E27">
        <v>1.79</v>
      </c>
    </row>
    <row r="28" spans="1:5" x14ac:dyDescent="0.25">
      <c r="A28" t="s">
        <v>72</v>
      </c>
      <c r="B28" t="s">
        <v>102</v>
      </c>
      <c r="C28">
        <v>1.07472527472527</v>
      </c>
      <c r="D28">
        <v>0.61</v>
      </c>
      <c r="E28">
        <v>0.68</v>
      </c>
    </row>
    <row r="29" spans="1:5" x14ac:dyDescent="0.25">
      <c r="A29" t="s">
        <v>72</v>
      </c>
      <c r="B29" t="s">
        <v>86</v>
      </c>
      <c r="C29">
        <v>1.07472527472527</v>
      </c>
      <c r="D29">
        <v>0.6</v>
      </c>
      <c r="E29">
        <v>0.87</v>
      </c>
    </row>
    <row r="30" spans="1:5" x14ac:dyDescent="0.25">
      <c r="A30" t="s">
        <v>72</v>
      </c>
      <c r="B30" t="s">
        <v>384</v>
      </c>
      <c r="C30">
        <v>1.07472527472527</v>
      </c>
      <c r="D30">
        <v>0.68</v>
      </c>
      <c r="E30">
        <v>1.4</v>
      </c>
    </row>
    <row r="31" spans="1:5" x14ac:dyDescent="0.25">
      <c r="A31" t="s">
        <v>72</v>
      </c>
      <c r="B31" t="s">
        <v>74</v>
      </c>
      <c r="C31">
        <v>1.07472527472527</v>
      </c>
      <c r="D31">
        <v>0.75</v>
      </c>
      <c r="E31">
        <v>1.18</v>
      </c>
    </row>
    <row r="32" spans="1:5" x14ac:dyDescent="0.25">
      <c r="A32" t="s">
        <v>72</v>
      </c>
      <c r="B32" t="s">
        <v>73</v>
      </c>
      <c r="C32">
        <v>1.07472527472527</v>
      </c>
      <c r="D32">
        <v>0.72</v>
      </c>
      <c r="E32">
        <v>0.91</v>
      </c>
    </row>
    <row r="33" spans="1:5" x14ac:dyDescent="0.25">
      <c r="A33" t="s">
        <v>72</v>
      </c>
      <c r="B33" t="s">
        <v>85</v>
      </c>
      <c r="C33">
        <v>1.07472527472527</v>
      </c>
      <c r="D33">
        <v>0.97</v>
      </c>
      <c r="E33">
        <v>0.59</v>
      </c>
    </row>
    <row r="34" spans="1:5" x14ac:dyDescent="0.25">
      <c r="A34" t="s">
        <v>72</v>
      </c>
      <c r="B34" t="s">
        <v>83</v>
      </c>
      <c r="C34">
        <v>1.07472527472527</v>
      </c>
      <c r="D34">
        <v>0.43</v>
      </c>
      <c r="E34">
        <v>1</v>
      </c>
    </row>
    <row r="35" spans="1:5" x14ac:dyDescent="0.25">
      <c r="A35" t="s">
        <v>72</v>
      </c>
      <c r="B35" t="s">
        <v>344</v>
      </c>
      <c r="C35">
        <v>1.07472527472527</v>
      </c>
      <c r="D35">
        <v>0.8</v>
      </c>
      <c r="E35">
        <v>1.07</v>
      </c>
    </row>
    <row r="36" spans="1:5" x14ac:dyDescent="0.25">
      <c r="A36" t="s">
        <v>72</v>
      </c>
      <c r="B36" t="s">
        <v>76</v>
      </c>
      <c r="C36">
        <v>1.07472527472527</v>
      </c>
      <c r="D36">
        <v>0.79</v>
      </c>
      <c r="E36">
        <v>0.87</v>
      </c>
    </row>
    <row r="37" spans="1:5" x14ac:dyDescent="0.25">
      <c r="A37" t="s">
        <v>72</v>
      </c>
      <c r="B37" t="s">
        <v>81</v>
      </c>
      <c r="C37">
        <v>1.07472527472527</v>
      </c>
      <c r="D37">
        <v>0.96</v>
      </c>
      <c r="E37">
        <v>1.31</v>
      </c>
    </row>
    <row r="38" spans="1:5" x14ac:dyDescent="0.25">
      <c r="A38" t="s">
        <v>72</v>
      </c>
      <c r="B38" t="s">
        <v>68</v>
      </c>
      <c r="C38">
        <v>1.07472527472527</v>
      </c>
      <c r="D38">
        <v>1.79</v>
      </c>
      <c r="E38">
        <v>0.64</v>
      </c>
    </row>
    <row r="39" spans="1:5" x14ac:dyDescent="0.25">
      <c r="A39" t="s">
        <v>72</v>
      </c>
      <c r="B39" t="s">
        <v>382</v>
      </c>
      <c r="C39">
        <v>1.07472527472527</v>
      </c>
      <c r="D39">
        <v>1.03</v>
      </c>
      <c r="E39">
        <v>1.1100000000000001</v>
      </c>
    </row>
    <row r="40" spans="1:5" x14ac:dyDescent="0.25">
      <c r="A40" t="s">
        <v>72</v>
      </c>
      <c r="B40" t="s">
        <v>79</v>
      </c>
      <c r="C40">
        <v>1.07472527472527</v>
      </c>
      <c r="D40">
        <v>0.87</v>
      </c>
      <c r="E40">
        <v>1.58</v>
      </c>
    </row>
    <row r="41" spans="1:5" x14ac:dyDescent="0.25">
      <c r="A41" t="s">
        <v>72</v>
      </c>
      <c r="B41" t="s">
        <v>75</v>
      </c>
      <c r="C41">
        <v>1.07472527472527</v>
      </c>
      <c r="D41">
        <v>0.53</v>
      </c>
      <c r="E41">
        <v>0.68</v>
      </c>
    </row>
    <row r="42" spans="1:5" x14ac:dyDescent="0.25">
      <c r="A42" t="s">
        <v>72</v>
      </c>
      <c r="B42" t="s">
        <v>77</v>
      </c>
      <c r="C42">
        <v>1.07472527472527</v>
      </c>
      <c r="D42">
        <v>0.96</v>
      </c>
      <c r="E42">
        <v>0.52</v>
      </c>
    </row>
    <row r="43" spans="1:5" x14ac:dyDescent="0.25">
      <c r="A43" t="s">
        <v>72</v>
      </c>
      <c r="B43" t="s">
        <v>80</v>
      </c>
      <c r="C43">
        <v>1.07472527472527</v>
      </c>
      <c r="D43">
        <v>0.56999999999999995</v>
      </c>
      <c r="E43">
        <v>0.82</v>
      </c>
    </row>
    <row r="44" spans="1:5" x14ac:dyDescent="0.25">
      <c r="A44" t="s">
        <v>72</v>
      </c>
      <c r="B44" t="s">
        <v>78</v>
      </c>
      <c r="C44">
        <v>1.07472527472527</v>
      </c>
      <c r="D44">
        <v>0.91</v>
      </c>
      <c r="E44">
        <v>0.87</v>
      </c>
    </row>
    <row r="45" spans="1:5" x14ac:dyDescent="0.25">
      <c r="A45" t="s">
        <v>72</v>
      </c>
      <c r="B45" t="s">
        <v>244</v>
      </c>
      <c r="C45">
        <v>1.07472527472527</v>
      </c>
      <c r="D45">
        <v>0.75</v>
      </c>
      <c r="E45">
        <v>0.97</v>
      </c>
    </row>
    <row r="46" spans="1:5" x14ac:dyDescent="0.25">
      <c r="A46" t="s">
        <v>91</v>
      </c>
      <c r="B46" t="s">
        <v>107</v>
      </c>
      <c r="C46">
        <v>1.18976545842217</v>
      </c>
      <c r="D46">
        <v>1.28</v>
      </c>
      <c r="E46">
        <v>0.71</v>
      </c>
    </row>
    <row r="47" spans="1:5" x14ac:dyDescent="0.25">
      <c r="A47" t="s">
        <v>91</v>
      </c>
      <c r="B47" t="s">
        <v>105</v>
      </c>
      <c r="C47">
        <v>1.18976545842217</v>
      </c>
      <c r="D47">
        <v>1.07</v>
      </c>
      <c r="E47">
        <v>0.89</v>
      </c>
    </row>
    <row r="48" spans="1:5" x14ac:dyDescent="0.25">
      <c r="A48" t="s">
        <v>91</v>
      </c>
      <c r="B48" t="s">
        <v>118</v>
      </c>
      <c r="C48">
        <v>1.18976545842217</v>
      </c>
      <c r="D48">
        <v>0.91</v>
      </c>
      <c r="E48">
        <v>1.38</v>
      </c>
    </row>
    <row r="49" spans="1:5" x14ac:dyDescent="0.25">
      <c r="A49" t="s">
        <v>91</v>
      </c>
      <c r="B49" t="s">
        <v>92</v>
      </c>
      <c r="C49">
        <v>1.18976545842217</v>
      </c>
      <c r="D49">
        <v>0.64</v>
      </c>
      <c r="E49">
        <v>1.18</v>
      </c>
    </row>
    <row r="50" spans="1:5" x14ac:dyDescent="0.25">
      <c r="A50" t="s">
        <v>91</v>
      </c>
      <c r="B50" t="s">
        <v>101</v>
      </c>
      <c r="C50">
        <v>1.18976545842217</v>
      </c>
      <c r="D50">
        <v>0.67</v>
      </c>
      <c r="E50">
        <v>0.67</v>
      </c>
    </row>
    <row r="51" spans="1:5" x14ac:dyDescent="0.25">
      <c r="A51" t="s">
        <v>91</v>
      </c>
      <c r="B51" t="s">
        <v>368</v>
      </c>
      <c r="C51">
        <v>1.18976545842217</v>
      </c>
      <c r="D51">
        <v>0.85</v>
      </c>
      <c r="E51">
        <v>0.96</v>
      </c>
    </row>
    <row r="52" spans="1:5" x14ac:dyDescent="0.25">
      <c r="A52" t="s">
        <v>91</v>
      </c>
      <c r="B52" t="s">
        <v>130</v>
      </c>
      <c r="C52">
        <v>1.18976545842217</v>
      </c>
      <c r="D52">
        <v>0.67</v>
      </c>
      <c r="E52">
        <v>1.59</v>
      </c>
    </row>
    <row r="53" spans="1:5" x14ac:dyDescent="0.25">
      <c r="A53" t="s">
        <v>91</v>
      </c>
      <c r="B53" t="s">
        <v>108</v>
      </c>
      <c r="C53">
        <v>1.18976545842217</v>
      </c>
      <c r="D53">
        <v>1.18</v>
      </c>
      <c r="E53">
        <v>0.88</v>
      </c>
    </row>
    <row r="54" spans="1:5" x14ac:dyDescent="0.25">
      <c r="A54" t="s">
        <v>91</v>
      </c>
      <c r="B54" t="s">
        <v>98</v>
      </c>
      <c r="C54">
        <v>1.18976545842217</v>
      </c>
      <c r="D54">
        <v>0.56999999999999995</v>
      </c>
      <c r="E54">
        <v>1.21</v>
      </c>
    </row>
    <row r="55" spans="1:5" x14ac:dyDescent="0.25">
      <c r="A55" t="s">
        <v>91</v>
      </c>
      <c r="B55" t="s">
        <v>111</v>
      </c>
      <c r="C55">
        <v>1.18976545842217</v>
      </c>
      <c r="D55">
        <v>1.35</v>
      </c>
      <c r="E55">
        <v>0.6</v>
      </c>
    </row>
    <row r="56" spans="1:5" x14ac:dyDescent="0.25">
      <c r="A56" t="s">
        <v>91</v>
      </c>
      <c r="B56" t="s">
        <v>94</v>
      </c>
      <c r="C56">
        <v>1.18976545842217</v>
      </c>
      <c r="D56">
        <v>0.46</v>
      </c>
      <c r="E56">
        <v>1.31</v>
      </c>
    </row>
    <row r="57" spans="1:5" x14ac:dyDescent="0.25">
      <c r="A57" t="s">
        <v>91</v>
      </c>
      <c r="B57" t="s">
        <v>387</v>
      </c>
      <c r="C57">
        <v>1.18976545842217</v>
      </c>
      <c r="D57">
        <v>0.82</v>
      </c>
      <c r="E57">
        <v>0.92</v>
      </c>
    </row>
    <row r="58" spans="1:5" x14ac:dyDescent="0.25">
      <c r="A58" t="s">
        <v>91</v>
      </c>
      <c r="B58" t="s">
        <v>122</v>
      </c>
      <c r="C58">
        <v>1.18976545842217</v>
      </c>
      <c r="D58">
        <v>0.81</v>
      </c>
      <c r="E58">
        <v>1.32</v>
      </c>
    </row>
    <row r="59" spans="1:5" x14ac:dyDescent="0.25">
      <c r="A59" t="s">
        <v>91</v>
      </c>
      <c r="B59" t="s">
        <v>117</v>
      </c>
      <c r="C59">
        <v>1.18976545842217</v>
      </c>
      <c r="D59">
        <v>0.81</v>
      </c>
      <c r="E59">
        <v>0.94</v>
      </c>
    </row>
    <row r="60" spans="1:5" x14ac:dyDescent="0.25">
      <c r="A60" t="s">
        <v>91</v>
      </c>
      <c r="B60" t="s">
        <v>99</v>
      </c>
      <c r="C60">
        <v>1.18976545842217</v>
      </c>
      <c r="D60">
        <v>0.91</v>
      </c>
      <c r="E60">
        <v>0.71</v>
      </c>
    </row>
    <row r="61" spans="1:5" x14ac:dyDescent="0.25">
      <c r="A61" t="s">
        <v>91</v>
      </c>
      <c r="B61" t="s">
        <v>404</v>
      </c>
      <c r="C61">
        <v>1.18976545842217</v>
      </c>
      <c r="D61">
        <v>0.99</v>
      </c>
      <c r="E61">
        <v>0.75</v>
      </c>
    </row>
    <row r="62" spans="1:5" x14ac:dyDescent="0.25">
      <c r="A62" t="s">
        <v>91</v>
      </c>
      <c r="B62" t="s">
        <v>100</v>
      </c>
      <c r="C62">
        <v>1.18976545842217</v>
      </c>
      <c r="D62">
        <v>0.81</v>
      </c>
      <c r="E62">
        <v>1.35</v>
      </c>
    </row>
    <row r="63" spans="1:5" x14ac:dyDescent="0.25">
      <c r="A63" t="s">
        <v>91</v>
      </c>
      <c r="B63" t="s">
        <v>93</v>
      </c>
      <c r="C63">
        <v>1.18976545842217</v>
      </c>
      <c r="D63">
        <v>0.91</v>
      </c>
      <c r="E63">
        <v>1.1100000000000001</v>
      </c>
    </row>
    <row r="64" spans="1:5" x14ac:dyDescent="0.25">
      <c r="A64" t="s">
        <v>91</v>
      </c>
      <c r="B64" t="s">
        <v>388</v>
      </c>
      <c r="C64">
        <v>1.18976545842217</v>
      </c>
      <c r="D64">
        <v>0.51</v>
      </c>
      <c r="E64">
        <v>0.64</v>
      </c>
    </row>
    <row r="65" spans="1:5" x14ac:dyDescent="0.25">
      <c r="A65" t="s">
        <v>91</v>
      </c>
      <c r="B65" t="s">
        <v>97</v>
      </c>
      <c r="C65">
        <v>1.18976545842217</v>
      </c>
      <c r="D65">
        <v>0.67</v>
      </c>
      <c r="E65">
        <v>0.92</v>
      </c>
    </row>
    <row r="66" spans="1:5" x14ac:dyDescent="0.25">
      <c r="A66" t="s">
        <v>91</v>
      </c>
      <c r="B66" t="s">
        <v>95</v>
      </c>
      <c r="C66">
        <v>1.18976545842217</v>
      </c>
      <c r="D66">
        <v>0.64</v>
      </c>
      <c r="E66">
        <v>0.91</v>
      </c>
    </row>
    <row r="67" spans="1:5" x14ac:dyDescent="0.25">
      <c r="A67" t="s">
        <v>91</v>
      </c>
      <c r="B67" t="s">
        <v>109</v>
      </c>
      <c r="C67">
        <v>1.18976545842217</v>
      </c>
      <c r="D67">
        <v>0.46</v>
      </c>
      <c r="E67">
        <v>1.28</v>
      </c>
    </row>
    <row r="68" spans="1:5" x14ac:dyDescent="0.25">
      <c r="A68" t="s">
        <v>91</v>
      </c>
      <c r="B68" t="s">
        <v>113</v>
      </c>
      <c r="C68">
        <v>1.18976545842217</v>
      </c>
      <c r="D68">
        <v>0.44</v>
      </c>
      <c r="E68">
        <v>1.48</v>
      </c>
    </row>
    <row r="69" spans="1:5" x14ac:dyDescent="0.25">
      <c r="A69" t="s">
        <v>91</v>
      </c>
      <c r="B69" t="s">
        <v>84</v>
      </c>
      <c r="C69">
        <v>1.18976545842217</v>
      </c>
      <c r="D69">
        <v>0.85</v>
      </c>
      <c r="E69">
        <v>0.18</v>
      </c>
    </row>
    <row r="70" spans="1:5" x14ac:dyDescent="0.25">
      <c r="A70" t="s">
        <v>114</v>
      </c>
      <c r="B70" t="s">
        <v>121</v>
      </c>
      <c r="C70">
        <v>1.09287257019438</v>
      </c>
      <c r="D70">
        <v>0.66</v>
      </c>
      <c r="E70">
        <v>1.0900000000000001</v>
      </c>
    </row>
    <row r="71" spans="1:5" x14ac:dyDescent="0.25">
      <c r="A71" t="s">
        <v>114</v>
      </c>
      <c r="B71" t="s">
        <v>119</v>
      </c>
      <c r="C71">
        <v>1.09287257019438</v>
      </c>
      <c r="D71">
        <v>0.74</v>
      </c>
      <c r="E71">
        <v>0.78</v>
      </c>
    </row>
    <row r="72" spans="1:5" x14ac:dyDescent="0.25">
      <c r="A72" t="s">
        <v>114</v>
      </c>
      <c r="B72" t="s">
        <v>394</v>
      </c>
      <c r="C72">
        <v>1.09287257019438</v>
      </c>
      <c r="D72">
        <v>0.96</v>
      </c>
      <c r="E72">
        <v>1.1100000000000001</v>
      </c>
    </row>
    <row r="73" spans="1:5" x14ac:dyDescent="0.25">
      <c r="A73" t="s">
        <v>114</v>
      </c>
      <c r="B73" t="s">
        <v>110</v>
      </c>
      <c r="C73">
        <v>1.09287257019438</v>
      </c>
      <c r="D73">
        <v>0.78</v>
      </c>
      <c r="E73">
        <v>1.22</v>
      </c>
    </row>
    <row r="74" spans="1:5" x14ac:dyDescent="0.25">
      <c r="A74" t="s">
        <v>114</v>
      </c>
      <c r="B74" t="s">
        <v>120</v>
      </c>
      <c r="C74">
        <v>1.09287257019438</v>
      </c>
      <c r="D74">
        <v>0.89</v>
      </c>
      <c r="E74">
        <v>1.0900000000000001</v>
      </c>
    </row>
    <row r="75" spans="1:5" x14ac:dyDescent="0.25">
      <c r="A75" t="s">
        <v>114</v>
      </c>
      <c r="B75" t="s">
        <v>96</v>
      </c>
      <c r="C75">
        <v>1.09287257019438</v>
      </c>
      <c r="D75">
        <v>0.92</v>
      </c>
      <c r="E75">
        <v>0.89</v>
      </c>
    </row>
    <row r="76" spans="1:5" x14ac:dyDescent="0.25">
      <c r="A76" t="s">
        <v>114</v>
      </c>
      <c r="B76" t="s">
        <v>124</v>
      </c>
      <c r="C76">
        <v>1.09287257019438</v>
      </c>
      <c r="D76">
        <v>1.1100000000000001</v>
      </c>
      <c r="E76">
        <v>0.86</v>
      </c>
    </row>
    <row r="77" spans="1:5" x14ac:dyDescent="0.25">
      <c r="A77" t="s">
        <v>114</v>
      </c>
      <c r="B77" t="s">
        <v>131</v>
      </c>
      <c r="C77">
        <v>1.09287257019438</v>
      </c>
      <c r="D77">
        <v>0.89</v>
      </c>
      <c r="E77">
        <v>0.92</v>
      </c>
    </row>
    <row r="78" spans="1:5" x14ac:dyDescent="0.25">
      <c r="A78" t="s">
        <v>114</v>
      </c>
      <c r="B78" t="s">
        <v>129</v>
      </c>
      <c r="C78">
        <v>1.09287257019438</v>
      </c>
      <c r="D78">
        <v>0.78</v>
      </c>
      <c r="E78">
        <v>0.89</v>
      </c>
    </row>
    <row r="79" spans="1:5" x14ac:dyDescent="0.25">
      <c r="A79" t="s">
        <v>114</v>
      </c>
      <c r="B79" t="s">
        <v>112</v>
      </c>
      <c r="C79">
        <v>1.09287257019438</v>
      </c>
      <c r="D79">
        <v>1.24</v>
      </c>
      <c r="E79">
        <v>1.0900000000000001</v>
      </c>
    </row>
    <row r="80" spans="1:5" x14ac:dyDescent="0.25">
      <c r="A80" t="s">
        <v>114</v>
      </c>
      <c r="B80" t="s">
        <v>115</v>
      </c>
      <c r="C80">
        <v>1.09287257019438</v>
      </c>
      <c r="D80">
        <v>0.57999999999999996</v>
      </c>
      <c r="E80">
        <v>0.86</v>
      </c>
    </row>
    <row r="81" spans="1:5" x14ac:dyDescent="0.25">
      <c r="A81" t="s">
        <v>114</v>
      </c>
      <c r="B81" t="s">
        <v>135</v>
      </c>
      <c r="C81">
        <v>1.09287257019438</v>
      </c>
      <c r="D81">
        <v>0.55000000000000004</v>
      </c>
      <c r="E81">
        <v>1</v>
      </c>
    </row>
    <row r="82" spans="1:5" x14ac:dyDescent="0.25">
      <c r="A82" t="s">
        <v>114</v>
      </c>
      <c r="B82" t="s">
        <v>362</v>
      </c>
      <c r="C82">
        <v>1.09287257019438</v>
      </c>
      <c r="D82">
        <v>0.63</v>
      </c>
      <c r="E82">
        <v>1.26</v>
      </c>
    </row>
    <row r="83" spans="1:5" x14ac:dyDescent="0.25">
      <c r="A83" t="s">
        <v>114</v>
      </c>
      <c r="B83" t="s">
        <v>136</v>
      </c>
      <c r="C83">
        <v>1.09287257019438</v>
      </c>
      <c r="D83">
        <v>0.54</v>
      </c>
      <c r="E83">
        <v>1.01</v>
      </c>
    </row>
    <row r="84" spans="1:5" x14ac:dyDescent="0.25">
      <c r="A84" t="s">
        <v>114</v>
      </c>
      <c r="B84" t="s">
        <v>133</v>
      </c>
      <c r="C84">
        <v>1.09287257019438</v>
      </c>
      <c r="D84">
        <v>0.47</v>
      </c>
      <c r="E84">
        <v>1.28</v>
      </c>
    </row>
    <row r="85" spans="1:5" x14ac:dyDescent="0.25">
      <c r="A85" t="s">
        <v>114</v>
      </c>
      <c r="B85" t="s">
        <v>104</v>
      </c>
      <c r="C85">
        <v>1.09287257019438</v>
      </c>
      <c r="D85">
        <v>0.74</v>
      </c>
      <c r="E85">
        <v>0.74</v>
      </c>
    </row>
    <row r="86" spans="1:5" x14ac:dyDescent="0.25">
      <c r="A86" t="s">
        <v>114</v>
      </c>
      <c r="B86" t="s">
        <v>128</v>
      </c>
      <c r="C86">
        <v>1.09287257019438</v>
      </c>
      <c r="D86">
        <v>0.97</v>
      </c>
      <c r="E86">
        <v>0.74</v>
      </c>
    </row>
    <row r="87" spans="1:5" x14ac:dyDescent="0.25">
      <c r="A87" t="s">
        <v>114</v>
      </c>
      <c r="B87" t="s">
        <v>134</v>
      </c>
      <c r="C87">
        <v>1.09287257019438</v>
      </c>
      <c r="D87">
        <v>0.55000000000000004</v>
      </c>
      <c r="E87">
        <v>0.78</v>
      </c>
    </row>
    <row r="88" spans="1:5" x14ac:dyDescent="0.25">
      <c r="A88" t="s">
        <v>114</v>
      </c>
      <c r="B88" t="s">
        <v>116</v>
      </c>
      <c r="C88">
        <v>1.09287257019438</v>
      </c>
      <c r="D88">
        <v>0.51</v>
      </c>
      <c r="E88">
        <v>1.59</v>
      </c>
    </row>
    <row r="89" spans="1:5" x14ac:dyDescent="0.25">
      <c r="A89" t="s">
        <v>114</v>
      </c>
      <c r="B89" t="s">
        <v>338</v>
      </c>
      <c r="C89">
        <v>1.09287257019438</v>
      </c>
      <c r="D89">
        <v>0.7</v>
      </c>
      <c r="E89">
        <v>1.2</v>
      </c>
    </row>
    <row r="90" spans="1:5" x14ac:dyDescent="0.25">
      <c r="A90" t="s">
        <v>114</v>
      </c>
      <c r="B90" t="s">
        <v>123</v>
      </c>
      <c r="C90">
        <v>1.09287257019438</v>
      </c>
      <c r="D90">
        <v>1.48</v>
      </c>
      <c r="E90">
        <v>0.7</v>
      </c>
    </row>
    <row r="91" spans="1:5" x14ac:dyDescent="0.25">
      <c r="A91" t="s">
        <v>114</v>
      </c>
      <c r="B91" t="s">
        <v>373</v>
      </c>
      <c r="C91">
        <v>1.09287257019438</v>
      </c>
      <c r="D91">
        <v>0.82</v>
      </c>
      <c r="E91">
        <v>0.93</v>
      </c>
    </row>
    <row r="92" spans="1:5" x14ac:dyDescent="0.25">
      <c r="A92" t="s">
        <v>114</v>
      </c>
      <c r="B92" t="s">
        <v>132</v>
      </c>
      <c r="C92">
        <v>1.09287257019438</v>
      </c>
      <c r="D92">
        <v>0.82</v>
      </c>
      <c r="E92">
        <v>0.74</v>
      </c>
    </row>
    <row r="93" spans="1:5" x14ac:dyDescent="0.25">
      <c r="A93" t="s">
        <v>114</v>
      </c>
      <c r="B93" t="s">
        <v>127</v>
      </c>
      <c r="C93">
        <v>1.09287257019438</v>
      </c>
      <c r="D93">
        <v>1.07</v>
      </c>
      <c r="E93">
        <v>1.22</v>
      </c>
    </row>
    <row r="94" spans="1:5" x14ac:dyDescent="0.25">
      <c r="A94" t="s">
        <v>137</v>
      </c>
      <c r="B94" t="s">
        <v>341</v>
      </c>
      <c r="C94">
        <v>1.2386934673366801</v>
      </c>
      <c r="D94">
        <v>1.08</v>
      </c>
      <c r="E94">
        <v>0.59</v>
      </c>
    </row>
    <row r="95" spans="1:5" x14ac:dyDescent="0.25">
      <c r="A95" t="s">
        <v>137</v>
      </c>
      <c r="B95" t="s">
        <v>376</v>
      </c>
      <c r="C95">
        <v>1.2386934673366801</v>
      </c>
      <c r="D95">
        <v>0.98</v>
      </c>
      <c r="E95">
        <v>0.87</v>
      </c>
    </row>
    <row r="96" spans="1:5" x14ac:dyDescent="0.25">
      <c r="A96" t="s">
        <v>137</v>
      </c>
      <c r="B96" t="s">
        <v>138</v>
      </c>
      <c r="C96">
        <v>1.2386934673366801</v>
      </c>
      <c r="D96">
        <v>0.42</v>
      </c>
      <c r="E96">
        <v>1.1299999999999999</v>
      </c>
    </row>
    <row r="97" spans="1:5" x14ac:dyDescent="0.25">
      <c r="A97" t="s">
        <v>137</v>
      </c>
      <c r="B97" t="s">
        <v>126</v>
      </c>
      <c r="C97">
        <v>1.2386934673366801</v>
      </c>
      <c r="D97">
        <v>0.56000000000000005</v>
      </c>
      <c r="E97">
        <v>0.95</v>
      </c>
    </row>
    <row r="98" spans="1:5" x14ac:dyDescent="0.25">
      <c r="A98" t="s">
        <v>137</v>
      </c>
      <c r="B98" t="s">
        <v>140</v>
      </c>
      <c r="C98">
        <v>1.2386934673366801</v>
      </c>
      <c r="D98">
        <v>1.34</v>
      </c>
      <c r="E98">
        <v>0.78</v>
      </c>
    </row>
    <row r="99" spans="1:5" x14ac:dyDescent="0.25">
      <c r="A99" t="s">
        <v>137</v>
      </c>
      <c r="B99" t="s">
        <v>345</v>
      </c>
      <c r="C99">
        <v>1.2386934673366801</v>
      </c>
      <c r="D99">
        <v>1</v>
      </c>
      <c r="E99">
        <v>0.74</v>
      </c>
    </row>
    <row r="100" spans="1:5" x14ac:dyDescent="0.25">
      <c r="A100" t="s">
        <v>137</v>
      </c>
      <c r="B100" t="s">
        <v>326</v>
      </c>
      <c r="C100">
        <v>1.2386934673366801</v>
      </c>
      <c r="D100">
        <v>0.78</v>
      </c>
      <c r="E100">
        <v>1.26</v>
      </c>
    </row>
    <row r="101" spans="1:5" x14ac:dyDescent="0.25">
      <c r="A101" t="s">
        <v>137</v>
      </c>
      <c r="B101" t="s">
        <v>403</v>
      </c>
      <c r="C101">
        <v>1.2386934673366801</v>
      </c>
      <c r="D101">
        <v>0.93</v>
      </c>
      <c r="E101">
        <v>0.82</v>
      </c>
    </row>
    <row r="102" spans="1:5" x14ac:dyDescent="0.25">
      <c r="A102" t="s">
        <v>137</v>
      </c>
      <c r="B102" t="s">
        <v>334</v>
      </c>
      <c r="C102">
        <v>1.2386934673366801</v>
      </c>
      <c r="D102">
        <v>0.71</v>
      </c>
      <c r="E102">
        <v>0.76</v>
      </c>
    </row>
    <row r="103" spans="1:5" x14ac:dyDescent="0.25">
      <c r="A103" t="s">
        <v>137</v>
      </c>
      <c r="B103" t="s">
        <v>324</v>
      </c>
      <c r="C103">
        <v>1.2386934673366801</v>
      </c>
      <c r="D103">
        <v>0.79</v>
      </c>
      <c r="E103">
        <v>1.06</v>
      </c>
    </row>
    <row r="104" spans="1:5" x14ac:dyDescent="0.25">
      <c r="A104" t="s">
        <v>137</v>
      </c>
      <c r="B104" t="s">
        <v>401</v>
      </c>
      <c r="C104">
        <v>1.2386934673366801</v>
      </c>
      <c r="D104">
        <v>0.83</v>
      </c>
      <c r="E104">
        <v>1.34</v>
      </c>
    </row>
    <row r="105" spans="1:5" x14ac:dyDescent="0.25">
      <c r="A105" t="s">
        <v>137</v>
      </c>
      <c r="B105" t="s">
        <v>336</v>
      </c>
      <c r="C105">
        <v>1.2386934673366801</v>
      </c>
      <c r="D105">
        <v>0.75</v>
      </c>
      <c r="E105">
        <v>0.87</v>
      </c>
    </row>
    <row r="106" spans="1:5" x14ac:dyDescent="0.25">
      <c r="A106" t="s">
        <v>137</v>
      </c>
      <c r="B106" t="s">
        <v>402</v>
      </c>
      <c r="C106">
        <v>1.2386934673366801</v>
      </c>
      <c r="D106">
        <v>0.56000000000000005</v>
      </c>
      <c r="E106">
        <v>1.6</v>
      </c>
    </row>
    <row r="107" spans="1:5" x14ac:dyDescent="0.25">
      <c r="A107" t="s">
        <v>137</v>
      </c>
      <c r="B107" t="s">
        <v>141</v>
      </c>
      <c r="C107">
        <v>1.2386934673366801</v>
      </c>
      <c r="D107">
        <v>0.67</v>
      </c>
      <c r="E107">
        <v>1.97</v>
      </c>
    </row>
    <row r="108" spans="1:5" x14ac:dyDescent="0.25">
      <c r="A108" t="s">
        <v>137</v>
      </c>
      <c r="B108" t="s">
        <v>396</v>
      </c>
      <c r="C108">
        <v>1.2386934673366801</v>
      </c>
      <c r="D108">
        <v>0.94</v>
      </c>
      <c r="E108">
        <v>1.06</v>
      </c>
    </row>
    <row r="109" spans="1:5" x14ac:dyDescent="0.25">
      <c r="A109" t="s">
        <v>137</v>
      </c>
      <c r="B109" t="s">
        <v>332</v>
      </c>
      <c r="C109">
        <v>1.2386934673366801</v>
      </c>
      <c r="D109">
        <v>0.87</v>
      </c>
      <c r="E109">
        <v>1.18</v>
      </c>
    </row>
    <row r="110" spans="1:5" x14ac:dyDescent="0.25">
      <c r="A110" t="s">
        <v>137</v>
      </c>
      <c r="B110" t="s">
        <v>361</v>
      </c>
      <c r="C110">
        <v>1.2386934673366801</v>
      </c>
      <c r="D110">
        <v>0.82</v>
      </c>
      <c r="E110">
        <v>0.71</v>
      </c>
    </row>
    <row r="111" spans="1:5" x14ac:dyDescent="0.25">
      <c r="A111" t="s">
        <v>137</v>
      </c>
      <c r="B111" t="s">
        <v>364</v>
      </c>
      <c r="C111">
        <v>1.2386934673366801</v>
      </c>
      <c r="D111">
        <v>0.71</v>
      </c>
      <c r="E111">
        <v>1.3</v>
      </c>
    </row>
    <row r="112" spans="1:5" x14ac:dyDescent="0.25">
      <c r="A112" t="s">
        <v>137</v>
      </c>
      <c r="B112" t="s">
        <v>392</v>
      </c>
      <c r="C112">
        <v>1.2386934673366801</v>
      </c>
      <c r="D112">
        <v>1.49</v>
      </c>
      <c r="E112">
        <v>0.52</v>
      </c>
    </row>
    <row r="113" spans="1:5" x14ac:dyDescent="0.25">
      <c r="A113" t="s">
        <v>137</v>
      </c>
      <c r="B113" t="s">
        <v>139</v>
      </c>
      <c r="C113">
        <v>1.2386934673366801</v>
      </c>
      <c r="D113">
        <v>0.71</v>
      </c>
      <c r="E113">
        <v>0.63</v>
      </c>
    </row>
    <row r="114" spans="1:5" x14ac:dyDescent="0.25">
      <c r="A114" t="s">
        <v>137</v>
      </c>
      <c r="B114" t="s">
        <v>349</v>
      </c>
      <c r="C114">
        <v>1.2386934673366801</v>
      </c>
      <c r="D114">
        <v>0.39</v>
      </c>
      <c r="E114">
        <v>1.34</v>
      </c>
    </row>
    <row r="115" spans="1:5" x14ac:dyDescent="0.25">
      <c r="A115" t="s">
        <v>137</v>
      </c>
      <c r="B115" t="s">
        <v>125</v>
      </c>
      <c r="C115">
        <v>1.2386934673366801</v>
      </c>
      <c r="D115">
        <v>0.75</v>
      </c>
      <c r="E115">
        <v>0.79</v>
      </c>
    </row>
    <row r="116" spans="1:5" x14ac:dyDescent="0.25">
      <c r="A116" t="s">
        <v>137</v>
      </c>
      <c r="B116" t="s">
        <v>390</v>
      </c>
      <c r="C116">
        <v>1.2386934673366801</v>
      </c>
      <c r="D116">
        <v>0.92</v>
      </c>
      <c r="E116">
        <v>0.71</v>
      </c>
    </row>
    <row r="117" spans="1:5" x14ac:dyDescent="0.25">
      <c r="A117" t="s">
        <v>318</v>
      </c>
      <c r="B117" t="s">
        <v>358</v>
      </c>
      <c r="C117">
        <v>1.07958477508651</v>
      </c>
      <c r="D117">
        <v>0.37</v>
      </c>
      <c r="E117">
        <v>0.92</v>
      </c>
    </row>
    <row r="118" spans="1:5" x14ac:dyDescent="0.25">
      <c r="A118" t="s">
        <v>318</v>
      </c>
      <c r="B118" t="s">
        <v>367</v>
      </c>
      <c r="C118">
        <v>1.07958477508651</v>
      </c>
      <c r="D118">
        <v>0.65</v>
      </c>
      <c r="E118">
        <v>1.66</v>
      </c>
    </row>
    <row r="119" spans="1:5" x14ac:dyDescent="0.25">
      <c r="A119" t="s">
        <v>318</v>
      </c>
      <c r="B119" t="s">
        <v>333</v>
      </c>
      <c r="C119">
        <v>1.07958477508651</v>
      </c>
      <c r="D119">
        <v>1.1399999999999999</v>
      </c>
      <c r="E119">
        <v>0.84</v>
      </c>
    </row>
    <row r="120" spans="1:5" x14ac:dyDescent="0.25">
      <c r="A120" t="s">
        <v>318</v>
      </c>
      <c r="B120" t="s">
        <v>385</v>
      </c>
      <c r="C120">
        <v>1.07958477508651</v>
      </c>
      <c r="D120">
        <v>1.34</v>
      </c>
      <c r="E120">
        <v>0.59</v>
      </c>
    </row>
    <row r="121" spans="1:5" x14ac:dyDescent="0.25">
      <c r="A121" t="s">
        <v>318</v>
      </c>
      <c r="B121" t="s">
        <v>353</v>
      </c>
      <c r="C121">
        <v>1.07958477508651</v>
      </c>
      <c r="D121">
        <v>0.64</v>
      </c>
      <c r="E121">
        <v>1.24</v>
      </c>
    </row>
    <row r="122" spans="1:5" x14ac:dyDescent="0.25">
      <c r="A122" t="s">
        <v>318</v>
      </c>
      <c r="B122" t="s">
        <v>330</v>
      </c>
      <c r="C122">
        <v>1.07958477508651</v>
      </c>
      <c r="D122">
        <v>1.29</v>
      </c>
      <c r="E122">
        <v>1.06</v>
      </c>
    </row>
    <row r="123" spans="1:5" x14ac:dyDescent="0.25">
      <c r="A123" t="s">
        <v>318</v>
      </c>
      <c r="B123" t="s">
        <v>389</v>
      </c>
      <c r="C123">
        <v>1.07958477508651</v>
      </c>
      <c r="D123">
        <v>0.83</v>
      </c>
      <c r="E123">
        <v>1.06</v>
      </c>
    </row>
    <row r="124" spans="1:5" x14ac:dyDescent="0.25">
      <c r="A124" t="s">
        <v>318</v>
      </c>
      <c r="B124" t="s">
        <v>399</v>
      </c>
      <c r="C124">
        <v>1.07958477508651</v>
      </c>
      <c r="D124">
        <v>0.43</v>
      </c>
      <c r="E124">
        <v>1.23</v>
      </c>
    </row>
    <row r="125" spans="1:5" x14ac:dyDescent="0.25">
      <c r="A125" t="s">
        <v>318</v>
      </c>
      <c r="B125" t="s">
        <v>360</v>
      </c>
      <c r="C125">
        <v>1.07958477508651</v>
      </c>
      <c r="D125">
        <v>0.65</v>
      </c>
      <c r="E125">
        <v>1.1100000000000001</v>
      </c>
    </row>
    <row r="126" spans="1:5" x14ac:dyDescent="0.25">
      <c r="A126" t="s">
        <v>318</v>
      </c>
      <c r="B126" t="s">
        <v>329</v>
      </c>
      <c r="C126">
        <v>1.07958477508651</v>
      </c>
      <c r="D126">
        <v>0.46</v>
      </c>
      <c r="E126">
        <v>0.6</v>
      </c>
    </row>
    <row r="127" spans="1:5" x14ac:dyDescent="0.25">
      <c r="A127" t="s">
        <v>318</v>
      </c>
      <c r="B127" t="s">
        <v>337</v>
      </c>
      <c r="C127">
        <v>1.07958477508651</v>
      </c>
      <c r="D127">
        <v>0.64</v>
      </c>
      <c r="E127">
        <v>1.1399999999999999</v>
      </c>
    </row>
    <row r="128" spans="1:5" x14ac:dyDescent="0.25">
      <c r="A128" t="s">
        <v>318</v>
      </c>
      <c r="B128" t="s">
        <v>372</v>
      </c>
      <c r="C128">
        <v>1.07958477508651</v>
      </c>
      <c r="D128">
        <v>0.64</v>
      </c>
      <c r="E128">
        <v>1.58</v>
      </c>
    </row>
    <row r="129" spans="1:5" x14ac:dyDescent="0.25">
      <c r="A129" t="s">
        <v>318</v>
      </c>
      <c r="B129" t="s">
        <v>400</v>
      </c>
      <c r="C129">
        <v>1.07958477508651</v>
      </c>
      <c r="D129">
        <v>0.64</v>
      </c>
      <c r="E129">
        <v>0.64</v>
      </c>
    </row>
    <row r="130" spans="1:5" x14ac:dyDescent="0.25">
      <c r="A130" t="s">
        <v>318</v>
      </c>
      <c r="B130" t="s">
        <v>397</v>
      </c>
      <c r="C130">
        <v>1.07958477508651</v>
      </c>
      <c r="D130">
        <v>0.92</v>
      </c>
      <c r="E130">
        <v>1.1599999999999999</v>
      </c>
    </row>
    <row r="131" spans="1:5" x14ac:dyDescent="0.25">
      <c r="A131" t="s">
        <v>318</v>
      </c>
      <c r="B131" t="s">
        <v>331</v>
      </c>
      <c r="C131">
        <v>1.07958477508651</v>
      </c>
      <c r="D131">
        <v>1.1599999999999999</v>
      </c>
      <c r="E131">
        <v>0.74</v>
      </c>
    </row>
    <row r="132" spans="1:5" x14ac:dyDescent="0.25">
      <c r="A132" t="s">
        <v>318</v>
      </c>
      <c r="B132" t="s">
        <v>352</v>
      </c>
      <c r="C132">
        <v>1.07958477508651</v>
      </c>
      <c r="D132">
        <v>0.65</v>
      </c>
      <c r="E132">
        <v>1.1599999999999999</v>
      </c>
    </row>
    <row r="133" spans="1:5" x14ac:dyDescent="0.25">
      <c r="A133" t="s">
        <v>318</v>
      </c>
      <c r="B133" t="s">
        <v>386</v>
      </c>
      <c r="C133">
        <v>1.07958477508651</v>
      </c>
      <c r="D133">
        <v>0.55000000000000004</v>
      </c>
      <c r="E133">
        <v>0.37</v>
      </c>
    </row>
    <row r="134" spans="1:5" x14ac:dyDescent="0.25">
      <c r="A134" t="s">
        <v>318</v>
      </c>
      <c r="B134" t="s">
        <v>340</v>
      </c>
      <c r="C134">
        <v>1.07958477508651</v>
      </c>
      <c r="D134">
        <v>0.64</v>
      </c>
      <c r="E134">
        <v>0.64</v>
      </c>
    </row>
    <row r="135" spans="1:5" x14ac:dyDescent="0.25">
      <c r="A135" t="s">
        <v>318</v>
      </c>
      <c r="B135" t="s">
        <v>319</v>
      </c>
      <c r="C135">
        <v>1.07958477508651</v>
      </c>
      <c r="D135">
        <v>0.54</v>
      </c>
      <c r="E135">
        <v>1.49</v>
      </c>
    </row>
    <row r="136" spans="1:5" x14ac:dyDescent="0.25">
      <c r="A136" t="s">
        <v>318</v>
      </c>
      <c r="B136" t="s">
        <v>377</v>
      </c>
      <c r="C136">
        <v>1.07958477508651</v>
      </c>
      <c r="D136">
        <v>0.74</v>
      </c>
      <c r="E136">
        <v>0.79</v>
      </c>
    </row>
    <row r="137" spans="1:5" x14ac:dyDescent="0.25">
      <c r="A137" t="s">
        <v>320</v>
      </c>
      <c r="B137" t="s">
        <v>351</v>
      </c>
      <c r="C137">
        <v>1.0137741046832001</v>
      </c>
      <c r="D137">
        <v>0.85</v>
      </c>
      <c r="E137">
        <v>0.85</v>
      </c>
    </row>
    <row r="138" spans="1:5" x14ac:dyDescent="0.25">
      <c r="A138" t="s">
        <v>320</v>
      </c>
      <c r="B138" t="s">
        <v>750</v>
      </c>
      <c r="C138">
        <v>1.0137741046832001</v>
      </c>
      <c r="D138">
        <v>0.81</v>
      </c>
      <c r="E138">
        <v>0.99</v>
      </c>
    </row>
    <row r="139" spans="1:5" x14ac:dyDescent="0.25">
      <c r="A139" t="s">
        <v>320</v>
      </c>
      <c r="B139" t="s">
        <v>366</v>
      </c>
      <c r="C139">
        <v>1.0137741046832001</v>
      </c>
      <c r="D139">
        <v>0.85</v>
      </c>
      <c r="E139">
        <v>1.06</v>
      </c>
    </row>
    <row r="140" spans="1:5" x14ac:dyDescent="0.25">
      <c r="A140" t="s">
        <v>320</v>
      </c>
      <c r="B140" t="s">
        <v>751</v>
      </c>
      <c r="C140">
        <v>1.0137741046832001</v>
      </c>
      <c r="D140">
        <v>0.6</v>
      </c>
      <c r="E140">
        <v>1.1499999999999999</v>
      </c>
    </row>
    <row r="141" spans="1:5" x14ac:dyDescent="0.25">
      <c r="A141" t="s">
        <v>320</v>
      </c>
      <c r="B141" t="s">
        <v>323</v>
      </c>
      <c r="C141">
        <v>1.0137741046832001</v>
      </c>
      <c r="D141">
        <v>0.47</v>
      </c>
      <c r="E141">
        <v>1.32</v>
      </c>
    </row>
    <row r="142" spans="1:5" x14ac:dyDescent="0.25">
      <c r="A142" t="s">
        <v>320</v>
      </c>
      <c r="B142" t="s">
        <v>752</v>
      </c>
      <c r="C142">
        <v>1.0137741046832001</v>
      </c>
      <c r="D142">
        <v>0.47</v>
      </c>
      <c r="E142">
        <v>0.98</v>
      </c>
    </row>
    <row r="143" spans="1:5" x14ac:dyDescent="0.25">
      <c r="A143" t="s">
        <v>320</v>
      </c>
      <c r="B143" t="s">
        <v>370</v>
      </c>
      <c r="C143">
        <v>1.0137741046832001</v>
      </c>
      <c r="D143">
        <v>0.89</v>
      </c>
      <c r="E143">
        <v>1.02</v>
      </c>
    </row>
    <row r="144" spans="1:5" x14ac:dyDescent="0.25">
      <c r="A144" t="s">
        <v>320</v>
      </c>
      <c r="B144" t="s">
        <v>395</v>
      </c>
      <c r="C144">
        <v>1.0137741046832001</v>
      </c>
      <c r="D144">
        <v>0.89</v>
      </c>
      <c r="E144">
        <v>0.68</v>
      </c>
    </row>
    <row r="145" spans="1:5" x14ac:dyDescent="0.25">
      <c r="A145" t="s">
        <v>320</v>
      </c>
      <c r="B145" t="s">
        <v>398</v>
      </c>
      <c r="C145">
        <v>1.0137741046832001</v>
      </c>
      <c r="D145">
        <v>1.02</v>
      </c>
      <c r="E145">
        <v>1.06</v>
      </c>
    </row>
    <row r="146" spans="1:5" x14ac:dyDescent="0.25">
      <c r="A146" t="s">
        <v>320</v>
      </c>
      <c r="B146" t="s">
        <v>374</v>
      </c>
      <c r="C146">
        <v>1.0137741046832001</v>
      </c>
      <c r="D146">
        <v>0.63</v>
      </c>
      <c r="E146">
        <v>1.1299999999999999</v>
      </c>
    </row>
    <row r="147" spans="1:5" x14ac:dyDescent="0.25">
      <c r="A147" t="s">
        <v>320</v>
      </c>
      <c r="B147" t="s">
        <v>325</v>
      </c>
      <c r="C147">
        <v>1.0137741046832001</v>
      </c>
      <c r="D147">
        <v>0.95</v>
      </c>
      <c r="E147">
        <v>0.68</v>
      </c>
    </row>
    <row r="148" spans="1:5" x14ac:dyDescent="0.25">
      <c r="A148" t="s">
        <v>320</v>
      </c>
      <c r="B148" t="s">
        <v>405</v>
      </c>
      <c r="C148">
        <v>1.0137741046832001</v>
      </c>
      <c r="D148">
        <v>0.72</v>
      </c>
      <c r="E148">
        <v>1.04</v>
      </c>
    </row>
    <row r="149" spans="1:5" x14ac:dyDescent="0.25">
      <c r="A149" t="s">
        <v>320</v>
      </c>
      <c r="B149" t="s">
        <v>378</v>
      </c>
      <c r="C149">
        <v>1.0137741046832001</v>
      </c>
      <c r="D149">
        <v>0.59</v>
      </c>
      <c r="E149">
        <v>0.81</v>
      </c>
    </row>
    <row r="150" spans="1:5" x14ac:dyDescent="0.25">
      <c r="A150" t="s">
        <v>320</v>
      </c>
      <c r="B150" t="s">
        <v>749</v>
      </c>
      <c r="C150">
        <v>1.0137741046832001</v>
      </c>
      <c r="D150">
        <v>0.77</v>
      </c>
      <c r="E150">
        <v>0.94</v>
      </c>
    </row>
    <row r="151" spans="1:5" x14ac:dyDescent="0.25">
      <c r="A151" t="s">
        <v>320</v>
      </c>
      <c r="B151" t="s">
        <v>391</v>
      </c>
      <c r="C151">
        <v>1.0137741046832001</v>
      </c>
      <c r="D151">
        <v>0.77</v>
      </c>
      <c r="E151">
        <v>0.95</v>
      </c>
    </row>
    <row r="152" spans="1:5" x14ac:dyDescent="0.25">
      <c r="A152" t="s">
        <v>320</v>
      </c>
      <c r="B152" t="s">
        <v>357</v>
      </c>
      <c r="C152">
        <v>1.0137741046832001</v>
      </c>
      <c r="D152">
        <v>0.36</v>
      </c>
      <c r="E152">
        <v>1.1299999999999999</v>
      </c>
    </row>
    <row r="153" spans="1:5" x14ac:dyDescent="0.25">
      <c r="A153" t="s">
        <v>320</v>
      </c>
      <c r="B153" t="s">
        <v>371</v>
      </c>
      <c r="C153">
        <v>1.0137741046832001</v>
      </c>
      <c r="D153">
        <v>0.54</v>
      </c>
      <c r="E153">
        <v>1.31</v>
      </c>
    </row>
    <row r="154" spans="1:5" x14ac:dyDescent="0.25">
      <c r="A154" t="s">
        <v>320</v>
      </c>
      <c r="B154" t="s">
        <v>381</v>
      </c>
      <c r="C154">
        <v>1.0137741046832001</v>
      </c>
      <c r="D154">
        <v>0.72</v>
      </c>
      <c r="E154">
        <v>0.94</v>
      </c>
    </row>
    <row r="155" spans="1:5" x14ac:dyDescent="0.25">
      <c r="A155" t="s">
        <v>320</v>
      </c>
      <c r="B155" t="s">
        <v>365</v>
      </c>
      <c r="C155">
        <v>1.0137741046832001</v>
      </c>
      <c r="D155">
        <v>0.68</v>
      </c>
      <c r="E155">
        <v>0.9</v>
      </c>
    </row>
    <row r="156" spans="1:5" x14ac:dyDescent="0.25">
      <c r="A156" t="s">
        <v>320</v>
      </c>
      <c r="B156" t="s">
        <v>339</v>
      </c>
      <c r="C156">
        <v>1.0137741046832001</v>
      </c>
      <c r="D156">
        <v>0.68</v>
      </c>
      <c r="E156">
        <v>1.28</v>
      </c>
    </row>
    <row r="157" spans="1:5" x14ac:dyDescent="0.25">
      <c r="A157" t="s">
        <v>320</v>
      </c>
      <c r="B157" t="s">
        <v>363</v>
      </c>
      <c r="C157">
        <v>1.0137741046832001</v>
      </c>
      <c r="D157">
        <v>0.99</v>
      </c>
      <c r="E157">
        <v>0.86</v>
      </c>
    </row>
    <row r="158" spans="1:5" x14ac:dyDescent="0.25">
      <c r="A158" t="s">
        <v>320</v>
      </c>
      <c r="B158" t="s">
        <v>359</v>
      </c>
      <c r="C158">
        <v>1.0137741046832001</v>
      </c>
      <c r="D158">
        <v>0.86</v>
      </c>
      <c r="E158">
        <v>0.9</v>
      </c>
    </row>
    <row r="159" spans="1:5" x14ac:dyDescent="0.25">
      <c r="A159" t="s">
        <v>13</v>
      </c>
      <c r="B159" t="s">
        <v>234</v>
      </c>
      <c r="C159">
        <v>1.31120331950207</v>
      </c>
      <c r="D159">
        <v>1.69</v>
      </c>
      <c r="E159">
        <v>0.69</v>
      </c>
    </row>
    <row r="160" spans="1:5" x14ac:dyDescent="0.25">
      <c r="A160" t="s">
        <v>13</v>
      </c>
      <c r="B160" t="s">
        <v>47</v>
      </c>
      <c r="C160">
        <v>1.31120331950207</v>
      </c>
      <c r="D160">
        <v>0.84</v>
      </c>
      <c r="E160">
        <v>1.05</v>
      </c>
    </row>
    <row r="161" spans="1:5" x14ac:dyDescent="0.25">
      <c r="A161" t="s">
        <v>13</v>
      </c>
      <c r="B161" t="s">
        <v>235</v>
      </c>
      <c r="C161">
        <v>1.31120331950207</v>
      </c>
      <c r="D161">
        <v>0.76</v>
      </c>
      <c r="E161">
        <v>0.6</v>
      </c>
    </row>
    <row r="162" spans="1:5" x14ac:dyDescent="0.25">
      <c r="A162" t="s">
        <v>13</v>
      </c>
      <c r="B162" t="s">
        <v>17</v>
      </c>
      <c r="C162">
        <v>1.31120331950207</v>
      </c>
      <c r="D162">
        <v>0.48</v>
      </c>
      <c r="E162">
        <v>1.99</v>
      </c>
    </row>
    <row r="163" spans="1:5" x14ac:dyDescent="0.25">
      <c r="A163" t="s">
        <v>13</v>
      </c>
      <c r="B163" t="s">
        <v>15</v>
      </c>
      <c r="C163">
        <v>1.31120331950207</v>
      </c>
      <c r="D163">
        <v>1.33</v>
      </c>
      <c r="E163">
        <v>0.84</v>
      </c>
    </row>
    <row r="164" spans="1:5" x14ac:dyDescent="0.25">
      <c r="A164" t="s">
        <v>13</v>
      </c>
      <c r="B164" t="s">
        <v>55</v>
      </c>
      <c r="C164">
        <v>1.31120331950207</v>
      </c>
      <c r="D164">
        <v>0.39</v>
      </c>
      <c r="E164">
        <v>1.08</v>
      </c>
    </row>
    <row r="165" spans="1:5" x14ac:dyDescent="0.25">
      <c r="A165" t="s">
        <v>13</v>
      </c>
      <c r="B165" t="s">
        <v>236</v>
      </c>
      <c r="C165">
        <v>1.31120331950207</v>
      </c>
      <c r="D165">
        <v>0.93</v>
      </c>
      <c r="E165">
        <v>0.84</v>
      </c>
    </row>
    <row r="166" spans="1:5" x14ac:dyDescent="0.25">
      <c r="A166" t="s">
        <v>13</v>
      </c>
      <c r="B166" t="s">
        <v>52</v>
      </c>
      <c r="C166">
        <v>1.31120331950207</v>
      </c>
      <c r="D166">
        <v>0.95</v>
      </c>
      <c r="E166">
        <v>0.65</v>
      </c>
    </row>
    <row r="167" spans="1:5" x14ac:dyDescent="0.25">
      <c r="A167" t="s">
        <v>13</v>
      </c>
      <c r="B167" t="s">
        <v>46</v>
      </c>
      <c r="C167">
        <v>1.31120331950207</v>
      </c>
      <c r="D167">
        <v>0.39</v>
      </c>
      <c r="E167">
        <v>1.43</v>
      </c>
    </row>
    <row r="168" spans="1:5" x14ac:dyDescent="0.25">
      <c r="A168" t="s">
        <v>13</v>
      </c>
      <c r="B168" t="s">
        <v>53</v>
      </c>
      <c r="C168">
        <v>1.31120331950207</v>
      </c>
      <c r="D168">
        <v>0.43</v>
      </c>
      <c r="E168">
        <v>0.95</v>
      </c>
    </row>
    <row r="169" spans="1:5" x14ac:dyDescent="0.25">
      <c r="A169" t="s">
        <v>13</v>
      </c>
      <c r="B169" t="s">
        <v>44</v>
      </c>
      <c r="C169">
        <v>1.31120331950207</v>
      </c>
      <c r="D169">
        <v>0.52</v>
      </c>
      <c r="E169">
        <v>1.03</v>
      </c>
    </row>
    <row r="170" spans="1:5" x14ac:dyDescent="0.25">
      <c r="A170" t="s">
        <v>13</v>
      </c>
      <c r="B170" t="s">
        <v>50</v>
      </c>
      <c r="C170">
        <v>1.31120331950207</v>
      </c>
      <c r="D170">
        <v>0.48</v>
      </c>
      <c r="E170">
        <v>1.01</v>
      </c>
    </row>
    <row r="171" spans="1:5" x14ac:dyDescent="0.25">
      <c r="A171" t="s">
        <v>13</v>
      </c>
      <c r="B171" t="s">
        <v>43</v>
      </c>
      <c r="C171">
        <v>1.31120331950207</v>
      </c>
      <c r="D171">
        <v>1.0900000000000001</v>
      </c>
      <c r="E171">
        <v>0.8</v>
      </c>
    </row>
    <row r="172" spans="1:5" x14ac:dyDescent="0.25">
      <c r="A172" t="s">
        <v>13</v>
      </c>
      <c r="B172" t="s">
        <v>48</v>
      </c>
      <c r="C172">
        <v>1.31120331950207</v>
      </c>
      <c r="D172">
        <v>0.4</v>
      </c>
      <c r="E172">
        <v>0.84</v>
      </c>
    </row>
    <row r="173" spans="1:5" x14ac:dyDescent="0.25">
      <c r="A173" t="s">
        <v>13</v>
      </c>
      <c r="B173" t="s">
        <v>51</v>
      </c>
      <c r="C173">
        <v>1.31120331950207</v>
      </c>
      <c r="D173">
        <v>0.65</v>
      </c>
      <c r="E173">
        <v>1</v>
      </c>
    </row>
    <row r="174" spans="1:5" x14ac:dyDescent="0.25">
      <c r="A174" t="s">
        <v>13</v>
      </c>
      <c r="B174" t="s">
        <v>54</v>
      </c>
      <c r="C174">
        <v>1.31120331950207</v>
      </c>
      <c r="D174">
        <v>0.56000000000000005</v>
      </c>
      <c r="E174">
        <v>1.3</v>
      </c>
    </row>
    <row r="175" spans="1:5" x14ac:dyDescent="0.25">
      <c r="A175" t="s">
        <v>13</v>
      </c>
      <c r="B175" t="s">
        <v>14</v>
      </c>
      <c r="C175">
        <v>1.31120331950207</v>
      </c>
      <c r="D175">
        <v>0.6</v>
      </c>
      <c r="E175">
        <v>0.97</v>
      </c>
    </row>
    <row r="176" spans="1:5" x14ac:dyDescent="0.25">
      <c r="A176" t="s">
        <v>13</v>
      </c>
      <c r="B176" t="s">
        <v>45</v>
      </c>
      <c r="C176">
        <v>1.31120331950207</v>
      </c>
      <c r="D176">
        <v>0.74</v>
      </c>
      <c r="E176">
        <v>1</v>
      </c>
    </row>
    <row r="177" spans="1:5" x14ac:dyDescent="0.25">
      <c r="A177" t="s">
        <v>16</v>
      </c>
      <c r="B177" t="s">
        <v>304</v>
      </c>
      <c r="C177">
        <v>1.37190082644628</v>
      </c>
      <c r="D177">
        <v>1.02</v>
      </c>
      <c r="E177">
        <v>0.66</v>
      </c>
    </row>
    <row r="178" spans="1:5" x14ac:dyDescent="0.25">
      <c r="A178" t="s">
        <v>16</v>
      </c>
      <c r="B178" t="s">
        <v>242</v>
      </c>
      <c r="C178">
        <v>1.37190082644628</v>
      </c>
      <c r="D178">
        <v>0.81</v>
      </c>
      <c r="E178">
        <v>0.86</v>
      </c>
    </row>
    <row r="179" spans="1:5" x14ac:dyDescent="0.25">
      <c r="A179" t="s">
        <v>16</v>
      </c>
      <c r="B179" t="s">
        <v>755</v>
      </c>
      <c r="C179">
        <v>1.37190082644628</v>
      </c>
      <c r="D179">
        <v>0.61</v>
      </c>
      <c r="E179">
        <v>1.42</v>
      </c>
    </row>
    <row r="180" spans="1:5" x14ac:dyDescent="0.25">
      <c r="A180" t="s">
        <v>16</v>
      </c>
      <c r="B180" t="s">
        <v>241</v>
      </c>
      <c r="C180">
        <v>1.37190082644628</v>
      </c>
      <c r="D180">
        <v>1.02</v>
      </c>
      <c r="E180">
        <v>1.02</v>
      </c>
    </row>
    <row r="181" spans="1:5" x14ac:dyDescent="0.25">
      <c r="A181" t="s">
        <v>16</v>
      </c>
      <c r="B181" t="s">
        <v>18</v>
      </c>
      <c r="C181">
        <v>1.37190082644628</v>
      </c>
      <c r="D181">
        <v>1.37</v>
      </c>
      <c r="E181">
        <v>0.81</v>
      </c>
    </row>
    <row r="182" spans="1:5" x14ac:dyDescent="0.25">
      <c r="A182" t="s">
        <v>16</v>
      </c>
      <c r="B182" t="s">
        <v>59</v>
      </c>
      <c r="C182">
        <v>1.37190082644628</v>
      </c>
      <c r="D182">
        <v>0.71</v>
      </c>
      <c r="E182">
        <v>1.1299999999999999</v>
      </c>
    </row>
    <row r="183" spans="1:5" x14ac:dyDescent="0.25">
      <c r="A183" t="s">
        <v>16</v>
      </c>
      <c r="B183" t="s">
        <v>57</v>
      </c>
      <c r="C183">
        <v>1.37190082644628</v>
      </c>
      <c r="D183">
        <v>0.72</v>
      </c>
      <c r="E183">
        <v>1.38</v>
      </c>
    </row>
    <row r="184" spans="1:5" x14ac:dyDescent="0.25">
      <c r="A184" t="s">
        <v>16</v>
      </c>
      <c r="B184" t="s">
        <v>58</v>
      </c>
      <c r="C184">
        <v>1.37190082644628</v>
      </c>
      <c r="D184">
        <v>0.61</v>
      </c>
      <c r="E184">
        <v>0.81</v>
      </c>
    </row>
    <row r="185" spans="1:5" x14ac:dyDescent="0.25">
      <c r="A185" t="s">
        <v>16</v>
      </c>
      <c r="B185" t="s">
        <v>240</v>
      </c>
      <c r="C185">
        <v>1.37190082644628</v>
      </c>
      <c r="D185">
        <v>0.92</v>
      </c>
      <c r="E185">
        <v>1.17</v>
      </c>
    </row>
    <row r="186" spans="1:5" x14ac:dyDescent="0.25">
      <c r="A186" t="s">
        <v>16</v>
      </c>
      <c r="B186" t="s">
        <v>239</v>
      </c>
      <c r="C186">
        <v>1.37190082644628</v>
      </c>
      <c r="D186">
        <v>1.18</v>
      </c>
      <c r="E186">
        <v>0.8</v>
      </c>
    </row>
    <row r="187" spans="1:5" x14ac:dyDescent="0.25">
      <c r="A187" t="s">
        <v>16</v>
      </c>
      <c r="B187" t="s">
        <v>56</v>
      </c>
      <c r="C187">
        <v>1.37190082644628</v>
      </c>
      <c r="D187">
        <v>1.02</v>
      </c>
      <c r="E187">
        <v>0.92</v>
      </c>
    </row>
    <row r="188" spans="1:5" x14ac:dyDescent="0.25">
      <c r="A188" t="s">
        <v>16</v>
      </c>
      <c r="B188" t="s">
        <v>754</v>
      </c>
      <c r="C188">
        <v>1.37190082644628</v>
      </c>
      <c r="D188">
        <v>1.04</v>
      </c>
      <c r="E188">
        <v>1.04</v>
      </c>
    </row>
    <row r="189" spans="1:5" x14ac:dyDescent="0.25">
      <c r="A189" t="s">
        <v>16</v>
      </c>
      <c r="B189" t="s">
        <v>238</v>
      </c>
      <c r="C189">
        <v>1.37190082644628</v>
      </c>
      <c r="D189">
        <v>0.61</v>
      </c>
      <c r="E189">
        <v>1.0900000000000001</v>
      </c>
    </row>
    <row r="190" spans="1:5" x14ac:dyDescent="0.25">
      <c r="A190" t="s">
        <v>16</v>
      </c>
      <c r="B190" t="s">
        <v>243</v>
      </c>
      <c r="C190">
        <v>1.37190082644628</v>
      </c>
      <c r="D190">
        <v>0.85</v>
      </c>
      <c r="E190">
        <v>0.94</v>
      </c>
    </row>
    <row r="191" spans="1:5" x14ac:dyDescent="0.25">
      <c r="A191" t="s">
        <v>16</v>
      </c>
      <c r="B191" t="s">
        <v>49</v>
      </c>
      <c r="C191">
        <v>1.37190082644628</v>
      </c>
      <c r="D191">
        <v>1.32</v>
      </c>
      <c r="E191">
        <v>1.1299999999999999</v>
      </c>
    </row>
    <row r="192" spans="1:5" x14ac:dyDescent="0.25">
      <c r="A192" t="s">
        <v>16</v>
      </c>
      <c r="B192" t="s">
        <v>60</v>
      </c>
      <c r="C192">
        <v>1.37190082644628</v>
      </c>
      <c r="D192">
        <v>0.99</v>
      </c>
      <c r="E192">
        <v>1.1299999999999999</v>
      </c>
    </row>
    <row r="193" spans="1:5" x14ac:dyDescent="0.25">
      <c r="A193" t="s">
        <v>16</v>
      </c>
      <c r="B193" t="s">
        <v>753</v>
      </c>
      <c r="C193">
        <v>1.37190082644628</v>
      </c>
      <c r="D193">
        <v>0.47</v>
      </c>
      <c r="E193">
        <v>1.04</v>
      </c>
    </row>
    <row r="194" spans="1:5" x14ac:dyDescent="0.25">
      <c r="A194" t="s">
        <v>16</v>
      </c>
      <c r="B194" t="s">
        <v>237</v>
      </c>
      <c r="C194">
        <v>1.37190082644628</v>
      </c>
      <c r="D194">
        <v>1.07</v>
      </c>
      <c r="E194">
        <v>0.61</v>
      </c>
    </row>
    <row r="195" spans="1:5" x14ac:dyDescent="0.25">
      <c r="A195" t="s">
        <v>19</v>
      </c>
      <c r="B195" t="s">
        <v>252</v>
      </c>
      <c r="C195">
        <v>1.16206896551724</v>
      </c>
      <c r="D195">
        <v>0.56999999999999995</v>
      </c>
      <c r="E195">
        <v>0.81</v>
      </c>
    </row>
    <row r="196" spans="1:5" x14ac:dyDescent="0.25">
      <c r="A196" t="s">
        <v>19</v>
      </c>
      <c r="B196" t="s">
        <v>250</v>
      </c>
      <c r="C196">
        <v>1.16206896551724</v>
      </c>
      <c r="D196">
        <v>0.67</v>
      </c>
      <c r="E196">
        <v>0.93</v>
      </c>
    </row>
    <row r="197" spans="1:5" x14ac:dyDescent="0.25">
      <c r="A197" t="s">
        <v>19</v>
      </c>
      <c r="B197" t="s">
        <v>145</v>
      </c>
      <c r="C197">
        <v>1.16206896551724</v>
      </c>
      <c r="D197">
        <v>1.1100000000000001</v>
      </c>
      <c r="E197">
        <v>0.89</v>
      </c>
    </row>
    <row r="198" spans="1:5" x14ac:dyDescent="0.25">
      <c r="A198" t="s">
        <v>19</v>
      </c>
      <c r="B198" t="s">
        <v>253</v>
      </c>
      <c r="C198">
        <v>1.16206896551724</v>
      </c>
      <c r="D198">
        <v>0.9</v>
      </c>
      <c r="E198">
        <v>1.0900000000000001</v>
      </c>
    </row>
    <row r="199" spans="1:5" x14ac:dyDescent="0.25">
      <c r="A199" t="s">
        <v>19</v>
      </c>
      <c r="B199" t="s">
        <v>157</v>
      </c>
      <c r="C199">
        <v>1.16206896551724</v>
      </c>
      <c r="D199">
        <v>0.62</v>
      </c>
      <c r="E199">
        <v>1.42</v>
      </c>
    </row>
    <row r="200" spans="1:5" x14ac:dyDescent="0.25">
      <c r="A200" t="s">
        <v>19</v>
      </c>
      <c r="B200" t="s">
        <v>259</v>
      </c>
      <c r="C200">
        <v>1.16206896551724</v>
      </c>
      <c r="D200">
        <v>0.62</v>
      </c>
      <c r="E200">
        <v>0.8</v>
      </c>
    </row>
    <row r="201" spans="1:5" x14ac:dyDescent="0.25">
      <c r="A201" t="s">
        <v>19</v>
      </c>
      <c r="B201" t="s">
        <v>369</v>
      </c>
      <c r="C201">
        <v>1.16206896551724</v>
      </c>
      <c r="D201">
        <v>0.57999999999999996</v>
      </c>
      <c r="E201">
        <v>1.29</v>
      </c>
    </row>
    <row r="202" spans="1:5" x14ac:dyDescent="0.25">
      <c r="A202" t="s">
        <v>19</v>
      </c>
      <c r="B202" t="s">
        <v>144</v>
      </c>
      <c r="C202">
        <v>1.16206896551724</v>
      </c>
      <c r="D202">
        <v>0.76</v>
      </c>
      <c r="E202">
        <v>1.0900000000000001</v>
      </c>
    </row>
    <row r="203" spans="1:5" x14ac:dyDescent="0.25">
      <c r="A203" t="s">
        <v>19</v>
      </c>
      <c r="B203" t="s">
        <v>258</v>
      </c>
      <c r="C203">
        <v>1.16206896551724</v>
      </c>
      <c r="D203">
        <v>0.84</v>
      </c>
      <c r="E203">
        <v>0.84</v>
      </c>
    </row>
    <row r="204" spans="1:5" x14ac:dyDescent="0.25">
      <c r="A204" t="s">
        <v>19</v>
      </c>
      <c r="B204" t="s">
        <v>142</v>
      </c>
      <c r="C204">
        <v>1.16206896551724</v>
      </c>
      <c r="D204">
        <v>1</v>
      </c>
      <c r="E204">
        <v>0.48</v>
      </c>
    </row>
    <row r="205" spans="1:5" x14ac:dyDescent="0.25">
      <c r="A205" t="s">
        <v>19</v>
      </c>
      <c r="B205" t="s">
        <v>21</v>
      </c>
      <c r="C205">
        <v>1.16206896551724</v>
      </c>
      <c r="D205">
        <v>0.67</v>
      </c>
      <c r="E205">
        <v>0.81</v>
      </c>
    </row>
    <row r="206" spans="1:5" x14ac:dyDescent="0.25">
      <c r="A206" t="s">
        <v>19</v>
      </c>
      <c r="B206" t="s">
        <v>254</v>
      </c>
      <c r="C206">
        <v>1.16206896551724</v>
      </c>
      <c r="D206">
        <v>0.93</v>
      </c>
      <c r="E206">
        <v>0.4</v>
      </c>
    </row>
    <row r="207" spans="1:5" x14ac:dyDescent="0.25">
      <c r="A207" t="s">
        <v>19</v>
      </c>
      <c r="B207" t="s">
        <v>256</v>
      </c>
      <c r="C207">
        <v>1.16206896551724</v>
      </c>
      <c r="D207">
        <v>0.98</v>
      </c>
      <c r="E207">
        <v>0.84</v>
      </c>
    </row>
    <row r="208" spans="1:5" x14ac:dyDescent="0.25">
      <c r="A208" t="s">
        <v>19</v>
      </c>
      <c r="B208" t="s">
        <v>260</v>
      </c>
      <c r="C208">
        <v>1.16206896551724</v>
      </c>
      <c r="D208">
        <v>0.71</v>
      </c>
      <c r="E208">
        <v>0.9</v>
      </c>
    </row>
    <row r="209" spans="1:5" x14ac:dyDescent="0.25">
      <c r="A209" t="s">
        <v>19</v>
      </c>
      <c r="B209" t="s">
        <v>251</v>
      </c>
      <c r="C209">
        <v>1.16206896551724</v>
      </c>
      <c r="D209">
        <v>1.1399999999999999</v>
      </c>
      <c r="E209">
        <v>0.86</v>
      </c>
    </row>
    <row r="210" spans="1:5" x14ac:dyDescent="0.25">
      <c r="A210" t="s">
        <v>19</v>
      </c>
      <c r="B210" t="s">
        <v>149</v>
      </c>
      <c r="C210">
        <v>1.16206896551724</v>
      </c>
      <c r="D210">
        <v>0.62</v>
      </c>
      <c r="E210">
        <v>1.24</v>
      </c>
    </row>
    <row r="211" spans="1:5" x14ac:dyDescent="0.25">
      <c r="A211" t="s">
        <v>19</v>
      </c>
      <c r="B211" t="s">
        <v>261</v>
      </c>
      <c r="C211">
        <v>1.16206896551724</v>
      </c>
      <c r="D211">
        <v>0.49</v>
      </c>
      <c r="E211">
        <v>1.2</v>
      </c>
    </row>
    <row r="212" spans="1:5" x14ac:dyDescent="0.25">
      <c r="A212" t="s">
        <v>19</v>
      </c>
      <c r="B212" t="s">
        <v>20</v>
      </c>
      <c r="C212">
        <v>1.16206896551724</v>
      </c>
      <c r="D212">
        <v>0.9</v>
      </c>
      <c r="E212">
        <v>1.05</v>
      </c>
    </row>
    <row r="213" spans="1:5" x14ac:dyDescent="0.25">
      <c r="A213" t="s">
        <v>19</v>
      </c>
      <c r="B213" t="s">
        <v>257</v>
      </c>
      <c r="C213">
        <v>1.16206896551724</v>
      </c>
      <c r="D213">
        <v>0.52</v>
      </c>
      <c r="E213">
        <v>1.1399999999999999</v>
      </c>
    </row>
    <row r="214" spans="1:5" x14ac:dyDescent="0.25">
      <c r="A214" t="s">
        <v>19</v>
      </c>
      <c r="B214" t="s">
        <v>255</v>
      </c>
      <c r="C214">
        <v>1.16206896551724</v>
      </c>
      <c r="D214">
        <v>0.86</v>
      </c>
      <c r="E214">
        <v>1.95</v>
      </c>
    </row>
    <row r="215" spans="1:5" x14ac:dyDescent="0.25">
      <c r="A215" t="s">
        <v>146</v>
      </c>
      <c r="B215" t="s">
        <v>143</v>
      </c>
      <c r="C215">
        <v>0.956666666666667</v>
      </c>
      <c r="D215">
        <v>0.89</v>
      </c>
      <c r="E215">
        <v>1.04</v>
      </c>
    </row>
    <row r="216" spans="1:5" x14ac:dyDescent="0.25">
      <c r="A216" t="s">
        <v>146</v>
      </c>
      <c r="B216" t="s">
        <v>155</v>
      </c>
      <c r="C216">
        <v>0.956666666666667</v>
      </c>
      <c r="D216">
        <v>1.04</v>
      </c>
      <c r="E216">
        <v>0.84</v>
      </c>
    </row>
    <row r="217" spans="1:5" x14ac:dyDescent="0.25">
      <c r="A217" t="s">
        <v>146</v>
      </c>
      <c r="B217" t="s">
        <v>161</v>
      </c>
      <c r="C217">
        <v>0.956666666666667</v>
      </c>
      <c r="D217">
        <v>0.64</v>
      </c>
      <c r="E217">
        <v>1.03</v>
      </c>
    </row>
    <row r="218" spans="1:5" x14ac:dyDescent="0.25">
      <c r="A218" t="s">
        <v>146</v>
      </c>
      <c r="B218" t="s">
        <v>757</v>
      </c>
      <c r="C218">
        <v>0.956666666666667</v>
      </c>
      <c r="D218">
        <v>0.59</v>
      </c>
      <c r="E218">
        <v>1.17</v>
      </c>
    </row>
    <row r="219" spans="1:5" x14ac:dyDescent="0.25">
      <c r="A219" t="s">
        <v>146</v>
      </c>
      <c r="B219" t="s">
        <v>164</v>
      </c>
      <c r="C219">
        <v>0.956666666666667</v>
      </c>
      <c r="D219">
        <v>0.99</v>
      </c>
      <c r="E219">
        <v>0.89</v>
      </c>
    </row>
    <row r="220" spans="1:5" x14ac:dyDescent="0.25">
      <c r="A220" t="s">
        <v>146</v>
      </c>
      <c r="B220" t="s">
        <v>159</v>
      </c>
      <c r="C220">
        <v>0.956666666666667</v>
      </c>
      <c r="D220">
        <v>0.56999999999999995</v>
      </c>
      <c r="E220">
        <v>0.99</v>
      </c>
    </row>
    <row r="221" spans="1:5" x14ac:dyDescent="0.25">
      <c r="A221" t="s">
        <v>146</v>
      </c>
      <c r="B221" t="s">
        <v>160</v>
      </c>
      <c r="C221">
        <v>0.956666666666667</v>
      </c>
      <c r="D221">
        <v>0.59</v>
      </c>
      <c r="E221">
        <v>1.57</v>
      </c>
    </row>
    <row r="222" spans="1:5" x14ac:dyDescent="0.25">
      <c r="A222" t="s">
        <v>146</v>
      </c>
      <c r="B222" t="s">
        <v>151</v>
      </c>
      <c r="C222">
        <v>0.956666666666667</v>
      </c>
      <c r="D222">
        <v>0.63</v>
      </c>
      <c r="E222">
        <v>0.52</v>
      </c>
    </row>
    <row r="223" spans="1:5" x14ac:dyDescent="0.25">
      <c r="A223" t="s">
        <v>146</v>
      </c>
      <c r="B223" t="s">
        <v>156</v>
      </c>
      <c r="C223">
        <v>0.956666666666667</v>
      </c>
      <c r="D223">
        <v>0.68</v>
      </c>
      <c r="E223">
        <v>1.04</v>
      </c>
    </row>
    <row r="224" spans="1:5" x14ac:dyDescent="0.25">
      <c r="A224" t="s">
        <v>146</v>
      </c>
      <c r="B224" t="s">
        <v>150</v>
      </c>
      <c r="C224">
        <v>0.956666666666667</v>
      </c>
      <c r="D224">
        <v>0.99</v>
      </c>
      <c r="E224">
        <v>0.94</v>
      </c>
    </row>
    <row r="225" spans="1:5" x14ac:dyDescent="0.25">
      <c r="A225" t="s">
        <v>146</v>
      </c>
      <c r="B225" t="s">
        <v>346</v>
      </c>
      <c r="C225">
        <v>0.956666666666667</v>
      </c>
      <c r="D225">
        <v>0.78</v>
      </c>
      <c r="E225">
        <v>1.04</v>
      </c>
    </row>
    <row r="226" spans="1:5" x14ac:dyDescent="0.25">
      <c r="A226" t="s">
        <v>146</v>
      </c>
      <c r="B226" t="s">
        <v>153</v>
      </c>
      <c r="C226">
        <v>0.956666666666667</v>
      </c>
      <c r="D226">
        <v>0.67</v>
      </c>
      <c r="E226">
        <v>1.17</v>
      </c>
    </row>
    <row r="227" spans="1:5" x14ac:dyDescent="0.25">
      <c r="A227" t="s">
        <v>146</v>
      </c>
      <c r="B227" t="s">
        <v>163</v>
      </c>
      <c r="C227">
        <v>0.956666666666667</v>
      </c>
      <c r="D227">
        <v>0.63</v>
      </c>
      <c r="E227">
        <v>0.68</v>
      </c>
    </row>
    <row r="228" spans="1:5" x14ac:dyDescent="0.25">
      <c r="A228" t="s">
        <v>146</v>
      </c>
      <c r="B228" t="s">
        <v>147</v>
      </c>
      <c r="C228">
        <v>0.956666666666667</v>
      </c>
      <c r="D228">
        <v>1.31</v>
      </c>
      <c r="E228">
        <v>0.73</v>
      </c>
    </row>
    <row r="229" spans="1:5" x14ac:dyDescent="0.25">
      <c r="A229" t="s">
        <v>146</v>
      </c>
      <c r="B229" t="s">
        <v>152</v>
      </c>
      <c r="C229">
        <v>0.956666666666667</v>
      </c>
      <c r="D229">
        <v>0.94</v>
      </c>
      <c r="E229">
        <v>0.99</v>
      </c>
    </row>
    <row r="230" spans="1:5" x14ac:dyDescent="0.25">
      <c r="A230" t="s">
        <v>146</v>
      </c>
      <c r="B230" t="s">
        <v>158</v>
      </c>
      <c r="C230">
        <v>0.956666666666667</v>
      </c>
      <c r="D230">
        <v>0.56000000000000005</v>
      </c>
      <c r="E230">
        <v>1.23</v>
      </c>
    </row>
    <row r="231" spans="1:5" x14ac:dyDescent="0.25">
      <c r="A231" t="s">
        <v>146</v>
      </c>
      <c r="B231" t="s">
        <v>162</v>
      </c>
      <c r="C231">
        <v>0.956666666666667</v>
      </c>
      <c r="D231">
        <v>0.52</v>
      </c>
      <c r="E231">
        <v>1.1000000000000001</v>
      </c>
    </row>
    <row r="232" spans="1:5" x14ac:dyDescent="0.25">
      <c r="A232" t="s">
        <v>146</v>
      </c>
      <c r="B232" t="s">
        <v>154</v>
      </c>
      <c r="C232">
        <v>0.956666666666667</v>
      </c>
      <c r="D232">
        <v>0.84</v>
      </c>
      <c r="E232">
        <v>0.84</v>
      </c>
    </row>
    <row r="233" spans="1:5" x14ac:dyDescent="0.25">
      <c r="A233" t="s">
        <v>146</v>
      </c>
      <c r="B233" t="s">
        <v>148</v>
      </c>
      <c r="C233">
        <v>0.956666666666667</v>
      </c>
      <c r="D233">
        <v>0.37</v>
      </c>
      <c r="E233">
        <v>1.04</v>
      </c>
    </row>
    <row r="234" spans="1:5" x14ac:dyDescent="0.25">
      <c r="A234" t="s">
        <v>146</v>
      </c>
      <c r="B234" t="s">
        <v>756</v>
      </c>
      <c r="C234">
        <v>0.956666666666667</v>
      </c>
      <c r="D234">
        <v>0.78</v>
      </c>
      <c r="E234">
        <v>1.1000000000000001</v>
      </c>
    </row>
    <row r="235" spans="1:5" x14ac:dyDescent="0.25">
      <c r="A235" t="s">
        <v>22</v>
      </c>
      <c r="B235" t="s">
        <v>279</v>
      </c>
      <c r="C235">
        <v>1.3491525423728801</v>
      </c>
      <c r="D235">
        <v>0.56999999999999995</v>
      </c>
      <c r="E235">
        <v>1.23</v>
      </c>
    </row>
    <row r="236" spans="1:5" x14ac:dyDescent="0.25">
      <c r="A236" t="s">
        <v>22</v>
      </c>
      <c r="B236" t="s">
        <v>276</v>
      </c>
      <c r="C236">
        <v>1.3491525423728801</v>
      </c>
      <c r="D236">
        <v>1.4</v>
      </c>
      <c r="E236">
        <v>1.1399999999999999</v>
      </c>
    </row>
    <row r="237" spans="1:5" x14ac:dyDescent="0.25">
      <c r="A237" t="s">
        <v>22</v>
      </c>
      <c r="B237" t="s">
        <v>23</v>
      </c>
      <c r="C237">
        <v>1.3491525423728801</v>
      </c>
      <c r="D237">
        <v>1.03</v>
      </c>
      <c r="E237">
        <v>1.1100000000000001</v>
      </c>
    </row>
    <row r="238" spans="1:5" x14ac:dyDescent="0.25">
      <c r="A238" t="s">
        <v>22</v>
      </c>
      <c r="B238" t="s">
        <v>278</v>
      </c>
      <c r="C238">
        <v>1.3491525423728801</v>
      </c>
      <c r="D238">
        <v>1.19</v>
      </c>
      <c r="E238">
        <v>0.56999999999999995</v>
      </c>
    </row>
    <row r="239" spans="1:5" x14ac:dyDescent="0.25">
      <c r="A239" t="s">
        <v>22</v>
      </c>
      <c r="B239" t="s">
        <v>284</v>
      </c>
      <c r="C239">
        <v>1.3491525423728801</v>
      </c>
      <c r="D239">
        <v>0.47</v>
      </c>
      <c r="E239">
        <v>1.6</v>
      </c>
    </row>
    <row r="240" spans="1:5" x14ac:dyDescent="0.25">
      <c r="A240" t="s">
        <v>22</v>
      </c>
      <c r="B240" t="s">
        <v>281</v>
      </c>
      <c r="C240">
        <v>1.3491525423728801</v>
      </c>
      <c r="D240">
        <v>1.19</v>
      </c>
      <c r="E240">
        <v>0.75</v>
      </c>
    </row>
    <row r="241" spans="1:5" x14ac:dyDescent="0.25">
      <c r="A241" t="s">
        <v>22</v>
      </c>
      <c r="B241" t="s">
        <v>182</v>
      </c>
      <c r="C241">
        <v>1.3491525423728801</v>
      </c>
      <c r="D241">
        <v>0.47</v>
      </c>
      <c r="E241">
        <v>1.1299999999999999</v>
      </c>
    </row>
    <row r="242" spans="1:5" x14ac:dyDescent="0.25">
      <c r="A242" t="s">
        <v>22</v>
      </c>
      <c r="B242" t="s">
        <v>273</v>
      </c>
      <c r="C242">
        <v>1.3491525423728801</v>
      </c>
      <c r="D242">
        <v>0.7</v>
      </c>
      <c r="E242">
        <v>0.97</v>
      </c>
    </row>
    <row r="243" spans="1:5" x14ac:dyDescent="0.25">
      <c r="A243" t="s">
        <v>22</v>
      </c>
      <c r="B243" t="s">
        <v>172</v>
      </c>
      <c r="C243">
        <v>1.3491525423728801</v>
      </c>
      <c r="D243">
        <v>0.66</v>
      </c>
      <c r="E243">
        <v>1.52</v>
      </c>
    </row>
    <row r="244" spans="1:5" x14ac:dyDescent="0.25">
      <c r="A244" t="s">
        <v>22</v>
      </c>
      <c r="B244" t="s">
        <v>308</v>
      </c>
      <c r="C244">
        <v>1.3491525423728801</v>
      </c>
      <c r="D244">
        <v>1.45</v>
      </c>
      <c r="E244">
        <v>0.75</v>
      </c>
    </row>
    <row r="245" spans="1:5" x14ac:dyDescent="0.25">
      <c r="A245" t="s">
        <v>22</v>
      </c>
      <c r="B245" t="s">
        <v>280</v>
      </c>
      <c r="C245">
        <v>1.3491525423728801</v>
      </c>
      <c r="D245">
        <v>1.22</v>
      </c>
      <c r="E245">
        <v>0.52</v>
      </c>
    </row>
    <row r="246" spans="1:5" x14ac:dyDescent="0.25">
      <c r="A246" t="s">
        <v>22</v>
      </c>
      <c r="B246" t="s">
        <v>169</v>
      </c>
      <c r="C246">
        <v>1.3491525423728801</v>
      </c>
      <c r="D246">
        <v>0.66</v>
      </c>
      <c r="E246">
        <v>1.22</v>
      </c>
    </row>
    <row r="247" spans="1:5" x14ac:dyDescent="0.25">
      <c r="A247" t="s">
        <v>22</v>
      </c>
      <c r="B247" t="s">
        <v>171</v>
      </c>
      <c r="C247">
        <v>1.3491525423728801</v>
      </c>
      <c r="D247">
        <v>0.33</v>
      </c>
      <c r="E247">
        <v>0.66</v>
      </c>
    </row>
    <row r="248" spans="1:5" x14ac:dyDescent="0.25">
      <c r="A248" t="s">
        <v>22</v>
      </c>
      <c r="B248" t="s">
        <v>283</v>
      </c>
      <c r="C248">
        <v>1.3491525423728801</v>
      </c>
      <c r="D248">
        <v>0.79</v>
      </c>
      <c r="E248">
        <v>0.75</v>
      </c>
    </row>
    <row r="249" spans="1:5" x14ac:dyDescent="0.25">
      <c r="A249" t="s">
        <v>22</v>
      </c>
      <c r="B249" t="s">
        <v>272</v>
      </c>
      <c r="C249">
        <v>1.3491525423728801</v>
      </c>
      <c r="D249">
        <v>1.23</v>
      </c>
      <c r="E249">
        <v>0.48</v>
      </c>
    </row>
    <row r="250" spans="1:5" x14ac:dyDescent="0.25">
      <c r="A250" t="s">
        <v>22</v>
      </c>
      <c r="B250" t="s">
        <v>173</v>
      </c>
      <c r="C250">
        <v>1.3491525423728801</v>
      </c>
      <c r="D250">
        <v>0.7</v>
      </c>
      <c r="E250">
        <v>1.01</v>
      </c>
    </row>
    <row r="251" spans="1:5" x14ac:dyDescent="0.25">
      <c r="A251" t="s">
        <v>22</v>
      </c>
      <c r="B251" t="s">
        <v>307</v>
      </c>
      <c r="C251">
        <v>1.3491525423728801</v>
      </c>
      <c r="D251">
        <v>0.53</v>
      </c>
      <c r="E251">
        <v>1.23</v>
      </c>
    </row>
    <row r="252" spans="1:5" x14ac:dyDescent="0.25">
      <c r="A252" t="s">
        <v>22</v>
      </c>
      <c r="B252" t="s">
        <v>24</v>
      </c>
      <c r="C252">
        <v>1.3491525423728801</v>
      </c>
      <c r="D252">
        <v>1.27</v>
      </c>
      <c r="E252">
        <v>0.99</v>
      </c>
    </row>
    <row r="253" spans="1:5" x14ac:dyDescent="0.25">
      <c r="A253" t="s">
        <v>22</v>
      </c>
      <c r="B253" t="s">
        <v>174</v>
      </c>
      <c r="C253">
        <v>1.3491525423728801</v>
      </c>
      <c r="D253">
        <v>0.8</v>
      </c>
      <c r="E253">
        <v>1.18</v>
      </c>
    </row>
    <row r="254" spans="1:5" x14ac:dyDescent="0.25">
      <c r="A254" t="s">
        <v>22</v>
      </c>
      <c r="B254" t="s">
        <v>170</v>
      </c>
      <c r="C254">
        <v>1.3491525423728801</v>
      </c>
      <c r="D254">
        <v>1.05</v>
      </c>
      <c r="E254">
        <v>1.19</v>
      </c>
    </row>
    <row r="255" spans="1:5" x14ac:dyDescent="0.25">
      <c r="A255" t="s">
        <v>25</v>
      </c>
      <c r="B255" t="s">
        <v>277</v>
      </c>
      <c r="C255">
        <v>1.09708737864078</v>
      </c>
      <c r="D255">
        <v>0.89</v>
      </c>
      <c r="E255">
        <v>0.94</v>
      </c>
    </row>
    <row r="256" spans="1:5" x14ac:dyDescent="0.25">
      <c r="A256" t="s">
        <v>25</v>
      </c>
      <c r="B256" t="s">
        <v>759</v>
      </c>
      <c r="C256">
        <v>1.09708737864078</v>
      </c>
      <c r="D256">
        <v>0.89</v>
      </c>
      <c r="E256">
        <v>0.64</v>
      </c>
    </row>
    <row r="257" spans="1:5" x14ac:dyDescent="0.25">
      <c r="A257" t="s">
        <v>25</v>
      </c>
      <c r="B257" t="s">
        <v>26</v>
      </c>
      <c r="C257">
        <v>1.09708737864078</v>
      </c>
      <c r="D257">
        <v>0.64</v>
      </c>
      <c r="E257">
        <v>1.48</v>
      </c>
    </row>
    <row r="258" spans="1:5" x14ac:dyDescent="0.25">
      <c r="A258" t="s">
        <v>25</v>
      </c>
      <c r="B258" t="s">
        <v>177</v>
      </c>
      <c r="C258">
        <v>1.09708737864078</v>
      </c>
      <c r="D258">
        <v>0.99</v>
      </c>
      <c r="E258">
        <v>0.84</v>
      </c>
    </row>
    <row r="259" spans="1:5" x14ac:dyDescent="0.25">
      <c r="A259" t="s">
        <v>25</v>
      </c>
      <c r="B259" t="s">
        <v>180</v>
      </c>
      <c r="C259">
        <v>1.09708737864078</v>
      </c>
      <c r="D259">
        <v>1.1100000000000001</v>
      </c>
      <c r="E259">
        <v>0.6</v>
      </c>
    </row>
    <row r="260" spans="1:5" x14ac:dyDescent="0.25">
      <c r="A260" t="s">
        <v>25</v>
      </c>
      <c r="B260" t="s">
        <v>178</v>
      </c>
      <c r="C260">
        <v>1.09708737864078</v>
      </c>
      <c r="D260">
        <v>0.51</v>
      </c>
      <c r="E260">
        <v>1.39</v>
      </c>
    </row>
    <row r="261" spans="1:5" x14ac:dyDescent="0.25">
      <c r="A261" t="s">
        <v>25</v>
      </c>
      <c r="B261" t="s">
        <v>760</v>
      </c>
      <c r="C261">
        <v>1.09708737864078</v>
      </c>
      <c r="D261">
        <v>0.74</v>
      </c>
      <c r="E261">
        <v>1.43</v>
      </c>
    </row>
    <row r="262" spans="1:5" x14ac:dyDescent="0.25">
      <c r="A262" t="s">
        <v>25</v>
      </c>
      <c r="B262" t="s">
        <v>184</v>
      </c>
      <c r="C262">
        <v>1.09708737864078</v>
      </c>
      <c r="D262">
        <v>0.79</v>
      </c>
      <c r="E262">
        <v>0.6</v>
      </c>
    </row>
    <row r="263" spans="1:5" x14ac:dyDescent="0.25">
      <c r="A263" t="s">
        <v>25</v>
      </c>
      <c r="B263" t="s">
        <v>761</v>
      </c>
      <c r="C263">
        <v>1.09708737864078</v>
      </c>
      <c r="D263">
        <v>0.97</v>
      </c>
      <c r="E263">
        <v>1.1599999999999999</v>
      </c>
    </row>
    <row r="264" spans="1:5" x14ac:dyDescent="0.25">
      <c r="A264" t="s">
        <v>25</v>
      </c>
      <c r="B264" t="s">
        <v>309</v>
      </c>
      <c r="C264">
        <v>1.09708737864078</v>
      </c>
      <c r="D264">
        <v>0.54</v>
      </c>
      <c r="E264">
        <v>1.03</v>
      </c>
    </row>
    <row r="265" spans="1:5" x14ac:dyDescent="0.25">
      <c r="A265" t="s">
        <v>25</v>
      </c>
      <c r="B265" t="s">
        <v>27</v>
      </c>
      <c r="C265">
        <v>1.09708737864078</v>
      </c>
      <c r="D265">
        <v>0.99</v>
      </c>
      <c r="E265">
        <v>0.94</v>
      </c>
    </row>
    <row r="266" spans="1:5" x14ac:dyDescent="0.25">
      <c r="A266" t="s">
        <v>25</v>
      </c>
      <c r="B266" t="s">
        <v>176</v>
      </c>
      <c r="C266">
        <v>1.09708737864078</v>
      </c>
      <c r="D266">
        <v>1.2</v>
      </c>
      <c r="E266">
        <v>1.02</v>
      </c>
    </row>
    <row r="267" spans="1:5" x14ac:dyDescent="0.25">
      <c r="A267" t="s">
        <v>25</v>
      </c>
      <c r="B267" t="s">
        <v>274</v>
      </c>
      <c r="C267">
        <v>1.09708737864078</v>
      </c>
      <c r="D267">
        <v>0.6</v>
      </c>
      <c r="E267">
        <v>1.43</v>
      </c>
    </row>
    <row r="268" spans="1:5" x14ac:dyDescent="0.25">
      <c r="A268" t="s">
        <v>25</v>
      </c>
      <c r="B268" t="s">
        <v>282</v>
      </c>
      <c r="C268">
        <v>1.09708737864078</v>
      </c>
      <c r="D268">
        <v>0.97</v>
      </c>
      <c r="E268">
        <v>0.69</v>
      </c>
    </row>
    <row r="269" spans="1:5" x14ac:dyDescent="0.25">
      <c r="A269" t="s">
        <v>25</v>
      </c>
      <c r="B269" t="s">
        <v>275</v>
      </c>
      <c r="C269">
        <v>1.09708737864078</v>
      </c>
      <c r="D269">
        <v>0.84</v>
      </c>
      <c r="E269">
        <v>0.69</v>
      </c>
    </row>
    <row r="270" spans="1:5" x14ac:dyDescent="0.25">
      <c r="A270" t="s">
        <v>25</v>
      </c>
      <c r="B270" t="s">
        <v>758</v>
      </c>
      <c r="C270">
        <v>1.09708737864078</v>
      </c>
      <c r="D270">
        <v>1.03</v>
      </c>
      <c r="E270">
        <v>1.33</v>
      </c>
    </row>
    <row r="271" spans="1:5" x14ac:dyDescent="0.25">
      <c r="A271" t="s">
        <v>25</v>
      </c>
      <c r="B271" t="s">
        <v>181</v>
      </c>
      <c r="C271">
        <v>1.09708737864078</v>
      </c>
      <c r="D271">
        <v>0.44</v>
      </c>
      <c r="E271">
        <v>1.48</v>
      </c>
    </row>
    <row r="272" spans="1:5" x14ac:dyDescent="0.25">
      <c r="A272" t="s">
        <v>25</v>
      </c>
      <c r="B272" t="s">
        <v>179</v>
      </c>
      <c r="C272">
        <v>1.09708737864078</v>
      </c>
      <c r="D272">
        <v>0.89</v>
      </c>
      <c r="E272">
        <v>0.64</v>
      </c>
    </row>
    <row r="273" spans="1:5" x14ac:dyDescent="0.25">
      <c r="A273" t="s">
        <v>25</v>
      </c>
      <c r="B273" t="s">
        <v>183</v>
      </c>
      <c r="C273">
        <v>1.09708737864078</v>
      </c>
      <c r="D273">
        <v>0.54</v>
      </c>
      <c r="E273">
        <v>0.94</v>
      </c>
    </row>
    <row r="274" spans="1:5" x14ac:dyDescent="0.25">
      <c r="A274" t="s">
        <v>25</v>
      </c>
      <c r="B274" t="s">
        <v>175</v>
      </c>
      <c r="C274">
        <v>1.09708737864078</v>
      </c>
      <c r="D274">
        <v>0.65</v>
      </c>
      <c r="E274">
        <v>0.74</v>
      </c>
    </row>
    <row r="275" spans="1:5" x14ac:dyDescent="0.25">
      <c r="A275" t="s">
        <v>28</v>
      </c>
      <c r="B275" t="s">
        <v>764</v>
      </c>
      <c r="C275">
        <v>1.2674897119341599</v>
      </c>
      <c r="D275">
        <v>0.9</v>
      </c>
      <c r="E275">
        <v>1.52</v>
      </c>
    </row>
    <row r="276" spans="1:5" x14ac:dyDescent="0.25">
      <c r="A276" t="s">
        <v>28</v>
      </c>
      <c r="B276" t="s">
        <v>763</v>
      </c>
      <c r="C276">
        <v>1.2674897119341599</v>
      </c>
      <c r="D276">
        <v>0.73</v>
      </c>
      <c r="E276">
        <v>0.78</v>
      </c>
    </row>
    <row r="277" spans="1:5" x14ac:dyDescent="0.25">
      <c r="A277" t="s">
        <v>28</v>
      </c>
      <c r="B277" t="s">
        <v>31</v>
      </c>
      <c r="C277">
        <v>1.2674897119341599</v>
      </c>
      <c r="D277">
        <v>1.96</v>
      </c>
      <c r="E277">
        <v>0.62</v>
      </c>
    </row>
    <row r="278" spans="1:5" x14ac:dyDescent="0.25">
      <c r="A278" t="s">
        <v>28</v>
      </c>
      <c r="B278" t="s">
        <v>195</v>
      </c>
      <c r="C278">
        <v>1.2674897119341599</v>
      </c>
      <c r="D278">
        <v>1.18</v>
      </c>
      <c r="E278">
        <v>0.84</v>
      </c>
    </row>
    <row r="279" spans="1:5" x14ac:dyDescent="0.25">
      <c r="A279" t="s">
        <v>28</v>
      </c>
      <c r="B279" t="s">
        <v>310</v>
      </c>
      <c r="C279">
        <v>1.2674897119341599</v>
      </c>
      <c r="D279">
        <v>0.84</v>
      </c>
      <c r="E279">
        <v>0.73</v>
      </c>
    </row>
    <row r="280" spans="1:5" x14ac:dyDescent="0.25">
      <c r="A280" t="s">
        <v>28</v>
      </c>
      <c r="B280" t="s">
        <v>293</v>
      </c>
      <c r="C280">
        <v>1.2674897119341599</v>
      </c>
      <c r="D280">
        <v>0.67</v>
      </c>
      <c r="E280">
        <v>1.23</v>
      </c>
    </row>
    <row r="281" spans="1:5" x14ac:dyDescent="0.25">
      <c r="A281" t="s">
        <v>28</v>
      </c>
      <c r="B281" t="s">
        <v>311</v>
      </c>
      <c r="C281">
        <v>1.2674897119341599</v>
      </c>
      <c r="D281">
        <v>0.26</v>
      </c>
      <c r="E281">
        <v>1.04</v>
      </c>
    </row>
    <row r="282" spans="1:5" x14ac:dyDescent="0.25">
      <c r="A282" t="s">
        <v>28</v>
      </c>
      <c r="B282" t="s">
        <v>294</v>
      </c>
      <c r="C282">
        <v>1.2674897119341599</v>
      </c>
      <c r="D282">
        <v>1.04</v>
      </c>
      <c r="E282">
        <v>1.41</v>
      </c>
    </row>
    <row r="283" spans="1:5" x14ac:dyDescent="0.25">
      <c r="A283" t="s">
        <v>28</v>
      </c>
      <c r="B283" t="s">
        <v>198</v>
      </c>
      <c r="C283">
        <v>1.2674897119341599</v>
      </c>
      <c r="D283">
        <v>0.73</v>
      </c>
      <c r="E283">
        <v>1.35</v>
      </c>
    </row>
    <row r="284" spans="1:5" x14ac:dyDescent="0.25">
      <c r="A284" t="s">
        <v>28</v>
      </c>
      <c r="B284" t="s">
        <v>196</v>
      </c>
      <c r="C284">
        <v>1.2674897119341599</v>
      </c>
      <c r="D284">
        <v>0.68</v>
      </c>
      <c r="E284">
        <v>0.99</v>
      </c>
    </row>
    <row r="285" spans="1:5" x14ac:dyDescent="0.25">
      <c r="A285" t="s">
        <v>28</v>
      </c>
      <c r="B285" t="s">
        <v>197</v>
      </c>
      <c r="C285">
        <v>1.2674897119341599</v>
      </c>
      <c r="D285">
        <v>0.73</v>
      </c>
      <c r="E285">
        <v>1.52</v>
      </c>
    </row>
    <row r="286" spans="1:5" x14ac:dyDescent="0.25">
      <c r="A286" t="s">
        <v>28</v>
      </c>
      <c r="B286" t="s">
        <v>762</v>
      </c>
      <c r="C286">
        <v>1.2674897119341599</v>
      </c>
      <c r="D286">
        <v>0.73</v>
      </c>
      <c r="E286">
        <v>1.0900000000000001</v>
      </c>
    </row>
    <row r="287" spans="1:5" x14ac:dyDescent="0.25">
      <c r="A287" t="s">
        <v>28</v>
      </c>
      <c r="B287" t="s">
        <v>29</v>
      </c>
      <c r="C287">
        <v>1.2674897119341599</v>
      </c>
      <c r="D287">
        <v>1.56</v>
      </c>
      <c r="E287">
        <v>0.63</v>
      </c>
    </row>
    <row r="288" spans="1:5" x14ac:dyDescent="0.25">
      <c r="A288" t="s">
        <v>28</v>
      </c>
      <c r="B288" t="s">
        <v>295</v>
      </c>
      <c r="C288">
        <v>1.2674897119341599</v>
      </c>
      <c r="D288">
        <v>1.01</v>
      </c>
      <c r="E288">
        <v>0.56000000000000005</v>
      </c>
    </row>
    <row r="289" spans="1:5" x14ac:dyDescent="0.25">
      <c r="A289" t="s">
        <v>28</v>
      </c>
      <c r="B289" t="s">
        <v>30</v>
      </c>
      <c r="C289">
        <v>1.2674897119341599</v>
      </c>
      <c r="D289">
        <v>1.77</v>
      </c>
      <c r="E289">
        <v>0.52</v>
      </c>
    </row>
    <row r="290" spans="1:5" x14ac:dyDescent="0.25">
      <c r="A290" t="s">
        <v>28</v>
      </c>
      <c r="B290" t="s">
        <v>292</v>
      </c>
      <c r="C290">
        <v>1.2674897119341599</v>
      </c>
      <c r="D290">
        <v>0.47</v>
      </c>
      <c r="E290">
        <v>1.3</v>
      </c>
    </row>
    <row r="291" spans="1:5" x14ac:dyDescent="0.25">
      <c r="A291" t="s">
        <v>28</v>
      </c>
      <c r="B291" t="s">
        <v>194</v>
      </c>
      <c r="C291">
        <v>1.2674897119341599</v>
      </c>
      <c r="D291">
        <v>0.51</v>
      </c>
      <c r="E291">
        <v>0.73</v>
      </c>
    </row>
    <row r="292" spans="1:5" x14ac:dyDescent="0.25">
      <c r="A292" t="s">
        <v>28</v>
      </c>
      <c r="B292" t="s">
        <v>296</v>
      </c>
      <c r="C292">
        <v>1.2674897119341599</v>
      </c>
      <c r="D292">
        <v>0.89</v>
      </c>
      <c r="E292">
        <v>1.1499999999999999</v>
      </c>
    </row>
    <row r="293" spans="1:5" x14ac:dyDescent="0.25">
      <c r="A293" t="s">
        <v>185</v>
      </c>
      <c r="B293" t="s">
        <v>289</v>
      </c>
      <c r="C293">
        <v>1.2946058091286301</v>
      </c>
      <c r="D293">
        <v>0.49</v>
      </c>
      <c r="E293">
        <v>0.74</v>
      </c>
    </row>
    <row r="294" spans="1:5" x14ac:dyDescent="0.25">
      <c r="A294" t="s">
        <v>185</v>
      </c>
      <c r="B294" t="s">
        <v>193</v>
      </c>
      <c r="C294">
        <v>1.2946058091286301</v>
      </c>
      <c r="D294">
        <v>1.1000000000000001</v>
      </c>
      <c r="E294">
        <v>0.87</v>
      </c>
    </row>
    <row r="295" spans="1:5" x14ac:dyDescent="0.25">
      <c r="A295" t="s">
        <v>185</v>
      </c>
      <c r="B295" t="s">
        <v>188</v>
      </c>
      <c r="C295">
        <v>1.2946058091286301</v>
      </c>
      <c r="D295">
        <v>1.38</v>
      </c>
      <c r="E295">
        <v>0.64</v>
      </c>
    </row>
    <row r="296" spans="1:5" x14ac:dyDescent="0.25">
      <c r="A296" t="s">
        <v>185</v>
      </c>
      <c r="B296" t="s">
        <v>288</v>
      </c>
      <c r="C296">
        <v>1.2946058091286301</v>
      </c>
      <c r="D296">
        <v>1</v>
      </c>
      <c r="E296">
        <v>1</v>
      </c>
    </row>
    <row r="297" spans="1:5" x14ac:dyDescent="0.25">
      <c r="A297" t="s">
        <v>185</v>
      </c>
      <c r="B297" t="s">
        <v>767</v>
      </c>
      <c r="C297">
        <v>1.2946058091286301</v>
      </c>
      <c r="D297">
        <v>0.96</v>
      </c>
      <c r="E297">
        <v>1.1399999999999999</v>
      </c>
    </row>
    <row r="298" spans="1:5" x14ac:dyDescent="0.25">
      <c r="A298" t="s">
        <v>185</v>
      </c>
      <c r="B298" t="s">
        <v>287</v>
      </c>
      <c r="C298">
        <v>1.2946058091286301</v>
      </c>
      <c r="D298">
        <v>0.96</v>
      </c>
      <c r="E298">
        <v>1.1399999999999999</v>
      </c>
    </row>
    <row r="299" spans="1:5" x14ac:dyDescent="0.25">
      <c r="A299" t="s">
        <v>185</v>
      </c>
      <c r="B299" t="s">
        <v>187</v>
      </c>
      <c r="C299">
        <v>1.2946058091286301</v>
      </c>
      <c r="D299">
        <v>0.41</v>
      </c>
      <c r="E299">
        <v>1.05</v>
      </c>
    </row>
    <row r="300" spans="1:5" x14ac:dyDescent="0.25">
      <c r="A300" t="s">
        <v>185</v>
      </c>
      <c r="B300" t="s">
        <v>186</v>
      </c>
      <c r="C300">
        <v>1.2946058091286301</v>
      </c>
      <c r="D300">
        <v>0.84</v>
      </c>
      <c r="E300">
        <v>0.79</v>
      </c>
    </row>
    <row r="301" spans="1:5" x14ac:dyDescent="0.25">
      <c r="A301" t="s">
        <v>185</v>
      </c>
      <c r="B301" t="s">
        <v>291</v>
      </c>
      <c r="C301">
        <v>1.2946058091286301</v>
      </c>
      <c r="D301">
        <v>1.32</v>
      </c>
      <c r="E301">
        <v>0.68</v>
      </c>
    </row>
    <row r="302" spans="1:5" x14ac:dyDescent="0.25">
      <c r="A302" t="s">
        <v>185</v>
      </c>
      <c r="B302" t="s">
        <v>191</v>
      </c>
      <c r="C302">
        <v>1.2946058091286301</v>
      </c>
      <c r="D302">
        <v>0.5</v>
      </c>
      <c r="E302">
        <v>1.23</v>
      </c>
    </row>
    <row r="303" spans="1:5" x14ac:dyDescent="0.25">
      <c r="A303" t="s">
        <v>185</v>
      </c>
      <c r="B303" t="s">
        <v>285</v>
      </c>
      <c r="C303">
        <v>1.2946058091286301</v>
      </c>
      <c r="D303">
        <v>0.87</v>
      </c>
      <c r="E303">
        <v>1</v>
      </c>
    </row>
    <row r="304" spans="1:5" x14ac:dyDescent="0.25">
      <c r="A304" t="s">
        <v>185</v>
      </c>
      <c r="B304" t="s">
        <v>766</v>
      </c>
      <c r="C304">
        <v>1.2946058091286301</v>
      </c>
      <c r="D304">
        <v>0.82</v>
      </c>
      <c r="E304">
        <v>1.32</v>
      </c>
    </row>
    <row r="305" spans="1:5" x14ac:dyDescent="0.25">
      <c r="A305" t="s">
        <v>185</v>
      </c>
      <c r="B305" t="s">
        <v>190</v>
      </c>
      <c r="C305">
        <v>1.2946058091286301</v>
      </c>
      <c r="D305">
        <v>0.39</v>
      </c>
      <c r="E305">
        <v>1.18</v>
      </c>
    </row>
    <row r="306" spans="1:5" x14ac:dyDescent="0.25">
      <c r="A306" t="s">
        <v>185</v>
      </c>
      <c r="B306" t="s">
        <v>189</v>
      </c>
      <c r="C306">
        <v>1.2946058091286301</v>
      </c>
      <c r="D306">
        <v>0.79</v>
      </c>
      <c r="E306">
        <v>0.93</v>
      </c>
    </row>
    <row r="307" spans="1:5" x14ac:dyDescent="0.25">
      <c r="A307" t="s">
        <v>185</v>
      </c>
      <c r="B307" t="s">
        <v>290</v>
      </c>
      <c r="C307">
        <v>1.2946058091286301</v>
      </c>
      <c r="D307">
        <v>1.38</v>
      </c>
      <c r="E307">
        <v>0.3</v>
      </c>
    </row>
    <row r="308" spans="1:5" x14ac:dyDescent="0.25">
      <c r="A308" t="s">
        <v>185</v>
      </c>
      <c r="B308" t="s">
        <v>765</v>
      </c>
      <c r="C308">
        <v>1.2946058091286301</v>
      </c>
      <c r="D308">
        <v>0.49</v>
      </c>
      <c r="E308">
        <v>1.08</v>
      </c>
    </row>
    <row r="309" spans="1:5" x14ac:dyDescent="0.25">
      <c r="A309" t="s">
        <v>185</v>
      </c>
      <c r="B309" t="s">
        <v>286</v>
      </c>
      <c r="C309">
        <v>1.2946058091286301</v>
      </c>
      <c r="D309">
        <v>0.54</v>
      </c>
      <c r="E309">
        <v>1.28</v>
      </c>
    </row>
    <row r="310" spans="1:5" x14ac:dyDescent="0.25">
      <c r="A310" t="s">
        <v>185</v>
      </c>
      <c r="B310" t="s">
        <v>192</v>
      </c>
      <c r="C310">
        <v>1.2946058091286301</v>
      </c>
      <c r="D310">
        <v>0.55000000000000004</v>
      </c>
      <c r="E310">
        <v>1.55</v>
      </c>
    </row>
    <row r="311" spans="1:5" x14ac:dyDescent="0.25">
      <c r="A311" t="s">
        <v>10</v>
      </c>
      <c r="B311" t="s">
        <v>39</v>
      </c>
      <c r="C311">
        <v>1.3867595818815299</v>
      </c>
      <c r="D311">
        <v>1.03</v>
      </c>
      <c r="E311">
        <v>1.2</v>
      </c>
    </row>
    <row r="312" spans="1:5" x14ac:dyDescent="0.25">
      <c r="A312" t="s">
        <v>10</v>
      </c>
      <c r="B312" t="s">
        <v>40</v>
      </c>
      <c r="C312">
        <v>1.3867595818815299</v>
      </c>
      <c r="D312">
        <v>0.78</v>
      </c>
      <c r="E312">
        <v>1.4</v>
      </c>
    </row>
    <row r="313" spans="1:5" x14ac:dyDescent="0.25">
      <c r="A313" t="s">
        <v>10</v>
      </c>
      <c r="B313" t="s">
        <v>768</v>
      </c>
      <c r="C313">
        <v>1.3867595818815299</v>
      </c>
      <c r="D313">
        <v>0.49</v>
      </c>
      <c r="E313">
        <v>1.48</v>
      </c>
    </row>
    <row r="314" spans="1:5" x14ac:dyDescent="0.25">
      <c r="A314" t="s">
        <v>10</v>
      </c>
      <c r="B314" t="s">
        <v>41</v>
      </c>
      <c r="C314">
        <v>1.3867595818815299</v>
      </c>
      <c r="D314">
        <v>1.28</v>
      </c>
      <c r="E314">
        <v>1.07</v>
      </c>
    </row>
    <row r="315" spans="1:5" x14ac:dyDescent="0.25">
      <c r="A315" t="s">
        <v>10</v>
      </c>
      <c r="B315" t="s">
        <v>227</v>
      </c>
      <c r="C315">
        <v>1.3867595818815299</v>
      </c>
      <c r="D315">
        <v>0.99</v>
      </c>
      <c r="E315">
        <v>0.78</v>
      </c>
    </row>
    <row r="316" spans="1:5" x14ac:dyDescent="0.25">
      <c r="A316" t="s">
        <v>10</v>
      </c>
      <c r="B316" t="s">
        <v>11</v>
      </c>
      <c r="C316">
        <v>1.3867595818815299</v>
      </c>
      <c r="D316">
        <v>0.78</v>
      </c>
      <c r="E316">
        <v>1.1100000000000001</v>
      </c>
    </row>
    <row r="317" spans="1:5" x14ac:dyDescent="0.25">
      <c r="A317" t="s">
        <v>10</v>
      </c>
      <c r="B317" t="s">
        <v>769</v>
      </c>
      <c r="C317">
        <v>1.3867595818815299</v>
      </c>
      <c r="D317">
        <v>1.77</v>
      </c>
      <c r="E317">
        <v>0.49</v>
      </c>
    </row>
    <row r="318" spans="1:5" x14ac:dyDescent="0.25">
      <c r="A318" t="s">
        <v>10</v>
      </c>
      <c r="B318" t="s">
        <v>226</v>
      </c>
      <c r="C318">
        <v>1.3867595818815299</v>
      </c>
      <c r="D318">
        <v>0.7</v>
      </c>
      <c r="E318">
        <v>0.49</v>
      </c>
    </row>
    <row r="319" spans="1:5" x14ac:dyDescent="0.25">
      <c r="A319" t="s">
        <v>10</v>
      </c>
      <c r="B319" t="s">
        <v>228</v>
      </c>
      <c r="C319">
        <v>1.3867595818815299</v>
      </c>
      <c r="D319">
        <v>1.03</v>
      </c>
      <c r="E319">
        <v>1.03</v>
      </c>
    </row>
    <row r="320" spans="1:5" x14ac:dyDescent="0.25">
      <c r="A320" t="s">
        <v>10</v>
      </c>
      <c r="B320" t="s">
        <v>37</v>
      </c>
      <c r="C320">
        <v>1.3867595818815299</v>
      </c>
      <c r="D320">
        <v>0.54</v>
      </c>
      <c r="E320">
        <v>0.99</v>
      </c>
    </row>
    <row r="321" spans="1:5" x14ac:dyDescent="0.25">
      <c r="A321" t="s">
        <v>10</v>
      </c>
      <c r="B321" t="s">
        <v>232</v>
      </c>
      <c r="C321">
        <v>1.3867595818815299</v>
      </c>
      <c r="D321">
        <v>0.57999999999999996</v>
      </c>
      <c r="E321">
        <v>0.7</v>
      </c>
    </row>
    <row r="322" spans="1:5" x14ac:dyDescent="0.25">
      <c r="A322" t="s">
        <v>10</v>
      </c>
      <c r="B322" t="s">
        <v>233</v>
      </c>
      <c r="C322">
        <v>1.3867595818815299</v>
      </c>
      <c r="D322">
        <v>0.91</v>
      </c>
      <c r="E322">
        <v>1.1499999999999999</v>
      </c>
    </row>
    <row r="323" spans="1:5" x14ac:dyDescent="0.25">
      <c r="A323" t="s">
        <v>10</v>
      </c>
      <c r="B323" t="s">
        <v>42</v>
      </c>
      <c r="C323">
        <v>1.3867595818815299</v>
      </c>
      <c r="D323">
        <v>0.92</v>
      </c>
      <c r="E323">
        <v>1.32</v>
      </c>
    </row>
    <row r="324" spans="1:5" x14ac:dyDescent="0.25">
      <c r="A324" t="s">
        <v>10</v>
      </c>
      <c r="B324" t="s">
        <v>12</v>
      </c>
      <c r="C324">
        <v>1.3867595818815299</v>
      </c>
      <c r="D324">
        <v>1.1499999999999999</v>
      </c>
      <c r="E324">
        <v>0.62</v>
      </c>
    </row>
    <row r="325" spans="1:5" x14ac:dyDescent="0.25">
      <c r="A325" t="s">
        <v>10</v>
      </c>
      <c r="B325" t="s">
        <v>231</v>
      </c>
      <c r="C325">
        <v>1.3867595818815299</v>
      </c>
      <c r="D325">
        <v>1.36</v>
      </c>
      <c r="E325">
        <v>0.82</v>
      </c>
    </row>
    <row r="326" spans="1:5" x14ac:dyDescent="0.25">
      <c r="A326" t="s">
        <v>10</v>
      </c>
      <c r="B326" t="s">
        <v>229</v>
      </c>
      <c r="C326">
        <v>1.3867595818815299</v>
      </c>
      <c r="D326">
        <v>0.7</v>
      </c>
      <c r="E326">
        <v>0.91</v>
      </c>
    </row>
    <row r="327" spans="1:5" x14ac:dyDescent="0.25">
      <c r="A327" t="s">
        <v>10</v>
      </c>
      <c r="B327" t="s">
        <v>230</v>
      </c>
      <c r="C327">
        <v>1.3867595818815299</v>
      </c>
      <c r="D327">
        <v>0.7</v>
      </c>
      <c r="E327">
        <v>1.57</v>
      </c>
    </row>
    <row r="328" spans="1:5" x14ac:dyDescent="0.25">
      <c r="A328" t="s">
        <v>10</v>
      </c>
      <c r="B328" t="s">
        <v>38</v>
      </c>
      <c r="C328">
        <v>1.3867595818815299</v>
      </c>
      <c r="D328">
        <v>0.74</v>
      </c>
      <c r="E328">
        <v>0.87</v>
      </c>
    </row>
    <row r="329" spans="1:5" x14ac:dyDescent="0.25">
      <c r="A329" t="s">
        <v>35</v>
      </c>
      <c r="B329" t="s">
        <v>301</v>
      </c>
      <c r="C329">
        <v>1.1499999999999999</v>
      </c>
      <c r="D329">
        <v>0.36</v>
      </c>
      <c r="E329">
        <v>1.49</v>
      </c>
    </row>
    <row r="330" spans="1:5" x14ac:dyDescent="0.25">
      <c r="A330" t="s">
        <v>35</v>
      </c>
      <c r="B330" t="s">
        <v>222</v>
      </c>
      <c r="C330">
        <v>1.1499999999999999</v>
      </c>
      <c r="D330">
        <v>0.38</v>
      </c>
      <c r="E330">
        <v>1.1399999999999999</v>
      </c>
    </row>
    <row r="331" spans="1:5" x14ac:dyDescent="0.25">
      <c r="A331" t="s">
        <v>35</v>
      </c>
      <c r="B331" t="s">
        <v>223</v>
      </c>
      <c r="C331">
        <v>1.1499999999999999</v>
      </c>
      <c r="D331">
        <v>0.72</v>
      </c>
      <c r="E331">
        <v>1.43</v>
      </c>
    </row>
    <row r="332" spans="1:5" x14ac:dyDescent="0.25">
      <c r="A332" t="s">
        <v>35</v>
      </c>
      <c r="B332" t="s">
        <v>313</v>
      </c>
      <c r="C332">
        <v>1.1499999999999999</v>
      </c>
      <c r="D332">
        <v>0.8</v>
      </c>
      <c r="E332">
        <v>0.93</v>
      </c>
    </row>
    <row r="333" spans="1:5" x14ac:dyDescent="0.25">
      <c r="A333" t="s">
        <v>35</v>
      </c>
      <c r="B333" t="s">
        <v>317</v>
      </c>
      <c r="C333">
        <v>1.1499999999999999</v>
      </c>
      <c r="D333">
        <v>1.01</v>
      </c>
      <c r="E333">
        <v>0.88</v>
      </c>
    </row>
    <row r="334" spans="1:5" x14ac:dyDescent="0.25">
      <c r="A334" t="s">
        <v>35</v>
      </c>
      <c r="B334" t="s">
        <v>312</v>
      </c>
      <c r="C334">
        <v>1.1499999999999999</v>
      </c>
      <c r="D334">
        <v>1.01</v>
      </c>
      <c r="E334">
        <v>0.84</v>
      </c>
    </row>
    <row r="335" spans="1:5" x14ac:dyDescent="0.25">
      <c r="A335" t="s">
        <v>35</v>
      </c>
      <c r="B335" t="s">
        <v>219</v>
      </c>
      <c r="C335">
        <v>1.1499999999999999</v>
      </c>
      <c r="D335">
        <v>0.9</v>
      </c>
      <c r="E335">
        <v>1.22</v>
      </c>
    </row>
    <row r="336" spans="1:5" x14ac:dyDescent="0.25">
      <c r="A336" t="s">
        <v>35</v>
      </c>
      <c r="B336" t="s">
        <v>218</v>
      </c>
      <c r="C336">
        <v>1.1499999999999999</v>
      </c>
      <c r="D336">
        <v>0.97</v>
      </c>
      <c r="E336">
        <v>0.93</v>
      </c>
    </row>
    <row r="337" spans="1:5" x14ac:dyDescent="0.25">
      <c r="A337" t="s">
        <v>35</v>
      </c>
      <c r="B337" t="s">
        <v>225</v>
      </c>
      <c r="C337">
        <v>1.1499999999999999</v>
      </c>
      <c r="D337">
        <v>1.22</v>
      </c>
      <c r="E337">
        <v>0.59</v>
      </c>
    </row>
    <row r="338" spans="1:5" x14ac:dyDescent="0.25">
      <c r="A338" t="s">
        <v>35</v>
      </c>
      <c r="B338" t="s">
        <v>303</v>
      </c>
      <c r="C338">
        <v>1.1499999999999999</v>
      </c>
      <c r="D338">
        <v>0.76</v>
      </c>
      <c r="E338">
        <v>1.1399999999999999</v>
      </c>
    </row>
    <row r="339" spans="1:5" x14ac:dyDescent="0.25">
      <c r="A339" t="s">
        <v>35</v>
      </c>
      <c r="B339" t="s">
        <v>771</v>
      </c>
      <c r="C339">
        <v>1.1499999999999999</v>
      </c>
      <c r="D339">
        <v>0.97</v>
      </c>
      <c r="E339">
        <v>0.88</v>
      </c>
    </row>
    <row r="340" spans="1:5" x14ac:dyDescent="0.25">
      <c r="A340" t="s">
        <v>35</v>
      </c>
      <c r="B340" t="s">
        <v>772</v>
      </c>
      <c r="C340">
        <v>1.1499999999999999</v>
      </c>
      <c r="D340">
        <v>0.59</v>
      </c>
      <c r="E340">
        <v>0.8</v>
      </c>
    </row>
    <row r="341" spans="1:5" x14ac:dyDescent="0.25">
      <c r="A341" t="s">
        <v>35</v>
      </c>
      <c r="B341" t="s">
        <v>36</v>
      </c>
      <c r="C341">
        <v>1.1499999999999999</v>
      </c>
      <c r="D341">
        <v>0.63</v>
      </c>
      <c r="E341">
        <v>1.26</v>
      </c>
    </row>
    <row r="342" spans="1:5" x14ac:dyDescent="0.25">
      <c r="A342" t="s">
        <v>35</v>
      </c>
      <c r="B342" t="s">
        <v>770</v>
      </c>
      <c r="C342">
        <v>1.1499999999999999</v>
      </c>
      <c r="D342">
        <v>0.63</v>
      </c>
      <c r="E342">
        <v>0.99</v>
      </c>
    </row>
    <row r="343" spans="1:5" x14ac:dyDescent="0.25">
      <c r="A343" t="s">
        <v>35</v>
      </c>
      <c r="B343" t="s">
        <v>302</v>
      </c>
      <c r="C343">
        <v>1.1499999999999999</v>
      </c>
      <c r="D343">
        <v>0.76</v>
      </c>
      <c r="E343">
        <v>0.93</v>
      </c>
    </row>
    <row r="344" spans="1:5" x14ac:dyDescent="0.25">
      <c r="A344" t="s">
        <v>35</v>
      </c>
      <c r="B344" t="s">
        <v>220</v>
      </c>
      <c r="C344">
        <v>1.1499999999999999</v>
      </c>
      <c r="D344">
        <v>0.8</v>
      </c>
      <c r="E344">
        <v>0.72</v>
      </c>
    </row>
    <row r="345" spans="1:5" x14ac:dyDescent="0.25">
      <c r="A345" t="s">
        <v>35</v>
      </c>
      <c r="B345" t="s">
        <v>224</v>
      </c>
      <c r="C345">
        <v>1.1499999999999999</v>
      </c>
      <c r="D345">
        <v>0.38</v>
      </c>
      <c r="E345">
        <v>0.93</v>
      </c>
    </row>
    <row r="346" spans="1:5" x14ac:dyDescent="0.25">
      <c r="A346" t="s">
        <v>35</v>
      </c>
      <c r="B346" t="s">
        <v>300</v>
      </c>
      <c r="C346">
        <v>1.1499999999999999</v>
      </c>
      <c r="D346">
        <v>0.25</v>
      </c>
      <c r="E346">
        <v>0.84</v>
      </c>
    </row>
    <row r="347" spans="1:5" x14ac:dyDescent="0.25">
      <c r="A347" t="s">
        <v>35</v>
      </c>
      <c r="B347" t="s">
        <v>221</v>
      </c>
      <c r="C347">
        <v>1.1499999999999999</v>
      </c>
      <c r="D347">
        <v>0.67</v>
      </c>
      <c r="E347">
        <v>0.97</v>
      </c>
    </row>
    <row r="348" spans="1:5" x14ac:dyDescent="0.25">
      <c r="A348" t="s">
        <v>35</v>
      </c>
      <c r="B348" t="s">
        <v>299</v>
      </c>
      <c r="C348">
        <v>1.1499999999999999</v>
      </c>
      <c r="D348">
        <v>0.71</v>
      </c>
      <c r="E348">
        <v>1.1399999999999999</v>
      </c>
    </row>
    <row r="349" spans="1:5" x14ac:dyDescent="0.25">
      <c r="A349" t="s">
        <v>165</v>
      </c>
      <c r="B349" t="s">
        <v>166</v>
      </c>
      <c r="C349">
        <v>1.078125</v>
      </c>
      <c r="D349">
        <v>0.71</v>
      </c>
      <c r="E349">
        <v>0.93</v>
      </c>
    </row>
    <row r="350" spans="1:5" x14ac:dyDescent="0.25">
      <c r="A350" t="s">
        <v>165</v>
      </c>
      <c r="B350" t="s">
        <v>168</v>
      </c>
      <c r="C350">
        <v>1.078125</v>
      </c>
      <c r="D350">
        <v>0.27</v>
      </c>
      <c r="E350">
        <v>1.74</v>
      </c>
    </row>
    <row r="351" spans="1:5" x14ac:dyDescent="0.25">
      <c r="A351" t="s">
        <v>165</v>
      </c>
      <c r="B351" t="s">
        <v>267</v>
      </c>
      <c r="C351">
        <v>1.078125</v>
      </c>
      <c r="D351">
        <v>0.44</v>
      </c>
      <c r="E351">
        <v>0.82</v>
      </c>
    </row>
    <row r="352" spans="1:5" x14ac:dyDescent="0.25">
      <c r="A352" t="s">
        <v>165</v>
      </c>
      <c r="B352" t="s">
        <v>263</v>
      </c>
      <c r="C352">
        <v>1.078125</v>
      </c>
      <c r="D352">
        <v>0.54</v>
      </c>
      <c r="E352">
        <v>0.65</v>
      </c>
    </row>
    <row r="353" spans="1:5" x14ac:dyDescent="0.25">
      <c r="A353" t="s">
        <v>165</v>
      </c>
      <c r="B353" t="s">
        <v>773</v>
      </c>
      <c r="C353">
        <v>1.078125</v>
      </c>
      <c r="D353">
        <v>0.82</v>
      </c>
      <c r="E353">
        <v>1.2</v>
      </c>
    </row>
    <row r="354" spans="1:5" x14ac:dyDescent="0.25">
      <c r="A354" t="s">
        <v>165</v>
      </c>
      <c r="B354" t="s">
        <v>271</v>
      </c>
      <c r="C354">
        <v>1.078125</v>
      </c>
      <c r="D354">
        <v>0.53</v>
      </c>
      <c r="E354">
        <v>1.58</v>
      </c>
    </row>
    <row r="355" spans="1:5" x14ac:dyDescent="0.25">
      <c r="A355" t="s">
        <v>165</v>
      </c>
      <c r="B355" t="s">
        <v>264</v>
      </c>
      <c r="C355">
        <v>1.078125</v>
      </c>
      <c r="D355">
        <v>0.76</v>
      </c>
      <c r="E355">
        <v>0.76</v>
      </c>
    </row>
    <row r="356" spans="1:5" x14ac:dyDescent="0.25">
      <c r="A356" t="s">
        <v>165</v>
      </c>
      <c r="B356" t="s">
        <v>268</v>
      </c>
      <c r="C356">
        <v>1.078125</v>
      </c>
      <c r="D356">
        <v>0.76</v>
      </c>
      <c r="E356">
        <v>0.71</v>
      </c>
    </row>
    <row r="357" spans="1:5" x14ac:dyDescent="0.25">
      <c r="A357" t="s">
        <v>165</v>
      </c>
      <c r="B357" t="s">
        <v>269</v>
      </c>
      <c r="C357">
        <v>1.078125</v>
      </c>
      <c r="D357">
        <v>0.76</v>
      </c>
      <c r="E357">
        <v>0.82</v>
      </c>
    </row>
    <row r="358" spans="1:5" x14ac:dyDescent="0.25">
      <c r="A358" t="s">
        <v>165</v>
      </c>
      <c r="B358" t="s">
        <v>266</v>
      </c>
      <c r="C358">
        <v>1.078125</v>
      </c>
      <c r="D358">
        <v>1.17</v>
      </c>
      <c r="E358">
        <v>1.41</v>
      </c>
    </row>
    <row r="359" spans="1:5" x14ac:dyDescent="0.25">
      <c r="A359" t="s">
        <v>165</v>
      </c>
      <c r="B359" t="s">
        <v>167</v>
      </c>
      <c r="C359">
        <v>1.078125</v>
      </c>
      <c r="D359">
        <v>0.94</v>
      </c>
      <c r="E359">
        <v>1.41</v>
      </c>
    </row>
    <row r="360" spans="1:5" x14ac:dyDescent="0.25">
      <c r="A360" t="s">
        <v>165</v>
      </c>
      <c r="B360" t="s">
        <v>270</v>
      </c>
      <c r="C360">
        <v>1.078125</v>
      </c>
      <c r="D360">
        <v>1.0900000000000001</v>
      </c>
      <c r="E360">
        <v>0.93</v>
      </c>
    </row>
    <row r="361" spans="1:5" x14ac:dyDescent="0.25">
      <c r="A361" t="s">
        <v>165</v>
      </c>
      <c r="B361" t="s">
        <v>265</v>
      </c>
      <c r="C361">
        <v>1.078125</v>
      </c>
      <c r="D361">
        <v>1.41</v>
      </c>
      <c r="E361">
        <v>0.6</v>
      </c>
    </row>
    <row r="362" spans="1:5" x14ac:dyDescent="0.25">
      <c r="A362" t="s">
        <v>165</v>
      </c>
      <c r="B362" t="s">
        <v>262</v>
      </c>
      <c r="C362">
        <v>1.078125</v>
      </c>
      <c r="D362">
        <v>1.31</v>
      </c>
      <c r="E362">
        <v>0.54</v>
      </c>
    </row>
    <row r="363" spans="1:5" x14ac:dyDescent="0.25">
      <c r="A363" t="s">
        <v>199</v>
      </c>
      <c r="B363" t="s">
        <v>201</v>
      </c>
      <c r="C363">
        <v>1.0591397849462401</v>
      </c>
      <c r="D363">
        <v>0.78</v>
      </c>
      <c r="E363">
        <v>0.97</v>
      </c>
    </row>
    <row r="364" spans="1:5" x14ac:dyDescent="0.25">
      <c r="A364" t="s">
        <v>199</v>
      </c>
      <c r="B364" t="s">
        <v>209</v>
      </c>
      <c r="C364">
        <v>1.0591397849462401</v>
      </c>
      <c r="D364">
        <v>0.74</v>
      </c>
      <c r="E364">
        <v>1.25</v>
      </c>
    </row>
    <row r="365" spans="1:5" x14ac:dyDescent="0.25">
      <c r="A365" t="s">
        <v>199</v>
      </c>
      <c r="B365" t="s">
        <v>208</v>
      </c>
      <c r="C365">
        <v>1.0591397849462401</v>
      </c>
      <c r="D365">
        <v>0.34</v>
      </c>
      <c r="E365">
        <v>0.84</v>
      </c>
    </row>
    <row r="366" spans="1:5" x14ac:dyDescent="0.25">
      <c r="A366" t="s">
        <v>199</v>
      </c>
      <c r="B366" t="s">
        <v>200</v>
      </c>
      <c r="C366">
        <v>1.0591397849462401</v>
      </c>
      <c r="D366">
        <v>1.48</v>
      </c>
      <c r="E366">
        <v>0.65</v>
      </c>
    </row>
    <row r="367" spans="1:5" x14ac:dyDescent="0.25">
      <c r="A367" t="s">
        <v>199</v>
      </c>
      <c r="B367" t="s">
        <v>203</v>
      </c>
      <c r="C367">
        <v>1.0591397849462401</v>
      </c>
      <c r="D367">
        <v>0.6</v>
      </c>
      <c r="E367">
        <v>0.78</v>
      </c>
    </row>
    <row r="368" spans="1:5" x14ac:dyDescent="0.25">
      <c r="A368" t="s">
        <v>199</v>
      </c>
      <c r="B368" t="s">
        <v>204</v>
      </c>
      <c r="C368">
        <v>1.0591397849462401</v>
      </c>
      <c r="D368">
        <v>0.64</v>
      </c>
      <c r="E368">
        <v>0.93</v>
      </c>
    </row>
    <row r="369" spans="1:5" x14ac:dyDescent="0.25">
      <c r="A369" t="s">
        <v>199</v>
      </c>
      <c r="B369" t="s">
        <v>298</v>
      </c>
      <c r="C369">
        <v>1.0591397849462401</v>
      </c>
      <c r="D369">
        <v>1.43</v>
      </c>
      <c r="E369">
        <v>0.79</v>
      </c>
    </row>
    <row r="370" spans="1:5" x14ac:dyDescent="0.25">
      <c r="A370" t="s">
        <v>199</v>
      </c>
      <c r="B370" t="s">
        <v>211</v>
      </c>
      <c r="C370">
        <v>1.0591397849462401</v>
      </c>
      <c r="D370">
        <v>0.79</v>
      </c>
      <c r="E370">
        <v>0.93</v>
      </c>
    </row>
    <row r="371" spans="1:5" x14ac:dyDescent="0.25">
      <c r="A371" t="s">
        <v>199</v>
      </c>
      <c r="B371" t="s">
        <v>212</v>
      </c>
      <c r="C371">
        <v>1.0591397849462401</v>
      </c>
      <c r="D371">
        <v>0.54</v>
      </c>
      <c r="E371">
        <v>1.38</v>
      </c>
    </row>
    <row r="372" spans="1:5" x14ac:dyDescent="0.25">
      <c r="A372" t="s">
        <v>199</v>
      </c>
      <c r="B372" t="s">
        <v>206</v>
      </c>
      <c r="C372">
        <v>1.0591397849462401</v>
      </c>
      <c r="D372">
        <v>0.78</v>
      </c>
      <c r="E372">
        <v>1.25</v>
      </c>
    </row>
    <row r="373" spans="1:5" x14ac:dyDescent="0.25">
      <c r="A373" t="s">
        <v>199</v>
      </c>
      <c r="B373" t="s">
        <v>207</v>
      </c>
      <c r="C373">
        <v>1.0591397849462401</v>
      </c>
      <c r="D373">
        <v>0.6</v>
      </c>
      <c r="E373">
        <v>1.06</v>
      </c>
    </row>
    <row r="374" spans="1:5" x14ac:dyDescent="0.25">
      <c r="A374" t="s">
        <v>199</v>
      </c>
      <c r="B374" t="s">
        <v>297</v>
      </c>
      <c r="C374">
        <v>1.0591397849462401</v>
      </c>
      <c r="D374">
        <v>0.64</v>
      </c>
      <c r="E374">
        <v>1.18</v>
      </c>
    </row>
    <row r="375" spans="1:5" x14ac:dyDescent="0.25">
      <c r="A375" t="s">
        <v>32</v>
      </c>
      <c r="B375" t="s">
        <v>217</v>
      </c>
      <c r="C375">
        <v>1.19354838709677</v>
      </c>
      <c r="D375">
        <v>1.03</v>
      </c>
      <c r="E375">
        <v>0.71</v>
      </c>
    </row>
    <row r="376" spans="1:5" x14ac:dyDescent="0.25">
      <c r="A376" t="s">
        <v>32</v>
      </c>
      <c r="B376" t="s">
        <v>34</v>
      </c>
      <c r="C376">
        <v>1.19354838709677</v>
      </c>
      <c r="D376">
        <v>0.71</v>
      </c>
      <c r="E376">
        <v>1.33</v>
      </c>
    </row>
    <row r="377" spans="1:5" x14ac:dyDescent="0.25">
      <c r="A377" t="s">
        <v>32</v>
      </c>
      <c r="B377" t="s">
        <v>214</v>
      </c>
      <c r="C377">
        <v>1.19354838709677</v>
      </c>
      <c r="D377">
        <v>1.02</v>
      </c>
      <c r="E377">
        <v>1.48</v>
      </c>
    </row>
    <row r="378" spans="1:5" x14ac:dyDescent="0.25">
      <c r="A378" t="s">
        <v>32</v>
      </c>
      <c r="B378" t="s">
        <v>202</v>
      </c>
      <c r="C378">
        <v>1.19354838709677</v>
      </c>
      <c r="D378">
        <v>1.0900000000000001</v>
      </c>
      <c r="E378">
        <v>1.0900000000000001</v>
      </c>
    </row>
    <row r="379" spans="1:5" x14ac:dyDescent="0.25">
      <c r="A379" t="s">
        <v>32</v>
      </c>
      <c r="B379" t="s">
        <v>213</v>
      </c>
      <c r="C379">
        <v>1.19354838709677</v>
      </c>
      <c r="D379">
        <v>0.82</v>
      </c>
      <c r="E379">
        <v>1.22</v>
      </c>
    </row>
    <row r="380" spans="1:5" x14ac:dyDescent="0.25">
      <c r="A380" t="s">
        <v>32</v>
      </c>
      <c r="B380" t="s">
        <v>215</v>
      </c>
      <c r="C380">
        <v>1.19354838709677</v>
      </c>
      <c r="D380">
        <v>1.0900000000000001</v>
      </c>
      <c r="E380">
        <v>0.65</v>
      </c>
    </row>
    <row r="381" spans="1:5" x14ac:dyDescent="0.25">
      <c r="A381" t="s">
        <v>32</v>
      </c>
      <c r="B381" t="s">
        <v>379</v>
      </c>
      <c r="C381">
        <v>1.19354838709677</v>
      </c>
      <c r="D381">
        <v>1.38</v>
      </c>
      <c r="E381">
        <v>1.22</v>
      </c>
    </row>
    <row r="382" spans="1:5" x14ac:dyDescent="0.25">
      <c r="A382" t="s">
        <v>32</v>
      </c>
      <c r="B382" t="s">
        <v>33</v>
      </c>
      <c r="C382">
        <v>1.19354838709677</v>
      </c>
      <c r="D382">
        <v>0.61</v>
      </c>
      <c r="E382">
        <v>0.87</v>
      </c>
    </row>
    <row r="383" spans="1:5" x14ac:dyDescent="0.25">
      <c r="A383" t="s">
        <v>32</v>
      </c>
      <c r="B383" t="s">
        <v>216</v>
      </c>
      <c r="C383">
        <v>1.19354838709677</v>
      </c>
      <c r="D383">
        <v>0.98</v>
      </c>
      <c r="E383">
        <v>0.87</v>
      </c>
    </row>
    <row r="384" spans="1:5" x14ac:dyDescent="0.25">
      <c r="A384" t="s">
        <v>32</v>
      </c>
      <c r="B384" t="s">
        <v>205</v>
      </c>
      <c r="C384">
        <v>1.19354838709677</v>
      </c>
      <c r="D384">
        <v>1.03</v>
      </c>
      <c r="E384">
        <v>0.49</v>
      </c>
    </row>
    <row r="385" spans="1:5" x14ac:dyDescent="0.25">
      <c r="A385" t="s">
        <v>315</v>
      </c>
      <c r="B385" t="s">
        <v>375</v>
      </c>
      <c r="C385">
        <v>1.2967741935483901</v>
      </c>
      <c r="D385">
        <v>1.02</v>
      </c>
      <c r="E385">
        <v>0.44</v>
      </c>
    </row>
    <row r="386" spans="1:5" x14ac:dyDescent="0.25">
      <c r="A386" t="s">
        <v>315</v>
      </c>
      <c r="B386" t="s">
        <v>347</v>
      </c>
      <c r="C386">
        <v>1.2967741935483901</v>
      </c>
      <c r="D386">
        <v>0.98</v>
      </c>
      <c r="E386">
        <v>1.51</v>
      </c>
    </row>
    <row r="387" spans="1:5" x14ac:dyDescent="0.25">
      <c r="A387" t="s">
        <v>315</v>
      </c>
      <c r="B387" t="s">
        <v>355</v>
      </c>
      <c r="C387">
        <v>1.2967741935483901</v>
      </c>
      <c r="D387">
        <v>0.91</v>
      </c>
      <c r="E387">
        <v>0.91</v>
      </c>
    </row>
    <row r="388" spans="1:5" x14ac:dyDescent="0.25">
      <c r="A388" t="s">
        <v>315</v>
      </c>
      <c r="B388" t="s">
        <v>383</v>
      </c>
      <c r="C388">
        <v>1.2967741935483901</v>
      </c>
      <c r="D388">
        <v>0.83</v>
      </c>
      <c r="E388">
        <v>0.71</v>
      </c>
    </row>
    <row r="389" spans="1:5" x14ac:dyDescent="0.25">
      <c r="A389" t="s">
        <v>315</v>
      </c>
      <c r="B389" t="s">
        <v>210</v>
      </c>
      <c r="C389">
        <v>1.2967741935483901</v>
      </c>
      <c r="D389">
        <v>0.87</v>
      </c>
      <c r="E389">
        <v>0.96</v>
      </c>
    </row>
    <row r="390" spans="1:5" x14ac:dyDescent="0.25">
      <c r="A390" t="s">
        <v>315</v>
      </c>
      <c r="B390" t="s">
        <v>348</v>
      </c>
      <c r="C390">
        <v>1.2967741935483901</v>
      </c>
      <c r="D390">
        <v>0.57999999999999996</v>
      </c>
      <c r="E390">
        <v>1.75</v>
      </c>
    </row>
    <row r="391" spans="1:5" x14ac:dyDescent="0.25">
      <c r="A391" t="s">
        <v>315</v>
      </c>
      <c r="B391" t="s">
        <v>316</v>
      </c>
      <c r="C391">
        <v>1.2967741935483901</v>
      </c>
      <c r="D391">
        <v>1.02</v>
      </c>
      <c r="E391">
        <v>0.62</v>
      </c>
    </row>
    <row r="392" spans="1:5" x14ac:dyDescent="0.25">
      <c r="A392" t="s">
        <v>315</v>
      </c>
      <c r="B392" t="s">
        <v>380</v>
      </c>
      <c r="C392">
        <v>1.2967741935483901</v>
      </c>
      <c r="D392">
        <v>0.75</v>
      </c>
      <c r="E392">
        <v>1.42</v>
      </c>
    </row>
    <row r="393" spans="1:5" x14ac:dyDescent="0.25">
      <c r="A393" t="s">
        <v>315</v>
      </c>
      <c r="B393" t="s">
        <v>342</v>
      </c>
      <c r="C393">
        <v>1.2967741935483901</v>
      </c>
      <c r="D393">
        <v>0.62</v>
      </c>
      <c r="E393">
        <v>0.96</v>
      </c>
    </row>
    <row r="394" spans="1:5" x14ac:dyDescent="0.25">
      <c r="A394" t="s">
        <v>315</v>
      </c>
      <c r="B394" t="s">
        <v>343</v>
      </c>
      <c r="C394">
        <v>1.2967741935483901</v>
      </c>
      <c r="D394">
        <v>1.06</v>
      </c>
      <c r="E394">
        <v>0.71</v>
      </c>
    </row>
    <row r="395" spans="1:5" x14ac:dyDescent="0.25">
      <c r="A395" t="s">
        <v>321</v>
      </c>
      <c r="B395" t="s">
        <v>350</v>
      </c>
      <c r="C395">
        <v>1.25806451612903</v>
      </c>
      <c r="D395">
        <v>0.93</v>
      </c>
      <c r="E395">
        <v>0.88</v>
      </c>
    </row>
    <row r="396" spans="1:5" x14ac:dyDescent="0.25">
      <c r="A396" t="s">
        <v>321</v>
      </c>
      <c r="B396" t="s">
        <v>356</v>
      </c>
      <c r="C396">
        <v>1.25806451612903</v>
      </c>
      <c r="D396">
        <v>0.99</v>
      </c>
      <c r="E396">
        <v>0.79</v>
      </c>
    </row>
    <row r="397" spans="1:5" x14ac:dyDescent="0.25">
      <c r="A397" t="s">
        <v>321</v>
      </c>
      <c r="B397" t="s">
        <v>393</v>
      </c>
      <c r="C397">
        <v>1.25806451612903</v>
      </c>
      <c r="D397">
        <v>1.1100000000000001</v>
      </c>
      <c r="E397">
        <v>1.25</v>
      </c>
    </row>
    <row r="398" spans="1:5" x14ac:dyDescent="0.25">
      <c r="A398" t="s">
        <v>321</v>
      </c>
      <c r="B398" t="s">
        <v>779</v>
      </c>
      <c r="C398">
        <v>1.25806451612903</v>
      </c>
      <c r="D398">
        <v>0.37</v>
      </c>
      <c r="E398">
        <v>1.1599999999999999</v>
      </c>
    </row>
    <row r="399" spans="1:5" x14ac:dyDescent="0.25">
      <c r="A399" t="s">
        <v>321</v>
      </c>
      <c r="B399" t="s">
        <v>780</v>
      </c>
      <c r="C399">
        <v>1.25806451612903</v>
      </c>
      <c r="D399">
        <v>0.84</v>
      </c>
      <c r="E399">
        <v>0.89</v>
      </c>
    </row>
    <row r="400" spans="1:5" x14ac:dyDescent="0.25">
      <c r="A400" t="s">
        <v>321</v>
      </c>
      <c r="B400" t="s">
        <v>778</v>
      </c>
      <c r="C400">
        <v>1.25806451612903</v>
      </c>
      <c r="D400">
        <v>1.07</v>
      </c>
      <c r="E400">
        <v>0.88</v>
      </c>
    </row>
    <row r="401" spans="1:5" x14ac:dyDescent="0.25">
      <c r="A401" t="s">
        <v>321</v>
      </c>
      <c r="B401" t="s">
        <v>776</v>
      </c>
      <c r="C401">
        <v>1.25806451612903</v>
      </c>
      <c r="D401">
        <v>0.54</v>
      </c>
      <c r="E401">
        <v>1.38</v>
      </c>
    </row>
    <row r="402" spans="1:5" x14ac:dyDescent="0.25">
      <c r="A402" t="s">
        <v>321</v>
      </c>
      <c r="B402" t="s">
        <v>777</v>
      </c>
      <c r="C402">
        <v>1.25806451612903</v>
      </c>
      <c r="D402">
        <v>1.29</v>
      </c>
      <c r="E402">
        <v>0.69</v>
      </c>
    </row>
    <row r="403" spans="1:5" x14ac:dyDescent="0.25">
      <c r="A403" t="s">
        <v>321</v>
      </c>
      <c r="B403" t="s">
        <v>327</v>
      </c>
      <c r="C403">
        <v>1.25806451612903</v>
      </c>
      <c r="D403">
        <v>1.38</v>
      </c>
      <c r="E403">
        <v>0.74</v>
      </c>
    </row>
    <row r="404" spans="1:5" x14ac:dyDescent="0.25">
      <c r="A404" t="s">
        <v>321</v>
      </c>
      <c r="B404" t="s">
        <v>322</v>
      </c>
      <c r="C404">
        <v>1.25806451612903</v>
      </c>
      <c r="D404">
        <v>0.83</v>
      </c>
      <c r="E404">
        <v>1.3</v>
      </c>
    </row>
    <row r="405" spans="1:5" x14ac:dyDescent="0.25">
      <c r="A405" t="s">
        <v>462</v>
      </c>
      <c r="B405" t="s">
        <v>463</v>
      </c>
      <c r="C405">
        <v>1.0277000000000001</v>
      </c>
      <c r="D405">
        <v>0.97299999999999998</v>
      </c>
      <c r="E405">
        <v>0.99660000000000004</v>
      </c>
    </row>
    <row r="406" spans="1:5" x14ac:dyDescent="0.25">
      <c r="A406" t="s">
        <v>462</v>
      </c>
      <c r="B406" t="s">
        <v>464</v>
      </c>
      <c r="C406">
        <v>1.0277000000000001</v>
      </c>
      <c r="D406">
        <v>0.74850000000000005</v>
      </c>
      <c r="E406">
        <v>0.91990000000000005</v>
      </c>
    </row>
    <row r="407" spans="1:5" x14ac:dyDescent="0.25">
      <c r="A407" t="s">
        <v>462</v>
      </c>
      <c r="B407" t="s">
        <v>465</v>
      </c>
      <c r="C407">
        <v>1.0277000000000001</v>
      </c>
      <c r="D407">
        <v>0.16220000000000001</v>
      </c>
      <c r="E407">
        <v>1.407</v>
      </c>
    </row>
    <row r="408" spans="1:5" x14ac:dyDescent="0.25">
      <c r="A408" t="s">
        <v>462</v>
      </c>
      <c r="B408" t="s">
        <v>466</v>
      </c>
      <c r="C408">
        <v>1.0277000000000001</v>
      </c>
      <c r="D408">
        <v>0.67359999999999998</v>
      </c>
      <c r="E408">
        <v>1.6234</v>
      </c>
    </row>
    <row r="409" spans="1:5" x14ac:dyDescent="0.25">
      <c r="A409" t="s">
        <v>462</v>
      </c>
      <c r="B409" t="s">
        <v>467</v>
      </c>
      <c r="C409">
        <v>1.0277000000000001</v>
      </c>
      <c r="D409">
        <v>0.52390000000000003</v>
      </c>
      <c r="E409">
        <v>0.43290000000000001</v>
      </c>
    </row>
    <row r="410" spans="1:5" x14ac:dyDescent="0.25">
      <c r="A410" t="s">
        <v>462</v>
      </c>
      <c r="B410" t="s">
        <v>468</v>
      </c>
      <c r="C410">
        <v>1.0277000000000001</v>
      </c>
      <c r="D410">
        <v>1.1976</v>
      </c>
      <c r="E410">
        <v>0.59530000000000005</v>
      </c>
    </row>
    <row r="411" spans="1:5" x14ac:dyDescent="0.25">
      <c r="A411" t="s">
        <v>462</v>
      </c>
      <c r="B411" t="s">
        <v>469</v>
      </c>
      <c r="C411">
        <v>1.0277000000000001</v>
      </c>
      <c r="D411">
        <v>0.7298</v>
      </c>
      <c r="E411">
        <v>1.1137999999999999</v>
      </c>
    </row>
    <row r="412" spans="1:5" x14ac:dyDescent="0.25">
      <c r="A412" t="s">
        <v>462</v>
      </c>
      <c r="B412" t="s">
        <v>470</v>
      </c>
      <c r="C412">
        <v>1.0277000000000001</v>
      </c>
      <c r="D412">
        <v>0.74850000000000005</v>
      </c>
      <c r="E412">
        <v>1.0823</v>
      </c>
    </row>
    <row r="413" spans="1:5" x14ac:dyDescent="0.25">
      <c r="A413" t="s">
        <v>462</v>
      </c>
      <c r="B413" t="s">
        <v>471</v>
      </c>
      <c r="C413">
        <v>1.0277000000000001</v>
      </c>
      <c r="D413">
        <v>1.4220999999999999</v>
      </c>
      <c r="E413">
        <v>0.70350000000000001</v>
      </c>
    </row>
    <row r="414" spans="1:5" x14ac:dyDescent="0.25">
      <c r="A414" t="s">
        <v>462</v>
      </c>
      <c r="B414" t="s">
        <v>472</v>
      </c>
      <c r="C414">
        <v>1.0277000000000001</v>
      </c>
      <c r="D414">
        <v>1.7215</v>
      </c>
      <c r="E414">
        <v>1.0823</v>
      </c>
    </row>
    <row r="415" spans="1:5" x14ac:dyDescent="0.25">
      <c r="A415" t="s">
        <v>462</v>
      </c>
      <c r="B415" t="s">
        <v>473</v>
      </c>
      <c r="C415">
        <v>1.0277000000000001</v>
      </c>
      <c r="D415">
        <v>0.7298</v>
      </c>
      <c r="E415">
        <v>0.87939999999999996</v>
      </c>
    </row>
    <row r="416" spans="1:5" x14ac:dyDescent="0.25">
      <c r="A416" t="s">
        <v>462</v>
      </c>
      <c r="B416" t="s">
        <v>474</v>
      </c>
      <c r="C416">
        <v>1.0277000000000001</v>
      </c>
      <c r="D416">
        <v>1.2974000000000001</v>
      </c>
      <c r="E416">
        <v>0.87939999999999996</v>
      </c>
    </row>
    <row r="417" spans="1:5" x14ac:dyDescent="0.25">
      <c r="A417" t="s">
        <v>462</v>
      </c>
      <c r="B417" t="s">
        <v>475</v>
      </c>
      <c r="C417">
        <v>1.0277000000000001</v>
      </c>
      <c r="D417">
        <v>1.2974000000000001</v>
      </c>
      <c r="E417">
        <v>0.87939999999999996</v>
      </c>
    </row>
    <row r="418" spans="1:5" x14ac:dyDescent="0.25">
      <c r="A418" t="s">
        <v>462</v>
      </c>
      <c r="B418" t="s">
        <v>476</v>
      </c>
      <c r="C418">
        <v>1.0277000000000001</v>
      </c>
      <c r="D418">
        <v>0.97299999999999998</v>
      </c>
      <c r="E418">
        <v>0.93799999999999994</v>
      </c>
    </row>
    <row r="419" spans="1:5" x14ac:dyDescent="0.25">
      <c r="A419" t="s">
        <v>462</v>
      </c>
      <c r="B419" t="s">
        <v>477</v>
      </c>
      <c r="C419">
        <v>1.0277000000000001</v>
      </c>
      <c r="D419">
        <v>1.6216999999999999</v>
      </c>
      <c r="E419">
        <v>1.2897000000000001</v>
      </c>
    </row>
    <row r="420" spans="1:5" x14ac:dyDescent="0.25">
      <c r="A420" t="s">
        <v>462</v>
      </c>
      <c r="B420" t="s">
        <v>478</v>
      </c>
      <c r="C420">
        <v>1.0277000000000001</v>
      </c>
      <c r="D420">
        <v>0.7298</v>
      </c>
      <c r="E420">
        <v>1.0551999999999999</v>
      </c>
    </row>
    <row r="421" spans="1:5" x14ac:dyDescent="0.25">
      <c r="A421" t="s">
        <v>462</v>
      </c>
      <c r="B421" t="s">
        <v>479</v>
      </c>
      <c r="C421">
        <v>1.0277000000000001</v>
      </c>
      <c r="D421">
        <v>0.67359999999999998</v>
      </c>
      <c r="E421">
        <v>1.1904999999999999</v>
      </c>
    </row>
    <row r="422" spans="1:5" x14ac:dyDescent="0.25">
      <c r="A422" t="s">
        <v>462</v>
      </c>
      <c r="B422" t="s">
        <v>480</v>
      </c>
      <c r="C422">
        <v>1.0277000000000001</v>
      </c>
      <c r="D422">
        <v>1.4220999999999999</v>
      </c>
      <c r="E422">
        <v>1.1904999999999999</v>
      </c>
    </row>
    <row r="423" spans="1:5" x14ac:dyDescent="0.25">
      <c r="A423" t="s">
        <v>462</v>
      </c>
      <c r="B423" t="s">
        <v>481</v>
      </c>
      <c r="C423">
        <v>1.0277000000000001</v>
      </c>
      <c r="D423">
        <v>0.8982</v>
      </c>
      <c r="E423">
        <v>0.70350000000000001</v>
      </c>
    </row>
    <row r="424" spans="1:5" x14ac:dyDescent="0.25">
      <c r="A424" t="s">
        <v>462</v>
      </c>
      <c r="B424" t="s">
        <v>482</v>
      </c>
      <c r="C424">
        <v>1.0277000000000001</v>
      </c>
      <c r="D424">
        <v>1.7839</v>
      </c>
      <c r="E424">
        <v>0.58620000000000005</v>
      </c>
    </row>
    <row r="425" spans="1:5" x14ac:dyDescent="0.25">
      <c r="A425" t="s">
        <v>462</v>
      </c>
      <c r="B425" t="s">
        <v>483</v>
      </c>
      <c r="C425">
        <v>1.0277000000000001</v>
      </c>
      <c r="D425">
        <v>1.4220999999999999</v>
      </c>
      <c r="E425">
        <v>1.2987</v>
      </c>
    </row>
    <row r="426" spans="1:5" x14ac:dyDescent="0.25">
      <c r="A426" t="s">
        <v>462</v>
      </c>
      <c r="B426" t="s">
        <v>484</v>
      </c>
      <c r="C426">
        <v>1.0277000000000001</v>
      </c>
      <c r="D426">
        <v>0.5988</v>
      </c>
      <c r="E426">
        <v>1.1364000000000001</v>
      </c>
    </row>
    <row r="427" spans="1:5" x14ac:dyDescent="0.25">
      <c r="A427" t="s">
        <v>462</v>
      </c>
      <c r="B427" t="s">
        <v>485</v>
      </c>
      <c r="C427">
        <v>1.0277000000000001</v>
      </c>
      <c r="D427">
        <v>0.56759999999999999</v>
      </c>
      <c r="E427">
        <v>0.99660000000000004</v>
      </c>
    </row>
    <row r="428" spans="1:5" x14ac:dyDescent="0.25">
      <c r="A428" t="s">
        <v>462</v>
      </c>
      <c r="B428" t="s">
        <v>486</v>
      </c>
      <c r="C428">
        <v>1.0277000000000001</v>
      </c>
      <c r="D428">
        <v>1.4220999999999999</v>
      </c>
      <c r="E428">
        <v>1.1364000000000001</v>
      </c>
    </row>
    <row r="429" spans="1:5" x14ac:dyDescent="0.25">
      <c r="A429" t="s">
        <v>462</v>
      </c>
      <c r="B429" t="s">
        <v>487</v>
      </c>
      <c r="C429">
        <v>1.0277000000000001</v>
      </c>
      <c r="D429">
        <v>0.81089999999999995</v>
      </c>
      <c r="E429">
        <v>1.1137999999999999</v>
      </c>
    </row>
    <row r="430" spans="1:5" x14ac:dyDescent="0.25">
      <c r="A430" t="s">
        <v>462</v>
      </c>
      <c r="B430" t="s">
        <v>488</v>
      </c>
      <c r="C430">
        <v>1.0277000000000001</v>
      </c>
      <c r="D430">
        <v>0.81089999999999995</v>
      </c>
      <c r="E430">
        <v>0.7621</v>
      </c>
    </row>
    <row r="431" spans="1:5" x14ac:dyDescent="0.25">
      <c r="A431" t="s">
        <v>489</v>
      </c>
      <c r="B431" t="s">
        <v>490</v>
      </c>
      <c r="C431">
        <v>1.3241000000000001</v>
      </c>
      <c r="D431">
        <v>1.0069999999999999</v>
      </c>
      <c r="E431">
        <v>0.89139999999999997</v>
      </c>
    </row>
    <row r="432" spans="1:5" x14ac:dyDescent="0.25">
      <c r="A432" t="s">
        <v>489</v>
      </c>
      <c r="B432" t="s">
        <v>491</v>
      </c>
      <c r="C432">
        <v>1.3241000000000001</v>
      </c>
      <c r="D432">
        <v>0.92310000000000003</v>
      </c>
      <c r="E432">
        <v>1.0971</v>
      </c>
    </row>
    <row r="433" spans="1:5" x14ac:dyDescent="0.25">
      <c r="A433" t="s">
        <v>489</v>
      </c>
      <c r="B433" t="s">
        <v>492</v>
      </c>
      <c r="C433">
        <v>1.3241000000000001</v>
      </c>
      <c r="D433">
        <v>0.41959999999999997</v>
      </c>
      <c r="E433">
        <v>0.82279999999999998</v>
      </c>
    </row>
    <row r="434" spans="1:5" x14ac:dyDescent="0.25">
      <c r="A434" t="s">
        <v>489</v>
      </c>
      <c r="B434" t="s">
        <v>493</v>
      </c>
      <c r="C434">
        <v>1.3241000000000001</v>
      </c>
      <c r="D434">
        <v>0.92310000000000003</v>
      </c>
      <c r="E434">
        <v>0.75429999999999997</v>
      </c>
    </row>
    <row r="435" spans="1:5" x14ac:dyDescent="0.25">
      <c r="A435" t="s">
        <v>489</v>
      </c>
      <c r="B435" t="s">
        <v>494</v>
      </c>
      <c r="C435">
        <v>1.3241000000000001</v>
      </c>
      <c r="D435">
        <v>1.2586999999999999</v>
      </c>
      <c r="E435">
        <v>0.82279999999999998</v>
      </c>
    </row>
    <row r="436" spans="1:5" x14ac:dyDescent="0.25">
      <c r="A436" t="s">
        <v>489</v>
      </c>
      <c r="B436" t="s">
        <v>495</v>
      </c>
      <c r="C436">
        <v>1.3241000000000001</v>
      </c>
      <c r="D436">
        <v>1.0909</v>
      </c>
      <c r="E436">
        <v>1.0971</v>
      </c>
    </row>
    <row r="437" spans="1:5" x14ac:dyDescent="0.25">
      <c r="A437" t="s">
        <v>489</v>
      </c>
      <c r="B437" t="s">
        <v>496</v>
      </c>
      <c r="C437">
        <v>1.3241000000000001</v>
      </c>
      <c r="D437">
        <v>0.83909999999999996</v>
      </c>
      <c r="E437">
        <v>1.0286</v>
      </c>
    </row>
    <row r="438" spans="1:5" x14ac:dyDescent="0.25">
      <c r="A438" t="s">
        <v>489</v>
      </c>
      <c r="B438" t="s">
        <v>497</v>
      </c>
      <c r="C438">
        <v>1.3241000000000001</v>
      </c>
      <c r="D438">
        <v>0.67130000000000001</v>
      </c>
      <c r="E438">
        <v>1.5770999999999999</v>
      </c>
    </row>
    <row r="439" spans="1:5" x14ac:dyDescent="0.25">
      <c r="A439" t="s">
        <v>489</v>
      </c>
      <c r="B439" t="s">
        <v>498</v>
      </c>
      <c r="C439">
        <v>1.3241000000000001</v>
      </c>
      <c r="D439">
        <v>1.2586999999999999</v>
      </c>
      <c r="E439">
        <v>0.48</v>
      </c>
    </row>
    <row r="440" spans="1:5" x14ac:dyDescent="0.25">
      <c r="A440" t="s">
        <v>489</v>
      </c>
      <c r="B440" t="s">
        <v>499</v>
      </c>
      <c r="C440">
        <v>1.3241000000000001</v>
      </c>
      <c r="D440">
        <v>1.5944</v>
      </c>
      <c r="E440">
        <v>0.82279999999999998</v>
      </c>
    </row>
    <row r="441" spans="1:5" x14ac:dyDescent="0.25">
      <c r="A441" t="s">
        <v>489</v>
      </c>
      <c r="B441" t="s">
        <v>500</v>
      </c>
      <c r="C441">
        <v>1.3241000000000001</v>
      </c>
      <c r="D441">
        <v>0.83909999999999996</v>
      </c>
      <c r="E441">
        <v>1.5770999999999999</v>
      </c>
    </row>
    <row r="442" spans="1:5" x14ac:dyDescent="0.25">
      <c r="A442" t="s">
        <v>489</v>
      </c>
      <c r="B442" t="s">
        <v>781</v>
      </c>
      <c r="C442">
        <v>1.3241000000000001</v>
      </c>
      <c r="D442">
        <v>1.0069999999999999</v>
      </c>
      <c r="E442">
        <v>1.44</v>
      </c>
    </row>
    <row r="443" spans="1:5" x14ac:dyDescent="0.25">
      <c r="A443" t="s">
        <v>489</v>
      </c>
      <c r="B443" t="s">
        <v>501</v>
      </c>
      <c r="C443">
        <v>1.3241000000000001</v>
      </c>
      <c r="D443">
        <v>1.2586999999999999</v>
      </c>
      <c r="E443">
        <v>0.82279999999999998</v>
      </c>
    </row>
    <row r="444" spans="1:5" x14ac:dyDescent="0.25">
      <c r="A444" t="s">
        <v>502</v>
      </c>
      <c r="B444" t="s">
        <v>503</v>
      </c>
      <c r="C444">
        <v>0.94469999999999998</v>
      </c>
      <c r="D444">
        <v>1.0585</v>
      </c>
      <c r="E444">
        <v>1.0766</v>
      </c>
    </row>
    <row r="445" spans="1:5" x14ac:dyDescent="0.25">
      <c r="A445" t="s">
        <v>502</v>
      </c>
      <c r="B445" t="s">
        <v>504</v>
      </c>
      <c r="C445">
        <v>0.94469999999999998</v>
      </c>
      <c r="D445">
        <v>1.0027999999999999</v>
      </c>
      <c r="E445">
        <v>0.99380000000000002</v>
      </c>
    </row>
    <row r="446" spans="1:5" x14ac:dyDescent="0.25">
      <c r="A446" t="s">
        <v>502</v>
      </c>
      <c r="B446" t="s">
        <v>505</v>
      </c>
      <c r="C446">
        <v>0.94469999999999998</v>
      </c>
      <c r="D446">
        <v>1.3928</v>
      </c>
      <c r="E446">
        <v>0.86950000000000005</v>
      </c>
    </row>
    <row r="447" spans="1:5" x14ac:dyDescent="0.25">
      <c r="A447" t="s">
        <v>502</v>
      </c>
      <c r="B447" t="s">
        <v>506</v>
      </c>
      <c r="C447">
        <v>0.94469999999999998</v>
      </c>
      <c r="D447">
        <v>0.89139999999999997</v>
      </c>
      <c r="E447">
        <v>0.91090000000000004</v>
      </c>
    </row>
    <row r="448" spans="1:5" x14ac:dyDescent="0.25">
      <c r="A448" t="s">
        <v>502</v>
      </c>
      <c r="B448" t="s">
        <v>507</v>
      </c>
      <c r="C448">
        <v>0.94469999999999998</v>
      </c>
      <c r="D448">
        <v>0.8357</v>
      </c>
      <c r="E448">
        <v>1.2008000000000001</v>
      </c>
    </row>
    <row r="449" spans="1:5" x14ac:dyDescent="0.25">
      <c r="A449" t="s">
        <v>502</v>
      </c>
      <c r="B449" t="s">
        <v>508</v>
      </c>
      <c r="C449">
        <v>0.94469999999999998</v>
      </c>
      <c r="D449">
        <v>1.5042</v>
      </c>
      <c r="E449">
        <v>1.0766</v>
      </c>
    </row>
    <row r="450" spans="1:5" x14ac:dyDescent="0.25">
      <c r="A450" t="s">
        <v>502</v>
      </c>
      <c r="B450" t="s">
        <v>509</v>
      </c>
      <c r="C450">
        <v>0.94469999999999998</v>
      </c>
      <c r="D450">
        <v>0.8357</v>
      </c>
      <c r="E450">
        <v>0.99380000000000002</v>
      </c>
    </row>
    <row r="451" spans="1:5" x14ac:dyDescent="0.25">
      <c r="A451" t="s">
        <v>502</v>
      </c>
      <c r="B451" t="s">
        <v>510</v>
      </c>
      <c r="C451">
        <v>0.94469999999999998</v>
      </c>
      <c r="D451">
        <v>0.78</v>
      </c>
      <c r="E451">
        <v>1.4492</v>
      </c>
    </row>
    <row r="452" spans="1:5" x14ac:dyDescent="0.25">
      <c r="A452" t="s">
        <v>502</v>
      </c>
      <c r="B452" t="s">
        <v>511</v>
      </c>
      <c r="C452">
        <v>0.94469999999999998</v>
      </c>
      <c r="D452">
        <v>0.78</v>
      </c>
      <c r="E452">
        <v>0.74529999999999996</v>
      </c>
    </row>
    <row r="453" spans="1:5" x14ac:dyDescent="0.25">
      <c r="A453" t="s">
        <v>502</v>
      </c>
      <c r="B453" t="s">
        <v>512</v>
      </c>
      <c r="C453">
        <v>0.94469999999999998</v>
      </c>
      <c r="D453">
        <v>0.89139999999999997</v>
      </c>
      <c r="E453">
        <v>0.70389999999999997</v>
      </c>
    </row>
    <row r="454" spans="1:5" x14ac:dyDescent="0.25">
      <c r="A454" t="s">
        <v>502</v>
      </c>
      <c r="B454" t="s">
        <v>513</v>
      </c>
      <c r="C454">
        <v>0.94469999999999998</v>
      </c>
      <c r="D454">
        <v>2.1171000000000002</v>
      </c>
      <c r="E454">
        <v>0.86950000000000005</v>
      </c>
    </row>
    <row r="455" spans="1:5" x14ac:dyDescent="0.25">
      <c r="A455" t="s">
        <v>502</v>
      </c>
      <c r="B455" t="s">
        <v>514</v>
      </c>
      <c r="C455">
        <v>0.94469999999999998</v>
      </c>
      <c r="D455">
        <v>0.78</v>
      </c>
      <c r="E455">
        <v>0.99380000000000002</v>
      </c>
    </row>
    <row r="456" spans="1:5" x14ac:dyDescent="0.25">
      <c r="A456" t="s">
        <v>502</v>
      </c>
      <c r="B456" t="s">
        <v>515</v>
      </c>
      <c r="C456">
        <v>0.94469999999999998</v>
      </c>
      <c r="D456">
        <v>1.0027999999999999</v>
      </c>
      <c r="E456">
        <v>1.0766</v>
      </c>
    </row>
    <row r="457" spans="1:5" x14ac:dyDescent="0.25">
      <c r="A457" t="s">
        <v>502</v>
      </c>
      <c r="B457" t="s">
        <v>516</v>
      </c>
      <c r="C457">
        <v>0.94469999999999998</v>
      </c>
      <c r="D457">
        <v>0.8357</v>
      </c>
      <c r="E457">
        <v>1.2422</v>
      </c>
    </row>
    <row r="458" spans="1:5" x14ac:dyDescent="0.25">
      <c r="A458" t="s">
        <v>502</v>
      </c>
      <c r="B458" t="s">
        <v>517</v>
      </c>
      <c r="C458">
        <v>0.94469999999999998</v>
      </c>
      <c r="D458">
        <v>0.8357</v>
      </c>
      <c r="E458">
        <v>0.82809999999999995</v>
      </c>
    </row>
    <row r="459" spans="1:5" x14ac:dyDescent="0.25">
      <c r="A459" t="s">
        <v>502</v>
      </c>
      <c r="B459" t="s">
        <v>518</v>
      </c>
      <c r="C459">
        <v>0.94469999999999998</v>
      </c>
      <c r="D459">
        <v>0.94710000000000005</v>
      </c>
      <c r="E459">
        <v>1.2008000000000001</v>
      </c>
    </row>
    <row r="460" spans="1:5" x14ac:dyDescent="0.25">
      <c r="A460" t="s">
        <v>502</v>
      </c>
      <c r="B460" t="s">
        <v>519</v>
      </c>
      <c r="C460">
        <v>0.94469999999999998</v>
      </c>
      <c r="D460">
        <v>1.3928</v>
      </c>
      <c r="E460">
        <v>0.70389999999999997</v>
      </c>
    </row>
    <row r="461" spans="1:5" x14ac:dyDescent="0.25">
      <c r="A461" t="s">
        <v>502</v>
      </c>
      <c r="B461" t="s">
        <v>520</v>
      </c>
      <c r="C461">
        <v>0.94469999999999998</v>
      </c>
      <c r="D461">
        <v>0.78</v>
      </c>
      <c r="E461">
        <v>1.0766</v>
      </c>
    </row>
    <row r="462" spans="1:5" x14ac:dyDescent="0.25">
      <c r="A462" t="s">
        <v>502</v>
      </c>
      <c r="B462" t="s">
        <v>521</v>
      </c>
      <c r="C462">
        <v>0.94469999999999998</v>
      </c>
      <c r="D462">
        <v>0.72430000000000005</v>
      </c>
      <c r="E462">
        <v>0.99380000000000002</v>
      </c>
    </row>
    <row r="463" spans="1:5" x14ac:dyDescent="0.25">
      <c r="A463" t="s">
        <v>502</v>
      </c>
      <c r="B463" t="s">
        <v>522</v>
      </c>
      <c r="C463">
        <v>0.94469999999999998</v>
      </c>
      <c r="D463">
        <v>0.61280000000000001</v>
      </c>
      <c r="E463">
        <v>0.99380000000000002</v>
      </c>
    </row>
    <row r="464" spans="1:5" x14ac:dyDescent="0.25">
      <c r="A464" t="s">
        <v>523</v>
      </c>
      <c r="B464" t="s">
        <v>524</v>
      </c>
      <c r="C464">
        <v>1.1444000000000001</v>
      </c>
      <c r="D464">
        <v>0.63549999999999995</v>
      </c>
      <c r="E464">
        <v>1.2021999999999999</v>
      </c>
    </row>
    <row r="465" spans="1:5" x14ac:dyDescent="0.25">
      <c r="A465" t="s">
        <v>523</v>
      </c>
      <c r="B465" t="s">
        <v>525</v>
      </c>
      <c r="C465">
        <v>1.1444000000000001</v>
      </c>
      <c r="D465">
        <v>1.0327</v>
      </c>
      <c r="E465">
        <v>1.4694</v>
      </c>
    </row>
    <row r="466" spans="1:5" x14ac:dyDescent="0.25">
      <c r="A466" t="s">
        <v>523</v>
      </c>
      <c r="B466" t="s">
        <v>526</v>
      </c>
      <c r="C466">
        <v>1.1444000000000001</v>
      </c>
      <c r="D466">
        <v>1.2709999999999999</v>
      </c>
      <c r="E466">
        <v>0.86829999999999996</v>
      </c>
    </row>
    <row r="467" spans="1:5" x14ac:dyDescent="0.25">
      <c r="A467" t="s">
        <v>523</v>
      </c>
      <c r="B467" t="s">
        <v>789</v>
      </c>
      <c r="C467">
        <v>1.1444000000000001</v>
      </c>
      <c r="D467">
        <v>0.87380000000000002</v>
      </c>
      <c r="E467">
        <v>0</v>
      </c>
    </row>
    <row r="468" spans="1:5" x14ac:dyDescent="0.25">
      <c r="A468" t="s">
        <v>523</v>
      </c>
      <c r="B468" t="s">
        <v>527</v>
      </c>
      <c r="C468">
        <v>1.1444000000000001</v>
      </c>
      <c r="D468">
        <v>0.7944</v>
      </c>
      <c r="E468">
        <v>1.3358000000000001</v>
      </c>
    </row>
    <row r="469" spans="1:5" x14ac:dyDescent="0.25">
      <c r="A469" t="s">
        <v>523</v>
      </c>
      <c r="B469" t="s">
        <v>528</v>
      </c>
      <c r="C469">
        <v>1.1444000000000001</v>
      </c>
      <c r="D469">
        <v>0.80100000000000005</v>
      </c>
      <c r="E469">
        <v>1.2244999999999999</v>
      </c>
    </row>
    <row r="470" spans="1:5" x14ac:dyDescent="0.25">
      <c r="A470" t="s">
        <v>523</v>
      </c>
      <c r="B470" t="s">
        <v>529</v>
      </c>
      <c r="C470">
        <v>1.1444000000000001</v>
      </c>
      <c r="D470">
        <v>0.7944</v>
      </c>
      <c r="E470">
        <v>0.80149999999999999</v>
      </c>
    </row>
    <row r="471" spans="1:5" x14ac:dyDescent="0.25">
      <c r="A471" t="s">
        <v>523</v>
      </c>
      <c r="B471" t="s">
        <v>530</v>
      </c>
      <c r="C471">
        <v>1.1444000000000001</v>
      </c>
      <c r="D471">
        <v>1.7476</v>
      </c>
      <c r="E471">
        <v>0.66790000000000005</v>
      </c>
    </row>
    <row r="472" spans="1:5" x14ac:dyDescent="0.25">
      <c r="A472" t="s">
        <v>523</v>
      </c>
      <c r="B472" t="s">
        <v>531</v>
      </c>
      <c r="C472">
        <v>1.1444000000000001</v>
      </c>
      <c r="D472">
        <v>0.47660000000000002</v>
      </c>
      <c r="E472">
        <v>1.0019</v>
      </c>
    </row>
    <row r="473" spans="1:5" x14ac:dyDescent="0.25">
      <c r="A473" t="s">
        <v>523</v>
      </c>
      <c r="B473" t="s">
        <v>532</v>
      </c>
      <c r="C473">
        <v>1.1444000000000001</v>
      </c>
      <c r="D473">
        <v>0.3972</v>
      </c>
      <c r="E473">
        <v>0.86829999999999996</v>
      </c>
    </row>
    <row r="474" spans="1:5" x14ac:dyDescent="0.25">
      <c r="A474" t="s">
        <v>523</v>
      </c>
      <c r="B474" t="s">
        <v>533</v>
      </c>
      <c r="C474">
        <v>1.1444000000000001</v>
      </c>
      <c r="D474">
        <v>0.43690000000000001</v>
      </c>
      <c r="E474">
        <v>1.5306</v>
      </c>
    </row>
    <row r="475" spans="1:5" x14ac:dyDescent="0.25">
      <c r="A475" t="s">
        <v>523</v>
      </c>
      <c r="B475" t="s">
        <v>534</v>
      </c>
      <c r="C475">
        <v>1.1444000000000001</v>
      </c>
      <c r="D475">
        <v>1.986</v>
      </c>
      <c r="E475">
        <v>0.5343</v>
      </c>
    </row>
    <row r="476" spans="1:5" x14ac:dyDescent="0.25">
      <c r="A476" t="s">
        <v>523</v>
      </c>
      <c r="B476" t="s">
        <v>535</v>
      </c>
      <c r="C476">
        <v>1.1444000000000001</v>
      </c>
      <c r="D476">
        <v>1.6681999999999999</v>
      </c>
      <c r="E476">
        <v>0.66790000000000005</v>
      </c>
    </row>
    <row r="477" spans="1:5" x14ac:dyDescent="0.25">
      <c r="A477" t="s">
        <v>523</v>
      </c>
      <c r="B477" t="s">
        <v>536</v>
      </c>
      <c r="C477">
        <v>1.1444000000000001</v>
      </c>
      <c r="D477">
        <v>1.1916</v>
      </c>
      <c r="E477">
        <v>0.93510000000000004</v>
      </c>
    </row>
    <row r="478" spans="1:5" x14ac:dyDescent="0.25">
      <c r="A478" t="s">
        <v>523</v>
      </c>
      <c r="B478" t="s">
        <v>537</v>
      </c>
      <c r="C478">
        <v>1.1444000000000001</v>
      </c>
      <c r="D478">
        <v>1.6681999999999999</v>
      </c>
      <c r="E478">
        <v>1.2021999999999999</v>
      </c>
    </row>
    <row r="479" spans="1:5" x14ac:dyDescent="0.25">
      <c r="A479" t="s">
        <v>523</v>
      </c>
      <c r="B479" t="s">
        <v>538</v>
      </c>
      <c r="C479">
        <v>1.1444000000000001</v>
      </c>
      <c r="D479">
        <v>0.47660000000000002</v>
      </c>
      <c r="E479">
        <v>0.86829999999999996</v>
      </c>
    </row>
    <row r="480" spans="1:5" x14ac:dyDescent="0.25">
      <c r="A480" t="s">
        <v>523</v>
      </c>
      <c r="B480" t="s">
        <v>539</v>
      </c>
      <c r="C480">
        <v>1.1444000000000001</v>
      </c>
      <c r="D480">
        <v>0.71489999999999998</v>
      </c>
      <c r="E480">
        <v>0.93510000000000004</v>
      </c>
    </row>
    <row r="481" spans="1:5" x14ac:dyDescent="0.25">
      <c r="A481" t="s">
        <v>523</v>
      </c>
      <c r="B481" t="s">
        <v>790</v>
      </c>
      <c r="C481">
        <v>1.1444000000000001</v>
      </c>
      <c r="D481">
        <v>0.87380000000000002</v>
      </c>
      <c r="E481">
        <v>0</v>
      </c>
    </row>
    <row r="482" spans="1:5" x14ac:dyDescent="0.25">
      <c r="A482" t="s">
        <v>540</v>
      </c>
      <c r="B482" t="s">
        <v>541</v>
      </c>
      <c r="C482">
        <v>1.2646999999999999</v>
      </c>
      <c r="D482">
        <v>1.1420999999999999</v>
      </c>
      <c r="E482">
        <v>0.68</v>
      </c>
    </row>
    <row r="483" spans="1:5" x14ac:dyDescent="0.25">
      <c r="A483" t="s">
        <v>540</v>
      </c>
      <c r="B483" t="s">
        <v>542</v>
      </c>
      <c r="C483">
        <v>1.2646999999999999</v>
      </c>
      <c r="D483">
        <v>0.29649999999999999</v>
      </c>
      <c r="E483">
        <v>0.85</v>
      </c>
    </row>
    <row r="484" spans="1:5" x14ac:dyDescent="0.25">
      <c r="A484" t="s">
        <v>540</v>
      </c>
      <c r="B484" t="s">
        <v>543</v>
      </c>
      <c r="C484">
        <v>1.2646999999999999</v>
      </c>
      <c r="D484">
        <v>1.0871999999999999</v>
      </c>
      <c r="E484">
        <v>1.02</v>
      </c>
    </row>
    <row r="485" spans="1:5" x14ac:dyDescent="0.25">
      <c r="A485" t="s">
        <v>540</v>
      </c>
      <c r="B485" t="s">
        <v>544</v>
      </c>
      <c r="C485">
        <v>1.2646999999999999</v>
      </c>
      <c r="D485">
        <v>1.845</v>
      </c>
      <c r="E485">
        <v>0.45329999999999998</v>
      </c>
    </row>
    <row r="486" spans="1:5" x14ac:dyDescent="0.25">
      <c r="A486" t="s">
        <v>540</v>
      </c>
      <c r="B486" t="s">
        <v>545</v>
      </c>
      <c r="C486">
        <v>1.2646999999999999</v>
      </c>
      <c r="D486">
        <v>1.0543</v>
      </c>
      <c r="E486">
        <v>0.68</v>
      </c>
    </row>
    <row r="487" spans="1:5" x14ac:dyDescent="0.25">
      <c r="A487" t="s">
        <v>540</v>
      </c>
      <c r="B487" t="s">
        <v>546</v>
      </c>
      <c r="C487">
        <v>1.2646999999999999</v>
      </c>
      <c r="D487">
        <v>0.79069999999999996</v>
      </c>
      <c r="E487">
        <v>1.2844</v>
      </c>
    </row>
    <row r="488" spans="1:5" x14ac:dyDescent="0.25">
      <c r="A488" t="s">
        <v>540</v>
      </c>
      <c r="B488" t="s">
        <v>547</v>
      </c>
      <c r="C488">
        <v>1.2646999999999999</v>
      </c>
      <c r="D488">
        <v>0.88949999999999996</v>
      </c>
      <c r="E488">
        <v>1.105</v>
      </c>
    </row>
    <row r="489" spans="1:5" x14ac:dyDescent="0.25">
      <c r="A489" t="s">
        <v>540</v>
      </c>
      <c r="B489" t="s">
        <v>548</v>
      </c>
      <c r="C489">
        <v>1.2646999999999999</v>
      </c>
      <c r="D489">
        <v>0.98839999999999995</v>
      </c>
      <c r="E489">
        <v>0.68</v>
      </c>
    </row>
    <row r="490" spans="1:5" x14ac:dyDescent="0.25">
      <c r="A490" t="s">
        <v>540</v>
      </c>
      <c r="B490" t="s">
        <v>549</v>
      </c>
      <c r="C490">
        <v>1.2646999999999999</v>
      </c>
      <c r="D490">
        <v>1.3178000000000001</v>
      </c>
      <c r="E490">
        <v>0.75549999999999995</v>
      </c>
    </row>
    <row r="491" spans="1:5" x14ac:dyDescent="0.25">
      <c r="A491" t="s">
        <v>540</v>
      </c>
      <c r="B491" t="s">
        <v>550</v>
      </c>
      <c r="C491">
        <v>1.2646999999999999</v>
      </c>
      <c r="D491">
        <v>0.43930000000000002</v>
      </c>
      <c r="E491">
        <v>1.2844</v>
      </c>
    </row>
    <row r="492" spans="1:5" x14ac:dyDescent="0.25">
      <c r="A492" t="s">
        <v>540</v>
      </c>
      <c r="B492" t="s">
        <v>551</v>
      </c>
      <c r="C492">
        <v>1.2646999999999999</v>
      </c>
      <c r="D492">
        <v>0.49419999999999997</v>
      </c>
      <c r="E492">
        <v>2.125</v>
      </c>
    </row>
    <row r="493" spans="1:5" x14ac:dyDescent="0.25">
      <c r="A493" t="s">
        <v>540</v>
      </c>
      <c r="B493" t="s">
        <v>552</v>
      </c>
      <c r="C493">
        <v>1.2646999999999999</v>
      </c>
      <c r="D493">
        <v>1.5813999999999999</v>
      </c>
      <c r="E493">
        <v>1.19</v>
      </c>
    </row>
    <row r="494" spans="1:5" x14ac:dyDescent="0.25">
      <c r="A494" t="s">
        <v>553</v>
      </c>
      <c r="B494" t="s">
        <v>554</v>
      </c>
      <c r="C494">
        <v>1.1951000000000001</v>
      </c>
      <c r="D494">
        <v>0.61360000000000003</v>
      </c>
      <c r="E494">
        <v>1.4611000000000001</v>
      </c>
    </row>
    <row r="495" spans="1:5" x14ac:dyDescent="0.25">
      <c r="A495" t="s">
        <v>553</v>
      </c>
      <c r="B495" t="s">
        <v>555</v>
      </c>
      <c r="C495">
        <v>1.1951000000000001</v>
      </c>
      <c r="D495">
        <v>1.0298</v>
      </c>
      <c r="E495">
        <v>0.93010000000000004</v>
      </c>
    </row>
    <row r="496" spans="1:5" x14ac:dyDescent="0.25">
      <c r="A496" t="s">
        <v>553</v>
      </c>
      <c r="B496" t="s">
        <v>556</v>
      </c>
      <c r="C496">
        <v>1.1951000000000001</v>
      </c>
      <c r="D496">
        <v>0.65739999999999998</v>
      </c>
      <c r="E496">
        <v>0.43190000000000001</v>
      </c>
    </row>
    <row r="497" spans="1:5" x14ac:dyDescent="0.25">
      <c r="A497" t="s">
        <v>553</v>
      </c>
      <c r="B497" t="s">
        <v>557</v>
      </c>
      <c r="C497">
        <v>1.1951000000000001</v>
      </c>
      <c r="D497">
        <v>1.2229000000000001</v>
      </c>
      <c r="E497">
        <v>0.40689999999999998</v>
      </c>
    </row>
    <row r="498" spans="1:5" x14ac:dyDescent="0.25">
      <c r="A498" t="s">
        <v>553</v>
      </c>
      <c r="B498" t="s">
        <v>558</v>
      </c>
      <c r="C498">
        <v>1.1951000000000001</v>
      </c>
      <c r="D498">
        <v>1.2229000000000001</v>
      </c>
      <c r="E498">
        <v>1.1627000000000001</v>
      </c>
    </row>
    <row r="499" spans="1:5" x14ac:dyDescent="0.25">
      <c r="A499" t="s">
        <v>553</v>
      </c>
      <c r="B499" t="s">
        <v>559</v>
      </c>
      <c r="C499">
        <v>1.1951000000000001</v>
      </c>
      <c r="D499">
        <v>0.83679999999999999</v>
      </c>
      <c r="E499">
        <v>1.1876</v>
      </c>
    </row>
    <row r="500" spans="1:5" x14ac:dyDescent="0.25">
      <c r="A500" t="s">
        <v>553</v>
      </c>
      <c r="B500" t="s">
        <v>560</v>
      </c>
      <c r="C500">
        <v>1.1951000000000001</v>
      </c>
      <c r="D500">
        <v>1.2229000000000001</v>
      </c>
      <c r="E500">
        <v>0.872</v>
      </c>
    </row>
    <row r="501" spans="1:5" x14ac:dyDescent="0.25">
      <c r="A501" t="s">
        <v>553</v>
      </c>
      <c r="B501" t="s">
        <v>561</v>
      </c>
      <c r="C501">
        <v>1.1951000000000001</v>
      </c>
      <c r="D501">
        <v>0.83679999999999999</v>
      </c>
      <c r="E501">
        <v>1.7814000000000001</v>
      </c>
    </row>
    <row r="502" spans="1:5" x14ac:dyDescent="0.25">
      <c r="A502" t="s">
        <v>553</v>
      </c>
      <c r="B502" t="s">
        <v>562</v>
      </c>
      <c r="C502">
        <v>1.1951000000000001</v>
      </c>
      <c r="D502">
        <v>1.6091</v>
      </c>
      <c r="E502">
        <v>0.75570000000000004</v>
      </c>
    </row>
    <row r="503" spans="1:5" x14ac:dyDescent="0.25">
      <c r="A503" t="s">
        <v>553</v>
      </c>
      <c r="B503" t="s">
        <v>563</v>
      </c>
      <c r="C503">
        <v>1.1951000000000001</v>
      </c>
      <c r="D503">
        <v>1.0942000000000001</v>
      </c>
      <c r="E503">
        <v>0.872</v>
      </c>
    </row>
    <row r="504" spans="1:5" x14ac:dyDescent="0.25">
      <c r="A504" t="s">
        <v>553</v>
      </c>
      <c r="B504" t="s">
        <v>564</v>
      </c>
      <c r="C504">
        <v>1.1951000000000001</v>
      </c>
      <c r="D504">
        <v>0.83679999999999999</v>
      </c>
      <c r="E504">
        <v>1.0257000000000001</v>
      </c>
    </row>
    <row r="505" spans="1:5" x14ac:dyDescent="0.25">
      <c r="A505" t="s">
        <v>553</v>
      </c>
      <c r="B505" t="s">
        <v>782</v>
      </c>
      <c r="C505">
        <v>1.1951000000000001</v>
      </c>
      <c r="D505">
        <v>0</v>
      </c>
      <c r="E505">
        <v>1.5115000000000001</v>
      </c>
    </row>
    <row r="506" spans="1:5" x14ac:dyDescent="0.25">
      <c r="A506" t="s">
        <v>553</v>
      </c>
      <c r="B506" t="s">
        <v>565</v>
      </c>
      <c r="C506">
        <v>1.1951000000000001</v>
      </c>
      <c r="D506">
        <v>1.0161</v>
      </c>
      <c r="E506">
        <v>0.97170000000000001</v>
      </c>
    </row>
    <row r="507" spans="1:5" x14ac:dyDescent="0.25">
      <c r="A507" t="s">
        <v>566</v>
      </c>
      <c r="B507" t="s">
        <v>567</v>
      </c>
      <c r="C507">
        <v>1.1719999999999999</v>
      </c>
      <c r="D507">
        <v>1.0428999999999999</v>
      </c>
      <c r="E507">
        <v>0.98419999999999996</v>
      </c>
    </row>
    <row r="508" spans="1:5" x14ac:dyDescent="0.25">
      <c r="A508" t="s">
        <v>566</v>
      </c>
      <c r="B508" t="s">
        <v>783</v>
      </c>
      <c r="C508">
        <v>1.1719999999999999</v>
      </c>
      <c r="D508">
        <v>0.85319999999999996</v>
      </c>
      <c r="E508">
        <v>0</v>
      </c>
    </row>
    <row r="509" spans="1:5" x14ac:dyDescent="0.25">
      <c r="A509" t="s">
        <v>566</v>
      </c>
      <c r="B509" t="s">
        <v>568</v>
      </c>
      <c r="C509">
        <v>1.1719999999999999</v>
      </c>
      <c r="D509">
        <v>1.0903</v>
      </c>
      <c r="E509">
        <v>0.90210000000000001</v>
      </c>
    </row>
    <row r="510" spans="1:5" x14ac:dyDescent="0.25">
      <c r="A510" t="s">
        <v>566</v>
      </c>
      <c r="B510" t="s">
        <v>569</v>
      </c>
      <c r="C510">
        <v>1.1719999999999999</v>
      </c>
      <c r="D510">
        <v>1.0903</v>
      </c>
      <c r="E510">
        <v>1.0662</v>
      </c>
    </row>
    <row r="511" spans="1:5" x14ac:dyDescent="0.25">
      <c r="A511" t="s">
        <v>566</v>
      </c>
      <c r="B511" t="s">
        <v>570</v>
      </c>
      <c r="C511">
        <v>1.1719999999999999</v>
      </c>
      <c r="D511">
        <v>0.94799999999999995</v>
      </c>
      <c r="E511">
        <v>0.98419999999999996</v>
      </c>
    </row>
    <row r="512" spans="1:5" x14ac:dyDescent="0.25">
      <c r="A512" t="s">
        <v>566</v>
      </c>
      <c r="B512" t="s">
        <v>571</v>
      </c>
      <c r="C512">
        <v>1.1719999999999999</v>
      </c>
      <c r="D512">
        <v>0.99539999999999995</v>
      </c>
      <c r="E512">
        <v>1.2302</v>
      </c>
    </row>
    <row r="513" spans="1:5" x14ac:dyDescent="0.25">
      <c r="A513" t="s">
        <v>566</v>
      </c>
      <c r="B513" t="s">
        <v>784</v>
      </c>
      <c r="C513">
        <v>1.1719999999999999</v>
      </c>
      <c r="D513">
        <v>0</v>
      </c>
      <c r="E513">
        <v>0</v>
      </c>
    </row>
    <row r="514" spans="1:5" x14ac:dyDescent="0.25">
      <c r="A514" t="s">
        <v>566</v>
      </c>
      <c r="B514" t="s">
        <v>572</v>
      </c>
      <c r="C514">
        <v>1.1719999999999999</v>
      </c>
      <c r="D514">
        <v>0.52139999999999997</v>
      </c>
      <c r="E514">
        <v>1.5992999999999999</v>
      </c>
    </row>
    <row r="515" spans="1:5" x14ac:dyDescent="0.25">
      <c r="A515" t="s">
        <v>566</v>
      </c>
      <c r="B515" t="s">
        <v>573</v>
      </c>
      <c r="C515">
        <v>1.1719999999999999</v>
      </c>
      <c r="D515">
        <v>1.2799</v>
      </c>
      <c r="E515">
        <v>0.61509999999999998</v>
      </c>
    </row>
    <row r="516" spans="1:5" x14ac:dyDescent="0.25">
      <c r="A516" t="s">
        <v>566</v>
      </c>
      <c r="B516" t="s">
        <v>574</v>
      </c>
      <c r="C516">
        <v>1.1719999999999999</v>
      </c>
      <c r="D516">
        <v>0.90059999999999996</v>
      </c>
      <c r="E516">
        <v>0.77910000000000001</v>
      </c>
    </row>
    <row r="517" spans="1:5" x14ac:dyDescent="0.25">
      <c r="A517" t="s">
        <v>566</v>
      </c>
      <c r="B517" t="s">
        <v>575</v>
      </c>
      <c r="C517">
        <v>1.1719999999999999</v>
      </c>
      <c r="D517">
        <v>1.2324999999999999</v>
      </c>
      <c r="E517">
        <v>0.98419999999999996</v>
      </c>
    </row>
    <row r="518" spans="1:5" x14ac:dyDescent="0.25">
      <c r="A518" t="s">
        <v>566</v>
      </c>
      <c r="B518" t="s">
        <v>785</v>
      </c>
      <c r="C518">
        <v>1.1719999999999999</v>
      </c>
      <c r="D518">
        <v>1.7064999999999999</v>
      </c>
      <c r="E518">
        <v>0.73809999999999998</v>
      </c>
    </row>
    <row r="519" spans="1:5" x14ac:dyDescent="0.25">
      <c r="A519" t="s">
        <v>566</v>
      </c>
      <c r="B519" t="s">
        <v>786</v>
      </c>
      <c r="C519">
        <v>1.1719999999999999</v>
      </c>
      <c r="D519">
        <v>1.9908999999999999</v>
      </c>
      <c r="E519">
        <v>0.246</v>
      </c>
    </row>
    <row r="520" spans="1:5" x14ac:dyDescent="0.25">
      <c r="A520" t="s">
        <v>566</v>
      </c>
      <c r="B520" t="s">
        <v>576</v>
      </c>
      <c r="C520">
        <v>1.1719999999999999</v>
      </c>
      <c r="D520">
        <v>0.75839999999999996</v>
      </c>
      <c r="E520">
        <v>1.1072</v>
      </c>
    </row>
    <row r="521" spans="1:5" x14ac:dyDescent="0.25">
      <c r="A521" t="s">
        <v>577</v>
      </c>
      <c r="B521" t="s">
        <v>578</v>
      </c>
      <c r="C521">
        <v>1.1211</v>
      </c>
      <c r="D521">
        <v>0.75109999999999999</v>
      </c>
      <c r="E521">
        <v>0.7661</v>
      </c>
    </row>
    <row r="522" spans="1:5" x14ac:dyDescent="0.25">
      <c r="A522" t="s">
        <v>577</v>
      </c>
      <c r="B522" t="s">
        <v>579</v>
      </c>
      <c r="C522">
        <v>1.1211</v>
      </c>
      <c r="D522">
        <v>0.9859</v>
      </c>
      <c r="E522">
        <v>0.9274</v>
      </c>
    </row>
    <row r="523" spans="1:5" x14ac:dyDescent="0.25">
      <c r="A523" t="s">
        <v>577</v>
      </c>
      <c r="B523" t="s">
        <v>580</v>
      </c>
      <c r="C523">
        <v>1.1211</v>
      </c>
      <c r="D523">
        <v>0.89200000000000002</v>
      </c>
      <c r="E523">
        <v>1.0887</v>
      </c>
    </row>
    <row r="524" spans="1:5" x14ac:dyDescent="0.25">
      <c r="A524" t="s">
        <v>577</v>
      </c>
      <c r="B524" t="s">
        <v>581</v>
      </c>
      <c r="C524">
        <v>1.1211</v>
      </c>
      <c r="D524">
        <v>0.75109999999999999</v>
      </c>
      <c r="E524">
        <v>0.8468</v>
      </c>
    </row>
    <row r="525" spans="1:5" x14ac:dyDescent="0.25">
      <c r="A525" t="s">
        <v>577</v>
      </c>
      <c r="B525" t="s">
        <v>582</v>
      </c>
      <c r="C525">
        <v>1.1211</v>
      </c>
      <c r="D525">
        <v>0.9859</v>
      </c>
      <c r="E525">
        <v>0.9274</v>
      </c>
    </row>
    <row r="526" spans="1:5" x14ac:dyDescent="0.25">
      <c r="A526" t="s">
        <v>577</v>
      </c>
      <c r="B526" t="s">
        <v>583</v>
      </c>
      <c r="C526">
        <v>1.1211</v>
      </c>
      <c r="D526">
        <v>1.4084000000000001</v>
      </c>
      <c r="E526">
        <v>0.64510000000000001</v>
      </c>
    </row>
    <row r="527" spans="1:5" x14ac:dyDescent="0.25">
      <c r="A527" t="s">
        <v>577</v>
      </c>
      <c r="B527" t="s">
        <v>584</v>
      </c>
      <c r="C527">
        <v>1.1211</v>
      </c>
      <c r="D527">
        <v>0.75109999999999999</v>
      </c>
      <c r="E527">
        <v>1.0887</v>
      </c>
    </row>
    <row r="528" spans="1:5" x14ac:dyDescent="0.25">
      <c r="A528" t="s">
        <v>577</v>
      </c>
      <c r="B528" t="s">
        <v>585</v>
      </c>
      <c r="C528">
        <v>1.1211</v>
      </c>
      <c r="D528">
        <v>1.9717</v>
      </c>
      <c r="E528">
        <v>0.5645</v>
      </c>
    </row>
    <row r="529" spans="1:5" x14ac:dyDescent="0.25">
      <c r="A529" t="s">
        <v>577</v>
      </c>
      <c r="B529" t="s">
        <v>586</v>
      </c>
      <c r="C529">
        <v>1.1211</v>
      </c>
      <c r="D529">
        <v>1.0327999999999999</v>
      </c>
      <c r="E529">
        <v>0.6855</v>
      </c>
    </row>
    <row r="530" spans="1:5" x14ac:dyDescent="0.25">
      <c r="A530" t="s">
        <v>577</v>
      </c>
      <c r="B530" t="s">
        <v>587</v>
      </c>
      <c r="C530">
        <v>1.1211</v>
      </c>
      <c r="D530">
        <v>0.56340000000000001</v>
      </c>
      <c r="E530">
        <v>1.3709</v>
      </c>
    </row>
    <row r="531" spans="1:5" x14ac:dyDescent="0.25">
      <c r="A531" t="s">
        <v>577</v>
      </c>
      <c r="B531" t="s">
        <v>588</v>
      </c>
      <c r="C531">
        <v>1.1211</v>
      </c>
      <c r="D531">
        <v>0.61029999999999995</v>
      </c>
      <c r="E531">
        <v>0.80640000000000001</v>
      </c>
    </row>
    <row r="532" spans="1:5" x14ac:dyDescent="0.25">
      <c r="A532" t="s">
        <v>577</v>
      </c>
      <c r="B532" t="s">
        <v>589</v>
      </c>
      <c r="C532">
        <v>1.1211</v>
      </c>
      <c r="D532">
        <v>1.1737</v>
      </c>
      <c r="E532">
        <v>0.7661</v>
      </c>
    </row>
    <row r="533" spans="1:5" x14ac:dyDescent="0.25">
      <c r="A533" t="s">
        <v>577</v>
      </c>
      <c r="B533" t="s">
        <v>590</v>
      </c>
      <c r="C533">
        <v>1.1211</v>
      </c>
      <c r="D533">
        <v>0.93889999999999996</v>
      </c>
      <c r="E533">
        <v>1.0484</v>
      </c>
    </row>
    <row r="534" spans="1:5" x14ac:dyDescent="0.25">
      <c r="A534" t="s">
        <v>577</v>
      </c>
      <c r="B534" t="s">
        <v>591</v>
      </c>
      <c r="C534">
        <v>1.1211</v>
      </c>
      <c r="D534">
        <v>1.0798000000000001</v>
      </c>
      <c r="E534">
        <v>1.129</v>
      </c>
    </row>
    <row r="535" spans="1:5" x14ac:dyDescent="0.25">
      <c r="A535" t="s">
        <v>577</v>
      </c>
      <c r="B535" t="s">
        <v>592</v>
      </c>
      <c r="C535">
        <v>1.1211</v>
      </c>
      <c r="D535">
        <v>0.75109999999999999</v>
      </c>
      <c r="E535">
        <v>1.25</v>
      </c>
    </row>
    <row r="536" spans="1:5" x14ac:dyDescent="0.25">
      <c r="A536" t="s">
        <v>577</v>
      </c>
      <c r="B536" t="s">
        <v>593</v>
      </c>
      <c r="C536">
        <v>1.1211</v>
      </c>
      <c r="D536">
        <v>0.79810000000000003</v>
      </c>
      <c r="E536">
        <v>0.8468</v>
      </c>
    </row>
    <row r="537" spans="1:5" x14ac:dyDescent="0.25">
      <c r="A537" t="s">
        <v>577</v>
      </c>
      <c r="B537" t="s">
        <v>594</v>
      </c>
      <c r="C537">
        <v>1.1211</v>
      </c>
      <c r="D537">
        <v>0.89200000000000002</v>
      </c>
      <c r="E537">
        <v>1.5725</v>
      </c>
    </row>
    <row r="538" spans="1:5" x14ac:dyDescent="0.25">
      <c r="A538" t="s">
        <v>577</v>
      </c>
      <c r="B538" t="s">
        <v>595</v>
      </c>
      <c r="C538">
        <v>1.1211</v>
      </c>
      <c r="D538">
        <v>1.4553</v>
      </c>
      <c r="E538">
        <v>0.8871</v>
      </c>
    </row>
    <row r="539" spans="1:5" x14ac:dyDescent="0.25">
      <c r="A539" t="s">
        <v>577</v>
      </c>
      <c r="B539" t="s">
        <v>596</v>
      </c>
      <c r="C539">
        <v>1.1211</v>
      </c>
      <c r="D539">
        <v>1.6900999999999999</v>
      </c>
      <c r="E539">
        <v>0.9274</v>
      </c>
    </row>
    <row r="540" spans="1:5" x14ac:dyDescent="0.25">
      <c r="A540" t="s">
        <v>577</v>
      </c>
      <c r="B540" t="s">
        <v>597</v>
      </c>
      <c r="C540">
        <v>1.1211</v>
      </c>
      <c r="D540">
        <v>0.51639999999999997</v>
      </c>
      <c r="E540">
        <v>1.8548</v>
      </c>
    </row>
    <row r="541" spans="1:5" x14ac:dyDescent="0.25">
      <c r="A541" t="s">
        <v>598</v>
      </c>
      <c r="B541" t="s">
        <v>599</v>
      </c>
      <c r="C541">
        <v>1.0585</v>
      </c>
      <c r="D541">
        <v>0.94469999999999998</v>
      </c>
      <c r="E541">
        <v>1.4730000000000001</v>
      </c>
    </row>
    <row r="542" spans="1:5" x14ac:dyDescent="0.25">
      <c r="A542" t="s">
        <v>598</v>
      </c>
      <c r="B542" t="s">
        <v>600</v>
      </c>
      <c r="C542">
        <v>1.0585</v>
      </c>
      <c r="D542">
        <v>0.89219999999999999</v>
      </c>
      <c r="E542">
        <v>0.71550000000000002</v>
      </c>
    </row>
    <row r="543" spans="1:5" x14ac:dyDescent="0.25">
      <c r="A543" t="s">
        <v>598</v>
      </c>
      <c r="B543" t="s">
        <v>601</v>
      </c>
      <c r="C543">
        <v>1.0585</v>
      </c>
      <c r="D543">
        <v>1.3425</v>
      </c>
      <c r="E543">
        <v>0.86609999999999998</v>
      </c>
    </row>
    <row r="544" spans="1:5" x14ac:dyDescent="0.25">
      <c r="A544" t="s">
        <v>598</v>
      </c>
      <c r="B544" t="s">
        <v>602</v>
      </c>
      <c r="C544">
        <v>1.0585</v>
      </c>
      <c r="D544">
        <v>1.2282</v>
      </c>
      <c r="E544">
        <v>0.85860000000000003</v>
      </c>
    </row>
    <row r="545" spans="1:5" x14ac:dyDescent="0.25">
      <c r="A545" t="s">
        <v>598</v>
      </c>
      <c r="B545" t="s">
        <v>603</v>
      </c>
      <c r="C545">
        <v>1.0585</v>
      </c>
      <c r="D545">
        <v>0.61129999999999995</v>
      </c>
      <c r="E545">
        <v>1.2625999999999999</v>
      </c>
    </row>
    <row r="546" spans="1:5" x14ac:dyDescent="0.25">
      <c r="A546" t="s">
        <v>598</v>
      </c>
      <c r="B546" t="s">
        <v>604</v>
      </c>
      <c r="C546">
        <v>1.0585</v>
      </c>
      <c r="D546">
        <v>1.0736000000000001</v>
      </c>
      <c r="E546">
        <v>0.6179</v>
      </c>
    </row>
    <row r="547" spans="1:5" x14ac:dyDescent="0.25">
      <c r="A547" t="s">
        <v>598</v>
      </c>
      <c r="B547" t="s">
        <v>605</v>
      </c>
      <c r="C547">
        <v>1.0585</v>
      </c>
      <c r="D547">
        <v>1.1809000000000001</v>
      </c>
      <c r="E547">
        <v>0.89429999999999998</v>
      </c>
    </row>
    <row r="548" spans="1:5" x14ac:dyDescent="0.25">
      <c r="A548" t="s">
        <v>598</v>
      </c>
      <c r="B548" t="s">
        <v>606</v>
      </c>
      <c r="C548">
        <v>1.0585</v>
      </c>
      <c r="D548">
        <v>0.83360000000000001</v>
      </c>
      <c r="E548">
        <v>1.2625999999999999</v>
      </c>
    </row>
    <row r="549" spans="1:5" x14ac:dyDescent="0.25">
      <c r="A549" t="s">
        <v>598</v>
      </c>
      <c r="B549" t="s">
        <v>607</v>
      </c>
      <c r="C549">
        <v>1.0585</v>
      </c>
      <c r="D549">
        <v>1.1114999999999999</v>
      </c>
      <c r="E549">
        <v>1.4309000000000001</v>
      </c>
    </row>
    <row r="550" spans="1:5" x14ac:dyDescent="0.25">
      <c r="A550" t="s">
        <v>598</v>
      </c>
      <c r="B550" t="s">
        <v>608</v>
      </c>
      <c r="C550">
        <v>1.0585</v>
      </c>
      <c r="D550">
        <v>1.3646</v>
      </c>
      <c r="E550">
        <v>0.8347</v>
      </c>
    </row>
    <row r="551" spans="1:5" x14ac:dyDescent="0.25">
      <c r="A551" t="s">
        <v>598</v>
      </c>
      <c r="B551" t="s">
        <v>609</v>
      </c>
      <c r="C551">
        <v>1.0585</v>
      </c>
      <c r="D551">
        <v>0.73480000000000001</v>
      </c>
      <c r="E551">
        <v>1.0731999999999999</v>
      </c>
    </row>
    <row r="552" spans="1:5" x14ac:dyDescent="0.25">
      <c r="A552" t="s">
        <v>598</v>
      </c>
      <c r="B552" t="s">
        <v>610</v>
      </c>
      <c r="C552">
        <v>1.0585</v>
      </c>
      <c r="D552">
        <v>1.1247</v>
      </c>
      <c r="E552">
        <v>0.68140000000000001</v>
      </c>
    </row>
    <row r="553" spans="1:5" x14ac:dyDescent="0.25">
      <c r="A553" t="s">
        <v>598</v>
      </c>
      <c r="B553" t="s">
        <v>611</v>
      </c>
      <c r="C553">
        <v>1.0585</v>
      </c>
      <c r="D553">
        <v>1.2146999999999999</v>
      </c>
      <c r="E553">
        <v>0.98799999999999999</v>
      </c>
    </row>
    <row r="554" spans="1:5" x14ac:dyDescent="0.25">
      <c r="A554" t="s">
        <v>598</v>
      </c>
      <c r="B554" t="s">
        <v>612</v>
      </c>
      <c r="C554">
        <v>1.0585</v>
      </c>
      <c r="D554">
        <v>0.73480000000000001</v>
      </c>
      <c r="E554">
        <v>1.6296999999999999</v>
      </c>
    </row>
    <row r="555" spans="1:5" x14ac:dyDescent="0.25">
      <c r="A555" t="s">
        <v>598</v>
      </c>
      <c r="B555" t="s">
        <v>613</v>
      </c>
      <c r="C555">
        <v>1.0585</v>
      </c>
      <c r="D555">
        <v>0.70850000000000002</v>
      </c>
      <c r="E555">
        <v>0.85860000000000003</v>
      </c>
    </row>
    <row r="556" spans="1:5" x14ac:dyDescent="0.25">
      <c r="A556" t="s">
        <v>598</v>
      </c>
      <c r="B556" t="s">
        <v>614</v>
      </c>
      <c r="C556">
        <v>1.0585</v>
      </c>
      <c r="D556">
        <v>0.99199999999999999</v>
      </c>
      <c r="E556">
        <v>1.3951</v>
      </c>
    </row>
    <row r="557" spans="1:5" x14ac:dyDescent="0.25">
      <c r="A557" t="s">
        <v>598</v>
      </c>
      <c r="B557" t="s">
        <v>615</v>
      </c>
      <c r="C557">
        <v>1.0585</v>
      </c>
      <c r="D557">
        <v>1.0939000000000001</v>
      </c>
      <c r="E557">
        <v>0.6401</v>
      </c>
    </row>
    <row r="558" spans="1:5" x14ac:dyDescent="0.25">
      <c r="A558" t="s">
        <v>598</v>
      </c>
      <c r="B558" t="s">
        <v>616</v>
      </c>
      <c r="C558">
        <v>1.0585</v>
      </c>
      <c r="D558">
        <v>0.70850000000000002</v>
      </c>
      <c r="E558">
        <v>0.78700000000000003</v>
      </c>
    </row>
    <row r="559" spans="1:5" x14ac:dyDescent="0.25">
      <c r="A559" t="s">
        <v>617</v>
      </c>
      <c r="B559" t="s">
        <v>618</v>
      </c>
      <c r="C559">
        <v>1.2458</v>
      </c>
      <c r="D559">
        <v>1.3378000000000001</v>
      </c>
      <c r="E559">
        <v>0.44340000000000002</v>
      </c>
    </row>
    <row r="560" spans="1:5" x14ac:dyDescent="0.25">
      <c r="A560" t="s">
        <v>617</v>
      </c>
      <c r="B560" t="s">
        <v>619</v>
      </c>
      <c r="C560">
        <v>1.2458</v>
      </c>
      <c r="D560">
        <v>0.96319999999999995</v>
      </c>
      <c r="E560">
        <v>1.1455</v>
      </c>
    </row>
    <row r="561" spans="1:5" x14ac:dyDescent="0.25">
      <c r="A561" t="s">
        <v>617</v>
      </c>
      <c r="B561" t="s">
        <v>620</v>
      </c>
      <c r="C561">
        <v>1.2458</v>
      </c>
      <c r="D561">
        <v>0.85619999999999996</v>
      </c>
      <c r="E561">
        <v>1.0346</v>
      </c>
    </row>
    <row r="562" spans="1:5" x14ac:dyDescent="0.25">
      <c r="A562" t="s">
        <v>617</v>
      </c>
      <c r="B562" t="s">
        <v>621</v>
      </c>
      <c r="C562">
        <v>1.2458</v>
      </c>
      <c r="D562">
        <v>0.74919999999999998</v>
      </c>
      <c r="E562">
        <v>1.1085</v>
      </c>
    </row>
    <row r="563" spans="1:5" x14ac:dyDescent="0.25">
      <c r="A563" t="s">
        <v>617</v>
      </c>
      <c r="B563" t="s">
        <v>622</v>
      </c>
      <c r="C563">
        <v>1.2458</v>
      </c>
      <c r="D563">
        <v>1.3913</v>
      </c>
      <c r="E563">
        <v>0.99770000000000003</v>
      </c>
    </row>
    <row r="564" spans="1:5" x14ac:dyDescent="0.25">
      <c r="A564" t="s">
        <v>617</v>
      </c>
      <c r="B564" t="s">
        <v>623</v>
      </c>
      <c r="C564">
        <v>1.2458</v>
      </c>
      <c r="D564">
        <v>0.74919999999999998</v>
      </c>
      <c r="E564">
        <v>1.1085</v>
      </c>
    </row>
    <row r="565" spans="1:5" x14ac:dyDescent="0.25">
      <c r="A565" t="s">
        <v>617</v>
      </c>
      <c r="B565" t="s">
        <v>624</v>
      </c>
      <c r="C565">
        <v>1.2458</v>
      </c>
      <c r="D565">
        <v>1.2843</v>
      </c>
      <c r="E565">
        <v>0.81289999999999996</v>
      </c>
    </row>
    <row r="566" spans="1:5" x14ac:dyDescent="0.25">
      <c r="A566" t="s">
        <v>617</v>
      </c>
      <c r="B566" t="s">
        <v>625</v>
      </c>
      <c r="C566">
        <v>1.2458</v>
      </c>
      <c r="D566">
        <v>0.74919999999999998</v>
      </c>
      <c r="E566">
        <v>1.0716000000000001</v>
      </c>
    </row>
    <row r="567" spans="1:5" x14ac:dyDescent="0.25">
      <c r="A567" t="s">
        <v>617</v>
      </c>
      <c r="B567" t="s">
        <v>626</v>
      </c>
      <c r="C567">
        <v>1.2458</v>
      </c>
      <c r="D567">
        <v>1.2307999999999999</v>
      </c>
      <c r="E567">
        <v>0.84989999999999999</v>
      </c>
    </row>
    <row r="568" spans="1:5" x14ac:dyDescent="0.25">
      <c r="A568" t="s">
        <v>617</v>
      </c>
      <c r="B568" t="s">
        <v>627</v>
      </c>
      <c r="C568">
        <v>1.2458</v>
      </c>
      <c r="D568">
        <v>0.90969999999999995</v>
      </c>
      <c r="E568">
        <v>1.2563</v>
      </c>
    </row>
    <row r="569" spans="1:5" x14ac:dyDescent="0.25">
      <c r="A569" t="s">
        <v>617</v>
      </c>
      <c r="B569" t="s">
        <v>628</v>
      </c>
      <c r="C569">
        <v>1.2458</v>
      </c>
      <c r="D569">
        <v>0.96319999999999995</v>
      </c>
      <c r="E569">
        <v>1.1085</v>
      </c>
    </row>
    <row r="570" spans="1:5" x14ac:dyDescent="0.25">
      <c r="A570" t="s">
        <v>617</v>
      </c>
      <c r="B570" t="s">
        <v>629</v>
      </c>
      <c r="C570">
        <v>1.2458</v>
      </c>
      <c r="D570">
        <v>0.96319999999999995</v>
      </c>
      <c r="E570">
        <v>1.2932999999999999</v>
      </c>
    </row>
    <row r="571" spans="1:5" x14ac:dyDescent="0.25">
      <c r="A571" t="s">
        <v>617</v>
      </c>
      <c r="B571" t="s">
        <v>630</v>
      </c>
      <c r="C571">
        <v>1.2458</v>
      </c>
      <c r="D571">
        <v>0.53510000000000002</v>
      </c>
      <c r="E571">
        <v>1.1455</v>
      </c>
    </row>
    <row r="572" spans="1:5" x14ac:dyDescent="0.25">
      <c r="A572" t="s">
        <v>617</v>
      </c>
      <c r="B572" t="s">
        <v>631</v>
      </c>
      <c r="C572">
        <v>1.2458</v>
      </c>
      <c r="D572">
        <v>0.90969999999999995</v>
      </c>
      <c r="E572">
        <v>0.84989999999999999</v>
      </c>
    </row>
    <row r="573" spans="1:5" x14ac:dyDescent="0.25">
      <c r="A573" t="s">
        <v>617</v>
      </c>
      <c r="B573" t="s">
        <v>632</v>
      </c>
      <c r="C573">
        <v>1.2458</v>
      </c>
      <c r="D573">
        <v>1.0166999999999999</v>
      </c>
      <c r="E573">
        <v>0.84989999999999999</v>
      </c>
    </row>
    <row r="574" spans="1:5" x14ac:dyDescent="0.25">
      <c r="A574" t="s">
        <v>617</v>
      </c>
      <c r="B574" t="s">
        <v>633</v>
      </c>
      <c r="C574">
        <v>1.2458</v>
      </c>
      <c r="D574">
        <v>1.3913</v>
      </c>
      <c r="E574">
        <v>0.92379999999999995</v>
      </c>
    </row>
    <row r="575" spans="1:5" x14ac:dyDescent="0.25">
      <c r="A575" t="s">
        <v>634</v>
      </c>
      <c r="B575" t="s">
        <v>635</v>
      </c>
      <c r="C575">
        <v>1.1788000000000001</v>
      </c>
      <c r="D575">
        <v>1.018</v>
      </c>
      <c r="E575">
        <v>0.88239999999999996</v>
      </c>
    </row>
    <row r="576" spans="1:5" x14ac:dyDescent="0.25">
      <c r="A576" t="s">
        <v>634</v>
      </c>
      <c r="B576" t="s">
        <v>636</v>
      </c>
      <c r="C576">
        <v>1.1788000000000001</v>
      </c>
      <c r="D576">
        <v>1.1876</v>
      </c>
      <c r="E576">
        <v>0.94540000000000002</v>
      </c>
    </row>
    <row r="577" spans="1:5" x14ac:dyDescent="0.25">
      <c r="A577" t="s">
        <v>634</v>
      </c>
      <c r="B577" t="s">
        <v>637</v>
      </c>
      <c r="C577">
        <v>1.1788000000000001</v>
      </c>
      <c r="D577">
        <v>0.76349999999999996</v>
      </c>
      <c r="E577">
        <v>1.3236000000000001</v>
      </c>
    </row>
    <row r="578" spans="1:5" x14ac:dyDescent="0.25">
      <c r="A578" t="s">
        <v>634</v>
      </c>
      <c r="B578" t="s">
        <v>638</v>
      </c>
      <c r="C578">
        <v>1.1788000000000001</v>
      </c>
      <c r="D578">
        <v>1.4420999999999999</v>
      </c>
      <c r="E578">
        <v>0.81940000000000002</v>
      </c>
    </row>
    <row r="579" spans="1:5" x14ac:dyDescent="0.25">
      <c r="A579" t="s">
        <v>634</v>
      </c>
      <c r="B579" t="s">
        <v>639</v>
      </c>
      <c r="C579">
        <v>1.1788000000000001</v>
      </c>
      <c r="D579">
        <v>1.3573</v>
      </c>
      <c r="E579">
        <v>0.94540000000000002</v>
      </c>
    </row>
    <row r="580" spans="1:5" x14ac:dyDescent="0.25">
      <c r="A580" t="s">
        <v>634</v>
      </c>
      <c r="B580" t="s">
        <v>640</v>
      </c>
      <c r="C580">
        <v>1.1788000000000001</v>
      </c>
      <c r="D580">
        <v>0.84830000000000005</v>
      </c>
      <c r="E580">
        <v>1.1345000000000001</v>
      </c>
    </row>
    <row r="581" spans="1:5" x14ac:dyDescent="0.25">
      <c r="A581" t="s">
        <v>634</v>
      </c>
      <c r="B581" t="s">
        <v>641</v>
      </c>
      <c r="C581">
        <v>1.1788000000000001</v>
      </c>
      <c r="D581">
        <v>0.84830000000000005</v>
      </c>
      <c r="E581">
        <v>1.1345000000000001</v>
      </c>
    </row>
    <row r="582" spans="1:5" x14ac:dyDescent="0.25">
      <c r="A582" t="s">
        <v>634</v>
      </c>
      <c r="B582" t="s">
        <v>642</v>
      </c>
      <c r="C582">
        <v>1.1788000000000001</v>
      </c>
      <c r="D582">
        <v>0.84830000000000005</v>
      </c>
      <c r="E582">
        <v>0.70030000000000003</v>
      </c>
    </row>
    <row r="583" spans="1:5" x14ac:dyDescent="0.25">
      <c r="A583" t="s">
        <v>634</v>
      </c>
      <c r="B583" t="s">
        <v>643</v>
      </c>
      <c r="C583">
        <v>1.1788000000000001</v>
      </c>
      <c r="D583">
        <v>1.0025999999999999</v>
      </c>
      <c r="E583">
        <v>0.51570000000000005</v>
      </c>
    </row>
    <row r="584" spans="1:5" x14ac:dyDescent="0.25">
      <c r="A584" t="s">
        <v>634</v>
      </c>
      <c r="B584" t="s">
        <v>644</v>
      </c>
      <c r="C584">
        <v>1.1788000000000001</v>
      </c>
      <c r="D584">
        <v>1.1028</v>
      </c>
      <c r="E584">
        <v>0.50419999999999998</v>
      </c>
    </row>
    <row r="585" spans="1:5" x14ac:dyDescent="0.25">
      <c r="A585" t="s">
        <v>634</v>
      </c>
      <c r="B585" t="s">
        <v>645</v>
      </c>
      <c r="C585">
        <v>1.1788000000000001</v>
      </c>
      <c r="D585">
        <v>1.2725</v>
      </c>
      <c r="E585">
        <v>0.88239999999999996</v>
      </c>
    </row>
    <row r="586" spans="1:5" x14ac:dyDescent="0.25">
      <c r="A586" t="s">
        <v>634</v>
      </c>
      <c r="B586" t="s">
        <v>646</v>
      </c>
      <c r="C586">
        <v>1.1788000000000001</v>
      </c>
      <c r="D586">
        <v>1.3882000000000001</v>
      </c>
      <c r="E586">
        <v>1.2033</v>
      </c>
    </row>
    <row r="587" spans="1:5" x14ac:dyDescent="0.25">
      <c r="A587" t="s">
        <v>634</v>
      </c>
      <c r="B587" t="s">
        <v>647</v>
      </c>
      <c r="C587">
        <v>1.1788000000000001</v>
      </c>
      <c r="D587">
        <v>1.0367999999999999</v>
      </c>
      <c r="E587">
        <v>0.98040000000000005</v>
      </c>
    </row>
    <row r="588" spans="1:5" x14ac:dyDescent="0.25">
      <c r="A588" t="s">
        <v>634</v>
      </c>
      <c r="B588" t="s">
        <v>648</v>
      </c>
      <c r="C588">
        <v>1.1788000000000001</v>
      </c>
      <c r="D588">
        <v>0.5655</v>
      </c>
      <c r="E588">
        <v>0.98040000000000005</v>
      </c>
    </row>
    <row r="589" spans="1:5" x14ac:dyDescent="0.25">
      <c r="A589" t="s">
        <v>634</v>
      </c>
      <c r="B589" t="s">
        <v>649</v>
      </c>
      <c r="C589">
        <v>1.1788000000000001</v>
      </c>
      <c r="D589">
        <v>0.75409999999999999</v>
      </c>
      <c r="E589">
        <v>0.84040000000000004</v>
      </c>
    </row>
    <row r="590" spans="1:5" x14ac:dyDescent="0.25">
      <c r="A590" t="s">
        <v>634</v>
      </c>
      <c r="B590" t="s">
        <v>650</v>
      </c>
      <c r="C590">
        <v>1.1788000000000001</v>
      </c>
      <c r="D590">
        <v>0.7712</v>
      </c>
      <c r="E590">
        <v>1.2033</v>
      </c>
    </row>
    <row r="591" spans="1:5" x14ac:dyDescent="0.25">
      <c r="A591" t="s">
        <v>634</v>
      </c>
      <c r="B591" t="s">
        <v>651</v>
      </c>
      <c r="C591">
        <v>1.1788000000000001</v>
      </c>
      <c r="D591">
        <v>1.1028</v>
      </c>
      <c r="E591">
        <v>1.5126999999999999</v>
      </c>
    </row>
    <row r="592" spans="1:5" x14ac:dyDescent="0.25">
      <c r="A592" t="s">
        <v>634</v>
      </c>
      <c r="B592" t="s">
        <v>652</v>
      </c>
      <c r="C592">
        <v>1.1788000000000001</v>
      </c>
      <c r="D592">
        <v>0.59379999999999999</v>
      </c>
      <c r="E592">
        <v>1.4496</v>
      </c>
    </row>
    <row r="593" spans="1:5" x14ac:dyDescent="0.25">
      <c r="A593" t="s">
        <v>653</v>
      </c>
      <c r="B593" t="s">
        <v>654</v>
      </c>
      <c r="C593">
        <v>0.92459999999999998</v>
      </c>
      <c r="D593">
        <v>0.81120000000000003</v>
      </c>
      <c r="E593">
        <v>2.0465</v>
      </c>
    </row>
    <row r="594" spans="1:5" x14ac:dyDescent="0.25">
      <c r="A594" t="s">
        <v>653</v>
      </c>
      <c r="B594" t="s">
        <v>655</v>
      </c>
      <c r="C594">
        <v>0.92459999999999998</v>
      </c>
      <c r="D594">
        <v>1.5322</v>
      </c>
      <c r="E594">
        <v>0.5645</v>
      </c>
    </row>
    <row r="595" spans="1:5" x14ac:dyDescent="0.25">
      <c r="A595" t="s">
        <v>653</v>
      </c>
      <c r="B595" t="s">
        <v>656</v>
      </c>
      <c r="C595">
        <v>0.92459999999999998</v>
      </c>
      <c r="D595">
        <v>0.54079999999999995</v>
      </c>
      <c r="E595">
        <v>0.3528</v>
      </c>
    </row>
    <row r="596" spans="1:5" x14ac:dyDescent="0.25">
      <c r="A596" t="s">
        <v>653</v>
      </c>
      <c r="B596" t="s">
        <v>657</v>
      </c>
      <c r="C596">
        <v>0.92459999999999998</v>
      </c>
      <c r="D596">
        <v>0.4506</v>
      </c>
      <c r="E596">
        <v>2.3287</v>
      </c>
    </row>
    <row r="597" spans="1:5" x14ac:dyDescent="0.25">
      <c r="A597" t="s">
        <v>653</v>
      </c>
      <c r="B597" t="s">
        <v>658</v>
      </c>
      <c r="C597">
        <v>0.92459999999999998</v>
      </c>
      <c r="D597">
        <v>0.72099999999999997</v>
      </c>
      <c r="E597">
        <v>0.70569999999999999</v>
      </c>
    </row>
    <row r="598" spans="1:5" x14ac:dyDescent="0.25">
      <c r="A598" t="s">
        <v>653</v>
      </c>
      <c r="B598" t="s">
        <v>659</v>
      </c>
      <c r="C598">
        <v>0.92459999999999998</v>
      </c>
      <c r="D598">
        <v>0.99839999999999995</v>
      </c>
      <c r="E598">
        <v>0.65139999999999998</v>
      </c>
    </row>
    <row r="599" spans="1:5" x14ac:dyDescent="0.25">
      <c r="A599" t="s">
        <v>653</v>
      </c>
      <c r="B599" t="s">
        <v>660</v>
      </c>
      <c r="C599">
        <v>0.92459999999999998</v>
      </c>
      <c r="D599">
        <v>1.2479</v>
      </c>
      <c r="E599">
        <v>0.8468</v>
      </c>
    </row>
    <row r="600" spans="1:5" x14ac:dyDescent="0.25">
      <c r="A600" t="s">
        <v>653</v>
      </c>
      <c r="B600" t="s">
        <v>661</v>
      </c>
      <c r="C600">
        <v>0.92459999999999998</v>
      </c>
      <c r="D600">
        <v>1.4142999999999999</v>
      </c>
      <c r="E600">
        <v>1.0422</v>
      </c>
    </row>
    <row r="601" spans="1:5" x14ac:dyDescent="0.25">
      <c r="A601" t="s">
        <v>653</v>
      </c>
      <c r="B601" t="s">
        <v>662</v>
      </c>
      <c r="C601">
        <v>0.92459999999999998</v>
      </c>
      <c r="D601">
        <v>0.90129999999999999</v>
      </c>
      <c r="E601">
        <v>0.8468</v>
      </c>
    </row>
    <row r="602" spans="1:5" x14ac:dyDescent="0.25">
      <c r="A602" t="s">
        <v>653</v>
      </c>
      <c r="B602" t="s">
        <v>791</v>
      </c>
      <c r="C602">
        <v>0.92459999999999998</v>
      </c>
      <c r="D602">
        <v>1.2479</v>
      </c>
      <c r="E602">
        <v>0.52110000000000001</v>
      </c>
    </row>
    <row r="603" spans="1:5" x14ac:dyDescent="0.25">
      <c r="A603" t="s">
        <v>653</v>
      </c>
      <c r="B603" t="s">
        <v>663</v>
      </c>
      <c r="C603">
        <v>0.92459999999999998</v>
      </c>
      <c r="D603">
        <v>0.83199999999999996</v>
      </c>
      <c r="E603">
        <v>1.2376</v>
      </c>
    </row>
    <row r="604" spans="1:5" x14ac:dyDescent="0.25">
      <c r="A604" t="s">
        <v>653</v>
      </c>
      <c r="B604" t="s">
        <v>664</v>
      </c>
      <c r="C604">
        <v>0.92459999999999998</v>
      </c>
      <c r="D604">
        <v>0.72099999999999997</v>
      </c>
      <c r="E604">
        <v>1.3408</v>
      </c>
    </row>
    <row r="605" spans="1:5" x14ac:dyDescent="0.25">
      <c r="A605" t="s">
        <v>653</v>
      </c>
      <c r="B605" t="s">
        <v>665</v>
      </c>
      <c r="C605">
        <v>0.92459999999999998</v>
      </c>
      <c r="D605">
        <v>0.81120000000000003</v>
      </c>
      <c r="E605">
        <v>0.70569999999999999</v>
      </c>
    </row>
    <row r="606" spans="1:5" x14ac:dyDescent="0.25">
      <c r="A606" t="s">
        <v>653</v>
      </c>
      <c r="B606" t="s">
        <v>666</v>
      </c>
      <c r="C606">
        <v>0.92459999999999998</v>
      </c>
      <c r="D606">
        <v>1.1717</v>
      </c>
      <c r="E606">
        <v>1.0585</v>
      </c>
    </row>
    <row r="607" spans="1:5" x14ac:dyDescent="0.25">
      <c r="A607" t="s">
        <v>653</v>
      </c>
      <c r="B607" t="s">
        <v>667</v>
      </c>
      <c r="C607">
        <v>0.92459999999999998</v>
      </c>
      <c r="D607">
        <v>1.5807</v>
      </c>
      <c r="E607">
        <v>1.2376</v>
      </c>
    </row>
    <row r="608" spans="1:5" x14ac:dyDescent="0.25">
      <c r="A608" t="s">
        <v>653</v>
      </c>
      <c r="B608" t="s">
        <v>668</v>
      </c>
      <c r="C608">
        <v>0.92459999999999998</v>
      </c>
      <c r="D608">
        <v>0.91520000000000001</v>
      </c>
      <c r="E608">
        <v>0.58630000000000004</v>
      </c>
    </row>
    <row r="609" spans="1:5" x14ac:dyDescent="0.25">
      <c r="A609" t="s">
        <v>669</v>
      </c>
      <c r="B609" t="s">
        <v>670</v>
      </c>
      <c r="C609">
        <v>1.125</v>
      </c>
      <c r="D609">
        <v>0.88890000000000002</v>
      </c>
      <c r="E609">
        <v>1.0810999999999999</v>
      </c>
    </row>
    <row r="610" spans="1:5" x14ac:dyDescent="0.25">
      <c r="A610" t="s">
        <v>669</v>
      </c>
      <c r="B610" t="s">
        <v>671</v>
      </c>
      <c r="C610">
        <v>1.125</v>
      </c>
      <c r="D610">
        <v>0.98770000000000002</v>
      </c>
      <c r="E610">
        <v>1.7297</v>
      </c>
    </row>
    <row r="611" spans="1:5" x14ac:dyDescent="0.25">
      <c r="A611" t="s">
        <v>669</v>
      </c>
      <c r="B611" t="s">
        <v>672</v>
      </c>
      <c r="C611">
        <v>1.125</v>
      </c>
      <c r="D611">
        <v>1.0864</v>
      </c>
      <c r="E611">
        <v>0.79279999999999995</v>
      </c>
    </row>
    <row r="612" spans="1:5" x14ac:dyDescent="0.25">
      <c r="A612" t="s">
        <v>669</v>
      </c>
      <c r="B612" t="s">
        <v>673</v>
      </c>
      <c r="C612">
        <v>1.125</v>
      </c>
      <c r="D612">
        <v>1.5556000000000001</v>
      </c>
      <c r="E612">
        <v>0.97299999999999998</v>
      </c>
    </row>
    <row r="613" spans="1:5" x14ac:dyDescent="0.25">
      <c r="A613" t="s">
        <v>669</v>
      </c>
      <c r="B613" t="s">
        <v>674</v>
      </c>
      <c r="C613">
        <v>1.125</v>
      </c>
      <c r="D613">
        <v>0.79010000000000002</v>
      </c>
      <c r="E613">
        <v>0.79279999999999995</v>
      </c>
    </row>
    <row r="614" spans="1:5" x14ac:dyDescent="0.25">
      <c r="A614" t="s">
        <v>669</v>
      </c>
      <c r="B614" t="s">
        <v>675</v>
      </c>
      <c r="C614">
        <v>1.125</v>
      </c>
      <c r="D614">
        <v>1.284</v>
      </c>
      <c r="E614">
        <v>1.1531</v>
      </c>
    </row>
    <row r="615" spans="1:5" x14ac:dyDescent="0.25">
      <c r="A615" t="s">
        <v>669</v>
      </c>
      <c r="B615" t="s">
        <v>676</v>
      </c>
      <c r="C615">
        <v>1.125</v>
      </c>
      <c r="D615">
        <v>0.59260000000000002</v>
      </c>
      <c r="E615">
        <v>1.4414</v>
      </c>
    </row>
    <row r="616" spans="1:5" x14ac:dyDescent="0.25">
      <c r="A616" t="s">
        <v>669</v>
      </c>
      <c r="B616" t="s">
        <v>677</v>
      </c>
      <c r="C616">
        <v>1.125</v>
      </c>
      <c r="D616">
        <v>1.6</v>
      </c>
      <c r="E616">
        <v>0.77839999999999998</v>
      </c>
    </row>
    <row r="617" spans="1:5" x14ac:dyDescent="0.25">
      <c r="A617" t="s">
        <v>669</v>
      </c>
      <c r="B617" t="s">
        <v>678</v>
      </c>
      <c r="C617">
        <v>1.125</v>
      </c>
      <c r="D617">
        <v>0.98770000000000002</v>
      </c>
      <c r="E617">
        <v>0.72070000000000001</v>
      </c>
    </row>
    <row r="618" spans="1:5" x14ac:dyDescent="0.25">
      <c r="A618" t="s">
        <v>669</v>
      </c>
      <c r="B618" t="s">
        <v>679</v>
      </c>
      <c r="C618">
        <v>1.125</v>
      </c>
      <c r="D618">
        <v>0.88890000000000002</v>
      </c>
      <c r="E618">
        <v>1.0089999999999999</v>
      </c>
    </row>
    <row r="619" spans="1:5" x14ac:dyDescent="0.25">
      <c r="A619" t="s">
        <v>669</v>
      </c>
      <c r="B619" t="s">
        <v>680</v>
      </c>
      <c r="C619">
        <v>1.125</v>
      </c>
      <c r="D619">
        <v>0.88890000000000002</v>
      </c>
      <c r="E619">
        <v>1.1531</v>
      </c>
    </row>
    <row r="620" spans="1:5" x14ac:dyDescent="0.25">
      <c r="A620" t="s">
        <v>669</v>
      </c>
      <c r="B620" t="s">
        <v>681</v>
      </c>
      <c r="C620">
        <v>1.125</v>
      </c>
      <c r="D620">
        <v>0.98770000000000002</v>
      </c>
      <c r="E620">
        <v>0.86480000000000001</v>
      </c>
    </row>
    <row r="621" spans="1:5" x14ac:dyDescent="0.25">
      <c r="A621" t="s">
        <v>669</v>
      </c>
      <c r="B621" t="s">
        <v>682</v>
      </c>
      <c r="C621">
        <v>1.125</v>
      </c>
      <c r="D621">
        <v>0.59260000000000002</v>
      </c>
      <c r="E621">
        <v>1.1531</v>
      </c>
    </row>
    <row r="622" spans="1:5" x14ac:dyDescent="0.25">
      <c r="A622" t="s">
        <v>669</v>
      </c>
      <c r="B622" t="s">
        <v>683</v>
      </c>
      <c r="C622">
        <v>1.125</v>
      </c>
      <c r="D622">
        <v>0.59260000000000002</v>
      </c>
      <c r="E622">
        <v>1.0089999999999999</v>
      </c>
    </row>
    <row r="623" spans="1:5" x14ac:dyDescent="0.25">
      <c r="A623" t="s">
        <v>669</v>
      </c>
      <c r="B623" t="s">
        <v>684</v>
      </c>
      <c r="C623">
        <v>1.125</v>
      </c>
      <c r="D623">
        <v>0.69140000000000001</v>
      </c>
      <c r="E623">
        <v>0.72070000000000001</v>
      </c>
    </row>
    <row r="624" spans="1:5" x14ac:dyDescent="0.25">
      <c r="A624" t="s">
        <v>669</v>
      </c>
      <c r="B624" t="s">
        <v>685</v>
      </c>
      <c r="C624">
        <v>1.125</v>
      </c>
      <c r="D624">
        <v>1.5802</v>
      </c>
      <c r="E624">
        <v>0.64859999999999995</v>
      </c>
    </row>
    <row r="625" spans="1:5" x14ac:dyDescent="0.25">
      <c r="A625" t="s">
        <v>686</v>
      </c>
      <c r="B625" t="s">
        <v>687</v>
      </c>
      <c r="C625">
        <v>1.1446000000000001</v>
      </c>
      <c r="D625">
        <v>0.93189999999999995</v>
      </c>
      <c r="E625">
        <v>0.74939999999999996</v>
      </c>
    </row>
    <row r="626" spans="1:5" x14ac:dyDescent="0.25">
      <c r="A626" t="s">
        <v>686</v>
      </c>
      <c r="B626" t="s">
        <v>688</v>
      </c>
      <c r="C626">
        <v>1.1446000000000001</v>
      </c>
      <c r="D626">
        <v>0.64070000000000005</v>
      </c>
      <c r="E626">
        <v>1.2783</v>
      </c>
    </row>
    <row r="627" spans="1:5" x14ac:dyDescent="0.25">
      <c r="A627" t="s">
        <v>686</v>
      </c>
      <c r="B627" t="s">
        <v>689</v>
      </c>
      <c r="C627">
        <v>1.1446000000000001</v>
      </c>
      <c r="D627">
        <v>0.93189999999999995</v>
      </c>
      <c r="E627">
        <v>0.52900000000000003</v>
      </c>
    </row>
    <row r="628" spans="1:5" x14ac:dyDescent="0.25">
      <c r="A628" t="s">
        <v>686</v>
      </c>
      <c r="B628" t="s">
        <v>690</v>
      </c>
      <c r="C628">
        <v>1.1446000000000001</v>
      </c>
      <c r="D628">
        <v>1.4560999999999999</v>
      </c>
      <c r="E628">
        <v>0.79339999999999999</v>
      </c>
    </row>
    <row r="629" spans="1:5" x14ac:dyDescent="0.25">
      <c r="A629" t="s">
        <v>686</v>
      </c>
      <c r="B629" t="s">
        <v>691</v>
      </c>
      <c r="C629">
        <v>1.1446000000000001</v>
      </c>
      <c r="D629">
        <v>1.1066</v>
      </c>
      <c r="E629">
        <v>0.9698</v>
      </c>
    </row>
    <row r="630" spans="1:5" x14ac:dyDescent="0.25">
      <c r="A630" t="s">
        <v>686</v>
      </c>
      <c r="B630" t="s">
        <v>692</v>
      </c>
      <c r="C630">
        <v>1.1446000000000001</v>
      </c>
      <c r="D630">
        <v>0.99019999999999997</v>
      </c>
      <c r="E630">
        <v>1.1020000000000001</v>
      </c>
    </row>
    <row r="631" spans="1:5" x14ac:dyDescent="0.25">
      <c r="A631" t="s">
        <v>686</v>
      </c>
      <c r="B631" t="s">
        <v>693</v>
      </c>
      <c r="C631">
        <v>1.1446000000000001</v>
      </c>
      <c r="D631">
        <v>0.65529999999999999</v>
      </c>
      <c r="E631">
        <v>0.70250000000000001</v>
      </c>
    </row>
    <row r="632" spans="1:5" x14ac:dyDescent="0.25">
      <c r="A632" t="s">
        <v>686</v>
      </c>
      <c r="B632" t="s">
        <v>694</v>
      </c>
      <c r="C632">
        <v>1.1446000000000001</v>
      </c>
      <c r="D632">
        <v>1.1066</v>
      </c>
      <c r="E632">
        <v>0.9698</v>
      </c>
    </row>
    <row r="633" spans="1:5" x14ac:dyDescent="0.25">
      <c r="A633" t="s">
        <v>686</v>
      </c>
      <c r="B633" t="s">
        <v>792</v>
      </c>
      <c r="C633">
        <v>1.1446000000000001</v>
      </c>
      <c r="D633">
        <v>2.621</v>
      </c>
      <c r="E633">
        <v>0.66120000000000001</v>
      </c>
    </row>
    <row r="634" spans="1:5" x14ac:dyDescent="0.25">
      <c r="A634" t="s">
        <v>686</v>
      </c>
      <c r="B634" t="s">
        <v>695</v>
      </c>
      <c r="C634">
        <v>1.1446000000000001</v>
      </c>
      <c r="D634">
        <v>1.3395999999999999</v>
      </c>
      <c r="E634">
        <v>1.0579000000000001</v>
      </c>
    </row>
    <row r="635" spans="1:5" x14ac:dyDescent="0.25">
      <c r="A635" t="s">
        <v>686</v>
      </c>
      <c r="B635" t="s">
        <v>696</v>
      </c>
      <c r="C635">
        <v>1.1446000000000001</v>
      </c>
      <c r="D635">
        <v>1.5726</v>
      </c>
      <c r="E635">
        <v>0.61709999999999998</v>
      </c>
    </row>
    <row r="636" spans="1:5" x14ac:dyDescent="0.25">
      <c r="A636" t="s">
        <v>686</v>
      </c>
      <c r="B636" t="s">
        <v>697</v>
      </c>
      <c r="C636">
        <v>1.1446000000000001</v>
      </c>
      <c r="D636">
        <v>1.0484</v>
      </c>
      <c r="E636">
        <v>0.70530000000000004</v>
      </c>
    </row>
    <row r="637" spans="1:5" x14ac:dyDescent="0.25">
      <c r="A637" t="s">
        <v>686</v>
      </c>
      <c r="B637" t="s">
        <v>698</v>
      </c>
      <c r="C637">
        <v>1.1446000000000001</v>
      </c>
      <c r="D637">
        <v>0.99019999999999997</v>
      </c>
      <c r="E637">
        <v>1.0579000000000001</v>
      </c>
    </row>
    <row r="638" spans="1:5" x14ac:dyDescent="0.25">
      <c r="A638" t="s">
        <v>686</v>
      </c>
      <c r="B638" t="s">
        <v>699</v>
      </c>
      <c r="C638">
        <v>1.1446000000000001</v>
      </c>
      <c r="D638">
        <v>0.58240000000000003</v>
      </c>
      <c r="E638">
        <v>1.4986999999999999</v>
      </c>
    </row>
    <row r="639" spans="1:5" x14ac:dyDescent="0.25">
      <c r="A639" t="s">
        <v>686</v>
      </c>
      <c r="B639" t="s">
        <v>700</v>
      </c>
      <c r="C639">
        <v>1.1446000000000001</v>
      </c>
      <c r="D639">
        <v>0.34949999999999998</v>
      </c>
      <c r="E639">
        <v>1.5869</v>
      </c>
    </row>
    <row r="640" spans="1:5" x14ac:dyDescent="0.25">
      <c r="A640" t="s">
        <v>686</v>
      </c>
      <c r="B640" t="s">
        <v>701</v>
      </c>
      <c r="C640">
        <v>1.1446000000000001</v>
      </c>
      <c r="D640">
        <v>1.0484</v>
      </c>
      <c r="E640">
        <v>1.4986999999999999</v>
      </c>
    </row>
    <row r="641" spans="1:5" x14ac:dyDescent="0.25">
      <c r="A641" t="s">
        <v>686</v>
      </c>
      <c r="B641" t="s">
        <v>702</v>
      </c>
      <c r="C641">
        <v>1.1446000000000001</v>
      </c>
      <c r="D641">
        <v>1.1649</v>
      </c>
      <c r="E641">
        <v>0.92569999999999997</v>
      </c>
    </row>
    <row r="642" spans="1:5" x14ac:dyDescent="0.25">
      <c r="A642" t="s">
        <v>703</v>
      </c>
      <c r="B642" t="s">
        <v>704</v>
      </c>
      <c r="C642">
        <v>1.1462000000000001</v>
      </c>
      <c r="D642">
        <v>0.96940000000000004</v>
      </c>
      <c r="E642">
        <v>0.85250000000000004</v>
      </c>
    </row>
    <row r="643" spans="1:5" x14ac:dyDescent="0.25">
      <c r="A643" t="s">
        <v>703</v>
      </c>
      <c r="B643" t="s">
        <v>705</v>
      </c>
      <c r="C643">
        <v>1.1462000000000001</v>
      </c>
      <c r="D643">
        <v>0.41060000000000002</v>
      </c>
      <c r="E643">
        <v>1.1193</v>
      </c>
    </row>
    <row r="644" spans="1:5" x14ac:dyDescent="0.25">
      <c r="A644" t="s">
        <v>703</v>
      </c>
      <c r="B644" t="s">
        <v>706</v>
      </c>
      <c r="C644">
        <v>1.1462000000000001</v>
      </c>
      <c r="D644">
        <v>0.66720000000000002</v>
      </c>
      <c r="E644">
        <v>1.2998000000000001</v>
      </c>
    </row>
    <row r="645" spans="1:5" x14ac:dyDescent="0.25">
      <c r="A645" t="s">
        <v>703</v>
      </c>
      <c r="B645" t="s">
        <v>707</v>
      </c>
      <c r="C645">
        <v>1.1462000000000001</v>
      </c>
      <c r="D645">
        <v>0.87239999999999995</v>
      </c>
      <c r="E645">
        <v>0.75819999999999999</v>
      </c>
    </row>
    <row r="646" spans="1:5" x14ac:dyDescent="0.25">
      <c r="A646" t="s">
        <v>703</v>
      </c>
      <c r="B646" t="s">
        <v>708</v>
      </c>
      <c r="C646">
        <v>1.1462000000000001</v>
      </c>
      <c r="D646">
        <v>1.0264</v>
      </c>
      <c r="E646">
        <v>0.75819999999999999</v>
      </c>
    </row>
    <row r="647" spans="1:5" x14ac:dyDescent="0.25">
      <c r="A647" t="s">
        <v>703</v>
      </c>
      <c r="B647" t="s">
        <v>709</v>
      </c>
      <c r="C647">
        <v>1.1462000000000001</v>
      </c>
      <c r="D647">
        <v>0.66720000000000002</v>
      </c>
      <c r="E647">
        <v>0.83040000000000003</v>
      </c>
    </row>
    <row r="648" spans="1:5" x14ac:dyDescent="0.25">
      <c r="A648" t="s">
        <v>703</v>
      </c>
      <c r="B648" t="s">
        <v>710</v>
      </c>
      <c r="C648">
        <v>1.1462000000000001</v>
      </c>
      <c r="D648">
        <v>1.2317</v>
      </c>
      <c r="E648">
        <v>1.3359000000000001</v>
      </c>
    </row>
    <row r="649" spans="1:5" x14ac:dyDescent="0.25">
      <c r="A649" t="s">
        <v>703</v>
      </c>
      <c r="B649" t="s">
        <v>711</v>
      </c>
      <c r="C649">
        <v>1.1462000000000001</v>
      </c>
      <c r="D649">
        <v>1.0264</v>
      </c>
      <c r="E649">
        <v>1.6248</v>
      </c>
    </row>
    <row r="650" spans="1:5" x14ac:dyDescent="0.25">
      <c r="A650" t="s">
        <v>703</v>
      </c>
      <c r="B650" t="s">
        <v>712</v>
      </c>
      <c r="C650">
        <v>1.1462000000000001</v>
      </c>
      <c r="D650">
        <v>1.1291</v>
      </c>
      <c r="E650">
        <v>1.2637</v>
      </c>
    </row>
    <row r="651" spans="1:5" x14ac:dyDescent="0.25">
      <c r="A651" t="s">
        <v>703</v>
      </c>
      <c r="B651" t="s">
        <v>713</v>
      </c>
      <c r="C651">
        <v>1.1462000000000001</v>
      </c>
      <c r="D651">
        <v>0.76980000000000004</v>
      </c>
      <c r="E651">
        <v>1.1554</v>
      </c>
    </row>
    <row r="652" spans="1:5" x14ac:dyDescent="0.25">
      <c r="A652" t="s">
        <v>703</v>
      </c>
      <c r="B652" t="s">
        <v>714</v>
      </c>
      <c r="C652">
        <v>1.1462000000000001</v>
      </c>
      <c r="D652">
        <v>0.51319999999999999</v>
      </c>
      <c r="E652">
        <v>0.64990000000000003</v>
      </c>
    </row>
    <row r="653" spans="1:5" x14ac:dyDescent="0.25">
      <c r="A653" t="s">
        <v>703</v>
      </c>
      <c r="B653" t="s">
        <v>715</v>
      </c>
      <c r="C653">
        <v>1.1462000000000001</v>
      </c>
      <c r="D653">
        <v>0.97509999999999997</v>
      </c>
      <c r="E653">
        <v>1.0109999999999999</v>
      </c>
    </row>
    <row r="654" spans="1:5" x14ac:dyDescent="0.25">
      <c r="A654" t="s">
        <v>703</v>
      </c>
      <c r="B654" t="s">
        <v>716</v>
      </c>
      <c r="C654">
        <v>1.1462000000000001</v>
      </c>
      <c r="D654">
        <v>1.0777000000000001</v>
      </c>
      <c r="E654">
        <v>1.1554</v>
      </c>
    </row>
    <row r="655" spans="1:5" x14ac:dyDescent="0.25">
      <c r="A655" t="s">
        <v>703</v>
      </c>
      <c r="B655" t="s">
        <v>717</v>
      </c>
      <c r="C655">
        <v>1.1462000000000001</v>
      </c>
      <c r="D655">
        <v>0.92090000000000005</v>
      </c>
      <c r="E655">
        <v>1.1253</v>
      </c>
    </row>
    <row r="656" spans="1:5" x14ac:dyDescent="0.25">
      <c r="A656" t="s">
        <v>703</v>
      </c>
      <c r="B656" t="s">
        <v>718</v>
      </c>
      <c r="C656">
        <v>1.1462000000000001</v>
      </c>
      <c r="D656">
        <v>1.0179</v>
      </c>
      <c r="E656">
        <v>0.54559999999999997</v>
      </c>
    </row>
    <row r="657" spans="1:5" x14ac:dyDescent="0.25">
      <c r="A657" t="s">
        <v>703</v>
      </c>
      <c r="B657" t="s">
        <v>719</v>
      </c>
      <c r="C657">
        <v>1.1462000000000001</v>
      </c>
      <c r="D657">
        <v>1.7448999999999999</v>
      </c>
      <c r="E657">
        <v>0.83040000000000003</v>
      </c>
    </row>
    <row r="658" spans="1:5" x14ac:dyDescent="0.25">
      <c r="A658" t="s">
        <v>703</v>
      </c>
      <c r="B658" t="s">
        <v>720</v>
      </c>
      <c r="C658">
        <v>1.1462000000000001</v>
      </c>
      <c r="D658">
        <v>1.0033000000000001</v>
      </c>
      <c r="E658">
        <v>0.79790000000000005</v>
      </c>
    </row>
    <row r="659" spans="1:5" x14ac:dyDescent="0.25">
      <c r="A659" t="s">
        <v>703</v>
      </c>
      <c r="B659" t="s">
        <v>721</v>
      </c>
      <c r="C659">
        <v>1.1462000000000001</v>
      </c>
      <c r="D659">
        <v>0.96940000000000004</v>
      </c>
      <c r="E659">
        <v>0.75019999999999998</v>
      </c>
    </row>
    <row r="660" spans="1:5" x14ac:dyDescent="0.25">
      <c r="A660" t="s">
        <v>703</v>
      </c>
      <c r="B660" t="s">
        <v>722</v>
      </c>
      <c r="C660">
        <v>1.1462000000000001</v>
      </c>
      <c r="D660">
        <v>1.0663</v>
      </c>
      <c r="E660">
        <v>1.1253</v>
      </c>
    </row>
    <row r="661" spans="1:5" x14ac:dyDescent="0.25">
      <c r="A661" t="s">
        <v>703</v>
      </c>
      <c r="B661" t="s">
        <v>723</v>
      </c>
      <c r="C661">
        <v>1.1462000000000001</v>
      </c>
      <c r="D661">
        <v>1.1803999999999999</v>
      </c>
      <c r="E661">
        <v>0.90259999999999996</v>
      </c>
    </row>
    <row r="662" spans="1:5" x14ac:dyDescent="0.25">
      <c r="A662" t="s">
        <v>703</v>
      </c>
      <c r="B662" t="s">
        <v>724</v>
      </c>
      <c r="C662">
        <v>1.1462000000000001</v>
      </c>
      <c r="D662">
        <v>1.0663</v>
      </c>
      <c r="E662">
        <v>1.0229999999999999</v>
      </c>
    </row>
    <row r="663" spans="1:5" x14ac:dyDescent="0.25">
      <c r="A663" t="s">
        <v>703</v>
      </c>
      <c r="B663" t="s">
        <v>725</v>
      </c>
      <c r="C663">
        <v>1.1462000000000001</v>
      </c>
      <c r="D663">
        <v>1.1778</v>
      </c>
      <c r="E663">
        <v>1.1048</v>
      </c>
    </row>
    <row r="664" spans="1:5" x14ac:dyDescent="0.25">
      <c r="A664" t="s">
        <v>703</v>
      </c>
      <c r="B664" t="s">
        <v>726</v>
      </c>
      <c r="C664">
        <v>1.1462000000000001</v>
      </c>
      <c r="D664">
        <v>1.0777000000000001</v>
      </c>
      <c r="E664">
        <v>1.0831999999999999</v>
      </c>
    </row>
    <row r="665" spans="1:5" x14ac:dyDescent="0.25">
      <c r="A665" t="s">
        <v>703</v>
      </c>
      <c r="B665" t="s">
        <v>727</v>
      </c>
      <c r="C665">
        <v>1.1462000000000001</v>
      </c>
      <c r="D665">
        <v>1.2829999999999999</v>
      </c>
      <c r="E665">
        <v>0.64990000000000003</v>
      </c>
    </row>
    <row r="666" spans="1:5" x14ac:dyDescent="0.25">
      <c r="A666" t="s">
        <v>703</v>
      </c>
      <c r="B666" t="s">
        <v>728</v>
      </c>
      <c r="C666">
        <v>1.1462000000000001</v>
      </c>
      <c r="D666">
        <v>1.3343</v>
      </c>
      <c r="E666">
        <v>0.83040000000000003</v>
      </c>
    </row>
    <row r="667" spans="1:5" x14ac:dyDescent="0.25">
      <c r="A667" t="s">
        <v>703</v>
      </c>
      <c r="B667" t="s">
        <v>729</v>
      </c>
      <c r="C667">
        <v>1.1462000000000001</v>
      </c>
      <c r="D667">
        <v>0.76980000000000004</v>
      </c>
      <c r="E667">
        <v>1.4080999999999999</v>
      </c>
    </row>
    <row r="668" spans="1:5" x14ac:dyDescent="0.25">
      <c r="A668" t="s">
        <v>703</v>
      </c>
      <c r="B668" t="s">
        <v>730</v>
      </c>
      <c r="C668">
        <v>1.1462000000000001</v>
      </c>
      <c r="D668">
        <v>1.0179</v>
      </c>
      <c r="E668">
        <v>1.0570999999999999</v>
      </c>
    </row>
    <row r="669" spans="1:5" x14ac:dyDescent="0.25">
      <c r="A669" t="s">
        <v>731</v>
      </c>
      <c r="B669" t="s">
        <v>732</v>
      </c>
      <c r="C669">
        <v>1.58</v>
      </c>
      <c r="D669">
        <v>1.2658</v>
      </c>
      <c r="E669">
        <v>0.58140000000000003</v>
      </c>
    </row>
    <row r="670" spans="1:5" x14ac:dyDescent="0.25">
      <c r="A670" t="s">
        <v>731</v>
      </c>
      <c r="B670" t="s">
        <v>733</v>
      </c>
      <c r="C670">
        <v>1.58</v>
      </c>
      <c r="D670">
        <v>0.94940000000000002</v>
      </c>
      <c r="E670">
        <v>0.87209999999999999</v>
      </c>
    </row>
    <row r="671" spans="1:5" x14ac:dyDescent="0.25">
      <c r="A671" t="s">
        <v>731</v>
      </c>
      <c r="B671" t="s">
        <v>734</v>
      </c>
      <c r="C671">
        <v>1.58</v>
      </c>
      <c r="D671">
        <v>0.50629999999999997</v>
      </c>
      <c r="E671">
        <v>0.98839999999999995</v>
      </c>
    </row>
    <row r="672" spans="1:5" x14ac:dyDescent="0.25">
      <c r="A672" t="s">
        <v>731</v>
      </c>
      <c r="B672" t="s">
        <v>735</v>
      </c>
      <c r="C672">
        <v>1.58</v>
      </c>
      <c r="D672">
        <v>0.75949999999999995</v>
      </c>
      <c r="E672">
        <v>0.75580000000000003</v>
      </c>
    </row>
    <row r="673" spans="1:5" x14ac:dyDescent="0.25">
      <c r="A673" t="s">
        <v>731</v>
      </c>
      <c r="B673" t="s">
        <v>736</v>
      </c>
      <c r="C673">
        <v>1.58</v>
      </c>
      <c r="D673">
        <v>0.63290000000000002</v>
      </c>
      <c r="E673">
        <v>1.1628000000000001</v>
      </c>
    </row>
    <row r="674" spans="1:5" x14ac:dyDescent="0.25">
      <c r="A674" t="s">
        <v>731</v>
      </c>
      <c r="B674" t="s">
        <v>737</v>
      </c>
      <c r="C674">
        <v>1.58</v>
      </c>
      <c r="D674">
        <v>0.94940000000000002</v>
      </c>
      <c r="E674">
        <v>0.87209999999999999</v>
      </c>
    </row>
    <row r="675" spans="1:5" x14ac:dyDescent="0.25">
      <c r="A675" t="s">
        <v>731</v>
      </c>
      <c r="B675" t="s">
        <v>738</v>
      </c>
      <c r="C675">
        <v>1.58</v>
      </c>
      <c r="D675">
        <v>0.94940000000000002</v>
      </c>
      <c r="E675">
        <v>1.5698000000000001</v>
      </c>
    </row>
    <row r="676" spans="1:5" x14ac:dyDescent="0.25">
      <c r="A676" t="s">
        <v>731</v>
      </c>
      <c r="B676" t="s">
        <v>739</v>
      </c>
      <c r="C676">
        <v>1.58</v>
      </c>
      <c r="D676">
        <v>0.94940000000000002</v>
      </c>
      <c r="E676">
        <v>1.3953</v>
      </c>
    </row>
    <row r="677" spans="1:5" x14ac:dyDescent="0.25">
      <c r="A677" t="s">
        <v>731</v>
      </c>
      <c r="B677" t="s">
        <v>740</v>
      </c>
      <c r="C677">
        <v>1.58</v>
      </c>
      <c r="D677">
        <v>1.7089000000000001</v>
      </c>
      <c r="E677">
        <v>0.81399999999999995</v>
      </c>
    </row>
    <row r="678" spans="1:5" x14ac:dyDescent="0.25">
      <c r="A678" t="s">
        <v>731</v>
      </c>
      <c r="B678" t="s">
        <v>741</v>
      </c>
      <c r="C678">
        <v>1.58</v>
      </c>
      <c r="D678">
        <v>1.3290999999999999</v>
      </c>
      <c r="E678">
        <v>0.98839999999999995</v>
      </c>
    </row>
  </sheetData>
  <sortState ref="A2:E405">
    <sortCondition ref="A2:A40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1112"/>
  <sheetViews>
    <sheetView tabSelected="1" zoomScale="80" zoomScaleNormal="80" workbookViewId="0">
      <pane xSplit="12" ySplit="1" topLeftCell="BD95" activePane="bottomRight" state="frozen"/>
      <selection pane="topRight" activeCell="M1" sqref="M1"/>
      <selection pane="bottomLeft" activeCell="A2" sqref="A2"/>
      <selection pane="bottomRight" activeCell="K116" sqref="K116"/>
    </sheetView>
  </sheetViews>
  <sheetFormatPr defaultRowHeight="15" x14ac:dyDescent="0.25"/>
  <cols>
    <col min="2" max="2" width="13.140625" customWidth="1"/>
    <col min="3" max="3" width="14.140625" customWidth="1"/>
    <col min="4" max="4" width="12" style="4" customWidth="1"/>
    <col min="11" max="12" width="9.140625" style="2"/>
    <col min="13" max="14" width="9.140625" style="4"/>
  </cols>
  <sheetData>
    <row r="1" spans="1:88" x14ac:dyDescent="0.25">
      <c r="A1" t="s">
        <v>0</v>
      </c>
      <c r="B1" t="s">
        <v>1</v>
      </c>
      <c r="C1" t="s">
        <v>2</v>
      </c>
      <c r="D1" s="4" t="s">
        <v>407</v>
      </c>
      <c r="E1" t="s">
        <v>3</v>
      </c>
      <c r="F1" t="s">
        <v>4</v>
      </c>
      <c r="G1" t="s">
        <v>5</v>
      </c>
      <c r="H1" t="s">
        <v>6</v>
      </c>
      <c r="I1" t="s">
        <v>406</v>
      </c>
      <c r="J1" t="s">
        <v>7</v>
      </c>
      <c r="K1" s="2" t="s">
        <v>8</v>
      </c>
      <c r="L1" s="2" t="s">
        <v>9</v>
      </c>
      <c r="M1" s="4" t="s">
        <v>408</v>
      </c>
      <c r="N1" s="6" t="s">
        <v>409</v>
      </c>
      <c r="O1" s="4" t="s">
        <v>410</v>
      </c>
      <c r="P1" s="6" t="s">
        <v>411</v>
      </c>
      <c r="Q1" s="6" t="s">
        <v>412</v>
      </c>
      <c r="R1" s="6" t="s">
        <v>413</v>
      </c>
      <c r="S1" s="6" t="s">
        <v>414</v>
      </c>
      <c r="T1" s="6" t="s">
        <v>415</v>
      </c>
      <c r="U1" s="6" t="s">
        <v>416</v>
      </c>
      <c r="V1" s="6" t="s">
        <v>417</v>
      </c>
      <c r="W1" s="6" t="s">
        <v>422</v>
      </c>
      <c r="X1" s="6" t="s">
        <v>418</v>
      </c>
      <c r="Y1" s="6" t="s">
        <v>424</v>
      </c>
      <c r="Z1" s="6" t="s">
        <v>423</v>
      </c>
      <c r="AA1" s="6" t="s">
        <v>419</v>
      </c>
      <c r="AB1" s="6" t="s">
        <v>425</v>
      </c>
      <c r="AC1" s="6" t="s">
        <v>420</v>
      </c>
      <c r="AD1" s="6" t="s">
        <v>426</v>
      </c>
      <c r="AE1" s="6" t="s">
        <v>421</v>
      </c>
      <c r="AF1" s="6" t="s">
        <v>427</v>
      </c>
      <c r="AG1" s="6" t="s">
        <v>428</v>
      </c>
      <c r="AH1" s="6" t="s">
        <v>429</v>
      </c>
      <c r="AI1" s="6" t="s">
        <v>430</v>
      </c>
      <c r="AJ1" s="6" t="s">
        <v>431</v>
      </c>
      <c r="AK1" s="6" t="s">
        <v>432</v>
      </c>
      <c r="AL1" s="7" t="s">
        <v>433</v>
      </c>
      <c r="AM1" s="7" t="s">
        <v>434</v>
      </c>
      <c r="AN1" s="7" t="s">
        <v>435</v>
      </c>
      <c r="AO1" s="7" t="s">
        <v>436</v>
      </c>
      <c r="AP1" s="7" t="s">
        <v>437</v>
      </c>
      <c r="AQ1" s="7" t="s">
        <v>438</v>
      </c>
      <c r="AR1" s="7" t="s">
        <v>439</v>
      </c>
      <c r="AS1" s="7" t="s">
        <v>440</v>
      </c>
      <c r="AT1" s="7" t="s">
        <v>441</v>
      </c>
      <c r="AU1" s="7" t="s">
        <v>442</v>
      </c>
      <c r="AV1" s="7" t="s">
        <v>443</v>
      </c>
      <c r="AW1" s="6" t="s">
        <v>444</v>
      </c>
      <c r="AX1" s="6" t="s">
        <v>446</v>
      </c>
      <c r="AY1" s="6" t="s">
        <v>445</v>
      </c>
      <c r="AZ1" s="6" t="s">
        <v>447</v>
      </c>
      <c r="BA1" s="6" t="s">
        <v>448</v>
      </c>
      <c r="BB1" s="6" t="s">
        <v>449</v>
      </c>
      <c r="BC1" s="6" t="s">
        <v>450</v>
      </c>
      <c r="BD1" s="6" t="s">
        <v>451</v>
      </c>
      <c r="BE1" s="6" t="s">
        <v>452</v>
      </c>
      <c r="BF1" s="6" t="s">
        <v>453</v>
      </c>
      <c r="BG1" s="6" t="s">
        <v>454</v>
      </c>
      <c r="BH1" s="6" t="s">
        <v>455</v>
      </c>
      <c r="BI1" s="6" t="s">
        <v>456</v>
      </c>
      <c r="BJ1" s="9" t="s">
        <v>457</v>
      </c>
      <c r="BK1" s="9" t="s">
        <v>458</v>
      </c>
      <c r="BL1" s="9" t="s">
        <v>459</v>
      </c>
      <c r="BM1" s="9" t="s">
        <v>460</v>
      </c>
      <c r="BN1" s="9" t="s">
        <v>461</v>
      </c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</row>
    <row r="2" spans="1:88" x14ac:dyDescent="0.25">
      <c r="A2" t="s">
        <v>13</v>
      </c>
      <c r="B2" t="s">
        <v>331</v>
      </c>
      <c r="C2" t="s">
        <v>234</v>
      </c>
      <c r="D2" t="s">
        <v>742</v>
      </c>
      <c r="E2" s="1">
        <f>VLOOKUP(A2,home!$A$2:$E$670,3,FALSE)</f>
        <v>1.7759336099585099</v>
      </c>
      <c r="F2">
        <f>VLOOKUP(B2,home!$B$2:$E$670,3,FALSE)</f>
        <v>1.65</v>
      </c>
      <c r="G2">
        <f>VLOOKUP(C2,away!$B$2:$E$670,4,FALSE)</f>
        <v>0.69</v>
      </c>
      <c r="H2">
        <f>VLOOKUP(A2,away!$A$2:$E$670,3,FALSE)</f>
        <v>1.31120331950207</v>
      </c>
      <c r="I2">
        <f>VLOOKUP(C2,away!$B$2:$E$670,3,FALSE)</f>
        <v>1.69</v>
      </c>
      <c r="J2">
        <f>VLOOKUP(B2,home!$B$2:$E$670,4,FALSE)</f>
        <v>0.93</v>
      </c>
      <c r="K2" s="3">
        <f>E2*F2*G2</f>
        <v>2.0219004149377633</v>
      </c>
      <c r="L2" s="3">
        <f>H2*I2*J2</f>
        <v>2.0608182572614031</v>
      </c>
      <c r="M2" s="5">
        <f>_xlfn.POISSON.DIST(0,$K2,FALSE) * _xlfn.POISSON.DIST(0,$L2,FALSE)</f>
        <v>1.6861562222340261E-2</v>
      </c>
      <c r="N2" s="5">
        <f>_xlfn.POISSON.DIST(1,K2,FALSE) * _xlfn.POISSON.DIST(0,L2,FALSE)</f>
        <v>3.4092399653848693E-2</v>
      </c>
      <c r="O2" s="5">
        <f>_xlfn.POISSON.DIST(0,K2,FALSE) * _xlfn.POISSON.DIST(1,L2,FALSE)</f>
        <v>3.4748615273747972E-2</v>
      </c>
      <c r="P2" s="5">
        <f>_xlfn.POISSON.DIST(1,K2,FALSE) * _xlfn.POISSON.DIST(1,L2,FALSE)</f>
        <v>7.025823964050372E-2</v>
      </c>
      <c r="Q2" s="5">
        <f>_xlfn.POISSON.DIST(2,K2,FALSE) * _xlfn.POISSON.DIST(0,L2,FALSE)</f>
        <v>3.4465718503170373E-2</v>
      </c>
      <c r="R2" s="5">
        <f>_xlfn.POISSON.DIST(0,K2,FALSE) * _xlfn.POISSON.DIST(2,L2,FALSE)</f>
        <v>3.580529038534614E-2</v>
      </c>
      <c r="S2" s="5">
        <f>_xlfn.POISSON.DIST(2,K2,FALSE) * _xlfn.POISSON.DIST(2,L2,FALSE)</f>
        <v>7.3187468816536191E-2</v>
      </c>
      <c r="T2" s="5">
        <f>_xlfn.POISSON.DIST(2,K2,FALSE) * _xlfn.POISSON.DIST(1,L2,FALSE)</f>
        <v>7.1027581940965673E-2</v>
      </c>
      <c r="U2" s="5">
        <f>_xlfn.POISSON.DIST(1,K2,FALSE) * _xlfn.POISSON.DIST(2,L2,FALSE)</f>
        <v>7.2394731487098463E-2</v>
      </c>
      <c r="V2" s="5">
        <f>_xlfn.POISSON.DIST(3,K2,FALSE) * _xlfn.POISSON.DIST(3,L2,FALSE)</f>
        <v>3.3883921937627869E-2</v>
      </c>
      <c r="W2" s="5">
        <f>_xlfn.POISSON.DIST(3,K2,FALSE) * _xlfn.POISSON.DIST(0,L2,FALSE)</f>
        <v>2.3228750180896103E-2</v>
      </c>
      <c r="X2" s="5">
        <f>_xlfn.POISSON.DIST(3,K2,FALSE) * _xlfn.POISSON.DIST(1,L2,FALSE)</f>
        <v>4.7870232466154815E-2</v>
      </c>
      <c r="Y2" s="5">
        <f>_xlfn.POISSON.DIST(3,K2,FALSE) * _xlfn.POISSON.DIST(2,L2,FALSE)</f>
        <v>4.9325924522799706E-2</v>
      </c>
      <c r="Z2" s="5">
        <f>_xlfn.POISSON.DIST(0,K2,FALSE) * _xlfn.POISSON.DIST(3,L2,FALSE)</f>
        <v>2.4596065377555834E-2</v>
      </c>
      <c r="AA2" s="5">
        <f>_xlfn.POISSON.DIST(1,K2,FALSE) * _xlfn.POISSON.DIST(3,L2,FALSE)</f>
        <v>4.9730794792716498E-2</v>
      </c>
      <c r="AB2" s="5">
        <f>_xlfn.POISSON.DIST(2,K2,FALSE) * _xlfn.POISSON.DIST(3,L2,FALSE)</f>
        <v>5.0275357313289137E-2</v>
      </c>
      <c r="AC2" s="5">
        <f>_xlfn.POISSON.DIST(4,K2,FALSE) * _xlfn.POISSON.DIST(4,L2,FALSE)</f>
        <v>8.8241553335277438E-3</v>
      </c>
      <c r="AD2" s="5">
        <f>_xlfn.POISSON.DIST(4,K2,FALSE) * _xlfn.POISSON.DIST(0,L2,FALSE)</f>
        <v>1.1741554907309869E-2</v>
      </c>
      <c r="AE2" s="5">
        <f>_xlfn.POISSON.DIST(4,K2,FALSE) * _xlfn.POISSON.DIST(1,L2,FALSE)</f>
        <v>2.4197210721621402E-2</v>
      </c>
      <c r="AF2" s="5">
        <f>_xlfn.POISSON.DIST(4,K2,FALSE) * _xlfn.POISSON.DIST(2,L2,FALSE)</f>
        <v>2.4933026814959378E-2</v>
      </c>
      <c r="AG2" s="5">
        <f>_xlfn.POISSON.DIST(4,K2,FALSE) * _xlfn.POISSON.DIST(3,L2,FALSE)</f>
        <v>1.7127478956352141E-2</v>
      </c>
      <c r="AH2" s="5">
        <f>_xlfn.POISSON.DIST(0,K2,FALSE) * _xlfn.POISSON.DIST(4,L2,FALSE)</f>
        <v>1.2672005146715537E-2</v>
      </c>
      <c r="AI2" s="5">
        <f>_xlfn.POISSON.DIST(1,K2,FALSE) * _xlfn.POISSON.DIST(4,L2,FALSE)</f>
        <v>2.562153246423762E-2</v>
      </c>
      <c r="AJ2" s="5">
        <f>_xlfn.POISSON.DIST(2,K2,FALSE) * _xlfn.POISSON.DIST(4,L2,FALSE)</f>
        <v>2.5902093560391713E-2</v>
      </c>
      <c r="AK2" s="5">
        <f>_xlfn.POISSON.DIST(3,K2,FALSE) * _xlfn.POISSON.DIST(4,L2,FALSE)</f>
        <v>1.7457151239170923E-2</v>
      </c>
      <c r="AL2" s="5">
        <f>_xlfn.POISSON.DIST(5,K2,FALSE) * _xlfn.POISSON.DIST(5,L2,FALSE)</f>
        <v>1.4707287779695988E-3</v>
      </c>
      <c r="AM2" s="5">
        <f>_xlfn.POISSON.DIST(5,K2,FALSE) * _xlfn.POISSON.DIST(0,L2,FALSE)</f>
        <v>4.7480509478208723E-3</v>
      </c>
      <c r="AN2" s="5">
        <f>_xlfn.POISSON.DIST(5,K2,FALSE) * _xlfn.POISSON.DIST(1,L2,FALSE)</f>
        <v>9.784870079676565E-3</v>
      </c>
      <c r="AO2" s="5">
        <f>_xlfn.POISSON.DIST(5,K2,FALSE) * _xlfn.POISSON.DIST(2,L2,FALSE)</f>
        <v>1.0082419452564153E-2</v>
      </c>
      <c r="AP2" s="5">
        <f>_xlfn.POISSON.DIST(5,K2,FALSE) * _xlfn.POISSON.DIST(3,L2,FALSE)</f>
        <v>6.9260113617372427E-3</v>
      </c>
      <c r="AQ2" s="5">
        <f>_xlfn.POISSON.DIST(5,K2,FALSE) * _xlfn.POISSON.DIST(4,L2,FALSE)</f>
        <v>3.5683126660670055E-3</v>
      </c>
      <c r="AR2" s="5">
        <f>_xlfn.POISSON.DIST(0,K2,FALSE) * _xlfn.POISSON.DIST(5,L2,FALSE)</f>
        <v>5.2229399124923675E-3</v>
      </c>
      <c r="AS2" s="5">
        <f>_xlfn.POISSON.DIST(1,K2,FALSE) * _xlfn.POISSON.DIST(5,L2,FALSE)</f>
        <v>1.0560264376263322E-2</v>
      </c>
      <c r="AT2" s="5">
        <f>_xlfn.POISSON.DIST(2,K2,FALSE) * _xlfn.POISSON.DIST(5,L2,FALSE)</f>
        <v>1.0675901462109649E-2</v>
      </c>
      <c r="AU2" s="5">
        <f>_xlfn.POISSON.DIST(3,K2,FALSE) * _xlfn.POISSON.DIST(5,L2,FALSE)</f>
        <v>7.1952031986913896E-3</v>
      </c>
      <c r="AV2" s="5">
        <f>_xlfn.POISSON.DIST(4,K2,FALSE) * _xlfn.POISSON.DIST(5,L2,FALSE)</f>
        <v>3.6369960832489108E-3</v>
      </c>
      <c r="AW2" s="5">
        <f>_xlfn.POISSON.DIST(6,K2,FALSE) * _xlfn.POISSON.DIST(6,L2,FALSE)</f>
        <v>1.7022743069946528E-4</v>
      </c>
      <c r="AX2" s="5">
        <f>_xlfn.POISSON.DIST(6,K2,FALSE) * _xlfn.POISSON.DIST(0,L2,FALSE)</f>
        <v>1.6000143635907767E-3</v>
      </c>
      <c r="AY2" s="5">
        <f>_xlfn.POISSON.DIST(6,K2,FALSE) * _xlfn.POISSON.DIST(1,L2,FALSE)</f>
        <v>3.2973388123683574E-3</v>
      </c>
      <c r="AZ2" s="5">
        <f>_xlfn.POISSON.DIST(6,K2,FALSE) * _xlfn.POISSON.DIST(2,L2,FALSE)</f>
        <v>3.397608012452672E-3</v>
      </c>
      <c r="BA2" s="5">
        <f>_xlfn.POISSON.DIST(6,K2,FALSE) * _xlfn.POISSON.DIST(3,L2,FALSE)</f>
        <v>2.3339508743600319E-3</v>
      </c>
      <c r="BB2" s="5">
        <f>_xlfn.POISSON.DIST(6,K2,FALSE) * _xlfn.POISSON.DIST(4,L2,FALSE)</f>
        <v>1.2024621433580922E-3</v>
      </c>
      <c r="BC2" s="5">
        <f>_xlfn.POISSON.DIST(6,K2,FALSE) * _xlfn.POISSON.DIST(5,L2,FALSE)</f>
        <v>4.9561118773960681E-4</v>
      </c>
      <c r="BD2" s="5">
        <f>_xlfn.POISSON.DIST(0,K2,FALSE) * _xlfn.POISSON.DIST(6,L2,FALSE)</f>
        <v>1.7939216547072593E-3</v>
      </c>
      <c r="BE2" s="5">
        <f>_xlfn.POISSON.DIST(1,K2,FALSE) * _xlfn.POISSON.DIST(6,L2,FALSE)</f>
        <v>3.6271309380184464E-3</v>
      </c>
      <c r="BF2" s="5">
        <f>_xlfn.POISSON.DIST(2,K2,FALSE) * _xlfn.POISSON.DIST(6,L2,FALSE)</f>
        <v>3.6668487743065489E-3</v>
      </c>
      <c r="BG2" s="5">
        <f>_xlfn.POISSON.DIST(3,K2,FALSE) * _xlfn.POISSON.DIST(6,L2,FALSE)</f>
        <v>2.4713343527614797E-3</v>
      </c>
      <c r="BH2" s="5">
        <f>_xlfn.POISSON.DIST(4,K2,FALSE) * _xlfn.POISSON.DIST(6,L2,FALSE)</f>
        <v>1.2491979883245961E-3</v>
      </c>
      <c r="BI2" s="5">
        <f>_xlfn.POISSON.DIST(5,K2,FALSE) * _xlfn.POISSON.DIST(6,L2,FALSE)</f>
        <v>5.0515078618658415E-4</v>
      </c>
      <c r="BJ2" s="8">
        <f>SUM(N2,Q2,T2,W2,X2,Y2,AD2,AE2,AF2,AG2,AM2,AN2,AO2,AP2,AQ2,AX2,AY2,AZ2,BA2,BB2,BC2)</f>
        <v>0.3854465285698136</v>
      </c>
      <c r="BK2" s="8">
        <f>SUM(M2,P2,S2,V2,AC2,AL2,AY2)</f>
        <v>0.20778341554087373</v>
      </c>
      <c r="BL2" s="8">
        <f>SUM(O2,R2,U2,AA2,AB2,AH2,AI2,AJ2,AK2,AR2,AS2,AT2,AU2,AV2,BD2,BE2,BF2,BG2,BH2,BI2)</f>
        <v>0.37521246118982443</v>
      </c>
      <c r="BM2" s="8">
        <f>SUM(S2:BI2)</f>
        <v>0.76367953361744145</v>
      </c>
      <c r="BN2" s="8">
        <f>SUM(M2:R2)</f>
        <v>0.22623182567895717</v>
      </c>
    </row>
    <row r="3" spans="1:88" x14ac:dyDescent="0.25">
      <c r="A3" t="s">
        <v>61</v>
      </c>
      <c r="B3" t="s">
        <v>740</v>
      </c>
      <c r="C3" t="s">
        <v>247</v>
      </c>
      <c r="D3" t="s">
        <v>742</v>
      </c>
      <c r="E3" s="1">
        <f>VLOOKUP(A3,home!$A$2:$E$670,3,FALSE)</f>
        <v>1.4861111111111101</v>
      </c>
      <c r="F3" t="e">
        <f>VLOOKUP(B3,home!$B$2:$E$670,3,FALSE)</f>
        <v>#N/A</v>
      </c>
      <c r="G3">
        <f>VLOOKUP(C3,away!$B$2:$E$670,4,FALSE)</f>
        <v>1.06</v>
      </c>
      <c r="H3">
        <f>VLOOKUP(A3,away!$A$2:$E$670,3,FALSE)</f>
        <v>1.2916666666666701</v>
      </c>
      <c r="I3">
        <f>VLOOKUP(C3,away!$B$2:$E$670,3,FALSE)</f>
        <v>1.1499999999999999</v>
      </c>
      <c r="J3" t="e">
        <f>VLOOKUP(B3,home!$B$2:$E$670,4,FALSE)</f>
        <v>#N/A</v>
      </c>
      <c r="K3" s="3" t="e">
        <f t="shared" ref="K3:K9" si="0">E3*F3*G3</f>
        <v>#N/A</v>
      </c>
      <c r="L3" s="3" t="e">
        <f t="shared" ref="L3:L9" si="1">H3*I3*J3</f>
        <v>#N/A</v>
      </c>
      <c r="M3" s="5" t="e">
        <f t="shared" ref="M3:M66" si="2">_xlfn.POISSON.DIST(0,$K3,FALSE) * _xlfn.POISSON.DIST(0,$L3,FALSE)</f>
        <v>#N/A</v>
      </c>
      <c r="N3" s="5" t="e">
        <f t="shared" ref="N3:N9" si="3">_xlfn.POISSON.DIST(1,K3,FALSE) * _xlfn.POISSON.DIST(0,L3,FALSE)</f>
        <v>#N/A</v>
      </c>
      <c r="O3" s="5" t="e">
        <f t="shared" ref="O3:O9" si="4">_xlfn.POISSON.DIST(0,K3,FALSE) * _xlfn.POISSON.DIST(1,L3,FALSE)</f>
        <v>#N/A</v>
      </c>
      <c r="P3" s="5" t="e">
        <f t="shared" ref="P3:P9" si="5">_xlfn.POISSON.DIST(1,K3,FALSE) * _xlfn.POISSON.DIST(1,L3,FALSE)</f>
        <v>#N/A</v>
      </c>
      <c r="Q3" s="5" t="e">
        <f t="shared" ref="Q3:Q9" si="6">_xlfn.POISSON.DIST(2,K3,FALSE) * _xlfn.POISSON.DIST(0,L3,FALSE)</f>
        <v>#N/A</v>
      </c>
      <c r="R3" s="5" t="e">
        <f t="shared" ref="R3:R9" si="7">_xlfn.POISSON.DIST(0,K3,FALSE) * _xlfn.POISSON.DIST(2,L3,FALSE)</f>
        <v>#N/A</v>
      </c>
      <c r="S3" s="5" t="e">
        <f t="shared" ref="S3:S9" si="8">_xlfn.POISSON.DIST(2,K3,FALSE) * _xlfn.POISSON.DIST(2,L3,FALSE)</f>
        <v>#N/A</v>
      </c>
      <c r="T3" s="5" t="e">
        <f t="shared" ref="T3:T9" si="9">_xlfn.POISSON.DIST(2,K3,FALSE) * _xlfn.POISSON.DIST(1,L3,FALSE)</f>
        <v>#N/A</v>
      </c>
      <c r="U3" s="5" t="e">
        <f t="shared" ref="U3:U9" si="10">_xlfn.POISSON.DIST(1,K3,FALSE) * _xlfn.POISSON.DIST(2,L3,FALSE)</f>
        <v>#N/A</v>
      </c>
      <c r="V3" s="5" t="e">
        <f t="shared" ref="V3:V9" si="11">_xlfn.POISSON.DIST(3,K3,FALSE) * _xlfn.POISSON.DIST(3,L3,FALSE)</f>
        <v>#N/A</v>
      </c>
      <c r="W3" s="5" t="e">
        <f t="shared" ref="W3:W9" si="12">_xlfn.POISSON.DIST(3,K3,FALSE) * _xlfn.POISSON.DIST(0,L3,FALSE)</f>
        <v>#N/A</v>
      </c>
      <c r="X3" s="5" t="e">
        <f t="shared" ref="X3:X9" si="13">_xlfn.POISSON.DIST(3,K3,FALSE) * _xlfn.POISSON.DIST(1,L3,FALSE)</f>
        <v>#N/A</v>
      </c>
      <c r="Y3" s="5" t="e">
        <f t="shared" ref="Y3:Y9" si="14">_xlfn.POISSON.DIST(3,K3,FALSE) * _xlfn.POISSON.DIST(2,L3,FALSE)</f>
        <v>#N/A</v>
      </c>
      <c r="Z3" s="5" t="e">
        <f t="shared" ref="Z3:Z9" si="15">_xlfn.POISSON.DIST(0,K3,FALSE) * _xlfn.POISSON.DIST(3,L3,FALSE)</f>
        <v>#N/A</v>
      </c>
      <c r="AA3" s="5" t="e">
        <f t="shared" ref="AA3:AA9" si="16">_xlfn.POISSON.DIST(1,K3,FALSE) * _xlfn.POISSON.DIST(3,L3,FALSE)</f>
        <v>#N/A</v>
      </c>
      <c r="AB3" s="5" t="e">
        <f t="shared" ref="AB3:AB9" si="17">_xlfn.POISSON.DIST(2,K3,FALSE) * _xlfn.POISSON.DIST(3,L3,FALSE)</f>
        <v>#N/A</v>
      </c>
      <c r="AC3" s="5" t="e">
        <f t="shared" ref="AC3:AC9" si="18">_xlfn.POISSON.DIST(4,K3,FALSE) * _xlfn.POISSON.DIST(4,L3,FALSE)</f>
        <v>#N/A</v>
      </c>
      <c r="AD3" s="5" t="e">
        <f t="shared" ref="AD3:AD9" si="19">_xlfn.POISSON.DIST(4,K3,FALSE) * _xlfn.POISSON.DIST(0,L3,FALSE)</f>
        <v>#N/A</v>
      </c>
      <c r="AE3" s="5" t="e">
        <f t="shared" ref="AE3:AE9" si="20">_xlfn.POISSON.DIST(4,K3,FALSE) * _xlfn.POISSON.DIST(1,L3,FALSE)</f>
        <v>#N/A</v>
      </c>
      <c r="AF3" s="5" t="e">
        <f t="shared" ref="AF3:AF9" si="21">_xlfn.POISSON.DIST(4,K3,FALSE) * _xlfn.POISSON.DIST(2,L3,FALSE)</f>
        <v>#N/A</v>
      </c>
      <c r="AG3" s="5" t="e">
        <f t="shared" ref="AG3:AG9" si="22">_xlfn.POISSON.DIST(4,K3,FALSE) * _xlfn.POISSON.DIST(3,L3,FALSE)</f>
        <v>#N/A</v>
      </c>
      <c r="AH3" s="5" t="e">
        <f t="shared" ref="AH3:AH9" si="23">_xlfn.POISSON.DIST(0,K3,FALSE) * _xlfn.POISSON.DIST(4,L3,FALSE)</f>
        <v>#N/A</v>
      </c>
      <c r="AI3" s="5" t="e">
        <f t="shared" ref="AI3:AI9" si="24">_xlfn.POISSON.DIST(1,K3,FALSE) * _xlfn.POISSON.DIST(4,L3,FALSE)</f>
        <v>#N/A</v>
      </c>
      <c r="AJ3" s="5" t="e">
        <f t="shared" ref="AJ3:AJ9" si="25">_xlfn.POISSON.DIST(2,K3,FALSE) * _xlfn.POISSON.DIST(4,L3,FALSE)</f>
        <v>#N/A</v>
      </c>
      <c r="AK3" s="5" t="e">
        <f t="shared" ref="AK3:AK9" si="26">_xlfn.POISSON.DIST(3,K3,FALSE) * _xlfn.POISSON.DIST(4,L3,FALSE)</f>
        <v>#N/A</v>
      </c>
      <c r="AL3" s="5" t="e">
        <f t="shared" ref="AL3:AL9" si="27">_xlfn.POISSON.DIST(5,K3,FALSE) * _xlfn.POISSON.DIST(5,L3,FALSE)</f>
        <v>#N/A</v>
      </c>
      <c r="AM3" s="5" t="e">
        <f t="shared" ref="AM3:AM9" si="28">_xlfn.POISSON.DIST(5,K3,FALSE) * _xlfn.POISSON.DIST(0,L3,FALSE)</f>
        <v>#N/A</v>
      </c>
      <c r="AN3" s="5" t="e">
        <f t="shared" ref="AN3:AN9" si="29">_xlfn.POISSON.DIST(5,K3,FALSE) * _xlfn.POISSON.DIST(1,L3,FALSE)</f>
        <v>#N/A</v>
      </c>
      <c r="AO3" s="5" t="e">
        <f t="shared" ref="AO3:AO9" si="30">_xlfn.POISSON.DIST(5,K3,FALSE) * _xlfn.POISSON.DIST(2,L3,FALSE)</f>
        <v>#N/A</v>
      </c>
      <c r="AP3" s="5" t="e">
        <f t="shared" ref="AP3:AP9" si="31">_xlfn.POISSON.DIST(5,K3,FALSE) * _xlfn.POISSON.DIST(3,L3,FALSE)</f>
        <v>#N/A</v>
      </c>
      <c r="AQ3" s="5" t="e">
        <f t="shared" ref="AQ3:AQ9" si="32">_xlfn.POISSON.DIST(5,K3,FALSE) * _xlfn.POISSON.DIST(4,L3,FALSE)</f>
        <v>#N/A</v>
      </c>
      <c r="AR3" s="5" t="e">
        <f t="shared" ref="AR3:AR9" si="33">_xlfn.POISSON.DIST(0,K3,FALSE) * _xlfn.POISSON.DIST(5,L3,FALSE)</f>
        <v>#N/A</v>
      </c>
      <c r="AS3" s="5" t="e">
        <f t="shared" ref="AS3:AS9" si="34">_xlfn.POISSON.DIST(1,K3,FALSE) * _xlfn.POISSON.DIST(5,L3,FALSE)</f>
        <v>#N/A</v>
      </c>
      <c r="AT3" s="5" t="e">
        <f t="shared" ref="AT3:AT9" si="35">_xlfn.POISSON.DIST(2,K3,FALSE) * _xlfn.POISSON.DIST(5,L3,FALSE)</f>
        <v>#N/A</v>
      </c>
      <c r="AU3" s="5" t="e">
        <f t="shared" ref="AU3:AU9" si="36">_xlfn.POISSON.DIST(3,K3,FALSE) * _xlfn.POISSON.DIST(5,L3,FALSE)</f>
        <v>#N/A</v>
      </c>
      <c r="AV3" s="5" t="e">
        <f t="shared" ref="AV3:AV9" si="37">_xlfn.POISSON.DIST(4,K3,FALSE) * _xlfn.POISSON.DIST(5,L3,FALSE)</f>
        <v>#N/A</v>
      </c>
      <c r="AW3" s="5" t="e">
        <f t="shared" ref="AW3:AW9" si="38">_xlfn.POISSON.DIST(6,K3,FALSE) * _xlfn.POISSON.DIST(6,L3,FALSE)</f>
        <v>#N/A</v>
      </c>
      <c r="AX3" s="5" t="e">
        <f t="shared" ref="AX3:AX9" si="39">_xlfn.POISSON.DIST(6,K3,FALSE) * _xlfn.POISSON.DIST(0,L3,FALSE)</f>
        <v>#N/A</v>
      </c>
      <c r="AY3" s="5" t="e">
        <f t="shared" ref="AY3:AY9" si="40">_xlfn.POISSON.DIST(6,K3,FALSE) * _xlfn.POISSON.DIST(1,L3,FALSE)</f>
        <v>#N/A</v>
      </c>
      <c r="AZ3" s="5" t="e">
        <f t="shared" ref="AZ3:AZ9" si="41">_xlfn.POISSON.DIST(6,K3,FALSE) * _xlfn.POISSON.DIST(2,L3,FALSE)</f>
        <v>#N/A</v>
      </c>
      <c r="BA3" s="5" t="e">
        <f t="shared" ref="BA3:BA9" si="42">_xlfn.POISSON.DIST(6,K3,FALSE) * _xlfn.POISSON.DIST(3,L3,FALSE)</f>
        <v>#N/A</v>
      </c>
      <c r="BB3" s="5" t="e">
        <f t="shared" ref="BB3:BB9" si="43">_xlfn.POISSON.DIST(6,K3,FALSE) * _xlfn.POISSON.DIST(4,L3,FALSE)</f>
        <v>#N/A</v>
      </c>
      <c r="BC3" s="5" t="e">
        <f t="shared" ref="BC3:BC9" si="44">_xlfn.POISSON.DIST(6,K3,FALSE) * _xlfn.POISSON.DIST(5,L3,FALSE)</f>
        <v>#N/A</v>
      </c>
      <c r="BD3" s="5" t="e">
        <f t="shared" ref="BD3:BD9" si="45">_xlfn.POISSON.DIST(0,K3,FALSE) * _xlfn.POISSON.DIST(6,L3,FALSE)</f>
        <v>#N/A</v>
      </c>
      <c r="BE3" s="5" t="e">
        <f t="shared" ref="BE3:BE9" si="46">_xlfn.POISSON.DIST(1,K3,FALSE) * _xlfn.POISSON.DIST(6,L3,FALSE)</f>
        <v>#N/A</v>
      </c>
      <c r="BF3" s="5" t="e">
        <f t="shared" ref="BF3:BF9" si="47">_xlfn.POISSON.DIST(2,K3,FALSE) * _xlfn.POISSON.DIST(6,L3,FALSE)</f>
        <v>#N/A</v>
      </c>
      <c r="BG3" s="5" t="e">
        <f t="shared" ref="BG3:BG9" si="48">_xlfn.POISSON.DIST(3,K3,FALSE) * _xlfn.POISSON.DIST(6,L3,FALSE)</f>
        <v>#N/A</v>
      </c>
      <c r="BH3" s="5" t="e">
        <f t="shared" ref="BH3:BH9" si="49">_xlfn.POISSON.DIST(4,K3,FALSE) * _xlfn.POISSON.DIST(6,L3,FALSE)</f>
        <v>#N/A</v>
      </c>
      <c r="BI3" s="5" t="e">
        <f t="shared" ref="BI3:BI9" si="50">_xlfn.POISSON.DIST(5,K3,FALSE) * _xlfn.POISSON.DIST(6,L3,FALSE)</f>
        <v>#N/A</v>
      </c>
      <c r="BJ3" s="8" t="e">
        <f t="shared" ref="BJ3:BJ9" si="51">SUM(N3,Q3,T3,W3,X3,Y3,AD3,AE3,AF3,AG3,AM3,AN3,AO3,AP3,AQ3,AX3,AY3,AZ3,BA3,BB3,BC3)</f>
        <v>#N/A</v>
      </c>
      <c r="BK3" s="8" t="e">
        <f t="shared" ref="BK3:BK9" si="52">SUM(M3,P3,S3,V3,AC3,AL3,AY3)</f>
        <v>#N/A</v>
      </c>
      <c r="BL3" s="8" t="e">
        <f t="shared" ref="BL3:BL9" si="53">SUM(O3,R3,U3,AA3,AB3,AH3,AI3,AJ3,AK3,AR3,AS3,AT3,AU3,AV3,BD3,BE3,BF3,BG3,BH3,BI3)</f>
        <v>#N/A</v>
      </c>
      <c r="BM3" s="8" t="e">
        <f t="shared" ref="BM3:BM9" si="54">SUM(S3:BI3)</f>
        <v>#N/A</v>
      </c>
      <c r="BN3" s="8" t="e">
        <f t="shared" ref="BN3:BN9" si="55">SUM(M3:R3)</f>
        <v>#N/A</v>
      </c>
    </row>
    <row r="4" spans="1:88" x14ac:dyDescent="0.25">
      <c r="A4" t="s">
        <v>318</v>
      </c>
      <c r="B4" t="s">
        <v>386</v>
      </c>
      <c r="C4" t="s">
        <v>498</v>
      </c>
      <c r="D4" t="s">
        <v>742</v>
      </c>
      <c r="E4" s="1">
        <f>VLOOKUP(A4,home!$A$2:$E$670,3,FALSE)</f>
        <v>1.44290657439446</v>
      </c>
      <c r="F4">
        <f>VLOOKUP(B4,home!$B$2:$E$670,3,FALSE)</f>
        <v>1.39</v>
      </c>
      <c r="G4">
        <f>VLOOKUP(C4,away!$B$2:$E$670,4,FALSE)</f>
        <v>0.48</v>
      </c>
      <c r="H4">
        <f>VLOOKUP(A4,away!$A$2:$E$670,3,FALSE)</f>
        <v>1.07958477508651</v>
      </c>
      <c r="I4">
        <f>VLOOKUP(C4,away!$B$2:$E$670,3,FALSE)</f>
        <v>1.2586999999999999</v>
      </c>
      <c r="J4">
        <f>VLOOKUP(B4,home!$B$2:$E$670,4,FALSE)</f>
        <v>0.73</v>
      </c>
      <c r="K4" s="3">
        <f t="shared" si="0"/>
        <v>0.96270726643598359</v>
      </c>
      <c r="L4" s="3">
        <f t="shared" si="1"/>
        <v>0.99197755017301459</v>
      </c>
      <c r="M4" s="5">
        <f t="shared" si="2"/>
        <v>0.14160910249823061</v>
      </c>
      <c r="N4" s="5">
        <f t="shared" si="3"/>
        <v>0.13632811196852457</v>
      </c>
      <c r="O4" s="5">
        <f t="shared" si="4"/>
        <v>0.1404730505783941</v>
      </c>
      <c r="P4" s="5">
        <f t="shared" si="5"/>
        <v>0.13523442653024942</v>
      </c>
      <c r="Q4" s="5">
        <f t="shared" si="6"/>
        <v>6.5622032005798497E-2</v>
      </c>
      <c r="R4" s="5">
        <f t="shared" si="7"/>
        <v>6.9673056289042662E-2</v>
      </c>
      <c r="S4" s="5">
        <f t="shared" si="8"/>
        <v>3.2286678250774775E-2</v>
      </c>
      <c r="T4" s="5">
        <f t="shared" si="9"/>
        <v>6.5095582546487146E-2</v>
      </c>
      <c r="U4" s="5">
        <f t="shared" si="10"/>
        <v>6.7074757564264662E-2</v>
      </c>
      <c r="V4" s="5">
        <f t="shared" si="11"/>
        <v>3.4259178892863127E-3</v>
      </c>
      <c r="W4" s="5">
        <f t="shared" si="12"/>
        <v>2.1058269016758967E-2</v>
      </c>
      <c r="X4" s="5">
        <f t="shared" si="13"/>
        <v>2.0889330110128855E-2</v>
      </c>
      <c r="Y4" s="5">
        <f t="shared" si="14"/>
        <v>1.0360873253700503E-2</v>
      </c>
      <c r="Z4" s="5">
        <f t="shared" si="15"/>
        <v>2.3038035896890369E-2</v>
      </c>
      <c r="AA4" s="5">
        <f t="shared" si="16"/>
        <v>2.2178884562349385E-2</v>
      </c>
      <c r="AB4" s="5">
        <f t="shared" si="17"/>
        <v>1.0675886664809307E-2</v>
      </c>
      <c r="AC4" s="5">
        <f t="shared" si="18"/>
        <v>2.0448104717665747E-4</v>
      </c>
      <c r="AD4" s="5">
        <f t="shared" si="19"/>
        <v>5.0682371502493977E-3</v>
      </c>
      <c r="AE4" s="5">
        <f t="shared" si="20"/>
        <v>5.0275774720002575E-3</v>
      </c>
      <c r="AF4" s="5">
        <f t="shared" si="21"/>
        <v>2.4936219919899265E-3</v>
      </c>
      <c r="AG4" s="5">
        <f t="shared" si="22"/>
        <v>8.2453901155724008E-4</v>
      </c>
      <c r="AH4" s="5">
        <f t="shared" si="23"/>
        <v>5.7133036024488186E-3</v>
      </c>
      <c r="AI4" s="5">
        <f t="shared" si="24"/>
        <v>5.5002388934323587E-3</v>
      </c>
      <c r="AJ4" s="5">
        <f t="shared" si="25"/>
        <v>2.6475599749205729E-3</v>
      </c>
      <c r="AK4" s="5">
        <f t="shared" si="26"/>
        <v>8.4960840872703536E-4</v>
      </c>
      <c r="AL4" s="5">
        <f t="shared" si="27"/>
        <v>7.8110450990495307E-6</v>
      </c>
      <c r="AM4" s="5">
        <f t="shared" si="28"/>
        <v>9.7584574651317954E-4</v>
      </c>
      <c r="AN4" s="5">
        <f t="shared" si="29"/>
        <v>9.6801707297290034E-4</v>
      </c>
      <c r="AO4" s="5">
        <f t="shared" si="30"/>
        <v>4.8012560228665488E-4</v>
      </c>
      <c r="AP4" s="5">
        <f t="shared" si="31"/>
        <v>1.5875793957721972E-4</v>
      </c>
      <c r="AQ4" s="5">
        <f t="shared" si="32"/>
        <v>3.9371077993081468E-5</v>
      </c>
      <c r="AR4" s="5">
        <f t="shared" si="33"/>
        <v>1.1334937821903678E-3</v>
      </c>
      <c r="AS4" s="5">
        <f t="shared" si="34"/>
        <v>1.0912227005746729E-3</v>
      </c>
      <c r="AT4" s="5">
        <f t="shared" si="35"/>
        <v>5.2526401157156771E-4</v>
      </c>
      <c r="AU4" s="5">
        <f t="shared" si="36"/>
        <v>1.6855849357908759E-4</v>
      </c>
      <c r="AV4" s="5">
        <f t="shared" si="37"/>
        <v>4.0568121647022671E-5</v>
      </c>
      <c r="AW4" s="5">
        <f t="shared" si="38"/>
        <v>2.0720619608966572E-7</v>
      </c>
      <c r="AX4" s="5">
        <f t="shared" si="39"/>
        <v>1.565756318481474E-4</v>
      </c>
      <c r="AY4" s="5">
        <f t="shared" si="40"/>
        <v>1.553195116975171E-4</v>
      </c>
      <c r="AZ4" s="5">
        <f t="shared" si="41"/>
        <v>7.7036734353885927E-5</v>
      </c>
      <c r="BA4" s="5">
        <f t="shared" si="42"/>
        <v>2.5472903672565698E-5</v>
      </c>
      <c r="BB4" s="5">
        <f t="shared" si="43"/>
        <v>6.317137145226226E-6</v>
      </c>
      <c r="BC4" s="5">
        <f t="shared" si="44"/>
        <v>1.253291645885693E-6</v>
      </c>
      <c r="BD4" s="5">
        <f t="shared" si="45"/>
        <v>1.8740006419892417E-4</v>
      </c>
      <c r="BE4" s="5">
        <f t="shared" si="46"/>
        <v>1.8041140353487411E-4</v>
      </c>
      <c r="BF4" s="5">
        <f t="shared" si="47"/>
        <v>8.6841684565468904E-5</v>
      </c>
      <c r="BG4" s="5">
        <f t="shared" si="48"/>
        <v>2.7867706920239505E-5</v>
      </c>
      <c r="BH4" s="5">
        <f t="shared" si="49"/>
        <v>6.7071109877557286E-6</v>
      </c>
      <c r="BI4" s="5">
        <f t="shared" si="50"/>
        <v>1.2913968969410136E-6</v>
      </c>
      <c r="BJ4" s="8">
        <f t="shared" si="51"/>
        <v>0.33581226717690149</v>
      </c>
      <c r="BK4" s="8">
        <f t="shared" si="52"/>
        <v>0.31292373677251428</v>
      </c>
      <c r="BL4" s="8">
        <f t="shared" si="53"/>
        <v>0.3282359730150558</v>
      </c>
      <c r="BM4" s="8">
        <f t="shared" si="54"/>
        <v>0.31091512068562077</v>
      </c>
      <c r="BN4" s="8">
        <f t="shared" si="55"/>
        <v>0.68893977987023991</v>
      </c>
    </row>
    <row r="5" spans="1:88" x14ac:dyDescent="0.25">
      <c r="A5" t="s">
        <v>318</v>
      </c>
      <c r="B5" t="s">
        <v>400</v>
      </c>
      <c r="C5" t="s">
        <v>278</v>
      </c>
      <c r="D5" t="s">
        <v>742</v>
      </c>
      <c r="E5" s="1">
        <f>VLOOKUP(A5,home!$A$2:$E$670,3,FALSE)</f>
        <v>1.44290657439446</v>
      </c>
      <c r="F5">
        <f>VLOOKUP(B5,home!$B$2:$E$670,3,FALSE)</f>
        <v>1.62</v>
      </c>
      <c r="G5">
        <f>VLOOKUP(C5,away!$B$2:$E$670,4,FALSE)</f>
        <v>0.56999999999999995</v>
      </c>
      <c r="H5">
        <f>VLOOKUP(A5,away!$A$2:$E$670,3,FALSE)</f>
        <v>1.07958477508651</v>
      </c>
      <c r="I5">
        <f>VLOOKUP(C5,away!$B$2:$E$670,3,FALSE)</f>
        <v>1.19</v>
      </c>
      <c r="J5">
        <f>VLOOKUP(B5,home!$B$2:$E$670,4,FALSE)</f>
        <v>0.86</v>
      </c>
      <c r="K5" s="3">
        <f t="shared" si="0"/>
        <v>1.3323799307958444</v>
      </c>
      <c r="L5" s="3">
        <f t="shared" si="1"/>
        <v>1.1048470588235342</v>
      </c>
      <c r="M5" s="5">
        <f t="shared" si="2"/>
        <v>8.7402884833300026E-2</v>
      </c>
      <c r="N5" s="5">
        <f t="shared" si="3"/>
        <v>0.11645384964554945</v>
      </c>
      <c r="O5" s="5">
        <f t="shared" si="4"/>
        <v>9.6566820240763629E-2</v>
      </c>
      <c r="P5" s="5">
        <f t="shared" si="5"/>
        <v>0.12866369326956337</v>
      </c>
      <c r="Q5" s="5">
        <f t="shared" si="6"/>
        <v>7.7580386065823445E-2</v>
      </c>
      <c r="R5" s="5">
        <f t="shared" si="7"/>
        <v>5.3345783661474314E-2</v>
      </c>
      <c r="S5" s="5">
        <f t="shared" si="8"/>
        <v>4.7350685270107863E-2</v>
      </c>
      <c r="T5" s="5">
        <f t="shared" si="9"/>
        <v>8.571446136721933E-2</v>
      </c>
      <c r="U5" s="5">
        <f t="shared" si="10"/>
        <v>7.1076851543125236E-2</v>
      </c>
      <c r="V5" s="5">
        <f t="shared" si="11"/>
        <v>7.7448677368746853E-3</v>
      </c>
      <c r="W5" s="5">
        <f t="shared" si="12"/>
        <v>3.4455516472498914E-2</v>
      </c>
      <c r="X5" s="5">
        <f t="shared" si="13"/>
        <v>3.806807603488626E-2</v>
      </c>
      <c r="Y5" s="5">
        <f t="shared" si="14"/>
        <v>2.1029700921107376E-2</v>
      </c>
      <c r="Z5" s="5">
        <f t="shared" si="15"/>
        <v>1.9646310726338816E-2</v>
      </c>
      <c r="AA5" s="5">
        <f t="shared" si="16"/>
        <v>2.6176350125952968E-2</v>
      </c>
      <c r="AB5" s="5">
        <f t="shared" si="17"/>
        <v>1.7438421784652509E-2</v>
      </c>
      <c r="AC5" s="5">
        <f t="shared" si="18"/>
        <v>7.1256464304005388E-4</v>
      </c>
      <c r="AD5" s="5">
        <f t="shared" si="19"/>
        <v>1.147695966329079E-2</v>
      </c>
      <c r="AE5" s="5">
        <f t="shared" si="20"/>
        <v>1.2680285128223169E-2</v>
      </c>
      <c r="AF5" s="5">
        <f t="shared" si="21"/>
        <v>7.0048878644805856E-3</v>
      </c>
      <c r="AG5" s="5">
        <f t="shared" si="22"/>
        <v>2.5797765848200147E-3</v>
      </c>
      <c r="AH5" s="5">
        <f t="shared" si="23"/>
        <v>5.4265421556821741E-3</v>
      </c>
      <c r="AI5" s="5">
        <f t="shared" si="24"/>
        <v>7.2302158618485473E-3</v>
      </c>
      <c r="AJ5" s="5">
        <f t="shared" si="25"/>
        <v>4.8166972548243933E-3</v>
      </c>
      <c r="AK5" s="5">
        <f t="shared" si="26"/>
        <v>2.1392235850158201E-3</v>
      </c>
      <c r="AL5" s="5">
        <f t="shared" si="27"/>
        <v>4.195797374043257E-5</v>
      </c>
      <c r="AM5" s="5">
        <f t="shared" si="28"/>
        <v>3.0583341443844161E-3</v>
      </c>
      <c r="AN5" s="5">
        <f t="shared" si="29"/>
        <v>3.3789914843227122E-3</v>
      </c>
      <c r="AO5" s="5">
        <f t="shared" si="30"/>
        <v>1.8666344016218586E-3</v>
      </c>
      <c r="AP5" s="5">
        <f t="shared" si="31"/>
        <v>6.8744850951024618E-4</v>
      </c>
      <c r="AQ5" s="5">
        <f t="shared" si="32"/>
        <v>1.8988136595625448E-4</v>
      </c>
      <c r="AR5" s="5">
        <f t="shared" si="33"/>
        <v>1.1990998280574738E-3</v>
      </c>
      <c r="AS5" s="5">
        <f t="shared" si="34"/>
        <v>1.5976565459245259E-3</v>
      </c>
      <c r="AT5" s="5">
        <f t="shared" si="35"/>
        <v>1.064342759047224E-3</v>
      </c>
      <c r="AU5" s="5">
        <f t="shared" si="36"/>
        <v>4.7270297721413288E-4</v>
      </c>
      <c r="AV5" s="5">
        <f t="shared" si="37"/>
        <v>1.5745499001688893E-4</v>
      </c>
      <c r="AW5" s="5">
        <f t="shared" si="38"/>
        <v>1.7157035599020935E-6</v>
      </c>
      <c r="AX5" s="5">
        <f t="shared" si="39"/>
        <v>6.7914383927424548E-4</v>
      </c>
      <c r="AY5" s="5">
        <f t="shared" si="40"/>
        <v>7.503500733402732E-4</v>
      </c>
      <c r="AZ5" s="5">
        <f t="shared" si="41"/>
        <v>4.1451103580901206E-4</v>
      </c>
      <c r="BA5" s="5">
        <f t="shared" si="42"/>
        <v>1.5265709958782789E-4</v>
      </c>
      <c r="BB5" s="5">
        <f t="shared" si="43"/>
        <v>4.2165686872035757E-5</v>
      </c>
      <c r="BC5" s="5">
        <f t="shared" si="44"/>
        <v>9.3173270247685599E-6</v>
      </c>
      <c r="BD5" s="5">
        <f t="shared" si="45"/>
        <v>2.2080365304418396E-4</v>
      </c>
      <c r="BE5" s="5">
        <f t="shared" si="46"/>
        <v>2.9419435596247945E-4</v>
      </c>
      <c r="BF5" s="5">
        <f t="shared" si="47"/>
        <v>1.9598932781890826E-4</v>
      </c>
      <c r="BG5" s="5">
        <f t="shared" si="48"/>
        <v>8.704408234536035E-5</v>
      </c>
      <c r="BH5" s="5">
        <f t="shared" si="49"/>
        <v>2.8993947102874742E-5</v>
      </c>
      <c r="BI5" s="5">
        <f t="shared" si="50"/>
        <v>7.7261906468853247E-6</v>
      </c>
      <c r="BJ5" s="8">
        <f t="shared" si="51"/>
        <v>0.41827333471560302</v>
      </c>
      <c r="BK5" s="8">
        <f t="shared" si="52"/>
        <v>0.27266700379996672</v>
      </c>
      <c r="BL5" s="8">
        <f t="shared" si="53"/>
        <v>0.28954291487052047</v>
      </c>
      <c r="BM5" s="8">
        <f t="shared" si="54"/>
        <v>0.43936751202617447</v>
      </c>
      <c r="BN5" s="8">
        <f t="shared" si="55"/>
        <v>0.56001341771647428</v>
      </c>
    </row>
    <row r="6" spans="1:88" x14ac:dyDescent="0.25">
      <c r="A6" t="s">
        <v>669</v>
      </c>
      <c r="B6" t="s">
        <v>673</v>
      </c>
      <c r="C6" t="s">
        <v>31</v>
      </c>
      <c r="D6" t="s">
        <v>742</v>
      </c>
      <c r="E6" s="1">
        <f>VLOOKUP(A6,home!$A$2:$E$670,3,FALSE)</f>
        <v>1.5417000000000001</v>
      </c>
      <c r="F6">
        <f>VLOOKUP(B6,home!$B$2:$E$670,3,FALSE)</f>
        <v>1.2323999999999999</v>
      </c>
      <c r="G6">
        <f>VLOOKUP(C6,away!$B$2:$E$670,4,FALSE)</f>
        <v>0.62</v>
      </c>
      <c r="H6">
        <f>VLOOKUP(A6,away!$A$2:$E$670,3,FALSE)</f>
        <v>1.125</v>
      </c>
      <c r="I6">
        <f>VLOOKUP(C6,away!$B$2:$E$670,3,FALSE)</f>
        <v>1.96</v>
      </c>
      <c r="J6">
        <f>VLOOKUP(B6,home!$B$2:$E$670,4,FALSE)</f>
        <v>0.71109999999999995</v>
      </c>
      <c r="K6" s="3">
        <f t="shared" si="0"/>
        <v>1.1779944696</v>
      </c>
      <c r="L6" s="3">
        <f t="shared" si="1"/>
        <v>1.5679755</v>
      </c>
      <c r="M6" s="5">
        <f t="shared" si="2"/>
        <v>6.4186012259684275E-2</v>
      </c>
      <c r="N6" s="5">
        <f t="shared" si="3"/>
        <v>7.5610767467585854E-2</v>
      </c>
      <c r="O6" s="5">
        <f t="shared" si="4"/>
        <v>0.10064209466588458</v>
      </c>
      <c r="P6" s="5">
        <f t="shared" si="5"/>
        <v>0.11855583092537167</v>
      </c>
      <c r="Q6" s="5">
        <f t="shared" si="6"/>
        <v>4.453453295951388E-2</v>
      </c>
      <c r="R6" s="5">
        <f t="shared" si="7"/>
        <v>7.8902169352393858E-2</v>
      </c>
      <c r="S6" s="5">
        <f t="shared" si="8"/>
        <v>5.4745124956273684E-2</v>
      </c>
      <c r="T6" s="5">
        <f t="shared" si="9"/>
        <v>6.9829056584460258E-2</v>
      </c>
      <c r="U6" s="5">
        <f t="shared" si="10"/>
        <v>9.2946319136562552E-2</v>
      </c>
      <c r="V6" s="5">
        <f t="shared" si="11"/>
        <v>1.1235320507121652E-2</v>
      </c>
      <c r="W6" s="5">
        <f t="shared" si="12"/>
        <v>1.748714451084209E-2</v>
      </c>
      <c r="X6" s="5">
        <f t="shared" si="13"/>
        <v>2.7419414157959884E-2</v>
      </c>
      <c r="Y6" s="5">
        <f t="shared" si="14"/>
        <v>2.1496484812017116E-2</v>
      </c>
      <c r="Z6" s="5">
        <f t="shared" si="15"/>
        <v>4.1238889480468159E-2</v>
      </c>
      <c r="AA6" s="5">
        <f t="shared" si="16"/>
        <v>4.8579183740437099E-2</v>
      </c>
      <c r="AB6" s="5">
        <f t="shared" si="17"/>
        <v>2.8613004891958577E-2</v>
      </c>
      <c r="AC6" s="5">
        <f t="shared" si="18"/>
        <v>1.2970239849977049E-3</v>
      </c>
      <c r="AD6" s="5">
        <f t="shared" si="19"/>
        <v>5.1499398807169951E-3</v>
      </c>
      <c r="AE6" s="5">
        <f t="shared" si="20"/>
        <v>8.0749795594371714E-3</v>
      </c>
      <c r="AF6" s="5">
        <f t="shared" si="21"/>
        <v>6.33068505609914E-3</v>
      </c>
      <c r="AG6" s="5">
        <f t="shared" si="22"/>
        <v>3.3087863553931934E-3</v>
      </c>
      <c r="AH6" s="5">
        <f t="shared" si="23"/>
        <v>1.616539208814545E-2</v>
      </c>
      <c r="AI6" s="5">
        <f t="shared" si="24"/>
        <v>1.9042742478750929E-2</v>
      </c>
      <c r="AJ6" s="5">
        <f t="shared" si="25"/>
        <v>1.1216122662992798E-2</v>
      </c>
      <c r="AK6" s="5">
        <f t="shared" si="26"/>
        <v>4.404176822453581E-3</v>
      </c>
      <c r="AL6" s="5">
        <f t="shared" si="27"/>
        <v>9.5827580407654341E-5</v>
      </c>
      <c r="AM6" s="5">
        <f t="shared" si="28"/>
        <v>1.2133201396514206E-3</v>
      </c>
      <c r="AN6" s="5">
        <f t="shared" si="29"/>
        <v>1.902456252630006E-3</v>
      </c>
      <c r="AO6" s="5">
        <f t="shared" si="30"/>
        <v>1.4915023969728301E-3</v>
      </c>
      <c r="AP6" s="5">
        <f t="shared" si="31"/>
        <v>7.7954640554822412E-4</v>
      </c>
      <c r="AQ6" s="5">
        <f t="shared" si="32"/>
        <v>3.0557741625316986E-4</v>
      </c>
      <c r="AR6" s="5">
        <f t="shared" si="33"/>
        <v>5.0693877484211764E-3</v>
      </c>
      <c r="AS6" s="5">
        <f t="shared" si="34"/>
        <v>5.97171073189814E-3</v>
      </c>
      <c r="AT6" s="5">
        <f t="shared" si="35"/>
        <v>3.5173211081134899E-3</v>
      </c>
      <c r="AU6" s="5">
        <f t="shared" si="36"/>
        <v>1.3811282710550117E-3</v>
      </c>
      <c r="AV6" s="5">
        <f t="shared" si="37"/>
        <v>4.0674036627775341E-4</v>
      </c>
      <c r="AW6" s="5">
        <f t="shared" si="38"/>
        <v>4.9166641785999976E-6</v>
      </c>
      <c r="AX6" s="5">
        <f t="shared" si="39"/>
        <v>2.3821406906061215E-4</v>
      </c>
      <c r="AY6" s="5">
        <f t="shared" si="40"/>
        <v>3.7351382404234788E-4</v>
      </c>
      <c r="AZ6" s="5">
        <f t="shared" si="41"/>
        <v>2.9283026250485623E-4</v>
      </c>
      <c r="BA6" s="5">
        <f t="shared" si="42"/>
        <v>1.5305022575539445E-4</v>
      </c>
      <c r="BB6" s="5">
        <f t="shared" si="43"/>
        <v>5.999475106348187E-5</v>
      </c>
      <c r="BC6" s="5">
        <f t="shared" si="44"/>
        <v>1.8814059959227687E-5</v>
      </c>
      <c r="BD6" s="5">
        <f t="shared" si="45"/>
        <v>1.3247792982540936E-3</v>
      </c>
      <c r="BE6" s="5">
        <f t="shared" si="46"/>
        <v>1.5605826867838909E-3</v>
      </c>
      <c r="BF6" s="5">
        <f t="shared" si="47"/>
        <v>9.1917888719246651E-4</v>
      </c>
      <c r="BG6" s="5">
        <f t="shared" si="48"/>
        <v>3.6092921522860264E-4</v>
      </c>
      <c r="BH6" s="5">
        <f t="shared" si="49"/>
        <v>1.062931548640905E-4</v>
      </c>
      <c r="BI6" s="5">
        <f t="shared" si="50"/>
        <v>2.5042549717246985E-5</v>
      </c>
      <c r="BJ6" s="8">
        <f t="shared" si="51"/>
        <v>0.28607061114746707</v>
      </c>
      <c r="BK6" s="8">
        <f t="shared" si="52"/>
        <v>0.25048865403789894</v>
      </c>
      <c r="BL6" s="8">
        <f t="shared" si="53"/>
        <v>0.42115429985738539</v>
      </c>
      <c r="BM6" s="8">
        <f t="shared" si="54"/>
        <v>0.51615244973292185</v>
      </c>
      <c r="BN6" s="8">
        <f t="shared" si="55"/>
        <v>0.48243140763043413</v>
      </c>
    </row>
    <row r="7" spans="1:88" x14ac:dyDescent="0.25">
      <c r="A7" t="s">
        <v>19</v>
      </c>
      <c r="B7" t="s">
        <v>258</v>
      </c>
      <c r="C7" t="s">
        <v>51</v>
      </c>
      <c r="D7" t="s">
        <v>742</v>
      </c>
      <c r="E7" s="1">
        <f>VLOOKUP(A7,home!$A$2:$E$670,3,FALSE)</f>
        <v>1.50344827586207</v>
      </c>
      <c r="F7">
        <f>VLOOKUP(B7,home!$B$2:$E$670,3,FALSE)</f>
        <v>0.9</v>
      </c>
      <c r="G7">
        <f>VLOOKUP(C7,away!$B$2:$E$670,4,FALSE)</f>
        <v>1</v>
      </c>
      <c r="H7">
        <f>VLOOKUP(A7,away!$A$2:$E$670,3,FALSE)</f>
        <v>1.16206896551724</v>
      </c>
      <c r="I7">
        <f>VLOOKUP(C7,away!$B$2:$E$670,3,FALSE)</f>
        <v>0.65</v>
      </c>
      <c r="J7">
        <f>VLOOKUP(B7,home!$B$2:$E$670,4,FALSE)</f>
        <v>0.98</v>
      </c>
      <c r="K7" s="3">
        <f t="shared" si="0"/>
        <v>1.353103448275863</v>
      </c>
      <c r="L7" s="3">
        <f t="shared" si="1"/>
        <v>0.74023793103448188</v>
      </c>
      <c r="M7" s="5">
        <f t="shared" si="2"/>
        <v>0.12327453988451521</v>
      </c>
      <c r="N7" s="5">
        <f t="shared" si="3"/>
        <v>0.16680320500235793</v>
      </c>
      <c r="O7" s="5">
        <f t="shared" si="4"/>
        <v>9.1252490353341265E-2</v>
      </c>
      <c r="P7" s="5">
        <f t="shared" si="5"/>
        <v>0.12347405936086597</v>
      </c>
      <c r="Q7" s="5">
        <f t="shared" si="6"/>
        <v>0.11285099593607814</v>
      </c>
      <c r="R7" s="5">
        <f t="shared" si="7"/>
        <v>3.3774277330450665E-2</v>
      </c>
      <c r="S7" s="5">
        <f t="shared" si="8"/>
        <v>3.0918475439724032E-2</v>
      </c>
      <c r="T7" s="5">
        <f t="shared" si="9"/>
        <v>8.3536587746903215E-2</v>
      </c>
      <c r="U7" s="5">
        <f t="shared" si="10"/>
        <v>4.5700091118858102E-2</v>
      </c>
      <c r="V7" s="5">
        <f t="shared" si="11"/>
        <v>3.4409463222570399E-3</v>
      </c>
      <c r="W7" s="5">
        <f t="shared" si="12"/>
        <v>5.089969058082424E-2</v>
      </c>
      <c r="X7" s="5">
        <f t="shared" si="13"/>
        <v>3.7677881645844638E-2</v>
      </c>
      <c r="Y7" s="5">
        <f t="shared" si="14"/>
        <v>1.3945298577641053E-2</v>
      </c>
      <c r="Z7" s="5">
        <f t="shared" si="15"/>
        <v>8.3336670577592049E-3</v>
      </c>
      <c r="AA7" s="5">
        <f t="shared" si="16"/>
        <v>1.1276313632636944E-2</v>
      </c>
      <c r="AB7" s="5">
        <f t="shared" si="17"/>
        <v>7.6290094300805892E-3</v>
      </c>
      <c r="AC7" s="5">
        <f t="shared" si="18"/>
        <v>2.1540721772817976E-4</v>
      </c>
      <c r="AD7" s="5">
        <f t="shared" si="19"/>
        <v>1.7218136710271937E-2</v>
      </c>
      <c r="AE7" s="5">
        <f t="shared" si="20"/>
        <v>1.274551789468056E-2</v>
      </c>
      <c r="AF7" s="5">
        <f t="shared" si="21"/>
        <v>4.7173578981606502E-3</v>
      </c>
      <c r="AG7" s="5">
        <f t="shared" si="22"/>
        <v>1.1639890834945377E-3</v>
      </c>
      <c r="AH7" s="5">
        <f t="shared" si="23"/>
        <v>1.5422241151914723E-3</v>
      </c>
      <c r="AI7" s="5">
        <f t="shared" si="24"/>
        <v>2.0867887682797727E-3</v>
      </c>
      <c r="AJ7" s="5">
        <f t="shared" si="25"/>
        <v>1.4118205390913512E-3</v>
      </c>
      <c r="AK7" s="5">
        <f t="shared" si="26"/>
        <v>6.3677974659706496E-4</v>
      </c>
      <c r="AL7" s="5">
        <f t="shared" si="27"/>
        <v>8.6302341467896803E-6</v>
      </c>
      <c r="AM7" s="5">
        <f t="shared" si="28"/>
        <v>4.659584031110834E-3</v>
      </c>
      <c r="AN7" s="5">
        <f t="shared" si="29"/>
        <v>3.4492008426707946E-3</v>
      </c>
      <c r="AO7" s="5">
        <f t="shared" si="30"/>
        <v>1.2766146477505098E-3</v>
      </c>
      <c r="AP7" s="5">
        <f t="shared" si="31"/>
        <v>3.1499952852638384E-4</v>
      </c>
      <c r="AQ7" s="5">
        <f t="shared" si="32"/>
        <v>5.8293649818301889E-5</v>
      </c>
      <c r="AR7" s="5">
        <f t="shared" si="33"/>
        <v>2.2832255764416407E-4</v>
      </c>
      <c r="AS7" s="5">
        <f t="shared" si="34"/>
        <v>3.0894404006748288E-4</v>
      </c>
      <c r="AT7" s="5">
        <f t="shared" si="35"/>
        <v>2.090166229697938E-4</v>
      </c>
      <c r="AU7" s="5">
        <f t="shared" si="36"/>
        <v>9.4273704429134636E-5</v>
      </c>
      <c r="AV7" s="5">
        <f t="shared" si="37"/>
        <v>3.18905186362004E-5</v>
      </c>
      <c r="AW7" s="5">
        <f t="shared" si="38"/>
        <v>2.4011672653059906E-7</v>
      </c>
      <c r="AX7" s="5">
        <f t="shared" si="39"/>
        <v>1.0508165366712014E-3</v>
      </c>
      <c r="AY7" s="5">
        <f t="shared" si="40"/>
        <v>7.7785425900230997E-4</v>
      </c>
      <c r="AZ7" s="5">
        <f t="shared" si="41"/>
        <v>2.878986136651149E-4</v>
      </c>
      <c r="BA7" s="5">
        <f t="shared" si="42"/>
        <v>7.103782470905344E-5</v>
      </c>
      <c r="BB7" s="5">
        <f t="shared" si="43"/>
        <v>1.3146223096954973E-5</v>
      </c>
      <c r="BC7" s="5">
        <f t="shared" si="44"/>
        <v>1.9462665972415346E-6</v>
      </c>
      <c r="BD7" s="5">
        <f t="shared" si="45"/>
        <v>2.8168836279836198E-5</v>
      </c>
      <c r="BE7" s="5">
        <f t="shared" si="46"/>
        <v>3.8115349504164586E-5</v>
      </c>
      <c r="BF7" s="5">
        <f t="shared" si="47"/>
        <v>2.5787005423162417E-5</v>
      </c>
      <c r="BG7" s="5">
        <f t="shared" si="48"/>
        <v>1.1630828652929813E-5</v>
      </c>
      <c r="BH7" s="5">
        <f t="shared" si="49"/>
        <v>3.9344285891462608E-6</v>
      </c>
      <c r="BI7" s="5">
        <f t="shared" si="50"/>
        <v>1.0647377781937882E-6</v>
      </c>
      <c r="BJ7" s="8">
        <f t="shared" si="51"/>
        <v>0.51352005349987573</v>
      </c>
      <c r="BK7" s="8">
        <f t="shared" si="52"/>
        <v>0.28210991271823949</v>
      </c>
      <c r="BL7" s="8">
        <f t="shared" si="53"/>
        <v>0.19629094366450148</v>
      </c>
      <c r="BM7" s="8">
        <f t="shared" si="54"/>
        <v>0.34804739493049069</v>
      </c>
      <c r="BN7" s="8">
        <f t="shared" si="55"/>
        <v>0.6514295678676093</v>
      </c>
    </row>
    <row r="8" spans="1:88" x14ac:dyDescent="0.25">
      <c r="A8" t="s">
        <v>686</v>
      </c>
      <c r="B8" t="s">
        <v>696</v>
      </c>
      <c r="C8" t="s">
        <v>281</v>
      </c>
      <c r="D8" t="s">
        <v>742</v>
      </c>
      <c r="E8" s="1">
        <f>VLOOKUP(A8,home!$A$2:$E$670,3,FALSE)</f>
        <v>1.5124</v>
      </c>
      <c r="F8">
        <f>VLOOKUP(B8,home!$B$2:$E$670,3,FALSE)</f>
        <v>1.3665</v>
      </c>
      <c r="G8">
        <f>VLOOKUP(C8,away!$B$2:$E$670,4,FALSE)</f>
        <v>0.75</v>
      </c>
      <c r="H8">
        <f>VLOOKUP(A8,away!$A$2:$E$670,3,FALSE)</f>
        <v>1.1446000000000001</v>
      </c>
      <c r="I8">
        <f>VLOOKUP(C8,away!$B$2:$E$670,3,FALSE)</f>
        <v>1.19</v>
      </c>
      <c r="J8">
        <f>VLOOKUP(B8,home!$B$2:$E$670,4,FALSE)</f>
        <v>0.93189999999999995</v>
      </c>
      <c r="K8" s="3">
        <f t="shared" si="0"/>
        <v>1.55002095</v>
      </c>
      <c r="L8" s="3">
        <f t="shared" si="1"/>
        <v>1.2693167606</v>
      </c>
      <c r="M8" s="5">
        <f t="shared" si="2"/>
        <v>5.9645432168254221E-2</v>
      </c>
      <c r="N8" s="5">
        <f t="shared" si="3"/>
        <v>9.2451669432597958E-2</v>
      </c>
      <c r="O8" s="5">
        <f t="shared" si="4"/>
        <v>7.5708946744395475E-2</v>
      </c>
      <c r="P8" s="5">
        <f t="shared" si="5"/>
        <v>0.11735045355624728</v>
      </c>
      <c r="Q8" s="5">
        <f t="shared" si="6"/>
        <v>7.1651012241500736E-2</v>
      </c>
      <c r="R8" s="5">
        <f t="shared" si="7"/>
        <v>4.8049317515016989E-2</v>
      </c>
      <c r="S8" s="5">
        <f t="shared" si="8"/>
        <v>5.7720802956921655E-2</v>
      </c>
      <c r="T8" s="5">
        <f t="shared" si="9"/>
        <v>9.0947830752092659E-2</v>
      </c>
      <c r="U8" s="5">
        <f t="shared" si="10"/>
        <v>7.4477448781478259E-2</v>
      </c>
      <c r="V8" s="5">
        <f t="shared" si="11"/>
        <v>1.2618200888503073E-2</v>
      </c>
      <c r="W8" s="5">
        <f t="shared" si="12"/>
        <v>3.7020190021010861E-2</v>
      </c>
      <c r="X8" s="5">
        <f t="shared" si="13"/>
        <v>4.6990347674265943E-2</v>
      </c>
      <c r="Y8" s="5">
        <f t="shared" si="14"/>
        <v>2.9822817944683496E-2</v>
      </c>
      <c r="Z8" s="5">
        <f t="shared" si="15"/>
        <v>2.0329934685734078E-2</v>
      </c>
      <c r="AA8" s="5">
        <f t="shared" si="16"/>
        <v>3.1511824675019479E-2</v>
      </c>
      <c r="AB8" s="5">
        <f t="shared" si="17"/>
        <v>2.4421994209503573E-2</v>
      </c>
      <c r="AC8" s="5">
        <f t="shared" si="18"/>
        <v>1.5516188158724124E-3</v>
      </c>
      <c r="AD8" s="5">
        <f t="shared" si="19"/>
        <v>1.4345517526386948E-2</v>
      </c>
      <c r="AE8" s="5">
        <f t="shared" si="20"/>
        <v>1.8209005835724004E-2</v>
      </c>
      <c r="AF8" s="5">
        <f t="shared" si="21"/>
        <v>1.1556498150573843E-2</v>
      </c>
      <c r="AG8" s="5">
        <f t="shared" si="22"/>
        <v>4.8896189321220957E-3</v>
      </c>
      <c r="AH8" s="5">
        <f t="shared" si="23"/>
        <v>6.4512817096263895E-3</v>
      </c>
      <c r="AI8" s="5">
        <f t="shared" si="24"/>
        <v>9.9996218042727181E-3</v>
      </c>
      <c r="AJ8" s="5">
        <f t="shared" si="25"/>
        <v>7.7498116443497581E-3</v>
      </c>
      <c r="AK8" s="5">
        <f t="shared" si="26"/>
        <v>4.0041234690986905E-3</v>
      </c>
      <c r="AL8" s="5">
        <f t="shared" si="27"/>
        <v>1.2211038811850346E-4</v>
      </c>
      <c r="AM8" s="5">
        <f t="shared" si="28"/>
        <v>4.4471705408983897E-3</v>
      </c>
      <c r="AN8" s="5">
        <f t="shared" si="29"/>
        <v>5.6448681048088933E-3</v>
      </c>
      <c r="AO8" s="5">
        <f t="shared" si="30"/>
        <v>3.5825628484051427E-3</v>
      </c>
      <c r="AP8" s="5">
        <f t="shared" si="31"/>
        <v>1.5158023564611754E-3</v>
      </c>
      <c r="AQ8" s="5">
        <f t="shared" si="32"/>
        <v>4.8100833420328641E-4</v>
      </c>
      <c r="AR8" s="5">
        <f t="shared" si="33"/>
        <v>1.6377440002761988E-3</v>
      </c>
      <c r="AS8" s="5">
        <f t="shared" si="34"/>
        <v>2.5385375111649133E-3</v>
      </c>
      <c r="AT8" s="5">
        <f t="shared" si="35"/>
        <v>1.967393162333238E-3</v>
      </c>
      <c r="AU8" s="5">
        <f t="shared" si="36"/>
        <v>1.0165002061677563E-3</v>
      </c>
      <c r="AV8" s="5">
        <f t="shared" si="37"/>
        <v>3.9389915380983549E-4</v>
      </c>
      <c r="AW8" s="5">
        <f t="shared" si="38"/>
        <v>6.6735619088766675E-6</v>
      </c>
      <c r="AX8" s="5">
        <f t="shared" si="39"/>
        <v>1.1488679177692218E-3</v>
      </c>
      <c r="AY8" s="5">
        <f t="shared" si="40"/>
        <v>1.4582773037400956E-3</v>
      </c>
      <c r="AZ8" s="5">
        <f t="shared" si="41"/>
        <v>9.2550791161994013E-4</v>
      </c>
      <c r="BA8" s="5">
        <f t="shared" si="42"/>
        <v>3.9158756809569802E-4</v>
      </c>
      <c r="BB8" s="5">
        <f t="shared" si="43"/>
        <v>1.2426216585661583E-4</v>
      </c>
      <c r="BC8" s="5">
        <f t="shared" si="44"/>
        <v>3.1545609966051887E-5</v>
      </c>
      <c r="BD8" s="5">
        <f t="shared" si="45"/>
        <v>3.4646931818711128E-4</v>
      </c>
      <c r="BE8" s="5">
        <f t="shared" si="46"/>
        <v>5.370347017222384E-4</v>
      </c>
      <c r="BF8" s="5">
        <f t="shared" si="47"/>
        <v>4.1620751927323539E-4</v>
      </c>
      <c r="BG8" s="5">
        <f t="shared" si="48"/>
        <v>2.1504345814034781E-4</v>
      </c>
      <c r="BH8" s="5">
        <f t="shared" si="49"/>
        <v>8.3330466319496814E-5</v>
      </c>
      <c r="BI8" s="5">
        <f t="shared" si="50"/>
        <v>2.5832793713697895E-5</v>
      </c>
      <c r="BJ8" s="8">
        <f t="shared" si="51"/>
        <v>0.43763596917278308</v>
      </c>
      <c r="BK8" s="8">
        <f t="shared" si="52"/>
        <v>0.25046689607765721</v>
      </c>
      <c r="BL8" s="8">
        <f t="shared" si="53"/>
        <v>0.29155236284386932</v>
      </c>
      <c r="BM8" s="8">
        <f t="shared" si="54"/>
        <v>0.5336767273802</v>
      </c>
      <c r="BN8" s="8">
        <f t="shared" si="55"/>
        <v>0.46485683165801267</v>
      </c>
    </row>
    <row r="9" spans="1:88" x14ac:dyDescent="0.25">
      <c r="A9" t="s">
        <v>61</v>
      </c>
      <c r="B9" t="s">
        <v>69</v>
      </c>
      <c r="C9" t="s">
        <v>685</v>
      </c>
      <c r="D9" t="s">
        <v>742</v>
      </c>
      <c r="E9" s="1">
        <f>VLOOKUP(A9,home!$A$2:$E$670,3,FALSE)</f>
        <v>1.4861111111111101</v>
      </c>
      <c r="F9">
        <f>VLOOKUP(B9,home!$B$2:$E$670,3,FALSE)</f>
        <v>1.45</v>
      </c>
      <c r="G9">
        <f>VLOOKUP(C9,away!$B$2:$E$670,4,FALSE)</f>
        <v>0.64859999999999995</v>
      </c>
      <c r="H9">
        <f>VLOOKUP(A9,away!$A$2:$E$670,3,FALSE)</f>
        <v>1.2916666666666701</v>
      </c>
      <c r="I9">
        <f>VLOOKUP(C9,away!$B$2:$E$670,3,FALSE)</f>
        <v>1.5802</v>
      </c>
      <c r="J9">
        <f>VLOOKUP(B9,home!$B$2:$E$670,4,FALSE)</f>
        <v>0.6</v>
      </c>
      <c r="K9" s="3">
        <f t="shared" si="0"/>
        <v>1.3976429166666655</v>
      </c>
      <c r="L9" s="3">
        <f t="shared" si="1"/>
        <v>1.2246550000000034</v>
      </c>
      <c r="M9" s="5">
        <f t="shared" si="2"/>
        <v>7.2635759983299616E-2</v>
      </c>
      <c r="N9" s="5">
        <f t="shared" si="3"/>
        <v>0.10151885543735877</v>
      </c>
      <c r="O9" s="5">
        <f t="shared" si="4"/>
        <v>8.8953746642348036E-2</v>
      </c>
      <c r="P9" s="5">
        <f t="shared" si="5"/>
        <v>0.12432557390563892</v>
      </c>
      <c r="Q9" s="5">
        <f t="shared" si="6"/>
        <v>7.0943554605065837E-2</v>
      </c>
      <c r="R9" s="5">
        <f t="shared" si="7"/>
        <v>5.4468825297142531E-2</v>
      </c>
      <c r="S9" s="5">
        <f t="shared" si="8"/>
        <v>5.31998575168771E-2</v>
      </c>
      <c r="T9" s="5">
        <f t="shared" si="9"/>
        <v>8.6881378864867145E-2</v>
      </c>
      <c r="U9" s="5">
        <f t="shared" si="10"/>
        <v>7.6127967855705345E-2</v>
      </c>
      <c r="V9" s="5">
        <f t="shared" si="11"/>
        <v>1.011761029584796E-2</v>
      </c>
      <c r="W9" s="5">
        <f t="shared" si="12"/>
        <v>3.305125219230836E-2</v>
      </c>
      <c r="X9" s="5">
        <f t="shared" si="13"/>
        <v>4.0476381253571503E-2</v>
      </c>
      <c r="Y9" s="5">
        <f t="shared" si="14"/>
        <v>2.4784801342046379E-2</v>
      </c>
      <c r="Z9" s="5">
        <f t="shared" si="15"/>
        <v>2.2235173081424083E-2</v>
      </c>
      <c r="AA9" s="5">
        <f t="shared" si="16"/>
        <v>3.1076832158109687E-2</v>
      </c>
      <c r="AB9" s="5">
        <f t="shared" si="17"/>
        <v>2.1717157169110428E-2</v>
      </c>
      <c r="AC9" s="5">
        <f t="shared" si="18"/>
        <v>1.0823505760748145E-3</v>
      </c>
      <c r="AD9" s="5">
        <f t="shared" si="19"/>
        <v>1.1548462128385849E-2</v>
      </c>
      <c r="AE9" s="5">
        <f t="shared" si="20"/>
        <v>1.4142881887838412E-2</v>
      </c>
      <c r="AF9" s="5">
        <f t="shared" si="21"/>
        <v>8.6600755091754012E-3</v>
      </c>
      <c r="AG9" s="5">
        <f t="shared" si="22"/>
        <v>3.535201590896409E-3</v>
      </c>
      <c r="AH9" s="5">
        <f t="shared" si="23"/>
        <v>6.8076039725078778E-3</v>
      </c>
      <c r="AI9" s="5">
        <f t="shared" si="24"/>
        <v>9.5145994716474905E-3</v>
      </c>
      <c r="AJ9" s="5">
        <f t="shared" si="25"/>
        <v>6.6490062782342567E-3</v>
      </c>
      <c r="AK9" s="5">
        <f t="shared" si="26"/>
        <v>3.0976455092154324E-3</v>
      </c>
      <c r="AL9" s="5">
        <f t="shared" si="27"/>
        <v>7.41033653773506E-5</v>
      </c>
      <c r="AM9" s="5">
        <f t="shared" si="28"/>
        <v>3.2281252584263416E-3</v>
      </c>
      <c r="AN9" s="5">
        <f t="shared" si="29"/>
        <v>3.9533397383581222E-3</v>
      </c>
      <c r="AO9" s="5">
        <f t="shared" si="30"/>
        <v>2.4207386386394902E-3</v>
      </c>
      <c r="AP9" s="5">
        <f t="shared" si="31"/>
        <v>9.8818989250101731E-4</v>
      </c>
      <c r="AQ9" s="5">
        <f t="shared" si="32"/>
        <v>3.0254792320020949E-4</v>
      </c>
      <c r="AR9" s="5">
        <f t="shared" si="33"/>
        <v>1.667393248590329E-3</v>
      </c>
      <c r="AS9" s="5">
        <f t="shared" si="34"/>
        <v>2.330420363190094E-3</v>
      </c>
      <c r="AT9" s="5">
        <f t="shared" si="35"/>
        <v>1.6285477567341967E-3</v>
      </c>
      <c r="AU9" s="5">
        <f t="shared" si="36"/>
        <v>7.5870941221764607E-4</v>
      </c>
      <c r="AV9" s="5">
        <f t="shared" si="37"/>
        <v>2.6510120894858067E-4</v>
      </c>
      <c r="AW9" s="5">
        <f t="shared" si="38"/>
        <v>3.5232658859143327E-6</v>
      </c>
      <c r="AX9" s="5">
        <f t="shared" si="39"/>
        <v>7.5196106692538742E-4</v>
      </c>
      <c r="AY9" s="5">
        <f t="shared" si="40"/>
        <v>9.2089288041551272E-4</v>
      </c>
      <c r="AZ9" s="5">
        <f t="shared" si="41"/>
        <v>5.6388803523263161E-4</v>
      </c>
      <c r="BA9" s="5">
        <f t="shared" si="42"/>
        <v>2.3018943392927337E-4</v>
      </c>
      <c r="BB9" s="5">
        <f t="shared" si="43"/>
        <v>7.0475660302163836E-5</v>
      </c>
      <c r="BC9" s="5">
        <f t="shared" si="44"/>
        <v>1.7261673953469312E-5</v>
      </c>
      <c r="BD9" s="5">
        <f t="shared" si="45"/>
        <v>3.4033024647539886E-4</v>
      </c>
      <c r="BE9" s="5">
        <f t="shared" si="46"/>
        <v>4.7566015831376166E-4</v>
      </c>
      <c r="BF9" s="5">
        <f t="shared" si="47"/>
        <v>3.324015255038869E-4</v>
      </c>
      <c r="BG9" s="5">
        <f t="shared" si="48"/>
        <v>1.548595458699005E-4</v>
      </c>
      <c r="BH9" s="5">
        <f t="shared" si="49"/>
        <v>5.4109586840820777E-5</v>
      </c>
      <c r="BI9" s="5">
        <f t="shared" si="50"/>
        <v>1.5125176154366577E-5</v>
      </c>
      <c r="BJ9" s="8">
        <f t="shared" si="51"/>
        <v>0.4089904550133977</v>
      </c>
      <c r="BK9" s="8">
        <f t="shared" si="52"/>
        <v>0.26235614852353129</v>
      </c>
      <c r="BL9" s="8">
        <f t="shared" si="53"/>
        <v>0.30643604258286017</v>
      </c>
      <c r="BM9" s="8">
        <f t="shared" si="54"/>
        <v>0.48625413371582993</v>
      </c>
      <c r="BN9" s="8">
        <f t="shared" si="55"/>
        <v>0.51284631587085372</v>
      </c>
    </row>
    <row r="10" spans="1:88" x14ac:dyDescent="0.25">
      <c r="A10" t="s">
        <v>35</v>
      </c>
      <c r="B10" t="s">
        <v>302</v>
      </c>
      <c r="C10" t="s">
        <v>43</v>
      </c>
      <c r="D10" t="s">
        <v>746</v>
      </c>
      <c r="E10" s="1">
        <f>VLOOKUP(A10,home!$A$2:$E$670,3,FALSE)</f>
        <v>1.5833333333333299</v>
      </c>
      <c r="F10">
        <f>VLOOKUP(B10,home!$B$2:$E$670,3,FALSE)</f>
        <v>1.0900000000000001</v>
      </c>
      <c r="G10">
        <f>VLOOKUP(C10,away!$B$2:$E$670,4,FALSE)</f>
        <v>0.8</v>
      </c>
      <c r="H10">
        <f>VLOOKUP(A10,away!$A$2:$E$670,3,FALSE)</f>
        <v>1.1499999999999999</v>
      </c>
      <c r="I10">
        <f>VLOOKUP(C10,away!$B$2:$E$670,3,FALSE)</f>
        <v>1.0900000000000001</v>
      </c>
      <c r="J10">
        <f>VLOOKUP(B10,home!$B$2:$E$670,4,FALSE)</f>
        <v>0.99</v>
      </c>
      <c r="K10" s="3">
        <f t="shared" ref="K10:K17" si="56">E10*F10*G10</f>
        <v>1.3806666666666638</v>
      </c>
      <c r="L10" s="3">
        <f t="shared" ref="L10:L17" si="57">H10*I10*J10</f>
        <v>1.2409650000000001</v>
      </c>
      <c r="M10" s="5">
        <f t="shared" si="2"/>
        <v>7.2684169683079392E-2</v>
      </c>
      <c r="N10" s="5">
        <f t="shared" ref="N10:N17" si="58">_xlfn.POISSON.DIST(1,K10,FALSE) * _xlfn.POISSON.DIST(0,L10,FALSE)</f>
        <v>0.10035261027577141</v>
      </c>
      <c r="O10" s="5">
        <f t="shared" ref="O10:O17" si="59">_xlfn.POISSON.DIST(0,K10,FALSE) * _xlfn.POISSON.DIST(1,L10,FALSE)</f>
        <v>9.0198510630762618E-2</v>
      </c>
      <c r="P10" s="5">
        <f t="shared" ref="P10:P17" si="60">_xlfn.POISSON.DIST(1,K10,FALSE) * _xlfn.POISSON.DIST(1,L10,FALSE)</f>
        <v>0.12453407701087268</v>
      </c>
      <c r="Q10" s="5">
        <f t="shared" ref="Q10:Q17" si="61">_xlfn.POISSON.DIST(2,K10,FALSE) * _xlfn.POISSON.DIST(0,L10,FALSE)</f>
        <v>6.9276751960374069E-2</v>
      </c>
      <c r="R10" s="5">
        <f t="shared" ref="R10:R17" si="62">_xlfn.POISSON.DIST(0,K10,FALSE) * _xlfn.POISSON.DIST(2,L10,FALSE)</f>
        <v>5.5966597372452187E-2</v>
      </c>
      <c r="S10" s="5">
        <f t="shared" ref="S10:S17" si="63">_xlfn.POISSON.DIST(2,K10,FALSE) * _xlfn.POISSON.DIST(2,L10,FALSE)</f>
        <v>5.3342895724653061E-2</v>
      </c>
      <c r="T10" s="5">
        <f t="shared" ref="T10:T17" si="64">_xlfn.POISSON.DIST(2,K10,FALSE) * _xlfn.POISSON.DIST(1,L10,FALSE)</f>
        <v>8.5970024496505607E-2</v>
      </c>
      <c r="U10" s="5">
        <f t="shared" ref="U10:U17" si="65">_xlfn.POISSON.DIST(1,K10,FALSE) * _xlfn.POISSON.DIST(2,L10,FALSE)</f>
        <v>7.7271215438898838E-2</v>
      </c>
      <c r="V10" s="5">
        <f t="shared" ref="V10:V17" si="66">_xlfn.POISSON.DIST(3,K10,FALSE) * _xlfn.POISSON.DIST(3,L10,FALSE)</f>
        <v>1.0155059001036073E-2</v>
      </c>
      <c r="W10" s="5">
        <f t="shared" ref="W10:W17" si="67">_xlfn.POISSON.DIST(3,K10,FALSE) * _xlfn.POISSON.DIST(0,L10,FALSE)</f>
        <v>3.1882700735540982E-2</v>
      </c>
      <c r="X10" s="5">
        <f t="shared" ref="X10:X17" si="68">_xlfn.POISSON.DIST(3,K10,FALSE) * _xlfn.POISSON.DIST(1,L10,FALSE)</f>
        <v>3.9565315718280619E-2</v>
      </c>
      <c r="Y10" s="5">
        <f t="shared" ref="Y10:Y17" si="69">_xlfn.POISSON.DIST(3,K10,FALSE) * _xlfn.POISSON.DIST(2,L10,FALSE)</f>
        <v>2.4549586010168066E-2</v>
      </c>
      <c r="Z10" s="5">
        <f t="shared" ref="Z10:Z17" si="70">_xlfn.POISSON.DIST(0,K10,FALSE) * _xlfn.POISSON.DIST(3,L10,FALSE)</f>
        <v>2.3150862836101717E-2</v>
      </c>
      <c r="AA10" s="5">
        <f t="shared" ref="AA10:AA17" si="71">_xlfn.POISSON.DIST(1,K10,FALSE) * _xlfn.POISSON.DIST(3,L10,FALSE)</f>
        <v>3.1963624622377708E-2</v>
      </c>
      <c r="AB10" s="5">
        <f t="shared" ref="AB10:AB17" si="72">_xlfn.POISSON.DIST(2,K10,FALSE) * _xlfn.POISSON.DIST(3,L10,FALSE)</f>
        <v>2.2065555530981367E-2</v>
      </c>
      <c r="AC10" s="5">
        <f t="shared" ref="AC10:AC17" si="73">_xlfn.POISSON.DIST(4,K10,FALSE) * _xlfn.POISSON.DIST(4,L10,FALSE)</f>
        <v>1.0874538647816698E-3</v>
      </c>
      <c r="AD10" s="5">
        <f t="shared" ref="AD10:AD17" si="74">_xlfn.POISSON.DIST(4,K10,FALSE) * _xlfn.POISSON.DIST(0,L10,FALSE)</f>
        <v>1.1004845537217542E-2</v>
      </c>
      <c r="AE10" s="5">
        <f t="shared" ref="AE10:AE17" si="75">_xlfn.POISSON.DIST(4,K10,FALSE) * _xlfn.POISSON.DIST(1,L10,FALSE)</f>
        <v>1.3656628142093168E-2</v>
      </c>
      <c r="AF10" s="5">
        <f t="shared" ref="AF10:AF17" si="76">_xlfn.POISSON.DIST(4,K10,FALSE) * _xlfn.POISSON.DIST(2,L10,FALSE)</f>
        <v>8.4736987711763277E-3</v>
      </c>
      <c r="AG10" s="5">
        <f t="shared" ref="AG10:AG17" si="77">_xlfn.POISSON.DIST(4,K10,FALSE) * _xlfn.POISSON.DIST(3,L10,FALSE)</f>
        <v>3.5051878651909444E-3</v>
      </c>
      <c r="AH10" s="5">
        <f t="shared" ref="AH10:AH17" si="78">_xlfn.POISSON.DIST(0,K10,FALSE) * _xlfn.POISSON.DIST(4,L10,FALSE)</f>
        <v>7.1823526248507392E-3</v>
      </c>
      <c r="AI10" s="5">
        <f t="shared" ref="AI10:AI17" si="79">_xlfn.POISSON.DIST(1,K10,FALSE) * _xlfn.POISSON.DIST(4,L10,FALSE)</f>
        <v>9.9164348573772352E-3</v>
      </c>
      <c r="AJ10" s="5">
        <f t="shared" ref="AJ10:AJ17" si="80">_xlfn.POISSON.DIST(2,K10,FALSE) * _xlfn.POISSON.DIST(4,L10,FALSE)</f>
        <v>6.845645529876071E-3</v>
      </c>
      <c r="AK10" s="5">
        <f t="shared" ref="AK10:AK17" si="81">_xlfn.POISSON.DIST(3,K10,FALSE) * _xlfn.POISSON.DIST(4,L10,FALSE)</f>
        <v>3.1505181983051819E-3</v>
      </c>
      <c r="AL10" s="5">
        <f t="shared" ref="AL10:AL17" si="82">_xlfn.POISSON.DIST(5,K10,FALSE) * _xlfn.POISSON.DIST(5,L10,FALSE)</f>
        <v>7.4527955087319562E-5</v>
      </c>
      <c r="AM10" s="5">
        <f t="shared" ref="AM10:AM17" si="83">_xlfn.POISSON.DIST(5,K10,FALSE) * _xlfn.POISSON.DIST(0,L10,FALSE)</f>
        <v>3.0388046810103275E-3</v>
      </c>
      <c r="AN10" s="5">
        <f t="shared" ref="AN10:AN17" si="84">_xlfn.POISSON.DIST(5,K10,FALSE) * _xlfn.POISSON.DIST(1,L10,FALSE)</f>
        <v>3.7710502509699811E-3</v>
      </c>
      <c r="AO10" s="5">
        <f t="shared" ref="AO10:AO17" si="85">_xlfn.POISSON.DIST(5,K10,FALSE) * _xlfn.POISSON.DIST(2,L10,FALSE)</f>
        <v>2.3398706873474823E-3</v>
      </c>
      <c r="AP10" s="5">
        <f t="shared" ref="AP10:AP17" si="86">_xlfn.POISSON.DIST(5,K10,FALSE) * _xlfn.POISSON.DIST(3,L10,FALSE)</f>
        <v>9.6789920917472305E-4</v>
      </c>
      <c r="AQ10" s="5">
        <f t="shared" ref="AQ10:AQ17" si="87">_xlfn.POISSON.DIST(5,K10,FALSE) * _xlfn.POISSON.DIST(4,L10,FALSE)</f>
        <v>3.0028226052837743E-4</v>
      </c>
      <c r="AR10" s="5">
        <f t="shared" ref="AR10:AR17" si="88">_xlfn.POISSON.DIST(0,K10,FALSE) * _xlfn.POISSON.DIST(5,L10,FALSE)</f>
        <v>1.7826096450195791E-3</v>
      </c>
      <c r="AS10" s="5">
        <f t="shared" ref="AS10:AS17" si="89">_xlfn.POISSON.DIST(1,K10,FALSE) * _xlfn.POISSON.DIST(5,L10,FALSE)</f>
        <v>2.4611897165570272E-3</v>
      </c>
      <c r="AT10" s="5">
        <f t="shared" ref="AT10:AT17" si="90">_xlfn.POISSON.DIST(2,K10,FALSE) * _xlfn.POISSON.DIST(5,L10,FALSE)</f>
        <v>1.6990413009965312E-3</v>
      </c>
      <c r="AU10" s="5">
        <f t="shared" ref="AU10:AU17" si="91">_xlfn.POISSON.DIST(3,K10,FALSE) * _xlfn.POISSON.DIST(5,L10,FALSE)</f>
        <v>7.819365631919577E-4</v>
      </c>
      <c r="AV10" s="5">
        <f t="shared" ref="AV10:AV17" si="92">_xlfn.POISSON.DIST(4,K10,FALSE) * _xlfn.POISSON.DIST(5,L10,FALSE)</f>
        <v>2.6989843706175687E-4</v>
      </c>
      <c r="AW10" s="5">
        <f t="shared" ref="AW10:AW17" si="93">_xlfn.POISSON.DIST(6,K10,FALSE) * _xlfn.POISSON.DIST(6,L10,FALSE)</f>
        <v>3.5470317596037251E-6</v>
      </c>
      <c r="AX10" s="5">
        <f t="shared" ref="AX10:AX17" si="94">_xlfn.POISSON.DIST(6,K10,FALSE) * _xlfn.POISSON.DIST(0,L10,FALSE)</f>
        <v>6.9926272159693084E-4</v>
      </c>
      <c r="AY10" s="5">
        <f t="shared" ref="AY10:AY17" si="95">_xlfn.POISSON.DIST(6,K10,FALSE) * _xlfn.POISSON.DIST(1,L10,FALSE)</f>
        <v>8.6776056330653529E-4</v>
      </c>
      <c r="AZ10" s="5">
        <f t="shared" ref="AZ10:AZ17" si="96">_xlfn.POISSON.DIST(6,K10,FALSE) * _xlfn.POISSON.DIST(2,L10,FALSE)</f>
        <v>5.3843024372184751E-4</v>
      </c>
      <c r="BA10" s="5">
        <f t="shared" ref="BA10:BA17" si="97">_xlfn.POISSON.DIST(6,K10,FALSE) * _xlfn.POISSON.DIST(3,L10,FALSE)</f>
        <v>2.2272436246676089E-4</v>
      </c>
      <c r="BB10" s="5">
        <f t="shared" ref="BB10:BB17" si="98">_xlfn.POISSON.DIST(6,K10,FALSE) * _xlfn.POISSON.DIST(4,L10,FALSE)</f>
        <v>6.9098284617140967E-5</v>
      </c>
      <c r="BC10" s="5">
        <f t="shared" ref="BC10:BC17" si="99">_xlfn.POISSON.DIST(6,K10,FALSE) * _xlfn.POISSON.DIST(5,L10,FALSE)</f>
        <v>1.7149710553982062E-5</v>
      </c>
      <c r="BD10" s="5">
        <f t="shared" ref="BD10:BD17" si="100">_xlfn.POISSON.DIST(0,K10,FALSE) * _xlfn.POISSON.DIST(6,L10,FALSE)</f>
        <v>3.6869269635528702E-4</v>
      </c>
      <c r="BE10" s="5">
        <f t="shared" ref="BE10:BE17" si="101">_xlfn.POISSON.DIST(1,K10,FALSE) * _xlfn.POISSON.DIST(6,L10,FALSE)</f>
        <v>5.0904171610119853E-4</v>
      </c>
      <c r="BF10" s="5">
        <f t="shared" ref="BF10:BF17" si="102">_xlfn.POISSON.DIST(2,K10,FALSE) * _xlfn.POISSON.DIST(6,L10,FALSE)</f>
        <v>3.514084646818601E-4</v>
      </c>
      <c r="BG10" s="5">
        <f t="shared" ref="BG10:BG17" si="103">_xlfn.POISSON.DIST(3,K10,FALSE) * _xlfn.POISSON.DIST(6,L10,FALSE)</f>
        <v>1.6172598452358466E-4</v>
      </c>
      <c r="BH10" s="5">
        <f t="shared" ref="BH10:BH17" si="104">_xlfn.POISSON.DIST(4,K10,FALSE) * _xlfn.POISSON.DIST(6,L10,FALSE)</f>
        <v>5.5822418991390528E-5</v>
      </c>
      <c r="BI10" s="5">
        <f t="shared" ref="BI10:BI17" si="105">_xlfn.POISSON.DIST(5,K10,FALSE) * _xlfn.POISSON.DIST(6,L10,FALSE)</f>
        <v>1.5414430630822588E-5</v>
      </c>
      <c r="BJ10" s="8">
        <f t="shared" ref="BJ10:BJ17" si="106">SUM(N10,Q10,T10,W10,X10,Y10,AD10,AE10,AF10,AG10,AM10,AN10,AO10,AP10,AQ10,AX10,AY10,AZ10,BA10,BB10,BC10)</f>
        <v>0.40106968248761282</v>
      </c>
      <c r="BK10" s="8">
        <f t="shared" ref="BK10:BK17" si="107">SUM(M10,P10,S10,V10,AC10,AL10,AY10)</f>
        <v>0.26274594380281674</v>
      </c>
      <c r="BL10" s="8">
        <f t="shared" ref="BL10:BL17" si="108">SUM(O10,R10,U10,AA10,AB10,AH10,AI10,AJ10,AK10,AR10,AS10,AT10,AU10,AV10,BD10,BE10,BF10,BG10,BH10,BI10)</f>
        <v>0.31301723617999294</v>
      </c>
      <c r="BM10" s="8">
        <f t="shared" ref="BM10:BM17" si="109">SUM(S10:BI10)</f>
        <v>0.48610679484166497</v>
      </c>
      <c r="BN10" s="8">
        <f t="shared" ref="BN10:BN17" si="110">SUM(M10:R10)</f>
        <v>0.5130127169333123</v>
      </c>
    </row>
    <row r="11" spans="1:88" x14ac:dyDescent="0.25">
      <c r="B11" t="s">
        <v>743</v>
      </c>
      <c r="C11" t="s">
        <v>744</v>
      </c>
      <c r="D11" t="s">
        <v>746</v>
      </c>
      <c r="E11" s="1" t="e">
        <f>VLOOKUP(A11,home!$A$2:$E$670,3,FALSE)</f>
        <v>#N/A</v>
      </c>
      <c r="F11" t="e">
        <f>VLOOKUP(B11,home!$B$2:$E$670,3,FALSE)</f>
        <v>#N/A</v>
      </c>
      <c r="G11" t="e">
        <f>VLOOKUP(C11,away!$B$2:$E$670,4,FALSE)</f>
        <v>#N/A</v>
      </c>
      <c r="H11" t="e">
        <f>VLOOKUP(A11,away!$A$2:$E$670,3,FALSE)</f>
        <v>#N/A</v>
      </c>
      <c r="I11" t="e">
        <f>VLOOKUP(C11,away!$B$2:$E$670,3,FALSE)</f>
        <v>#N/A</v>
      </c>
      <c r="J11" t="e">
        <f>VLOOKUP(B11,home!$B$2:$E$670,4,FALSE)</f>
        <v>#N/A</v>
      </c>
      <c r="K11" s="3" t="e">
        <f t="shared" si="56"/>
        <v>#N/A</v>
      </c>
      <c r="L11" s="3" t="e">
        <f t="shared" si="57"/>
        <v>#N/A</v>
      </c>
      <c r="M11" s="5" t="e">
        <f t="shared" si="2"/>
        <v>#N/A</v>
      </c>
      <c r="N11" s="5" t="e">
        <f t="shared" si="58"/>
        <v>#N/A</v>
      </c>
      <c r="O11" s="5" t="e">
        <f t="shared" si="59"/>
        <v>#N/A</v>
      </c>
      <c r="P11" s="5" t="e">
        <f t="shared" si="60"/>
        <v>#N/A</v>
      </c>
      <c r="Q11" s="5" t="e">
        <f t="shared" si="61"/>
        <v>#N/A</v>
      </c>
      <c r="R11" s="5" t="e">
        <f t="shared" si="62"/>
        <v>#N/A</v>
      </c>
      <c r="S11" s="5" t="e">
        <f t="shared" si="63"/>
        <v>#N/A</v>
      </c>
      <c r="T11" s="5" t="e">
        <f t="shared" si="64"/>
        <v>#N/A</v>
      </c>
      <c r="U11" s="5" t="e">
        <f t="shared" si="65"/>
        <v>#N/A</v>
      </c>
      <c r="V11" s="5" t="e">
        <f t="shared" si="66"/>
        <v>#N/A</v>
      </c>
      <c r="W11" s="5" t="e">
        <f t="shared" si="67"/>
        <v>#N/A</v>
      </c>
      <c r="X11" s="5" t="e">
        <f t="shared" si="68"/>
        <v>#N/A</v>
      </c>
      <c r="Y11" s="5" t="e">
        <f t="shared" si="69"/>
        <v>#N/A</v>
      </c>
      <c r="Z11" s="5" t="e">
        <f t="shared" si="70"/>
        <v>#N/A</v>
      </c>
      <c r="AA11" s="5" t="e">
        <f t="shared" si="71"/>
        <v>#N/A</v>
      </c>
      <c r="AB11" s="5" t="e">
        <f t="shared" si="72"/>
        <v>#N/A</v>
      </c>
      <c r="AC11" s="5" t="e">
        <f t="shared" si="73"/>
        <v>#N/A</v>
      </c>
      <c r="AD11" s="5" t="e">
        <f t="shared" si="74"/>
        <v>#N/A</v>
      </c>
      <c r="AE11" s="5" t="e">
        <f t="shared" si="75"/>
        <v>#N/A</v>
      </c>
      <c r="AF11" s="5" t="e">
        <f t="shared" si="76"/>
        <v>#N/A</v>
      </c>
      <c r="AG11" s="5" t="e">
        <f t="shared" si="77"/>
        <v>#N/A</v>
      </c>
      <c r="AH11" s="5" t="e">
        <f t="shared" si="78"/>
        <v>#N/A</v>
      </c>
      <c r="AI11" s="5" t="e">
        <f t="shared" si="79"/>
        <v>#N/A</v>
      </c>
      <c r="AJ11" s="5" t="e">
        <f t="shared" si="80"/>
        <v>#N/A</v>
      </c>
      <c r="AK11" s="5" t="e">
        <f t="shared" si="81"/>
        <v>#N/A</v>
      </c>
      <c r="AL11" s="5" t="e">
        <f t="shared" si="82"/>
        <v>#N/A</v>
      </c>
      <c r="AM11" s="5" t="e">
        <f t="shared" si="83"/>
        <v>#N/A</v>
      </c>
      <c r="AN11" s="5" t="e">
        <f t="shared" si="84"/>
        <v>#N/A</v>
      </c>
      <c r="AO11" s="5" t="e">
        <f t="shared" si="85"/>
        <v>#N/A</v>
      </c>
      <c r="AP11" s="5" t="e">
        <f t="shared" si="86"/>
        <v>#N/A</v>
      </c>
      <c r="AQ11" s="5" t="e">
        <f t="shared" si="87"/>
        <v>#N/A</v>
      </c>
      <c r="AR11" s="5" t="e">
        <f t="shared" si="88"/>
        <v>#N/A</v>
      </c>
      <c r="AS11" s="5" t="e">
        <f t="shared" si="89"/>
        <v>#N/A</v>
      </c>
      <c r="AT11" s="5" t="e">
        <f t="shared" si="90"/>
        <v>#N/A</v>
      </c>
      <c r="AU11" s="5" t="e">
        <f t="shared" si="91"/>
        <v>#N/A</v>
      </c>
      <c r="AV11" s="5" t="e">
        <f t="shared" si="92"/>
        <v>#N/A</v>
      </c>
      <c r="AW11" s="5" t="e">
        <f t="shared" si="93"/>
        <v>#N/A</v>
      </c>
      <c r="AX11" s="5" t="e">
        <f t="shared" si="94"/>
        <v>#N/A</v>
      </c>
      <c r="AY11" s="5" t="e">
        <f t="shared" si="95"/>
        <v>#N/A</v>
      </c>
      <c r="AZ11" s="5" t="e">
        <f t="shared" si="96"/>
        <v>#N/A</v>
      </c>
      <c r="BA11" s="5" t="e">
        <f t="shared" si="97"/>
        <v>#N/A</v>
      </c>
      <c r="BB11" s="5" t="e">
        <f t="shared" si="98"/>
        <v>#N/A</v>
      </c>
      <c r="BC11" s="5" t="e">
        <f t="shared" si="99"/>
        <v>#N/A</v>
      </c>
      <c r="BD11" s="5" t="e">
        <f t="shared" si="100"/>
        <v>#N/A</v>
      </c>
      <c r="BE11" s="5" t="e">
        <f t="shared" si="101"/>
        <v>#N/A</v>
      </c>
      <c r="BF11" s="5" t="e">
        <f t="shared" si="102"/>
        <v>#N/A</v>
      </c>
      <c r="BG11" s="5" t="e">
        <f t="shared" si="103"/>
        <v>#N/A</v>
      </c>
      <c r="BH11" s="5" t="e">
        <f t="shared" si="104"/>
        <v>#N/A</v>
      </c>
      <c r="BI11" s="5" t="e">
        <f t="shared" si="105"/>
        <v>#N/A</v>
      </c>
      <c r="BJ11" s="8" t="e">
        <f t="shared" si="106"/>
        <v>#N/A</v>
      </c>
      <c r="BK11" s="8" t="e">
        <f t="shared" si="107"/>
        <v>#N/A</v>
      </c>
      <c r="BL11" s="8" t="e">
        <f t="shared" si="108"/>
        <v>#N/A</v>
      </c>
      <c r="BM11" s="8" t="e">
        <f t="shared" si="109"/>
        <v>#N/A</v>
      </c>
      <c r="BN11" s="8" t="e">
        <f t="shared" si="110"/>
        <v>#N/A</v>
      </c>
    </row>
    <row r="12" spans="1:88" x14ac:dyDescent="0.25">
      <c r="A12" t="s">
        <v>10</v>
      </c>
      <c r="B12" t="s">
        <v>231</v>
      </c>
      <c r="C12" t="s">
        <v>145</v>
      </c>
      <c r="D12" t="s">
        <v>746</v>
      </c>
      <c r="E12" s="1">
        <f>VLOOKUP(A12,home!$A$2:$E$670,3,FALSE)</f>
        <v>1.5156794425087099</v>
      </c>
      <c r="F12">
        <f>VLOOKUP(B12,home!$B$2:$E$670,3,FALSE)</f>
        <v>1.4</v>
      </c>
      <c r="G12">
        <f>VLOOKUP(C12,away!$B$2:$E$670,4,FALSE)</f>
        <v>0.89</v>
      </c>
      <c r="H12">
        <f>VLOOKUP(A12,away!$A$2:$E$670,3,FALSE)</f>
        <v>1.3867595818815299</v>
      </c>
      <c r="I12">
        <f>VLOOKUP(C12,away!$B$2:$E$670,3,FALSE)</f>
        <v>1.1100000000000001</v>
      </c>
      <c r="J12">
        <f>VLOOKUP(B12,home!$B$2:$E$670,4,FALSE)</f>
        <v>0.72</v>
      </c>
      <c r="K12" s="3">
        <f t="shared" si="56"/>
        <v>1.8885365853658527</v>
      </c>
      <c r="L12" s="3">
        <f t="shared" si="57"/>
        <v>1.1082982578397187</v>
      </c>
      <c r="M12" s="5">
        <f t="shared" si="2"/>
        <v>4.9944901897750395E-2</v>
      </c>
      <c r="N12" s="5">
        <f t="shared" si="58"/>
        <v>9.4322774486410021E-2</v>
      </c>
      <c r="O12" s="5">
        <f t="shared" si="59"/>
        <v>5.535384776125242E-2</v>
      </c>
      <c r="P12" s="5">
        <f t="shared" si="60"/>
        <v>0.10453776663789689</v>
      </c>
      <c r="Q12" s="5">
        <f t="shared" si="61"/>
        <v>8.9066005225399092E-2</v>
      </c>
      <c r="R12" s="5">
        <f t="shared" si="62"/>
        <v>3.0674286519260543E-2</v>
      </c>
      <c r="S12" s="5">
        <f t="shared" si="63"/>
        <v>5.4701001695888894E-2</v>
      </c>
      <c r="T12" s="5">
        <f t="shared" si="64"/>
        <v>9.8711698424053099E-2</v>
      </c>
      <c r="U12" s="5">
        <f t="shared" si="65"/>
        <v>5.792951232161811E-2</v>
      </c>
      <c r="V12" s="5">
        <f t="shared" si="66"/>
        <v>1.2721397497521603E-2</v>
      </c>
      <c r="W12" s="5">
        <f t="shared" si="67"/>
        <v>5.6068136460184138E-2</v>
      </c>
      <c r="X12" s="5">
        <f t="shared" si="68"/>
        <v>6.2140217959141694E-2</v>
      </c>
      <c r="Y12" s="5">
        <f t="shared" si="69"/>
        <v>3.4434947652948578E-2</v>
      </c>
      <c r="Z12" s="5">
        <f t="shared" si="70"/>
        <v>1.1332086103257605E-2</v>
      </c>
      <c r="AA12" s="5">
        <f t="shared" si="71"/>
        <v>2.140105919451795E-2</v>
      </c>
      <c r="AB12" s="5">
        <f t="shared" si="72"/>
        <v>2.0208341627213713E-2</v>
      </c>
      <c r="AC12" s="5">
        <f t="shared" si="73"/>
        <v>1.6641669524479266E-3</v>
      </c>
      <c r="AD12" s="5">
        <f t="shared" si="74"/>
        <v>2.6471681744585709E-2</v>
      </c>
      <c r="AE12" s="5">
        <f t="shared" si="75"/>
        <v>2.9338518759611826E-2</v>
      </c>
      <c r="AF12" s="5">
        <f t="shared" si="76"/>
        <v>1.625791461443785E-2</v>
      </c>
      <c r="AG12" s="5">
        <f t="shared" si="77"/>
        <v>6.0062061477627882E-3</v>
      </c>
      <c r="AH12" s="5">
        <f t="shared" si="78"/>
        <v>3.139832821482523E-3</v>
      </c>
      <c r="AI12" s="5">
        <f t="shared" si="79"/>
        <v>5.9296891553022348E-3</v>
      </c>
      <c r="AJ12" s="5">
        <f t="shared" si="80"/>
        <v>5.599217454817707E-3</v>
      </c>
      <c r="AK12" s="5">
        <f t="shared" si="81"/>
        <v>3.5247756709474378E-3</v>
      </c>
      <c r="AL12" s="5">
        <f t="shared" si="82"/>
        <v>1.3932817157407377E-4</v>
      </c>
      <c r="AM12" s="5">
        <f t="shared" si="83"/>
        <v>9.9985478901622859E-3</v>
      </c>
      <c r="AN12" s="5">
        <f t="shared" si="84"/>
        <v>1.1081373207593857E-2</v>
      </c>
      <c r="AO12" s="5">
        <f t="shared" si="85"/>
        <v>6.1407333102240043E-3</v>
      </c>
      <c r="AP12" s="5">
        <f t="shared" si="86"/>
        <v>2.268588009859864E-3</v>
      </c>
      <c r="AQ12" s="5">
        <f t="shared" si="87"/>
        <v>6.285680347709405E-4</v>
      </c>
      <c r="AR12" s="5">
        <f t="shared" si="88"/>
        <v>6.9597424919140961E-4</v>
      </c>
      <c r="AS12" s="5">
        <f t="shared" si="89"/>
        <v>1.3143728320705078E-3</v>
      </c>
      <c r="AT12" s="5">
        <f t="shared" si="90"/>
        <v>1.2411205900880412E-3</v>
      </c>
      <c r="AU12" s="5">
        <f t="shared" si="91"/>
        <v>7.8130054707737403E-4</v>
      </c>
      <c r="AV12" s="5">
        <f t="shared" si="92"/>
        <v>3.6887866683049414E-4</v>
      </c>
      <c r="AW12" s="5">
        <f t="shared" si="93"/>
        <v>8.1006242950112695E-6</v>
      </c>
      <c r="AX12" s="5">
        <f t="shared" si="94"/>
        <v>3.147103915184005E-3</v>
      </c>
      <c r="AY12" s="5">
        <f t="shared" si="95"/>
        <v>3.4879297864389906E-3</v>
      </c>
      <c r="AZ12" s="5">
        <f t="shared" si="96"/>
        <v>1.9328332528887981E-3</v>
      </c>
      <c r="BA12" s="5">
        <f t="shared" si="97"/>
        <v>7.1405190895711026E-4</v>
      </c>
      <c r="BB12" s="5">
        <f t="shared" si="98"/>
        <v>1.978456216760727E-4</v>
      </c>
      <c r="BC12" s="5">
        <f t="shared" si="99"/>
        <v>4.3854391564961482E-5</v>
      </c>
      <c r="BD12" s="5">
        <f t="shared" si="100"/>
        <v>1.2855784131335745E-4</v>
      </c>
      <c r="BE12" s="5">
        <f t="shared" si="101"/>
        <v>2.4278618665593321E-4</v>
      </c>
      <c r="BF12" s="5">
        <f t="shared" si="102"/>
        <v>2.2925529796059639E-4</v>
      </c>
      <c r="BG12" s="5">
        <f t="shared" si="103"/>
        <v>1.4431900586251196E-4</v>
      </c>
      <c r="BH12" s="5">
        <f t="shared" si="104"/>
        <v>6.8137930633745713E-5</v>
      </c>
      <c r="BI12" s="5">
        <f t="shared" si="105"/>
        <v>2.573619497058987E-5</v>
      </c>
      <c r="BJ12" s="8">
        <f t="shared" si="106"/>
        <v>0.55245953080385568</v>
      </c>
      <c r="BK12" s="8">
        <f t="shared" si="107"/>
        <v>0.2271964926395188</v>
      </c>
      <c r="BL12" s="8">
        <f t="shared" si="108"/>
        <v>0.20900100186906717</v>
      </c>
      <c r="BM12" s="8">
        <f t="shared" si="109"/>
        <v>0.57260969972558595</v>
      </c>
      <c r="BN12" s="8">
        <f t="shared" si="110"/>
        <v>0.42389958252796933</v>
      </c>
    </row>
    <row r="13" spans="1:88" x14ac:dyDescent="0.25">
      <c r="A13" t="s">
        <v>61</v>
      </c>
      <c r="B13" t="s">
        <v>248</v>
      </c>
      <c r="C13" t="s">
        <v>52</v>
      </c>
      <c r="D13" t="s">
        <v>746</v>
      </c>
      <c r="E13" s="1">
        <f>VLOOKUP(A13,home!$A$2:$E$670,3,FALSE)</f>
        <v>1.4861111111111101</v>
      </c>
      <c r="F13">
        <f>VLOOKUP(B13,home!$B$2:$E$670,3,FALSE)</f>
        <v>1.92</v>
      </c>
      <c r="G13">
        <f>VLOOKUP(C13,away!$B$2:$E$670,4,FALSE)</f>
        <v>0.65</v>
      </c>
      <c r="H13">
        <f>VLOOKUP(A13,away!$A$2:$E$670,3,FALSE)</f>
        <v>1.2916666666666701</v>
      </c>
      <c r="I13">
        <f>VLOOKUP(C13,away!$B$2:$E$670,3,FALSE)</f>
        <v>0.95</v>
      </c>
      <c r="J13">
        <f>VLOOKUP(B13,home!$B$2:$E$670,4,FALSE)</f>
        <v>0.55000000000000004</v>
      </c>
      <c r="K13" s="3">
        <f t="shared" si="56"/>
        <v>1.8546666666666654</v>
      </c>
      <c r="L13" s="3">
        <f t="shared" si="57"/>
        <v>0.67489583333333503</v>
      </c>
      <c r="M13" s="5">
        <f t="shared" si="2"/>
        <v>7.9693878732002149E-2</v>
      </c>
      <c r="N13" s="5">
        <f t="shared" si="58"/>
        <v>0.1478055804216199</v>
      </c>
      <c r="O13" s="5">
        <f t="shared" si="59"/>
        <v>5.3785066698400337E-2</v>
      </c>
      <c r="P13" s="5">
        <f t="shared" si="60"/>
        <v>9.9753370369966413E-2</v>
      </c>
      <c r="Q13" s="5">
        <f t="shared" si="61"/>
        <v>0.13706504157764876</v>
      </c>
      <c r="R13" s="5">
        <f t="shared" si="62"/>
        <v>1.8149658705152946E-2</v>
      </c>
      <c r="S13" s="5">
        <f t="shared" si="63"/>
        <v>3.1215493142297771E-2</v>
      </c>
      <c r="T13" s="5">
        <f t="shared" si="64"/>
        <v>9.2504625456415468E-2</v>
      </c>
      <c r="U13" s="5">
        <f t="shared" si="65"/>
        <v>3.3661567011823643E-2</v>
      </c>
      <c r="V13" s="5">
        <f t="shared" si="66"/>
        <v>4.3414050227763307E-3</v>
      </c>
      <c r="W13" s="5">
        <f t="shared" si="67"/>
        <v>8.473665459311526E-2</v>
      </c>
      <c r="X13" s="5">
        <f t="shared" si="68"/>
        <v>5.7188415115499491E-2</v>
      </c>
      <c r="Y13" s="5">
        <f t="shared" si="69"/>
        <v>1.9298111538193857E-2</v>
      </c>
      <c r="Z13" s="5">
        <f t="shared" si="70"/>
        <v>4.0830430121766058E-3</v>
      </c>
      <c r="AA13" s="5">
        <f t="shared" si="71"/>
        <v>7.5726837732502071E-3</v>
      </c>
      <c r="AB13" s="5">
        <f t="shared" si="72"/>
        <v>7.0224020857273545E-3</v>
      </c>
      <c r="AC13" s="5">
        <f t="shared" si="73"/>
        <v>3.396353882926383E-4</v>
      </c>
      <c r="AD13" s="5">
        <f t="shared" si="74"/>
        <v>3.92895621796744E-2</v>
      </c>
      <c r="AE13" s="5">
        <f t="shared" si="75"/>
        <v>2.6516361808553233E-2</v>
      </c>
      <c r="AF13" s="5">
        <f t="shared" si="76"/>
        <v>8.9478910498758755E-3</v>
      </c>
      <c r="AG13" s="5">
        <f t="shared" si="77"/>
        <v>2.0129647955606234E-3</v>
      </c>
      <c r="AH13" s="5">
        <f t="shared" si="78"/>
        <v>6.8890717905969513E-4</v>
      </c>
      <c r="AI13" s="5">
        <f t="shared" si="79"/>
        <v>1.2776931814293805E-3</v>
      </c>
      <c r="AJ13" s="5">
        <f t="shared" si="80"/>
        <v>1.1848474769121781E-3</v>
      </c>
      <c r="AK13" s="5">
        <f t="shared" si="81"/>
        <v>7.3249904017103952E-4</v>
      </c>
      <c r="AL13" s="5">
        <f t="shared" si="82"/>
        <v>1.7004957077335998E-5</v>
      </c>
      <c r="AM13" s="5">
        <f t="shared" si="83"/>
        <v>1.4573808264513884E-2</v>
      </c>
      <c r="AN13" s="5">
        <f t="shared" si="84"/>
        <v>9.8358024735193429E-3</v>
      </c>
      <c r="AO13" s="5">
        <f t="shared" si="85"/>
        <v>3.3190710534339567E-3</v>
      </c>
      <c r="AP13" s="5">
        <f t="shared" si="86"/>
        <v>7.4667574149995348E-4</v>
      </c>
      <c r="AQ13" s="5">
        <f t="shared" si="87"/>
        <v>1.2598208669734924E-4</v>
      </c>
      <c r="AR13" s="5">
        <f t="shared" si="88"/>
        <v>9.2988116940162033E-5</v>
      </c>
      <c r="AS13" s="5">
        <f t="shared" si="89"/>
        <v>1.724619608850204E-4</v>
      </c>
      <c r="AT13" s="5">
        <f t="shared" si="90"/>
        <v>1.5992972506070883E-4</v>
      </c>
      <c r="AU13" s="5">
        <f t="shared" si="91"/>
        <v>9.8872110026420373E-5</v>
      </c>
      <c r="AV13" s="5">
        <f t="shared" si="92"/>
        <v>4.5843701682250201E-5</v>
      </c>
      <c r="AW13" s="5">
        <f t="shared" si="93"/>
        <v>5.9125612505226706E-7</v>
      </c>
      <c r="AX13" s="5">
        <f t="shared" si="94"/>
        <v>4.5049260657641791E-3</v>
      </c>
      <c r="AY13" s="5">
        <f t="shared" si="95"/>
        <v>3.0403558312589781E-3</v>
      </c>
      <c r="AZ13" s="5">
        <f t="shared" si="96"/>
        <v>1.0259617411836959E-3</v>
      </c>
      <c r="BA13" s="5">
        <f t="shared" si="97"/>
        <v>2.3080576809476335E-4</v>
      </c>
      <c r="BB13" s="5">
        <f t="shared" si="98"/>
        <v>3.894246279911394E-5</v>
      </c>
      <c r="BC13" s="5">
        <f t="shared" si="99"/>
        <v>5.2564211765720817E-6</v>
      </c>
      <c r="BD13" s="5">
        <f t="shared" si="100"/>
        <v>1.0459548778738036E-5</v>
      </c>
      <c r="BE13" s="5">
        <f t="shared" si="101"/>
        <v>1.9398976468299464E-5</v>
      </c>
      <c r="BF13" s="5">
        <f t="shared" si="102"/>
        <v>1.7989317511603029E-5</v>
      </c>
      <c r="BG13" s="5">
        <f t="shared" si="103"/>
        <v>1.1121395848284353E-5</v>
      </c>
      <c r="BH13" s="5">
        <f t="shared" si="104"/>
        <v>5.1566205416545072E-6</v>
      </c>
      <c r="BI13" s="5">
        <f t="shared" si="105"/>
        <v>1.9127624462510441E-6</v>
      </c>
      <c r="BJ13" s="8">
        <f t="shared" si="106"/>
        <v>0.6528127964460988</v>
      </c>
      <c r="BK13" s="8">
        <f t="shared" si="107"/>
        <v>0.21840114344367162</v>
      </c>
      <c r="BL13" s="8">
        <f t="shared" si="108"/>
        <v>0.12471145938811617</v>
      </c>
      <c r="BM13" s="8">
        <f t="shared" si="109"/>
        <v>0.46071608121013852</v>
      </c>
      <c r="BN13" s="8">
        <f t="shared" si="110"/>
        <v>0.53625259650479051</v>
      </c>
    </row>
    <row r="14" spans="1:88" x14ac:dyDescent="0.25">
      <c r="A14" t="s">
        <v>318</v>
      </c>
      <c r="B14" t="s">
        <v>330</v>
      </c>
      <c r="C14" t="s">
        <v>30</v>
      </c>
      <c r="D14" t="s">
        <v>746</v>
      </c>
      <c r="E14" s="1">
        <f>VLOOKUP(A14,home!$A$2:$E$670,3,FALSE)</f>
        <v>1.44290657439446</v>
      </c>
      <c r="F14">
        <f>VLOOKUP(B14,home!$B$2:$E$670,3,FALSE)</f>
        <v>1.24</v>
      </c>
      <c r="G14">
        <f>VLOOKUP(C14,away!$B$2:$E$670,4,FALSE)</f>
        <v>0.52</v>
      </c>
      <c r="H14">
        <f>VLOOKUP(A14,away!$A$2:$E$670,3,FALSE)</f>
        <v>1.07958477508651</v>
      </c>
      <c r="I14">
        <f>VLOOKUP(C14,away!$B$2:$E$670,3,FALSE)</f>
        <v>1.77</v>
      </c>
      <c r="J14">
        <f>VLOOKUP(B14,home!$B$2:$E$670,4,FALSE)</f>
        <v>0.86</v>
      </c>
      <c r="K14" s="3">
        <f t="shared" si="56"/>
        <v>0.93038615916954781</v>
      </c>
      <c r="L14" s="3">
        <f t="shared" si="57"/>
        <v>1.6433439446366855</v>
      </c>
      <c r="M14" s="5">
        <f t="shared" si="2"/>
        <v>7.625059167853479E-2</v>
      </c>
      <c r="N14" s="5">
        <f t="shared" si="58"/>
        <v>7.0942495126197463E-2</v>
      </c>
      <c r="O14" s="5">
        <f t="shared" si="59"/>
        <v>0.1253059481098846</v>
      </c>
      <c r="P14" s="5">
        <f t="shared" si="60"/>
        <v>0.11658291978305418</v>
      </c>
      <c r="Q14" s="5">
        <f t="shared" si="61"/>
        <v>3.3001957781183609E-2</v>
      </c>
      <c r="R14" s="5">
        <f t="shared" si="62"/>
        <v>0.10296038552666881</v>
      </c>
      <c r="S14" s="5">
        <f t="shared" si="63"/>
        <v>4.4562202357861166E-2</v>
      </c>
      <c r="T14" s="5">
        <f t="shared" si="64"/>
        <v>5.423356748086363E-2</v>
      </c>
      <c r="U14" s="5">
        <f t="shared" si="65"/>
        <v>9.5792917636773292E-2</v>
      </c>
      <c r="V14" s="5">
        <f t="shared" si="66"/>
        <v>7.570348050900946E-3</v>
      </c>
      <c r="W14" s="5">
        <f t="shared" si="67"/>
        <v>1.0234854915036999E-2</v>
      </c>
      <c r="X14" s="5">
        <f t="shared" si="68"/>
        <v>1.681938684886107E-2</v>
      </c>
      <c r="Y14" s="5">
        <f t="shared" si="69"/>
        <v>1.3820018765288876E-2</v>
      </c>
      <c r="Z14" s="5">
        <f t="shared" si="70"/>
        <v>5.6399775364236612E-2</v>
      </c>
      <c r="AA14" s="5">
        <f t="shared" si="71"/>
        <v>5.2473570379157383E-2</v>
      </c>
      <c r="AB14" s="5">
        <f t="shared" si="72"/>
        <v>2.4410341801488593E-2</v>
      </c>
      <c r="AC14" s="5">
        <f t="shared" si="73"/>
        <v>7.2341510744338745E-4</v>
      </c>
      <c r="AD14" s="5">
        <f t="shared" si="74"/>
        <v>2.3805918385147104E-3</v>
      </c>
      <c r="AE14" s="5">
        <f t="shared" si="75"/>
        <v>3.912131182474664E-3</v>
      </c>
      <c r="AF14" s="5">
        <f t="shared" si="76"/>
        <v>3.2144885446720481E-3</v>
      </c>
      <c r="AG14" s="5">
        <f t="shared" si="77"/>
        <v>1.7608367616636007E-3</v>
      </c>
      <c r="AH14" s="5">
        <f t="shared" si="78"/>
        <v>2.3171057330921892E-2</v>
      </c>
      <c r="AI14" s="5">
        <f t="shared" si="79"/>
        <v>2.1558031034013814E-2</v>
      </c>
      <c r="AJ14" s="5">
        <f t="shared" si="80"/>
        <v>1.0028646846497014E-2</v>
      </c>
      <c r="AK14" s="5">
        <f t="shared" si="81"/>
        <v>3.110171407060052E-3</v>
      </c>
      <c r="AL14" s="5">
        <f t="shared" si="82"/>
        <v>4.4242460856688024E-5</v>
      </c>
      <c r="AM14" s="5">
        <f t="shared" si="83"/>
        <v>4.4297393943721486E-4</v>
      </c>
      <c r="AN14" s="5">
        <f t="shared" si="84"/>
        <v>7.2795854100600487E-4</v>
      </c>
      <c r="AO14" s="5">
        <f t="shared" si="85"/>
        <v>5.9814313015438736E-4</v>
      </c>
      <c r="AP14" s="5">
        <f t="shared" si="86"/>
        <v>3.2765163032174845E-4</v>
      </c>
      <c r="AQ14" s="5">
        <f t="shared" si="87"/>
        <v>1.3461108065989581E-4</v>
      </c>
      <c r="AR14" s="5">
        <f t="shared" si="88"/>
        <v>7.615603351119991E-3</v>
      </c>
      <c r="AS14" s="5">
        <f t="shared" si="89"/>
        <v>7.0854519516072656E-3</v>
      </c>
      <c r="AT14" s="5">
        <f t="shared" si="90"/>
        <v>3.29610321361813E-3</v>
      </c>
      <c r="AU14" s="5">
        <f t="shared" si="91"/>
        <v>1.0222162697148588E-3</v>
      </c>
      <c r="AV14" s="5">
        <f t="shared" si="92"/>
        <v>2.3776396725515747E-4</v>
      </c>
      <c r="AW14" s="5">
        <f t="shared" si="93"/>
        <v>1.8790073739163212E-6</v>
      </c>
      <c r="AX14" s="5">
        <f t="shared" si="94"/>
        <v>6.8689470354198995E-5</v>
      </c>
      <c r="AY14" s="5">
        <f t="shared" si="95"/>
        <v>1.1288042516687404E-4</v>
      </c>
      <c r="AZ14" s="5">
        <f t="shared" si="96"/>
        <v>9.2750681582998514E-5</v>
      </c>
      <c r="BA14" s="5">
        <f t="shared" si="97"/>
        <v>5.0807090313448658E-5</v>
      </c>
      <c r="BB14" s="5">
        <f t="shared" si="98"/>
        <v>2.0873381052803767E-5</v>
      </c>
      <c r="BC14" s="5">
        <f t="shared" si="99"/>
        <v>6.8604288714438357E-6</v>
      </c>
      <c r="BD14" s="5">
        <f t="shared" si="100"/>
        <v>2.0858426086363163E-3</v>
      </c>
      <c r="BE14" s="5">
        <f t="shared" si="101"/>
        <v>1.9406390932813326E-3</v>
      </c>
      <c r="BF14" s="5">
        <f t="shared" si="102"/>
        <v>9.0277187616614638E-4</v>
      </c>
      <c r="BG14" s="5">
        <f t="shared" si="103"/>
        <v>2.7997548615750256E-4</v>
      </c>
      <c r="BH14" s="5">
        <f t="shared" si="104"/>
        <v>6.5121329306926429E-5</v>
      </c>
      <c r="BI14" s="5">
        <f t="shared" si="105"/>
        <v>1.211759669077732E-5</v>
      </c>
      <c r="BJ14" s="8">
        <f t="shared" si="106"/>
        <v>0.21290452904367771</v>
      </c>
      <c r="BK14" s="8">
        <f t="shared" si="107"/>
        <v>0.24584659986381804</v>
      </c>
      <c r="BL14" s="8">
        <f t="shared" si="108"/>
        <v>0.4833546768160199</v>
      </c>
      <c r="BM14" s="8">
        <f t="shared" si="109"/>
        <v>0.47335028166443582</v>
      </c>
      <c r="BN14" s="8">
        <f t="shared" si="110"/>
        <v>0.52504429800552344</v>
      </c>
    </row>
    <row r="15" spans="1:88" x14ac:dyDescent="0.25">
      <c r="A15" t="s">
        <v>61</v>
      </c>
      <c r="B15" t="s">
        <v>246</v>
      </c>
      <c r="C15" t="s">
        <v>308</v>
      </c>
      <c r="D15" t="s">
        <v>746</v>
      </c>
      <c r="E15" s="1">
        <f>VLOOKUP(A15,home!$A$2:$E$670,3,FALSE)</f>
        <v>1.4861111111111101</v>
      </c>
      <c r="F15">
        <f>VLOOKUP(B15,home!$B$2:$E$670,3,FALSE)</f>
        <v>1.78</v>
      </c>
      <c r="G15">
        <f>VLOOKUP(C15,away!$B$2:$E$670,4,FALSE)</f>
        <v>0.75</v>
      </c>
      <c r="H15">
        <f>VLOOKUP(A15,away!$A$2:$E$670,3,FALSE)</f>
        <v>1.2916666666666701</v>
      </c>
      <c r="I15">
        <f>VLOOKUP(C15,away!$B$2:$E$670,3,FALSE)</f>
        <v>1.45</v>
      </c>
      <c r="J15">
        <f>VLOOKUP(B15,home!$B$2:$E$670,4,FALSE)</f>
        <v>0.39</v>
      </c>
      <c r="K15" s="3">
        <f t="shared" si="56"/>
        <v>1.9839583333333319</v>
      </c>
      <c r="L15" s="3">
        <f t="shared" si="57"/>
        <v>0.73043750000000185</v>
      </c>
      <c r="M15" s="5">
        <f t="shared" si="2"/>
        <v>6.624496391826068E-2</v>
      </c>
      <c r="N15" s="5">
        <f t="shared" si="58"/>
        <v>0.13142724820699914</v>
      </c>
      <c r="O15" s="5">
        <f t="shared" si="59"/>
        <v>4.8387805832044647E-2</v>
      </c>
      <c r="P15" s="5">
        <f t="shared" si="60"/>
        <v>9.5999390612200169E-2</v>
      </c>
      <c r="Q15" s="5">
        <f t="shared" si="61"/>
        <v>0.1303730921536721</v>
      </c>
      <c r="R15" s="5">
        <f t="shared" si="62"/>
        <v>1.7672133961222102E-2</v>
      </c>
      <c r="S15" s="5">
        <f t="shared" si="63"/>
        <v>3.4779560787765014E-2</v>
      </c>
      <c r="T15" s="5">
        <f t="shared" si="64"/>
        <v>9.5229395499998093E-2</v>
      </c>
      <c r="U15" s="5">
        <f t="shared" si="65"/>
        <v>3.5060777440149571E-2</v>
      </c>
      <c r="V15" s="5">
        <f t="shared" si="66"/>
        <v>5.6001181807322211E-3</v>
      </c>
      <c r="W15" s="5">
        <f t="shared" si="67"/>
        <v>8.6218260873570693E-2</v>
      </c>
      <c r="X15" s="5">
        <f t="shared" si="68"/>
        <v>6.2977050926838946E-2</v>
      </c>
      <c r="Y15" s="5">
        <f t="shared" si="69"/>
        <v>2.300039981818652E-2</v>
      </c>
      <c r="Z15" s="5">
        <f t="shared" si="70"/>
        <v>4.3027964501000686E-3</v>
      </c>
      <c r="AA15" s="5">
        <f t="shared" si="71"/>
        <v>8.5365688738131083E-3</v>
      </c>
      <c r="AB15" s="5">
        <f t="shared" si="72"/>
        <v>8.4680984776377265E-3</v>
      </c>
      <c r="AC15" s="5">
        <f t="shared" si="73"/>
        <v>5.0721585169284352E-4</v>
      </c>
      <c r="AD15" s="5">
        <f t="shared" si="74"/>
        <v>4.2763359286406948E-2</v>
      </c>
      <c r="AE15" s="5">
        <f t="shared" si="75"/>
        <v>3.1235961248764953E-2</v>
      </c>
      <c r="AF15" s="5">
        <f t="shared" si="76"/>
        <v>1.1407958722322404E-2</v>
      </c>
      <c r="AG15" s="5">
        <f t="shared" si="77"/>
        <v>2.7776002830787981E-3</v>
      </c>
      <c r="AH15" s="5">
        <f t="shared" si="78"/>
        <v>7.8573097050499397E-4</v>
      </c>
      <c r="AI15" s="5">
        <f t="shared" si="79"/>
        <v>1.558857506691469E-3</v>
      </c>
      <c r="AJ15" s="5">
        <f t="shared" si="80"/>
        <v>1.5463541704398803E-3</v>
      </c>
      <c r="AK15" s="5">
        <f t="shared" si="81"/>
        <v>1.0226340809096502E-3</v>
      </c>
      <c r="AL15" s="5">
        <f t="shared" si="82"/>
        <v>2.9401427544857545E-5</v>
      </c>
      <c r="AM15" s="5">
        <f t="shared" si="83"/>
        <v>1.6968144603518875E-2</v>
      </c>
      <c r="AN15" s="5">
        <f t="shared" si="84"/>
        <v>1.2394169123832849E-2</v>
      </c>
      <c r="AO15" s="5">
        <f t="shared" si="85"/>
        <v>4.52658295469484E-3</v>
      </c>
      <c r="AP15" s="5">
        <f t="shared" si="86"/>
        <v>1.1021286456566403E-3</v>
      </c>
      <c r="AQ15" s="5">
        <f t="shared" si="87"/>
        <v>2.0125902315295603E-4</v>
      </c>
      <c r="AR15" s="5">
        <f t="shared" si="88"/>
        <v>1.1478547315364862E-4</v>
      </c>
      <c r="AS15" s="5">
        <f t="shared" si="89"/>
        <v>2.2772959600879061E-4</v>
      </c>
      <c r="AT15" s="5">
        <f t="shared" si="90"/>
        <v>2.2590301487413663E-4</v>
      </c>
      <c r="AU15" s="5">
        <f t="shared" si="91"/>
        <v>1.4939405629488893E-4</v>
      </c>
      <c r="AV15" s="5">
        <f t="shared" si="92"/>
        <v>7.4097895734178486E-5</v>
      </c>
      <c r="AW15" s="5">
        <f t="shared" si="93"/>
        <v>1.183536143097011E-6</v>
      </c>
      <c r="AX15" s="5">
        <f t="shared" si="94"/>
        <v>5.610681981226045E-3</v>
      </c>
      <c r="AY15" s="5">
        <f t="shared" si="95"/>
        <v>4.0982525196618094E-3</v>
      </c>
      <c r="AZ15" s="5">
        <f t="shared" si="96"/>
        <v>1.4967586624152402E-3</v>
      </c>
      <c r="BA15" s="5">
        <f t="shared" si="97"/>
        <v>3.6442955182597835E-4</v>
      </c>
      <c r="BB15" s="5">
        <f t="shared" si="98"/>
        <v>6.6548252690472171E-5</v>
      </c>
      <c r="BC15" s="5">
        <f t="shared" si="99"/>
        <v>9.7218678649193801E-6</v>
      </c>
      <c r="BD15" s="5">
        <f t="shared" si="100"/>
        <v>1.3973935674444734E-5</v>
      </c>
      <c r="BE15" s="5">
        <f t="shared" si="101"/>
        <v>2.772370613077856E-5</v>
      </c>
      <c r="BF15" s="5">
        <f t="shared" si="102"/>
        <v>2.7501338904521257E-5</v>
      </c>
      <c r="BG15" s="5">
        <f t="shared" si="103"/>
        <v>1.8187170165816365E-5</v>
      </c>
      <c r="BH15" s="5">
        <f t="shared" si="104"/>
        <v>9.0206469525556872E-6</v>
      </c>
      <c r="BI15" s="5">
        <f t="shared" si="105"/>
        <v>3.5793175387161554E-6</v>
      </c>
      <c r="BJ15" s="8">
        <f t="shared" si="106"/>
        <v>0.66424900420637933</v>
      </c>
      <c r="BK15" s="8">
        <f t="shared" si="107"/>
        <v>0.20725890329785757</v>
      </c>
      <c r="BL15" s="8">
        <f t="shared" si="108"/>
        <v>0.12393085746484561</v>
      </c>
      <c r="BM15" s="8">
        <f t="shared" si="109"/>
        <v>0.50553985775126487</v>
      </c>
      <c r="BN15" s="8">
        <f t="shared" si="110"/>
        <v>0.49010463468439885</v>
      </c>
    </row>
    <row r="16" spans="1:88" x14ac:dyDescent="0.25">
      <c r="A16" t="s">
        <v>28</v>
      </c>
      <c r="B16" t="s">
        <v>745</v>
      </c>
      <c r="C16" t="s">
        <v>290</v>
      </c>
      <c r="D16" t="s">
        <v>746</v>
      </c>
      <c r="E16" s="1">
        <f>VLOOKUP(A16,home!$A$2:$E$670,3,FALSE)</f>
        <v>1.37037037037037</v>
      </c>
      <c r="F16">
        <f>VLOOKUP(B16,home!$B$2:$E$670,3,FALSE)</f>
        <v>1.35</v>
      </c>
      <c r="G16">
        <f>VLOOKUP(C16,away!$B$2:$E$670,4,FALSE)</f>
        <v>0.3</v>
      </c>
      <c r="H16">
        <f>VLOOKUP(A16,away!$A$2:$E$670,3,FALSE)</f>
        <v>1.2674897119341599</v>
      </c>
      <c r="I16">
        <f>VLOOKUP(C16,away!$B$2:$E$670,3,FALSE)</f>
        <v>1.38</v>
      </c>
      <c r="J16">
        <f>VLOOKUP(B16,home!$B$2:$E$670,4,FALSE)</f>
        <v>0.3</v>
      </c>
      <c r="K16" s="3">
        <f t="shared" si="56"/>
        <v>0.55499999999999983</v>
      </c>
      <c r="L16" s="3">
        <f t="shared" si="57"/>
        <v>0.52474074074074217</v>
      </c>
      <c r="M16" s="5">
        <f t="shared" si="2"/>
        <v>0.33968358034336993</v>
      </c>
      <c r="N16" s="5">
        <f t="shared" si="58"/>
        <v>0.18852438709057023</v>
      </c>
      <c r="O16" s="5">
        <f t="shared" si="59"/>
        <v>0.17824581356684732</v>
      </c>
      <c r="P16" s="5">
        <f t="shared" si="60"/>
        <v>9.8926426529600209E-2</v>
      </c>
      <c r="Q16" s="5">
        <f t="shared" si="61"/>
        <v>5.2315517417633219E-2</v>
      </c>
      <c r="R16" s="5">
        <f t="shared" si="62"/>
        <v>4.6766420122501845E-2</v>
      </c>
      <c r="S16" s="5">
        <f t="shared" si="63"/>
        <v>7.2026132791168096E-3</v>
      </c>
      <c r="T16" s="5">
        <f t="shared" si="64"/>
        <v>2.7452083361964051E-2</v>
      </c>
      <c r="U16" s="5">
        <f t="shared" si="65"/>
        <v>2.5955363167988511E-2</v>
      </c>
      <c r="V16" s="5">
        <f t="shared" si="66"/>
        <v>2.3306945202009301E-4</v>
      </c>
      <c r="W16" s="5">
        <f t="shared" si="67"/>
        <v>9.6783707222621428E-3</v>
      </c>
      <c r="X16" s="5">
        <f t="shared" si="68"/>
        <v>5.0786354219633477E-3</v>
      </c>
      <c r="Y16" s="5">
        <f t="shared" si="69"/>
        <v>1.3324834566366094E-3</v>
      </c>
      <c r="Z16" s="5">
        <f t="shared" si="70"/>
        <v>8.1800819789581234E-3</v>
      </c>
      <c r="AA16" s="5">
        <f t="shared" si="71"/>
        <v>4.5399454983217563E-3</v>
      </c>
      <c r="AB16" s="5">
        <f t="shared" si="72"/>
        <v>1.2598348757842869E-3</v>
      </c>
      <c r="AC16" s="5">
        <f t="shared" si="73"/>
        <v>4.2423172173668526E-6</v>
      </c>
      <c r="AD16" s="5">
        <f t="shared" si="74"/>
        <v>1.3428739377138719E-3</v>
      </c>
      <c r="AE16" s="5">
        <f t="shared" si="75"/>
        <v>7.0466066479741424E-4</v>
      </c>
      <c r="AF16" s="5">
        <f t="shared" si="76"/>
        <v>1.8488207960832949E-4</v>
      </c>
      <c r="AG16" s="5">
        <f t="shared" si="77"/>
        <v>3.2338386467787894E-5</v>
      </c>
      <c r="AH16" s="5">
        <f t="shared" si="78"/>
        <v>1.0731055692396205E-3</v>
      </c>
      <c r="AI16" s="5">
        <f t="shared" si="79"/>
        <v>5.9557359092798901E-4</v>
      </c>
      <c r="AJ16" s="5">
        <f t="shared" si="80"/>
        <v>1.652716714825169E-4</v>
      </c>
      <c r="AK16" s="5">
        <f t="shared" si="81"/>
        <v>3.0575259224265613E-5</v>
      </c>
      <c r="AL16" s="5">
        <f t="shared" si="82"/>
        <v>4.9419790275981957E-8</v>
      </c>
      <c r="AM16" s="5">
        <f t="shared" si="83"/>
        <v>1.4905900708623977E-4</v>
      </c>
      <c r="AN16" s="5">
        <f t="shared" si="84"/>
        <v>7.8217333792512985E-5</v>
      </c>
      <c r="AO16" s="5">
        <f t="shared" si="85"/>
        <v>2.0521910836524573E-5</v>
      </c>
      <c r="AP16" s="5">
        <f t="shared" si="86"/>
        <v>3.5895608979244567E-6</v>
      </c>
      <c r="AQ16" s="5">
        <f t="shared" si="87"/>
        <v>4.7089721112772067E-7</v>
      </c>
      <c r="AR16" s="5">
        <f t="shared" si="88"/>
        <v>1.1262044225916283E-4</v>
      </c>
      <c r="AS16" s="5">
        <f t="shared" si="89"/>
        <v>6.2504345453835334E-5</v>
      </c>
      <c r="AT16" s="5">
        <f t="shared" si="90"/>
        <v>1.7344955863439302E-5</v>
      </c>
      <c r="AU16" s="5">
        <f t="shared" si="91"/>
        <v>3.2088168347362698E-6</v>
      </c>
      <c r="AV16" s="5">
        <f t="shared" si="92"/>
        <v>4.4522333581965725E-7</v>
      </c>
      <c r="AW16" s="5">
        <f t="shared" si="93"/>
        <v>3.9979390091534274E-10</v>
      </c>
      <c r="AX16" s="5">
        <f t="shared" si="94"/>
        <v>1.3787958155477169E-5</v>
      </c>
      <c r="AY16" s="5">
        <f t="shared" si="95"/>
        <v>7.2351033758074456E-6</v>
      </c>
      <c r="AZ16" s="5">
        <f t="shared" si="96"/>
        <v>1.8982767523785217E-6</v>
      </c>
      <c r="BA16" s="5">
        <f t="shared" si="97"/>
        <v>3.3203438305801197E-7</v>
      </c>
      <c r="BB16" s="5">
        <f t="shared" si="98"/>
        <v>4.3557992029314132E-8</v>
      </c>
      <c r="BC16" s="5">
        <f t="shared" si="99"/>
        <v>4.5713306005283281E-9</v>
      </c>
      <c r="BD16" s="5">
        <f t="shared" si="100"/>
        <v>9.8494223822705137E-6</v>
      </c>
      <c r="BE16" s="5">
        <f t="shared" si="101"/>
        <v>5.4664294221601325E-6</v>
      </c>
      <c r="BF16" s="5">
        <f t="shared" si="102"/>
        <v>1.5169341646494363E-6</v>
      </c>
      <c r="BG16" s="5">
        <f t="shared" si="103"/>
        <v>2.8063282046014562E-7</v>
      </c>
      <c r="BH16" s="5">
        <f t="shared" si="104"/>
        <v>3.8937803838845197E-8</v>
      </c>
      <c r="BI16" s="5">
        <f t="shared" si="105"/>
        <v>4.322096226111817E-9</v>
      </c>
      <c r="BJ16" s="8">
        <f t="shared" si="106"/>
        <v>0.28692139275143064</v>
      </c>
      <c r="BK16" s="8">
        <f t="shared" si="107"/>
        <v>0.44605721644449048</v>
      </c>
      <c r="BL16" s="8">
        <f t="shared" si="108"/>
        <v>0.25884518378475474</v>
      </c>
      <c r="BM16" s="8">
        <f t="shared" si="109"/>
        <v>9.5534495185529381E-2</v>
      </c>
      <c r="BN16" s="8">
        <f t="shared" si="110"/>
        <v>0.9044621450705228</v>
      </c>
    </row>
    <row r="17" spans="1:66" x14ac:dyDescent="0.25">
      <c r="A17" t="s">
        <v>22</v>
      </c>
      <c r="B17" t="s">
        <v>280</v>
      </c>
      <c r="C17" t="s">
        <v>385</v>
      </c>
      <c r="D17" t="s">
        <v>746</v>
      </c>
      <c r="E17" s="1">
        <f>VLOOKUP(A17,home!$A$2:$E$670,3,FALSE)</f>
        <v>1.51864406779661</v>
      </c>
      <c r="F17">
        <f>VLOOKUP(B17,home!$B$2:$E$670,3,FALSE)</f>
        <v>1.58</v>
      </c>
      <c r="G17">
        <f>VLOOKUP(C17,away!$B$2:$E$670,4,FALSE)</f>
        <v>0.59</v>
      </c>
      <c r="H17">
        <f>VLOOKUP(A17,away!$A$2:$E$670,3,FALSE)</f>
        <v>1.3491525423728801</v>
      </c>
      <c r="I17">
        <f>VLOOKUP(C17,away!$B$2:$E$670,3,FALSE)</f>
        <v>1.34</v>
      </c>
      <c r="J17">
        <f>VLOOKUP(B17,home!$B$2:$E$670,4,FALSE)</f>
        <v>0.64</v>
      </c>
      <c r="K17" s="3">
        <f t="shared" si="56"/>
        <v>1.4156799999999998</v>
      </c>
      <c r="L17" s="3">
        <f t="shared" si="57"/>
        <v>1.1570332203389821</v>
      </c>
      <c r="M17" s="5">
        <f t="shared" si="2"/>
        <v>7.6328169081485153E-2</v>
      </c>
      <c r="N17" s="5">
        <f t="shared" si="58"/>
        <v>0.10805626240527688</v>
      </c>
      <c r="O17" s="5">
        <f t="shared" si="59"/>
        <v>8.8314227274929102E-2</v>
      </c>
      <c r="P17" s="5">
        <f t="shared" si="60"/>
        <v>0.12502468526857161</v>
      </c>
      <c r="Q17" s="5">
        <f t="shared" si="61"/>
        <v>7.648654478095121E-2</v>
      </c>
      <c r="R17" s="5">
        <f t="shared" si="62"/>
        <v>5.1091247392830004E-2</v>
      </c>
      <c r="S17" s="5">
        <f t="shared" si="63"/>
        <v>5.1197258216092306E-2</v>
      </c>
      <c r="T17" s="5">
        <f t="shared" si="64"/>
        <v>8.8497473220505746E-2</v>
      </c>
      <c r="U17" s="5">
        <f t="shared" si="65"/>
        <v>7.2328857109081574E-2</v>
      </c>
      <c r="V17" s="5">
        <f t="shared" si="66"/>
        <v>9.3178372227126875E-3</v>
      </c>
      <c r="W17" s="5">
        <f t="shared" si="67"/>
        <v>3.6093490571832317E-2</v>
      </c>
      <c r="X17" s="5">
        <f t="shared" si="68"/>
        <v>4.1761367629601837E-2</v>
      </c>
      <c r="Y17" s="5">
        <f t="shared" si="69"/>
        <v>2.4159644837119174E-2</v>
      </c>
      <c r="Z17" s="5">
        <f t="shared" si="70"/>
        <v>1.9704756834020575E-2</v>
      </c>
      <c r="AA17" s="5">
        <f t="shared" si="71"/>
        <v>2.7895630154786244E-2</v>
      </c>
      <c r="AB17" s="5">
        <f t="shared" si="72"/>
        <v>1.9745642848763897E-2</v>
      </c>
      <c r="AC17" s="5">
        <f t="shared" si="73"/>
        <v>9.539070569983206E-4</v>
      </c>
      <c r="AD17" s="5">
        <f t="shared" si="74"/>
        <v>1.2774208183182891E-2</v>
      </c>
      <c r="AE17" s="5">
        <f t="shared" si="75"/>
        <v>1.478018323146868E-2</v>
      </c>
      <c r="AF17" s="5">
        <f t="shared" si="76"/>
        <v>8.5505815007532165E-3</v>
      </c>
      <c r="AG17" s="5">
        <f t="shared" si="77"/>
        <v>3.2977689498624734E-3</v>
      </c>
      <c r="AH17" s="5">
        <f t="shared" si="78"/>
        <v>5.6997645639158502E-3</v>
      </c>
      <c r="AI17" s="5">
        <f t="shared" si="79"/>
        <v>8.0690426978443901E-3</v>
      </c>
      <c r="AJ17" s="5">
        <f t="shared" si="80"/>
        <v>5.7115911832421743E-3</v>
      </c>
      <c r="AK17" s="5">
        <f t="shared" si="81"/>
        <v>2.6952618020974254E-3</v>
      </c>
      <c r="AL17" s="5">
        <f t="shared" si="82"/>
        <v>6.2499562618547643E-5</v>
      </c>
      <c r="AM17" s="5">
        <f t="shared" si="83"/>
        <v>3.6168382081536695E-3</v>
      </c>
      <c r="AN17" s="5">
        <f t="shared" si="84"/>
        <v>4.1848019594251142E-3</v>
      </c>
      <c r="AO17" s="5">
        <f t="shared" si="85"/>
        <v>2.4209774437972615E-3</v>
      </c>
      <c r="AP17" s="5">
        <f t="shared" si="86"/>
        <v>9.3371710938826085E-4</v>
      </c>
      <c r="AQ17" s="5">
        <f t="shared" si="87"/>
        <v>2.700854284902764E-4</v>
      </c>
      <c r="AR17" s="5">
        <f t="shared" si="88"/>
        <v>1.3189633897123137E-3</v>
      </c>
      <c r="AS17" s="5">
        <f t="shared" si="89"/>
        <v>1.8672300915479278E-3</v>
      </c>
      <c r="AT17" s="5">
        <f t="shared" si="90"/>
        <v>1.3217001480012854E-3</v>
      </c>
      <c r="AU17" s="5">
        <f t="shared" si="91"/>
        <v>6.2370148850748625E-4</v>
      </c>
      <c r="AV17" s="5">
        <f t="shared" si="92"/>
        <v>2.2074043081256949E-4</v>
      </c>
      <c r="AW17" s="5">
        <f t="shared" si="93"/>
        <v>2.8437106363799256E-6</v>
      </c>
      <c r="AX17" s="5">
        <f t="shared" si="94"/>
        <v>8.5338091908649662E-4</v>
      </c>
      <c r="AY17" s="5">
        <f t="shared" si="95"/>
        <v>9.8739007298648956E-4</v>
      </c>
      <c r="AZ17" s="5">
        <f t="shared" si="96"/>
        <v>5.712215579391504E-4</v>
      </c>
      <c r="BA17" s="5">
        <f t="shared" si="97"/>
        <v>2.2030743956979521E-4</v>
      </c>
      <c r="BB17" s="5">
        <f t="shared" si="98"/>
        <v>6.3725756567518992E-5</v>
      </c>
      <c r="BC17" s="5">
        <f t="shared" si="99"/>
        <v>1.4746563467970901E-5</v>
      </c>
      <c r="BD17" s="5">
        <f t="shared" si="100"/>
        <v>2.5434740971800956E-4</v>
      </c>
      <c r="BE17" s="5">
        <f t="shared" si="101"/>
        <v>3.6007454098959172E-4</v>
      </c>
      <c r="BF17" s="5">
        <f t="shared" si="102"/>
        <v>2.5487516309407265E-4</v>
      </c>
      <c r="BG17" s="5">
        <f t="shared" si="103"/>
        <v>1.2027389029633885E-4</v>
      </c>
      <c r="BH17" s="5">
        <f t="shared" si="104"/>
        <v>4.2567335253680239E-5</v>
      </c>
      <c r="BI17" s="5">
        <f t="shared" si="105"/>
        <v>1.2052345034386003E-5</v>
      </c>
      <c r="BJ17" s="8">
        <f t="shared" si="106"/>
        <v>0.42859471776942648</v>
      </c>
      <c r="BK17" s="8">
        <f t="shared" si="107"/>
        <v>0.26387174648146511</v>
      </c>
      <c r="BL17" s="8">
        <f t="shared" si="108"/>
        <v>0.28794779126045827</v>
      </c>
      <c r="BM17" s="8">
        <f t="shared" si="109"/>
        <v>0.47383332977897635</v>
      </c>
      <c r="BN17" s="8">
        <f t="shared" si="110"/>
        <v>0.52530113620404395</v>
      </c>
    </row>
    <row r="18" spans="1:66" x14ac:dyDescent="0.25">
      <c r="A18" t="s">
        <v>185</v>
      </c>
      <c r="B18" t="s">
        <v>290</v>
      </c>
      <c r="C18" t="s">
        <v>302</v>
      </c>
      <c r="D18" t="s">
        <v>747</v>
      </c>
      <c r="E18" s="1">
        <f>VLOOKUP(A18,home!$A$2:$E$670,3,FALSE)</f>
        <v>1.5643153526971001</v>
      </c>
      <c r="F18">
        <f>VLOOKUP(B18,home!$B$2:$E$670,3,FALSE)</f>
        <v>2.37</v>
      </c>
      <c r="G18">
        <f>VLOOKUP(C18,away!$B$2:$E$670,4,FALSE)</f>
        <v>0.93</v>
      </c>
      <c r="H18">
        <f>VLOOKUP(A18,away!$A$2:$E$670,3,FALSE)</f>
        <v>1.2946058091286301</v>
      </c>
      <c r="I18">
        <f>VLOOKUP(C18,away!$B$2:$E$670,3,FALSE)</f>
        <v>0.76</v>
      </c>
      <c r="J18">
        <f>VLOOKUP(B18,home!$B$2:$E$670,4,FALSE)</f>
        <v>0.39</v>
      </c>
      <c r="K18" s="3">
        <f t="shared" ref="K18:K33" si="111">E18*F18*G18</f>
        <v>3.4479074688796785</v>
      </c>
      <c r="L18" s="3">
        <f t="shared" ref="L18:L33" si="112">H18*I18*J18</f>
        <v>0.38372116182572602</v>
      </c>
      <c r="M18" s="5">
        <f t="shared" si="2"/>
        <v>2.1674287459311735E-2</v>
      </c>
      <c r="N18" s="5">
        <f t="shared" ref="N18:N33" si="113">_xlfn.POISSON.DIST(1,K18,FALSE) * _xlfn.POISSON.DIST(0,L18,FALSE)</f>
        <v>7.4730937613606094E-2</v>
      </c>
      <c r="O18" s="5">
        <f t="shared" ref="O18:O33" si="114">_xlfn.POISSON.DIST(0,K18,FALSE) * _xlfn.POISSON.DIST(1,L18,FALSE)</f>
        <v>8.3168827656318611E-3</v>
      </c>
      <c r="P18" s="5">
        <f t="shared" ref="P18:P33" si="115">_xlfn.POISSON.DIST(1,K18,FALSE) * _xlfn.POISSON.DIST(1,L18,FALSE)</f>
        <v>2.8675842205418776E-2</v>
      </c>
      <c r="Q18" s="5">
        <f t="shared" ref="Q18:Q33" si="116">_xlfn.POISSON.DIST(2,K18,FALSE) * _xlfn.POISSON.DIST(0,L18,FALSE)</f>
        <v>0.12883267897716691</v>
      </c>
      <c r="R18" s="5">
        <f t="shared" ref="R18:R33" si="117">_xlfn.POISSON.DIST(0,K18,FALSE) * _xlfn.POISSON.DIST(2,L18,FALSE)</f>
        <v>1.5956819587983075E-3</v>
      </c>
      <c r="S18" s="5">
        <f t="shared" ref="S18:S33" si="118">_xlfn.POISSON.DIST(2,K18,FALSE) * _xlfn.POISSON.DIST(2,L18,FALSE)</f>
        <v>9.4847861519525706E-3</v>
      </c>
      <c r="T18" s="5">
        <f t="shared" ref="T18:T33" si="119">_xlfn.POISSON.DIST(2,K18,FALSE) * _xlfn.POISSON.DIST(1,L18,FALSE)</f>
        <v>4.9435825258239266E-2</v>
      </c>
      <c r="U18" s="5">
        <f t="shared" ref="U18:U33" si="120">_xlfn.POISSON.DIST(1,K18,FALSE) * _xlfn.POISSON.DIST(2,L18,FALSE)</f>
        <v>5.5017637436972399E-3</v>
      </c>
      <c r="V18" s="5">
        <f t="shared" ref="V18:V33" si="121">_xlfn.POISSON.DIST(3,K18,FALSE) * _xlfn.POISSON.DIST(3,L18,FALSE)</f>
        <v>1.3943005126651571E-3</v>
      </c>
      <c r="W18" s="5">
        <f t="shared" ref="W18:W33" si="122">_xlfn.POISSON.DIST(3,K18,FALSE) * _xlfn.POISSON.DIST(0,L18,FALSE)</f>
        <v>0.14806771869371721</v>
      </c>
      <c r="X18" s="5">
        <f t="shared" ref="X18:X33" si="123">_xlfn.POISSON.DIST(3,K18,FALSE) * _xlfn.POISSON.DIST(1,L18,FALSE)</f>
        <v>5.681671704603794E-2</v>
      </c>
      <c r="Y18" s="5">
        <f t="shared" ref="Y18:Y33" si="124">_xlfn.POISSON.DIST(3,K18,FALSE) * _xlfn.POISSON.DIST(2,L18,FALSE)</f>
        <v>1.0900888338014603E-2</v>
      </c>
      <c r="Z18" s="5">
        <f t="shared" ref="Z18:Z33" si="125">_xlfn.POISSON.DIST(0,K18,FALSE) * _xlfn.POISSON.DIST(3,L18,FALSE)</f>
        <v>2.0409897837814561E-4</v>
      </c>
      <c r="AA18" s="5">
        <f t="shared" ref="AA18:AA33" si="126">_xlfn.POISSON.DIST(1,K18,FALSE) * _xlfn.POISSON.DIST(3,L18,FALSE)</f>
        <v>7.0371439194072025E-4</v>
      </c>
      <c r="AB18" s="5">
        <f t="shared" ref="AB18:AB33" si="127">_xlfn.POISSON.DIST(2,K18,FALSE) * _xlfn.POISSON.DIST(3,L18,FALSE)</f>
        <v>1.2131710539652659E-3</v>
      </c>
      <c r="AC18" s="5">
        <f t="shared" ref="AC18:AC33" si="128">_xlfn.POISSON.DIST(4,K18,FALSE) * _xlfn.POISSON.DIST(4,L18,FALSE)</f>
        <v>1.1529427888684498E-4</v>
      </c>
      <c r="AD18" s="5">
        <f t="shared" ref="AD18:AD33" si="129">_xlfn.POISSON.DIST(4,K18,FALSE) * _xlfn.POISSON.DIST(0,L18,FALSE)</f>
        <v>0.12763094829601071</v>
      </c>
      <c r="AE18" s="5">
        <f t="shared" ref="AE18:AE33" si="130">_xlfn.POISSON.DIST(4,K18,FALSE) * _xlfn.POISSON.DIST(1,L18,FALSE)</f>
        <v>4.8974695765064385E-2</v>
      </c>
      <c r="AF18" s="5">
        <f t="shared" ref="AF18:AF33" si="131">_xlfn.POISSON.DIST(4,K18,FALSE) * _xlfn.POISSON.DIST(2,L18,FALSE)</f>
        <v>9.3963135795159837E-3</v>
      </c>
      <c r="AG18" s="5">
        <f t="shared" ref="AG18:AG33" si="132">_xlfn.POISSON.DIST(4,K18,FALSE) * _xlfn.POISSON.DIST(3,L18,FALSE)</f>
        <v>1.20185478787024E-3</v>
      </c>
      <c r="AH18" s="5">
        <f t="shared" ref="AH18:AH33" si="133">_xlfn.POISSON.DIST(0,K18,FALSE) * _xlfn.POISSON.DIST(4,L18,FALSE)</f>
        <v>1.9579274277676441E-5</v>
      </c>
      <c r="AI18" s="5">
        <f t="shared" ref="AI18:AI33" si="134">_xlfn.POISSON.DIST(1,K18,FALSE) * _xlfn.POISSON.DIST(4,L18,FALSE)</f>
        <v>6.7507526017244373E-5</v>
      </c>
      <c r="AJ18" s="5">
        <f t="shared" ref="AJ18:AJ33" si="135">_xlfn.POISSON.DIST(2,K18,FALSE) * _xlfn.POISSON.DIST(4,L18,FALSE)</f>
        <v>1.1637985158022309E-4</v>
      </c>
      <c r="AK18" s="5">
        <f t="shared" ref="AK18:AK33" si="136">_xlfn.POISSON.DIST(3,K18,FALSE) * _xlfn.POISSON.DIST(4,L18,FALSE)</f>
        <v>1.3375565316351988E-4</v>
      </c>
      <c r="AL18" s="5">
        <f t="shared" ref="AL18:AL33" si="137">_xlfn.POISSON.DIST(5,K18,FALSE) * _xlfn.POISSON.DIST(5,L18,FALSE)</f>
        <v>6.1015349265866023E-6</v>
      </c>
      <c r="AM18" s="5">
        <f t="shared" ref="AM18:AM33" si="138">_xlfn.POISSON.DIST(5,K18,FALSE) * _xlfn.POISSON.DIST(0,L18,FALSE)</f>
        <v>8.8011939978002274E-2</v>
      </c>
      <c r="AN18" s="5">
        <f t="shared" ref="AN18:AN33" si="139">_xlfn.POISSON.DIST(5,K18,FALSE) * _xlfn.POISSON.DIST(1,L18,FALSE)</f>
        <v>3.3772043862895097E-2</v>
      </c>
      <c r="AO18" s="5">
        <f t="shared" ref="AO18:AO33" si="140">_xlfn.POISSON.DIST(5,K18,FALSE) * _xlfn.POISSON.DIST(2,L18,FALSE)</f>
        <v>6.4795239541497419E-3</v>
      </c>
      <c r="AP18" s="5">
        <f t="shared" ref="AP18:AP33" si="141">_xlfn.POISSON.DIST(5,K18,FALSE) * _xlfn.POISSON.DIST(3,L18,FALSE)</f>
        <v>8.2877681992132044E-4</v>
      </c>
      <c r="AQ18" s="5">
        <f t="shared" ref="AQ18:AQ33" si="142">_xlfn.POISSON.DIST(5,K18,FALSE) * _xlfn.POISSON.DIST(4,L18,FALSE)</f>
        <v>7.9504801058609897E-5</v>
      </c>
      <c r="AR18" s="5">
        <f t="shared" ref="AR18:AR33" si="143">_xlfn.POISSON.DIST(0,K18,FALSE) * _xlfn.POISSON.DIST(5,L18,FALSE)</f>
        <v>1.5025963747069119E-6</v>
      </c>
      <c r="AS18" s="5">
        <f t="shared" ref="AS18:AS33" si="144">_xlfn.POISSON.DIST(1,K18,FALSE) * _xlfn.POISSON.DIST(5,L18,FALSE)</f>
        <v>5.1808132630634902E-6</v>
      </c>
      <c r="AT18" s="5">
        <f t="shared" ref="AT18:AT33" si="145">_xlfn.POISSON.DIST(2,K18,FALSE) * _xlfn.POISSON.DIST(5,L18,FALSE)</f>
        <v>8.9314823722937552E-6</v>
      </c>
      <c r="AU18" s="5">
        <f t="shared" ref="AU18:AU33" si="146">_xlfn.POISSON.DIST(3,K18,FALSE) * _xlfn.POISSON.DIST(5,L18,FALSE)</f>
        <v>1.0264974926532942E-5</v>
      </c>
      <c r="AV18" s="5">
        <f t="shared" ref="AV18:AV33" si="147">_xlfn.POISSON.DIST(4,K18,FALSE) * _xlfn.POISSON.DIST(5,L18,FALSE)</f>
        <v>8.8481709292638907E-6</v>
      </c>
      <c r="AW18" s="5">
        <f t="shared" ref="AW18:AW33" si="148">_xlfn.POISSON.DIST(6,K18,FALSE) * _xlfn.POISSON.DIST(6,L18,FALSE)</f>
        <v>2.2423735073965529E-7</v>
      </c>
      <c r="AX18" s="5">
        <f t="shared" ref="AX18:AX33" si="149">_xlfn.POISSON.DIST(6,K18,FALSE) * _xlfn.POISSON.DIST(0,L18,FALSE)</f>
        <v>5.0576170866790671E-2</v>
      </c>
      <c r="AY18" s="5">
        <f t="shared" ref="AY18:AY33" si="150">_xlfn.POISSON.DIST(6,K18,FALSE) * _xlfn.POISSON.DIST(1,L18,FALSE)</f>
        <v>1.9407147045701352E-2</v>
      </c>
      <c r="AZ18" s="5">
        <f t="shared" ref="AZ18:AZ33" si="151">_xlfn.POISSON.DIST(6,K18,FALSE) * _xlfn.POISSON.DIST(2,L18,FALSE)</f>
        <v>3.723466506049614E-3</v>
      </c>
      <c r="BA18" s="5">
        <f t="shared" ref="BA18:BA33" si="152">_xlfn.POISSON.DIST(6,K18,FALSE) * _xlfn.POISSON.DIST(3,L18,FALSE)</f>
        <v>4.7625763124017819E-4</v>
      </c>
      <c r="BB18" s="5">
        <f t="shared" ref="BB18:BB33" si="153">_xlfn.POISSON.DIST(6,K18,FALSE) * _xlfn.POISSON.DIST(4,L18,FALSE)</f>
        <v>4.5687532896962334E-5</v>
      </c>
      <c r="BC18" s="5">
        <f t="shared" ref="BC18:BC33" si="154">_xlfn.POISSON.DIST(6,K18,FALSE) * _xlfn.POISSON.DIST(5,L18,FALSE)</f>
        <v>3.5062546408346946E-6</v>
      </c>
      <c r="BD18" s="5">
        <f t="shared" ref="BD18:BD33" si="155">_xlfn.POISSON.DIST(0,K18,FALSE) * _xlfn.POISSON.DIST(6,L18,FALSE)</f>
        <v>9.6096337776276626E-8</v>
      </c>
      <c r="BE18" s="5">
        <f t="shared" ref="BE18:BE33" si="156">_xlfn.POISSON.DIST(1,K18,FALSE) * _xlfn.POISSON.DIST(6,L18,FALSE)</f>
        <v>3.313312807508086E-7</v>
      </c>
      <c r="BF18" s="5">
        <f t="shared" ref="BF18:BF33" si="157">_xlfn.POISSON.DIST(2,K18,FALSE) * _xlfn.POISSON.DIST(6,L18,FALSE)</f>
        <v>5.7119979878709154E-7</v>
      </c>
      <c r="BG18" s="5">
        <f t="shared" ref="BG18:BG33" si="158">_xlfn.POISSON.DIST(3,K18,FALSE) * _xlfn.POISSON.DIST(6,L18,FALSE)</f>
        <v>6.5648135082019406E-7</v>
      </c>
      <c r="BH18" s="5">
        <f t="shared" ref="BH18:BH33" si="159">_xlfn.POISSON.DIST(4,K18,FALSE) * _xlfn.POISSON.DIST(6,L18,FALSE)</f>
        <v>5.6587173816829182E-7</v>
      </c>
      <c r="BI18" s="5">
        <f t="shared" ref="BI18:BI33" si="160">_xlfn.POISSON.DIST(5,K18,FALSE) * _xlfn.POISSON.DIST(6,L18,FALSE)</f>
        <v>3.9021467849167587E-7</v>
      </c>
      <c r="BJ18" s="8">
        <f t="shared" ref="BJ18:BJ33" si="161">SUM(N18,Q18,T18,W18,X18,Y18,AD18,AE18,AF18,AG18,AM18,AN18,AO18,AP18,AQ18,AX18,AY18,AZ18,BA18,BB18,BC18)</f>
        <v>0.85939260360858993</v>
      </c>
      <c r="BK18" s="8">
        <f t="shared" ref="BK18:BK33" si="162">SUM(M18,P18,S18,V18,AC18,AL18,AY18)</f>
        <v>8.0757759188863021E-2</v>
      </c>
      <c r="BL18" s="8">
        <f t="shared" ref="BL18:BL33" si="163">SUM(O18,R18,U18,AA18,AB18,AH18,AI18,AJ18,AK18,AR18,AS18,AT18,AU18,AV18,BD18,BE18,BF18,BG18,BH18,BI18)</f>
        <v>1.7705775452122714E-2</v>
      </c>
      <c r="BM18" s="8">
        <f t="shared" ref="BM18:BM33" si="164">SUM(S18:BI18)</f>
        <v>0.67482700343966939</v>
      </c>
      <c r="BN18" s="8">
        <f t="shared" ref="BN18:BN33" si="165">SUM(M18:R18)</f>
        <v>0.2638263109799337</v>
      </c>
    </row>
    <row r="19" spans="1:66" x14ac:dyDescent="0.25">
      <c r="A19" t="s">
        <v>22</v>
      </c>
      <c r="B19" t="s">
        <v>744</v>
      </c>
      <c r="C19" t="s">
        <v>280</v>
      </c>
      <c r="D19" t="s">
        <v>747</v>
      </c>
      <c r="E19" s="1">
        <f>VLOOKUP(A19,home!$A$2:$E$670,3,FALSE)</f>
        <v>1.51864406779661</v>
      </c>
      <c r="F19" t="e">
        <f>VLOOKUP(B19,home!$B$2:$E$670,3,FALSE)</f>
        <v>#N/A</v>
      </c>
      <c r="G19">
        <f>VLOOKUP(C19,away!$B$2:$E$670,4,FALSE)</f>
        <v>0.52</v>
      </c>
      <c r="H19">
        <f>VLOOKUP(A19,away!$A$2:$E$670,3,FALSE)</f>
        <v>1.3491525423728801</v>
      </c>
      <c r="I19">
        <f>VLOOKUP(C19,away!$B$2:$E$670,3,FALSE)</f>
        <v>1.22</v>
      </c>
      <c r="J19" t="e">
        <f>VLOOKUP(B19,home!$B$2:$E$670,4,FALSE)</f>
        <v>#N/A</v>
      </c>
      <c r="K19" s="3" t="e">
        <f t="shared" si="111"/>
        <v>#N/A</v>
      </c>
      <c r="L19" s="3" t="e">
        <f t="shared" si="112"/>
        <v>#N/A</v>
      </c>
      <c r="M19" s="5" t="e">
        <f t="shared" si="2"/>
        <v>#N/A</v>
      </c>
      <c r="N19" s="5" t="e">
        <f t="shared" si="113"/>
        <v>#N/A</v>
      </c>
      <c r="O19" s="5" t="e">
        <f t="shared" si="114"/>
        <v>#N/A</v>
      </c>
      <c r="P19" s="5" t="e">
        <f t="shared" si="115"/>
        <v>#N/A</v>
      </c>
      <c r="Q19" s="5" t="e">
        <f t="shared" si="116"/>
        <v>#N/A</v>
      </c>
      <c r="R19" s="5" t="e">
        <f t="shared" si="117"/>
        <v>#N/A</v>
      </c>
      <c r="S19" s="5" t="e">
        <f t="shared" si="118"/>
        <v>#N/A</v>
      </c>
      <c r="T19" s="5" t="e">
        <f t="shared" si="119"/>
        <v>#N/A</v>
      </c>
      <c r="U19" s="5" t="e">
        <f t="shared" si="120"/>
        <v>#N/A</v>
      </c>
      <c r="V19" s="5" t="e">
        <f t="shared" si="121"/>
        <v>#N/A</v>
      </c>
      <c r="W19" s="5" t="e">
        <f t="shared" si="122"/>
        <v>#N/A</v>
      </c>
      <c r="X19" s="5" t="e">
        <f t="shared" si="123"/>
        <v>#N/A</v>
      </c>
      <c r="Y19" s="5" t="e">
        <f t="shared" si="124"/>
        <v>#N/A</v>
      </c>
      <c r="Z19" s="5" t="e">
        <f t="shared" si="125"/>
        <v>#N/A</v>
      </c>
      <c r="AA19" s="5" t="e">
        <f t="shared" si="126"/>
        <v>#N/A</v>
      </c>
      <c r="AB19" s="5" t="e">
        <f t="shared" si="127"/>
        <v>#N/A</v>
      </c>
      <c r="AC19" s="5" t="e">
        <f t="shared" si="128"/>
        <v>#N/A</v>
      </c>
      <c r="AD19" s="5" t="e">
        <f t="shared" si="129"/>
        <v>#N/A</v>
      </c>
      <c r="AE19" s="5" t="e">
        <f t="shared" si="130"/>
        <v>#N/A</v>
      </c>
      <c r="AF19" s="5" t="e">
        <f t="shared" si="131"/>
        <v>#N/A</v>
      </c>
      <c r="AG19" s="5" t="e">
        <f t="shared" si="132"/>
        <v>#N/A</v>
      </c>
      <c r="AH19" s="5" t="e">
        <f t="shared" si="133"/>
        <v>#N/A</v>
      </c>
      <c r="AI19" s="5" t="e">
        <f t="shared" si="134"/>
        <v>#N/A</v>
      </c>
      <c r="AJ19" s="5" t="e">
        <f t="shared" si="135"/>
        <v>#N/A</v>
      </c>
      <c r="AK19" s="5" t="e">
        <f t="shared" si="136"/>
        <v>#N/A</v>
      </c>
      <c r="AL19" s="5" t="e">
        <f t="shared" si="137"/>
        <v>#N/A</v>
      </c>
      <c r="AM19" s="5" t="e">
        <f t="shared" si="138"/>
        <v>#N/A</v>
      </c>
      <c r="AN19" s="5" t="e">
        <f t="shared" si="139"/>
        <v>#N/A</v>
      </c>
      <c r="AO19" s="5" t="e">
        <f t="shared" si="140"/>
        <v>#N/A</v>
      </c>
      <c r="AP19" s="5" t="e">
        <f t="shared" si="141"/>
        <v>#N/A</v>
      </c>
      <c r="AQ19" s="5" t="e">
        <f t="shared" si="142"/>
        <v>#N/A</v>
      </c>
      <c r="AR19" s="5" t="e">
        <f t="shared" si="143"/>
        <v>#N/A</v>
      </c>
      <c r="AS19" s="5" t="e">
        <f t="shared" si="144"/>
        <v>#N/A</v>
      </c>
      <c r="AT19" s="5" t="e">
        <f t="shared" si="145"/>
        <v>#N/A</v>
      </c>
      <c r="AU19" s="5" t="e">
        <f t="shared" si="146"/>
        <v>#N/A</v>
      </c>
      <c r="AV19" s="5" t="e">
        <f t="shared" si="147"/>
        <v>#N/A</v>
      </c>
      <c r="AW19" s="5" t="e">
        <f t="shared" si="148"/>
        <v>#N/A</v>
      </c>
      <c r="AX19" s="5" t="e">
        <f t="shared" si="149"/>
        <v>#N/A</v>
      </c>
      <c r="AY19" s="5" t="e">
        <f t="shared" si="150"/>
        <v>#N/A</v>
      </c>
      <c r="AZ19" s="5" t="e">
        <f t="shared" si="151"/>
        <v>#N/A</v>
      </c>
      <c r="BA19" s="5" t="e">
        <f t="shared" si="152"/>
        <v>#N/A</v>
      </c>
      <c r="BB19" s="5" t="e">
        <f t="shared" si="153"/>
        <v>#N/A</v>
      </c>
      <c r="BC19" s="5" t="e">
        <f t="shared" si="154"/>
        <v>#N/A</v>
      </c>
      <c r="BD19" s="5" t="e">
        <f t="shared" si="155"/>
        <v>#N/A</v>
      </c>
      <c r="BE19" s="5" t="e">
        <f t="shared" si="156"/>
        <v>#N/A</v>
      </c>
      <c r="BF19" s="5" t="e">
        <f t="shared" si="157"/>
        <v>#N/A</v>
      </c>
      <c r="BG19" s="5" t="e">
        <f t="shared" si="158"/>
        <v>#N/A</v>
      </c>
      <c r="BH19" s="5" t="e">
        <f t="shared" si="159"/>
        <v>#N/A</v>
      </c>
      <c r="BI19" s="5" t="e">
        <f t="shared" si="160"/>
        <v>#N/A</v>
      </c>
      <c r="BJ19" s="8" t="e">
        <f t="shared" si="161"/>
        <v>#N/A</v>
      </c>
      <c r="BK19" s="8" t="e">
        <f t="shared" si="162"/>
        <v>#N/A</v>
      </c>
      <c r="BL19" s="8" t="e">
        <f t="shared" si="163"/>
        <v>#N/A</v>
      </c>
      <c r="BM19" s="8" t="e">
        <f t="shared" si="164"/>
        <v>#N/A</v>
      </c>
      <c r="BN19" s="8" t="e">
        <f t="shared" si="165"/>
        <v>#N/A</v>
      </c>
    </row>
    <row r="20" spans="1:66" x14ac:dyDescent="0.25">
      <c r="A20" t="s">
        <v>61</v>
      </c>
      <c r="B20" t="s">
        <v>145</v>
      </c>
      <c r="C20" t="s">
        <v>248</v>
      </c>
      <c r="D20" t="s">
        <v>747</v>
      </c>
      <c r="E20" s="1">
        <f>VLOOKUP(A20,home!$A$2:$E$670,3,FALSE)</f>
        <v>1.4861111111111101</v>
      </c>
      <c r="F20">
        <f>VLOOKUP(B20,home!$B$2:$E$670,3,FALSE)</f>
        <v>1.62</v>
      </c>
      <c r="G20">
        <f>VLOOKUP(C20,away!$B$2:$E$670,4,FALSE)</f>
        <v>0.36</v>
      </c>
      <c r="H20">
        <f>VLOOKUP(A20,away!$A$2:$E$670,3,FALSE)</f>
        <v>1.2916666666666701</v>
      </c>
      <c r="I20">
        <f>VLOOKUP(C20,away!$B$2:$E$670,3,FALSE)</f>
        <v>1.26</v>
      </c>
      <c r="J20">
        <f>VLOOKUP(B20,home!$B$2:$E$670,4,FALSE)</f>
        <v>0.43</v>
      </c>
      <c r="K20" s="3">
        <f t="shared" si="111"/>
        <v>0.86669999999999936</v>
      </c>
      <c r="L20" s="3">
        <f t="shared" si="112"/>
        <v>0.69982500000000192</v>
      </c>
      <c r="M20" s="5">
        <f t="shared" si="2"/>
        <v>0.20876939695980468</v>
      </c>
      <c r="N20" s="5">
        <f t="shared" si="113"/>
        <v>0.18094043634506257</v>
      </c>
      <c r="O20" s="5">
        <f t="shared" si="114"/>
        <v>0.1461020432273957</v>
      </c>
      <c r="P20" s="5">
        <f t="shared" si="115"/>
        <v>0.12662664086518377</v>
      </c>
      <c r="Q20" s="5">
        <f t="shared" si="116"/>
        <v>7.8410538090132792E-2</v>
      </c>
      <c r="R20" s="5">
        <f t="shared" si="117"/>
        <v>5.1122931200806236E-2</v>
      </c>
      <c r="S20" s="5">
        <f t="shared" si="118"/>
        <v>1.9200977741827961E-2</v>
      </c>
      <c r="T20" s="5">
        <f t="shared" si="119"/>
        <v>5.487365481892733E-2</v>
      </c>
      <c r="U20" s="5">
        <f t="shared" si="120"/>
        <v>4.4308244471738728E-2</v>
      </c>
      <c r="V20" s="5">
        <f t="shared" si="121"/>
        <v>1.2940143250992318E-3</v>
      </c>
      <c r="W20" s="5">
        <f t="shared" si="122"/>
        <v>2.2652804454239353E-2</v>
      </c>
      <c r="X20" s="5">
        <f t="shared" si="123"/>
        <v>1.58529988771881E-2</v>
      </c>
      <c r="Y20" s="5">
        <f t="shared" si="124"/>
        <v>5.5471624696140946E-3</v>
      </c>
      <c r="Z20" s="5">
        <f t="shared" si="125"/>
        <v>1.1925701775868108E-2</v>
      </c>
      <c r="AA20" s="5">
        <f t="shared" si="126"/>
        <v>1.0336005729144882E-2</v>
      </c>
      <c r="AB20" s="5">
        <f t="shared" si="127"/>
        <v>4.4791080827249301E-3</v>
      </c>
      <c r="AC20" s="5">
        <f t="shared" si="128"/>
        <v>4.905433028167066E-5</v>
      </c>
      <c r="AD20" s="5">
        <f t="shared" si="129"/>
        <v>4.9082964051223067E-3</v>
      </c>
      <c r="AE20" s="5">
        <f t="shared" si="130"/>
        <v>3.434948531714728E-3</v>
      </c>
      <c r="AF20" s="5">
        <f t="shared" si="131"/>
        <v>1.2019314281036329E-3</v>
      </c>
      <c r="AG20" s="5">
        <f t="shared" si="132"/>
        <v>2.8038055389087576E-4</v>
      </c>
      <c r="AH20" s="5">
        <f t="shared" si="133"/>
        <v>2.0864760613242299E-3</v>
      </c>
      <c r="AI20" s="5">
        <f t="shared" si="134"/>
        <v>1.8083488023497088E-3</v>
      </c>
      <c r="AJ20" s="5">
        <f t="shared" si="135"/>
        <v>7.8364795349824558E-4</v>
      </c>
      <c r="AK20" s="5">
        <f t="shared" si="136"/>
        <v>2.2639589376564304E-4</v>
      </c>
      <c r="AL20" s="5">
        <f t="shared" si="137"/>
        <v>1.1901332578270884E-6</v>
      </c>
      <c r="AM20" s="5">
        <f t="shared" si="138"/>
        <v>8.5080409886390039E-4</v>
      </c>
      <c r="AN20" s="5">
        <f t="shared" si="139"/>
        <v>5.9541397848743077E-4</v>
      </c>
      <c r="AO20" s="5">
        <f t="shared" si="140"/>
        <v>2.0834279374748365E-4</v>
      </c>
      <c r="AP20" s="5">
        <f t="shared" si="141"/>
        <v>4.860116521144439E-5</v>
      </c>
      <c r="AQ20" s="5">
        <f t="shared" si="142"/>
        <v>8.5030776110247894E-6</v>
      </c>
      <c r="AR20" s="5">
        <f t="shared" si="143"/>
        <v>2.9203362192324682E-4</v>
      </c>
      <c r="AS20" s="5">
        <f t="shared" si="144"/>
        <v>2.5310554012087782E-4</v>
      </c>
      <c r="AT20" s="5">
        <f t="shared" si="145"/>
        <v>1.0968328581138229E-4</v>
      </c>
      <c r="AU20" s="5">
        <f t="shared" si="146"/>
        <v>3.168750127090833E-5</v>
      </c>
      <c r="AV20" s="5">
        <f t="shared" si="147"/>
        <v>6.8658893378740562E-6</v>
      </c>
      <c r="AW20" s="5">
        <f t="shared" si="148"/>
        <v>2.0051706547349146E-8</v>
      </c>
      <c r="AX20" s="5">
        <f t="shared" si="149"/>
        <v>1.2289865208089026E-4</v>
      </c>
      <c r="AY20" s="5">
        <f t="shared" si="150"/>
        <v>8.6007549192509264E-5</v>
      </c>
      <c r="AZ20" s="5">
        <f t="shared" si="151"/>
        <v>3.0095116556823975E-5</v>
      </c>
      <c r="BA20" s="5">
        <f t="shared" si="152"/>
        <v>7.0204383147931333E-6</v>
      </c>
      <c r="BB20" s="5">
        <f t="shared" si="153"/>
        <v>1.2282695609125292E-6</v>
      </c>
      <c r="BC20" s="5">
        <f t="shared" si="154"/>
        <v>1.719147490931227E-7</v>
      </c>
      <c r="BD20" s="5">
        <f t="shared" si="155"/>
        <v>3.4062071577072774E-5</v>
      </c>
      <c r="BE20" s="5">
        <f t="shared" si="156"/>
        <v>2.9521597435848952E-5</v>
      </c>
      <c r="BF20" s="5">
        <f t="shared" si="157"/>
        <v>1.2793184248825131E-5</v>
      </c>
      <c r="BG20" s="5">
        <f t="shared" si="158"/>
        <v>3.6959509294855786E-6</v>
      </c>
      <c r="BH20" s="5">
        <f t="shared" si="159"/>
        <v>8.00820167646287E-7</v>
      </c>
      <c r="BI20" s="5">
        <f t="shared" si="160"/>
        <v>1.3881416785980735E-7</v>
      </c>
      <c r="BJ20" s="8">
        <f t="shared" si="161"/>
        <v>0.37006223902837215</v>
      </c>
      <c r="BK20" s="8">
        <f t="shared" si="162"/>
        <v>0.35602728190464766</v>
      </c>
      <c r="BL20" s="8">
        <f t="shared" si="163"/>
        <v>0.26202758969973938</v>
      </c>
      <c r="BM20" s="8">
        <f t="shared" si="164"/>
        <v>0.20798483822275546</v>
      </c>
      <c r="BN20" s="8">
        <f t="shared" si="165"/>
        <v>0.79197198668838575</v>
      </c>
    </row>
    <row r="21" spans="1:66" x14ac:dyDescent="0.25">
      <c r="A21" t="s">
        <v>10</v>
      </c>
      <c r="B21" t="s">
        <v>52</v>
      </c>
      <c r="C21" t="s">
        <v>231</v>
      </c>
      <c r="D21" t="s">
        <v>747</v>
      </c>
      <c r="E21" s="1">
        <f>VLOOKUP(A21,home!$A$2:$E$670,3,FALSE)</f>
        <v>1.5156794425087099</v>
      </c>
      <c r="F21">
        <f>VLOOKUP(B21,home!$B$2:$E$670,3,FALSE)</f>
        <v>1.41</v>
      </c>
      <c r="G21">
        <f>VLOOKUP(C21,away!$B$2:$E$670,4,FALSE)</f>
        <v>0.82</v>
      </c>
      <c r="H21">
        <f>VLOOKUP(A21,away!$A$2:$E$670,3,FALSE)</f>
        <v>1.3867595818815299</v>
      </c>
      <c r="I21">
        <f>VLOOKUP(C21,away!$B$2:$E$670,3,FALSE)</f>
        <v>1.36</v>
      </c>
      <c r="J21">
        <f>VLOOKUP(B21,home!$B$2:$E$670,4,FALSE)</f>
        <v>0.82</v>
      </c>
      <c r="K21" s="3">
        <f t="shared" si="111"/>
        <v>1.7524285714285701</v>
      </c>
      <c r="L21" s="3">
        <f t="shared" si="112"/>
        <v>1.5465142857142822</v>
      </c>
      <c r="M21" s="5">
        <f t="shared" si="2"/>
        <v>3.6922178794882181E-2</v>
      </c>
      <c r="N21" s="5">
        <f t="shared" si="113"/>
        <v>6.470348103954561E-2</v>
      </c>
      <c r="O21" s="5">
        <f t="shared" si="114"/>
        <v>5.7100676965982221E-2</v>
      </c>
      <c r="P21" s="5">
        <f t="shared" si="115"/>
        <v>0.10006485776310046</v>
      </c>
      <c r="Q21" s="5">
        <f t="shared" si="116"/>
        <v>5.6694114422293267E-2</v>
      </c>
      <c r="R21" s="5">
        <f t="shared" si="117"/>
        <v>4.4153506325923998E-2</v>
      </c>
      <c r="S21" s="5">
        <f t="shared" si="118"/>
        <v>6.779783917124528E-2</v>
      </c>
      <c r="T21" s="5">
        <f t="shared" si="119"/>
        <v>8.767825786999664E-2</v>
      </c>
      <c r="U21" s="5">
        <f t="shared" si="120"/>
        <v>7.7375866014301312E-2</v>
      </c>
      <c r="V21" s="5">
        <f t="shared" si="121"/>
        <v>2.0415856493449593E-2</v>
      </c>
      <c r="W21" s="5">
        <f t="shared" si="122"/>
        <v>3.3117461981822423E-2</v>
      </c>
      <c r="X21" s="5">
        <f t="shared" si="123"/>
        <v>5.1216628061487988E-2</v>
      </c>
      <c r="Y21" s="5">
        <f t="shared" si="124"/>
        <v>3.9603623481603095E-2</v>
      </c>
      <c r="Z21" s="5">
        <f t="shared" si="125"/>
        <v>2.2761342765805794E-2</v>
      </c>
      <c r="AA21" s="5">
        <f t="shared" si="126"/>
        <v>3.988762738687706E-2</v>
      </c>
      <c r="AB21" s="5">
        <f t="shared" si="127"/>
        <v>3.4950108939630055E-2</v>
      </c>
      <c r="AC21" s="5">
        <f t="shared" si="128"/>
        <v>3.4581345190212499E-3</v>
      </c>
      <c r="AD21" s="5">
        <f t="shared" si="129"/>
        <v>1.4508996647536255E-2</v>
      </c>
      <c r="AE21" s="5">
        <f t="shared" si="130"/>
        <v>2.2438370586795441E-2</v>
      </c>
      <c r="AF21" s="5">
        <f t="shared" si="131"/>
        <v>1.7350630330315163E-2</v>
      </c>
      <c r="AG21" s="5">
        <f t="shared" si="132"/>
        <v>8.9443325573266372E-3</v>
      </c>
      <c r="AH21" s="5">
        <f t="shared" si="133"/>
        <v>8.8001854373395208E-3</v>
      </c>
      <c r="AI21" s="5">
        <f t="shared" si="134"/>
        <v>1.5421696394263402E-2</v>
      </c>
      <c r="AJ21" s="5">
        <f t="shared" si="135"/>
        <v>1.3512710690602076E-2</v>
      </c>
      <c r="AK21" s="5">
        <f t="shared" si="136"/>
        <v>7.8933534305531197E-3</v>
      </c>
      <c r="AL21" s="5">
        <f t="shared" si="137"/>
        <v>3.7488333577919157E-4</v>
      </c>
      <c r="AM21" s="5">
        <f t="shared" si="138"/>
        <v>5.0851960535807737E-3</v>
      </c>
      <c r="AN21" s="5">
        <f t="shared" si="139"/>
        <v>7.8643283425205556E-3</v>
      </c>
      <c r="AO21" s="5">
        <f t="shared" si="140"/>
        <v>6.0811480646278835E-3</v>
      </c>
      <c r="AP21" s="5">
        <f t="shared" si="141"/>
        <v>3.1348607851635932E-3</v>
      </c>
      <c r="AQ21" s="5">
        <f t="shared" si="142"/>
        <v>1.2120267469952466E-3</v>
      </c>
      <c r="AR21" s="5">
        <f t="shared" si="143"/>
        <v>2.7219224991560697E-3</v>
      </c>
      <c r="AS21" s="5">
        <f t="shared" si="144"/>
        <v>4.7699747567353547E-3</v>
      </c>
      <c r="AT21" s="5">
        <f t="shared" si="145"/>
        <v>4.1795200243480409E-3</v>
      </c>
      <c r="AU21" s="5">
        <f t="shared" si="146"/>
        <v>2.4414367685084461E-3</v>
      </c>
      <c r="AV21" s="5">
        <f t="shared" si="147"/>
        <v>1.0696108871176098E-3</v>
      </c>
      <c r="AW21" s="5">
        <f t="shared" si="148"/>
        <v>2.8222007067666726E-5</v>
      </c>
      <c r="AX21" s="5">
        <f t="shared" si="149"/>
        <v>1.4852404759351269E-3</v>
      </c>
      <c r="AY21" s="5">
        <f t="shared" si="150"/>
        <v>2.2969456137547531E-3</v>
      </c>
      <c r="AZ21" s="5">
        <f t="shared" si="151"/>
        <v>1.7761296025902433E-3</v>
      </c>
      <c r="BA21" s="5">
        <f t="shared" si="152"/>
        <v>9.1560326789528058E-4</v>
      </c>
      <c r="BB21" s="5">
        <f t="shared" si="153"/>
        <v>3.5399838346168304E-4</v>
      </c>
      <c r="BC21" s="5">
        <f t="shared" si="154"/>
        <v>1.09492711428651E-4</v>
      </c>
      <c r="BD21" s="5">
        <f t="shared" si="155"/>
        <v>7.0158200492533105E-4</v>
      </c>
      <c r="BE21" s="5">
        <f t="shared" si="156"/>
        <v>1.2294723506312897E-3</v>
      </c>
      <c r="BF21" s="5">
        <f t="shared" si="157"/>
        <v>1.0772812375138591E-3</v>
      </c>
      <c r="BG21" s="5">
        <f t="shared" si="158"/>
        <v>6.2928614002773795E-4</v>
      </c>
      <c r="BH21" s="5">
        <f t="shared" si="159"/>
        <v>2.7569475284715185E-4</v>
      </c>
      <c r="BI21" s="5">
        <f t="shared" si="160"/>
        <v>9.6627072376457388E-5</v>
      </c>
      <c r="BJ21" s="8">
        <f t="shared" si="161"/>
        <v>0.42657086702667624</v>
      </c>
      <c r="BK21" s="8">
        <f t="shared" si="162"/>
        <v>0.23133069569123274</v>
      </c>
      <c r="BL21" s="8">
        <f t="shared" si="163"/>
        <v>0.31828814007966011</v>
      </c>
      <c r="BM21" s="8">
        <f t="shared" si="164"/>
        <v>0.63704350664496023</v>
      </c>
      <c r="BN21" s="8">
        <f t="shared" si="165"/>
        <v>0.35963881531172776</v>
      </c>
    </row>
    <row r="22" spans="1:66" x14ac:dyDescent="0.25">
      <c r="A22" t="s">
        <v>28</v>
      </c>
      <c r="B22" t="s">
        <v>30</v>
      </c>
      <c r="C22" t="s">
        <v>246</v>
      </c>
      <c r="D22" t="s">
        <v>747</v>
      </c>
      <c r="E22" s="1">
        <f>VLOOKUP(A22,home!$A$2:$E$670,3,FALSE)</f>
        <v>1.37037037037037</v>
      </c>
      <c r="F22">
        <f>VLOOKUP(B22,home!$B$2:$E$670,3,FALSE)</f>
        <v>1.91</v>
      </c>
      <c r="G22">
        <f>VLOOKUP(C22,away!$B$2:$E$670,4,FALSE)</f>
        <v>0.57999999999999996</v>
      </c>
      <c r="H22">
        <f>VLOOKUP(A22,away!$A$2:$E$670,3,FALSE)</f>
        <v>1.2674897119341599</v>
      </c>
      <c r="I22">
        <f>VLOOKUP(C22,away!$B$2:$E$670,3,FALSE)</f>
        <v>1.7</v>
      </c>
      <c r="J22">
        <f>VLOOKUP(B22,home!$B$2:$E$670,4,FALSE)</f>
        <v>0.55000000000000004</v>
      </c>
      <c r="K22" s="3">
        <f t="shared" si="111"/>
        <v>1.5180962962962956</v>
      </c>
      <c r="L22" s="3">
        <f t="shared" si="112"/>
        <v>1.1851028806584396</v>
      </c>
      <c r="M22" s="5">
        <f t="shared" si="2"/>
        <v>6.699085396095196E-2</v>
      </c>
      <c r="N22" s="5">
        <f t="shared" si="113"/>
        <v>0.10169856728384719</v>
      </c>
      <c r="O22" s="5">
        <f t="shared" si="114"/>
        <v>7.9391054006893017E-2</v>
      </c>
      <c r="P22" s="5">
        <f t="shared" si="115"/>
        <v>0.12052326504692346</v>
      </c>
      <c r="Q22" s="5">
        <f t="shared" si="116"/>
        <v>7.7194109166124042E-2</v>
      </c>
      <c r="R22" s="5">
        <f t="shared" si="117"/>
        <v>4.7043283401039339E-2</v>
      </c>
      <c r="S22" s="5">
        <f t="shared" si="118"/>
        <v>5.4208360390650814E-2</v>
      </c>
      <c r="T22" s="5">
        <f t="shared" si="119"/>
        <v>9.1482961142635655E-2</v>
      </c>
      <c r="U22" s="5">
        <f t="shared" si="120"/>
        <v>7.1416234296734812E-2</v>
      </c>
      <c r="V22" s="5">
        <f t="shared" si="121"/>
        <v>1.0836253012040126E-2</v>
      </c>
      <c r="W22" s="5">
        <f t="shared" si="122"/>
        <v>3.9062697073661598E-2</v>
      </c>
      <c r="X22" s="5">
        <f t="shared" si="123"/>
        <v>4.6293314828284367E-2</v>
      </c>
      <c r="Y22" s="5">
        <f t="shared" si="124"/>
        <v>2.7431170379113932E-2</v>
      </c>
      <c r="Z22" s="5">
        <f t="shared" si="125"/>
        <v>1.8583710224734359E-2</v>
      </c>
      <c r="AA22" s="5">
        <f t="shared" si="126"/>
        <v>2.8211861663612826E-2</v>
      </c>
      <c r="AB22" s="5">
        <f t="shared" si="127"/>
        <v>2.1414161351577043E-2</v>
      </c>
      <c r="AC22" s="5">
        <f t="shared" si="128"/>
        <v>1.2184691236423262E-3</v>
      </c>
      <c r="AD22" s="5">
        <f t="shared" si="129"/>
        <v>1.4825233937717459E-2</v>
      </c>
      <c r="AE22" s="5">
        <f t="shared" si="130"/>
        <v>1.7569427446024223E-2</v>
      </c>
      <c r="AF22" s="5">
        <f t="shared" si="131"/>
        <v>1.041078953890138E-2</v>
      </c>
      <c r="AG22" s="5">
        <f t="shared" si="132"/>
        <v>4.1126188908269246E-3</v>
      </c>
      <c r="AH22" s="5">
        <f t="shared" si="133"/>
        <v>5.5059021301635961E-3</v>
      </c>
      <c r="AI22" s="5">
        <f t="shared" si="134"/>
        <v>8.3584896315712399E-3</v>
      </c>
      <c r="AJ22" s="5">
        <f t="shared" si="135"/>
        <v>6.3444960761596452E-3</v>
      </c>
      <c r="AK22" s="5">
        <f t="shared" si="136"/>
        <v>3.2105186650281119E-3</v>
      </c>
      <c r="AL22" s="5">
        <f t="shared" si="137"/>
        <v>8.7685926336055183E-5</v>
      </c>
      <c r="AM22" s="5">
        <f t="shared" si="138"/>
        <v>4.5012265465150039E-3</v>
      </c>
      <c r="AN22" s="5">
        <f t="shared" si="139"/>
        <v>5.3344165467711707E-3</v>
      </c>
      <c r="AO22" s="5">
        <f t="shared" si="140"/>
        <v>3.1609162081052806E-3</v>
      </c>
      <c r="AP22" s="5">
        <f t="shared" si="141"/>
        <v>1.2486703012485065E-3</v>
      </c>
      <c r="AQ22" s="5">
        <f t="shared" si="142"/>
        <v>3.6995069275056169E-4</v>
      </c>
      <c r="AR22" s="5">
        <f t="shared" si="143"/>
        <v>1.3050120950160633E-3</v>
      </c>
      <c r="AS22" s="5">
        <f t="shared" si="144"/>
        <v>1.9811340280657549E-3</v>
      </c>
      <c r="AT22" s="5">
        <f t="shared" si="145"/>
        <v>1.5037761152365923E-3</v>
      </c>
      <c r="AU22" s="5">
        <f t="shared" si="146"/>
        <v>7.6095898366650063E-4</v>
      </c>
      <c r="AV22" s="5">
        <f t="shared" si="147"/>
        <v>2.8880225368437706E-4</v>
      </c>
      <c r="AW22" s="5">
        <f t="shared" si="148"/>
        <v>4.3821048843993568E-6</v>
      </c>
      <c r="AX22" s="5">
        <f t="shared" si="149"/>
        <v>1.1388825581758308E-3</v>
      </c>
      <c r="AY22" s="5">
        <f t="shared" si="150"/>
        <v>1.3496930004258301E-3</v>
      </c>
      <c r="AZ22" s="5">
        <f t="shared" si="151"/>
        <v>7.9976253140459197E-4</v>
      </c>
      <c r="BA22" s="5">
        <f t="shared" si="152"/>
        <v>3.1593362660342254E-4</v>
      </c>
      <c r="BB22" s="5">
        <f t="shared" si="153"/>
        <v>9.3603462746145972E-5</v>
      </c>
      <c r="BC22" s="5">
        <f t="shared" si="154"/>
        <v>2.2185946668012506E-5</v>
      </c>
      <c r="BD22" s="5">
        <f t="shared" si="155"/>
        <v>2.5776226551627377E-4</v>
      </c>
      <c r="BE22" s="5">
        <f t="shared" si="156"/>
        <v>3.9130794060519749E-4</v>
      </c>
      <c r="BF22" s="5">
        <f t="shared" si="157"/>
        <v>2.9702156767204063E-4</v>
      </c>
      <c r="BG22" s="5">
        <f t="shared" si="158"/>
        <v>1.5030244726768144E-4</v>
      </c>
      <c r="BH22" s="5">
        <f t="shared" si="159"/>
        <v>5.7043397130334134E-5</v>
      </c>
      <c r="BI22" s="5">
        <f t="shared" si="160"/>
        <v>1.7319473982343796E-5</v>
      </c>
      <c r="BJ22" s="8">
        <f t="shared" si="161"/>
        <v>0.44841613110855122</v>
      </c>
      <c r="BK22" s="8">
        <f t="shared" si="162"/>
        <v>0.25521458046097051</v>
      </c>
      <c r="BL22" s="8">
        <f t="shared" si="163"/>
        <v>0.2779064417906229</v>
      </c>
      <c r="BM22" s="8">
        <f t="shared" si="164"/>
        <v>0.50593441982355858</v>
      </c>
      <c r="BN22" s="8">
        <f t="shared" si="165"/>
        <v>0.49284113286577902</v>
      </c>
    </row>
    <row r="23" spans="1:66" x14ac:dyDescent="0.25">
      <c r="A23" t="s">
        <v>22</v>
      </c>
      <c r="B23" t="s">
        <v>308</v>
      </c>
      <c r="C23" t="s">
        <v>330</v>
      </c>
      <c r="D23" t="s">
        <v>747</v>
      </c>
      <c r="E23" s="1">
        <f>VLOOKUP(A23,home!$A$2:$E$670,3,FALSE)</f>
        <v>1.51864406779661</v>
      </c>
      <c r="F23">
        <f>VLOOKUP(B23,home!$B$2:$E$670,3,FALSE)</f>
        <v>1.01</v>
      </c>
      <c r="G23">
        <f>VLOOKUP(C23,away!$B$2:$E$670,4,FALSE)</f>
        <v>1.06</v>
      </c>
      <c r="H23">
        <f>VLOOKUP(A23,away!$A$2:$E$670,3,FALSE)</f>
        <v>1.3491525423728801</v>
      </c>
      <c r="I23">
        <f>VLOOKUP(C23,away!$B$2:$E$670,3,FALSE)</f>
        <v>1.29</v>
      </c>
      <c r="J23">
        <f>VLOOKUP(B23,home!$B$2:$E$670,4,FALSE)</f>
        <v>0.59</v>
      </c>
      <c r="K23" s="3">
        <f t="shared" si="111"/>
        <v>1.6258603389830506</v>
      </c>
      <c r="L23" s="3">
        <f t="shared" si="112"/>
        <v>1.0268399999999991</v>
      </c>
      <c r="M23" s="5">
        <f t="shared" si="2"/>
        <v>7.0460688192240065E-2</v>
      </c>
      <c r="N23" s="5">
        <f t="shared" si="113"/>
        <v>0.11455923838921449</v>
      </c>
      <c r="O23" s="5">
        <f t="shared" si="114"/>
        <v>7.2351853063319718E-2</v>
      </c>
      <c r="P23" s="5">
        <f t="shared" si="115"/>
        <v>0.11763400834758089</v>
      </c>
      <c r="Q23" s="5">
        <f t="shared" si="116"/>
        <v>9.3128661080564196E-2</v>
      </c>
      <c r="R23" s="5">
        <f t="shared" si="117"/>
        <v>3.7146888399769581E-2</v>
      </c>
      <c r="S23" s="5">
        <f t="shared" si="118"/>
        <v>4.9097448076879213E-2</v>
      </c>
      <c r="T23" s="5">
        <f t="shared" si="119"/>
        <v>9.5628234343966445E-2</v>
      </c>
      <c r="U23" s="5">
        <f t="shared" si="120"/>
        <v>6.0395652565814931E-2</v>
      </c>
      <c r="V23" s="5">
        <f t="shared" si="121"/>
        <v>9.1075680561099569E-3</v>
      </c>
      <c r="W23" s="5">
        <f t="shared" si="122"/>
        <v>5.047139882449457E-2</v>
      </c>
      <c r="X23" s="5">
        <f t="shared" si="123"/>
        <v>5.1826051168943954E-2</v>
      </c>
      <c r="Y23" s="5">
        <f t="shared" si="124"/>
        <v>2.6608531191159183E-2</v>
      </c>
      <c r="Z23" s="5">
        <f t="shared" si="125"/>
        <v>1.2714636961473121E-2</v>
      </c>
      <c r="AA23" s="5">
        <f t="shared" si="126"/>
        <v>2.0672223960227117E-2</v>
      </c>
      <c r="AB23" s="5">
        <f t="shared" si="127"/>
        <v>1.6805074527754201E-2</v>
      </c>
      <c r="AC23" s="5">
        <f t="shared" si="128"/>
        <v>9.5031691094860592E-4</v>
      </c>
      <c r="AD23" s="5">
        <f t="shared" si="129"/>
        <v>2.0514861400435378E-2</v>
      </c>
      <c r="AE23" s="5">
        <f t="shared" si="130"/>
        <v>2.1065480280423043E-2</v>
      </c>
      <c r="AF23" s="5">
        <f t="shared" si="131"/>
        <v>1.0815438885574789E-2</v>
      </c>
      <c r="AG23" s="5">
        <f t="shared" si="132"/>
        <v>3.7019084217545357E-3</v>
      </c>
      <c r="AH23" s="5">
        <f t="shared" si="133"/>
        <v>3.2639744543797619E-3</v>
      </c>
      <c r="AI23" s="5">
        <f t="shared" si="134"/>
        <v>5.306766612829898E-3</v>
      </c>
      <c r="AJ23" s="5">
        <f t="shared" si="135"/>
        <v>4.3140306820197774E-3</v>
      </c>
      <c r="AK23" s="5">
        <f t="shared" si="136"/>
        <v>2.3380037956839848E-3</v>
      </c>
      <c r="AL23" s="5">
        <f t="shared" si="137"/>
        <v>6.3462103651543467E-5</v>
      </c>
      <c r="AM23" s="5">
        <f t="shared" si="138"/>
        <v>6.670859902140433E-3</v>
      </c>
      <c r="AN23" s="5">
        <f t="shared" si="139"/>
        <v>6.8499057819138755E-3</v>
      </c>
      <c r="AO23" s="5">
        <f t="shared" si="140"/>
        <v>3.516878626550219E-3</v>
      </c>
      <c r="AP23" s="5">
        <f t="shared" si="141"/>
        <v>1.2037572162956079E-3</v>
      </c>
      <c r="AQ23" s="5">
        <f t="shared" si="142"/>
        <v>3.0901651499524519E-4</v>
      </c>
      <c r="AR23" s="5">
        <f t="shared" si="143"/>
        <v>6.7031590574706242E-4</v>
      </c>
      <c r="AS23" s="5">
        <f t="shared" si="144"/>
        <v>1.0898400457436497E-3</v>
      </c>
      <c r="AT23" s="5">
        <f t="shared" si="145"/>
        <v>8.8596385310503705E-4</v>
      </c>
      <c r="AU23" s="5">
        <f t="shared" si="146"/>
        <v>4.801511635120283E-4</v>
      </c>
      <c r="AV23" s="5">
        <f t="shared" si="147"/>
        <v>1.9516468336769317E-4</v>
      </c>
      <c r="AW23" s="5">
        <f t="shared" si="148"/>
        <v>2.943052290036022E-6</v>
      </c>
      <c r="AX23" s="5">
        <f t="shared" si="149"/>
        <v>1.8076477569670803E-3</v>
      </c>
      <c r="AY23" s="5">
        <f t="shared" si="150"/>
        <v>1.8561650227640748E-3</v>
      </c>
      <c r="AZ23" s="5">
        <f t="shared" si="151"/>
        <v>9.5299224598753053E-4</v>
      </c>
      <c r="BA23" s="5">
        <f t="shared" si="152"/>
        <v>3.2619018595661162E-4</v>
      </c>
      <c r="BB23" s="5">
        <f t="shared" si="153"/>
        <v>8.3736282636921706E-5</v>
      </c>
      <c r="BC23" s="5">
        <f t="shared" si="154"/>
        <v>1.7196752892579325E-5</v>
      </c>
      <c r="BD23" s="5">
        <f t="shared" si="155"/>
        <v>1.1471786410955213E-4</v>
      </c>
      <c r="BE23" s="5">
        <f t="shared" si="156"/>
        <v>1.8651522542856798E-4</v>
      </c>
      <c r="BF23" s="5">
        <f t="shared" si="157"/>
        <v>1.5162385382039585E-4</v>
      </c>
      <c r="BG23" s="5">
        <f t="shared" si="158"/>
        <v>8.2173070123448417E-5</v>
      </c>
      <c r="BH23" s="5">
        <f t="shared" si="159"/>
        <v>3.3400483911546968E-5</v>
      </c>
      <c r="BI23" s="5">
        <f t="shared" si="160"/>
        <v>1.0860904418925137E-5</v>
      </c>
      <c r="BJ23" s="8">
        <f t="shared" si="161"/>
        <v>0.51191415027563092</v>
      </c>
      <c r="BK23" s="8">
        <f t="shared" si="162"/>
        <v>0.24916965671017435</v>
      </c>
      <c r="BL23" s="8">
        <f t="shared" si="163"/>
        <v>0.22649519511508684</v>
      </c>
      <c r="BM23" s="8">
        <f t="shared" si="164"/>
        <v>0.49315907961920213</v>
      </c>
      <c r="BN23" s="8">
        <f t="shared" si="165"/>
        <v>0.50528133747268889</v>
      </c>
    </row>
    <row r="24" spans="1:66" x14ac:dyDescent="0.25">
      <c r="A24" t="s">
        <v>13</v>
      </c>
      <c r="B24" t="s">
        <v>43</v>
      </c>
      <c r="C24" t="s">
        <v>745</v>
      </c>
      <c r="D24" t="s">
        <v>747</v>
      </c>
      <c r="E24" s="1">
        <f>VLOOKUP(A24,home!$A$2:$E$670,3,FALSE)</f>
        <v>1.7759336099585099</v>
      </c>
      <c r="F24">
        <f>VLOOKUP(B24,home!$B$2:$E$670,3,FALSE)</f>
        <v>1.73</v>
      </c>
      <c r="G24">
        <f>VLOOKUP(C24,away!$B$2:$E$670,4,FALSE)</f>
        <v>0.63</v>
      </c>
      <c r="H24">
        <f>VLOOKUP(A24,away!$A$2:$E$670,3,FALSE)</f>
        <v>1.31120331950207</v>
      </c>
      <c r="I24">
        <f>VLOOKUP(C24,away!$B$2:$E$670,3,FALSE)</f>
        <v>1.56</v>
      </c>
      <c r="J24">
        <f>VLOOKUP(B24,home!$B$2:$E$670,4,FALSE)</f>
        <v>1.06</v>
      </c>
      <c r="K24" s="3">
        <f t="shared" si="111"/>
        <v>1.9355900414937799</v>
      </c>
      <c r="L24" s="3">
        <f t="shared" si="112"/>
        <v>2.1682058091286236</v>
      </c>
      <c r="M24" s="5">
        <f t="shared" si="2"/>
        <v>1.6509887244146312E-2</v>
      </c>
      <c r="N24" s="5">
        <f t="shared" si="113"/>
        <v>3.1956373335954788E-2</v>
      </c>
      <c r="O24" s="5">
        <f t="shared" si="114"/>
        <v>3.5796833430816598E-2</v>
      </c>
      <c r="P24" s="5">
        <f t="shared" si="115"/>
        <v>6.9287994305700235E-2</v>
      </c>
      <c r="Q24" s="5">
        <f t="shared" si="116"/>
        <v>3.0927218995665737E-2</v>
      </c>
      <c r="R24" s="5">
        <f t="shared" si="117"/>
        <v>3.8807451096553133E-2</v>
      </c>
      <c r="S24" s="5">
        <f t="shared" si="118"/>
        <v>7.2696228688795453E-2</v>
      </c>
      <c r="T24" s="5">
        <f t="shared" si="119"/>
        <v>6.7056575886595568E-2</v>
      </c>
      <c r="U24" s="5">
        <f t="shared" si="120"/>
        <v>7.5115315878245131E-2</v>
      </c>
      <c r="V24" s="5">
        <f t="shared" si="121"/>
        <v>3.3898716467753998E-2</v>
      </c>
      <c r="W24" s="5">
        <f t="shared" si="122"/>
        <v>1.9954139033035948E-2</v>
      </c>
      <c r="X24" s="5">
        <f t="shared" si="123"/>
        <v>4.3264680167588762E-2</v>
      </c>
      <c r="Y24" s="5">
        <f t="shared" si="124"/>
        <v>4.6903365434728957E-2</v>
      </c>
      <c r="Z24" s="5">
        <f t="shared" si="125"/>
        <v>2.8047513635007154E-2</v>
      </c>
      <c r="AA24" s="5">
        <f t="shared" si="126"/>
        <v>5.4288488080580864E-2</v>
      </c>
      <c r="AB24" s="5">
        <f t="shared" si="127"/>
        <v>5.2540128448263057E-2</v>
      </c>
      <c r="AC24" s="5">
        <f t="shared" si="128"/>
        <v>8.8915434386940672E-3</v>
      </c>
      <c r="AD24" s="5">
        <f t="shared" si="129"/>
        <v>9.655758199731683E-3</v>
      </c>
      <c r="AE24" s="5">
        <f t="shared" si="130"/>
        <v>2.0935671020199578E-2</v>
      </c>
      <c r="AF24" s="5">
        <f t="shared" si="131"/>
        <v>2.2696421762001255E-2</v>
      </c>
      <c r="AG24" s="5">
        <f t="shared" si="132"/>
        <v>1.6403504503601472E-2</v>
      </c>
      <c r="AH24" s="5">
        <f t="shared" si="133"/>
        <v>1.5203195498759205E-2</v>
      </c>
      <c r="AI24" s="5">
        <f t="shared" si="134"/>
        <v>2.942715380628138E-2</v>
      </c>
      <c r="AJ24" s="5">
        <f t="shared" si="135"/>
        <v>2.847945292847202E-2</v>
      </c>
      <c r="AK24" s="5">
        <f t="shared" si="136"/>
        <v>1.8374848491847097E-2</v>
      </c>
      <c r="AL24" s="5">
        <f t="shared" si="137"/>
        <v>1.4926260901449932E-3</v>
      </c>
      <c r="AM24" s="5">
        <f t="shared" si="138"/>
        <v>3.7379178828945087E-3</v>
      </c>
      <c r="AN24" s="5">
        <f t="shared" si="139"/>
        <v>8.1045752677376404E-3</v>
      </c>
      <c r="AO24" s="5">
        <f t="shared" si="140"/>
        <v>8.7861935880144612E-3</v>
      </c>
      <c r="AP24" s="5">
        <f t="shared" si="141"/>
        <v>6.350091992553872E-3</v>
      </c>
      <c r="AQ24" s="5">
        <f t="shared" si="142"/>
        <v>3.4420765866891171E-3</v>
      </c>
      <c r="AR24" s="5">
        <f t="shared" si="143"/>
        <v>6.5927313595455679E-3</v>
      </c>
      <c r="AS24" s="5">
        <f t="shared" si="144"/>
        <v>1.2760825165780152E-2</v>
      </c>
      <c r="AT24" s="5">
        <f t="shared" si="145"/>
        <v>1.2349863056063641E-2</v>
      </c>
      <c r="AU24" s="5">
        <f t="shared" si="146"/>
        <v>7.9680906483762387E-3</v>
      </c>
      <c r="AV24" s="5">
        <f t="shared" si="147"/>
        <v>3.8557392271791938E-3</v>
      </c>
      <c r="AW24" s="5">
        <f t="shared" si="148"/>
        <v>1.7400527350188366E-4</v>
      </c>
      <c r="AX24" s="5">
        <f t="shared" si="149"/>
        <v>1.2058461050086866E-3</v>
      </c>
      <c r="AY24" s="5">
        <f t="shared" si="150"/>
        <v>2.6145225297949585E-3</v>
      </c>
      <c r="AZ24" s="5">
        <f t="shared" si="151"/>
        <v>2.8344114685995474E-3</v>
      </c>
      <c r="BA24" s="5">
        <f t="shared" si="152"/>
        <v>2.0485291372261101E-3</v>
      </c>
      <c r="BB24" s="5">
        <f t="shared" si="153"/>
        <v>1.1104081938757254E-3</v>
      </c>
      <c r="BC24" s="5">
        <f t="shared" si="154"/>
        <v>4.8151869929307397E-4</v>
      </c>
      <c r="BD24" s="5">
        <f t="shared" si="155"/>
        <v>2.3823997386318583E-3</v>
      </c>
      <c r="BE24" s="5">
        <f t="shared" si="156"/>
        <v>4.6113492089532096E-3</v>
      </c>
      <c r="BF24" s="5">
        <f t="shared" si="157"/>
        <v>4.4628408033500272E-3</v>
      </c>
      <c r="BG24" s="5">
        <f t="shared" si="158"/>
        <v>2.8794100719121371E-3</v>
      </c>
      <c r="BH24" s="5">
        <f t="shared" si="159"/>
        <v>1.3933393651425062E-3</v>
      </c>
      <c r="BI24" s="5">
        <f t="shared" si="160"/>
        <v>5.3938675991821981E-4</v>
      </c>
      <c r="BJ24" s="8">
        <f t="shared" si="161"/>
        <v>0.35046979979079135</v>
      </c>
      <c r="BK24" s="8">
        <f t="shared" si="162"/>
        <v>0.20539151876503003</v>
      </c>
      <c r="BL24" s="8">
        <f t="shared" si="163"/>
        <v>0.40782884306467121</v>
      </c>
      <c r="BM24" s="8">
        <f t="shared" si="164"/>
        <v>0.76601139959037001</v>
      </c>
      <c r="BN24" s="8">
        <f t="shared" si="165"/>
        <v>0.2232857584088368</v>
      </c>
    </row>
    <row r="25" spans="1:66" x14ac:dyDescent="0.25">
      <c r="A25" t="s">
        <v>318</v>
      </c>
      <c r="B25" t="s">
        <v>385</v>
      </c>
      <c r="C25" t="s">
        <v>743</v>
      </c>
      <c r="D25" t="s">
        <v>747</v>
      </c>
      <c r="E25" s="1">
        <f>VLOOKUP(A25,home!$A$2:$E$670,3,FALSE)</f>
        <v>1.44290657439446</v>
      </c>
      <c r="F25">
        <f>VLOOKUP(B25,home!$B$2:$E$670,3,FALSE)</f>
        <v>1.48</v>
      </c>
      <c r="G25" t="e">
        <f>VLOOKUP(C25,away!$B$2:$E$670,4,FALSE)</f>
        <v>#N/A</v>
      </c>
      <c r="H25">
        <f>VLOOKUP(A25,away!$A$2:$E$670,3,FALSE)</f>
        <v>1.07958477508651</v>
      </c>
      <c r="I25" t="e">
        <f>VLOOKUP(C25,away!$B$2:$E$670,3,FALSE)</f>
        <v>#N/A</v>
      </c>
      <c r="J25">
        <f>VLOOKUP(B25,home!$B$2:$E$670,4,FALSE)</f>
        <v>0.8</v>
      </c>
      <c r="K25" s="3" t="e">
        <f t="shared" si="111"/>
        <v>#N/A</v>
      </c>
      <c r="L25" s="3" t="e">
        <f t="shared" si="112"/>
        <v>#N/A</v>
      </c>
      <c r="M25" s="5" t="e">
        <f t="shared" si="2"/>
        <v>#N/A</v>
      </c>
      <c r="N25" s="5" t="e">
        <f t="shared" si="113"/>
        <v>#N/A</v>
      </c>
      <c r="O25" s="5" t="e">
        <f t="shared" si="114"/>
        <v>#N/A</v>
      </c>
      <c r="P25" s="5" t="e">
        <f t="shared" si="115"/>
        <v>#N/A</v>
      </c>
      <c r="Q25" s="5" t="e">
        <f t="shared" si="116"/>
        <v>#N/A</v>
      </c>
      <c r="R25" s="5" t="e">
        <f t="shared" si="117"/>
        <v>#N/A</v>
      </c>
      <c r="S25" s="5" t="e">
        <f t="shared" si="118"/>
        <v>#N/A</v>
      </c>
      <c r="T25" s="5" t="e">
        <f t="shared" si="119"/>
        <v>#N/A</v>
      </c>
      <c r="U25" s="5" t="e">
        <f t="shared" si="120"/>
        <v>#N/A</v>
      </c>
      <c r="V25" s="5" t="e">
        <f t="shared" si="121"/>
        <v>#N/A</v>
      </c>
      <c r="W25" s="5" t="e">
        <f t="shared" si="122"/>
        <v>#N/A</v>
      </c>
      <c r="X25" s="5" t="e">
        <f t="shared" si="123"/>
        <v>#N/A</v>
      </c>
      <c r="Y25" s="5" t="e">
        <f t="shared" si="124"/>
        <v>#N/A</v>
      </c>
      <c r="Z25" s="5" t="e">
        <f t="shared" si="125"/>
        <v>#N/A</v>
      </c>
      <c r="AA25" s="5" t="e">
        <f t="shared" si="126"/>
        <v>#N/A</v>
      </c>
      <c r="AB25" s="5" t="e">
        <f t="shared" si="127"/>
        <v>#N/A</v>
      </c>
      <c r="AC25" s="5" t="e">
        <f t="shared" si="128"/>
        <v>#N/A</v>
      </c>
      <c r="AD25" s="5" t="e">
        <f t="shared" si="129"/>
        <v>#N/A</v>
      </c>
      <c r="AE25" s="5" t="e">
        <f t="shared" si="130"/>
        <v>#N/A</v>
      </c>
      <c r="AF25" s="5" t="e">
        <f t="shared" si="131"/>
        <v>#N/A</v>
      </c>
      <c r="AG25" s="5" t="e">
        <f t="shared" si="132"/>
        <v>#N/A</v>
      </c>
      <c r="AH25" s="5" t="e">
        <f t="shared" si="133"/>
        <v>#N/A</v>
      </c>
      <c r="AI25" s="5" t="e">
        <f t="shared" si="134"/>
        <v>#N/A</v>
      </c>
      <c r="AJ25" s="5" t="e">
        <f t="shared" si="135"/>
        <v>#N/A</v>
      </c>
      <c r="AK25" s="5" t="e">
        <f t="shared" si="136"/>
        <v>#N/A</v>
      </c>
      <c r="AL25" s="5" t="e">
        <f t="shared" si="137"/>
        <v>#N/A</v>
      </c>
      <c r="AM25" s="5" t="e">
        <f t="shared" si="138"/>
        <v>#N/A</v>
      </c>
      <c r="AN25" s="5" t="e">
        <f t="shared" si="139"/>
        <v>#N/A</v>
      </c>
      <c r="AO25" s="5" t="e">
        <f t="shared" si="140"/>
        <v>#N/A</v>
      </c>
      <c r="AP25" s="5" t="e">
        <f t="shared" si="141"/>
        <v>#N/A</v>
      </c>
      <c r="AQ25" s="5" t="e">
        <f t="shared" si="142"/>
        <v>#N/A</v>
      </c>
      <c r="AR25" s="5" t="e">
        <f t="shared" si="143"/>
        <v>#N/A</v>
      </c>
      <c r="AS25" s="5" t="e">
        <f t="shared" si="144"/>
        <v>#N/A</v>
      </c>
      <c r="AT25" s="5" t="e">
        <f t="shared" si="145"/>
        <v>#N/A</v>
      </c>
      <c r="AU25" s="5" t="e">
        <f t="shared" si="146"/>
        <v>#N/A</v>
      </c>
      <c r="AV25" s="5" t="e">
        <f t="shared" si="147"/>
        <v>#N/A</v>
      </c>
      <c r="AW25" s="5" t="e">
        <f t="shared" si="148"/>
        <v>#N/A</v>
      </c>
      <c r="AX25" s="5" t="e">
        <f t="shared" si="149"/>
        <v>#N/A</v>
      </c>
      <c r="AY25" s="5" t="e">
        <f t="shared" si="150"/>
        <v>#N/A</v>
      </c>
      <c r="AZ25" s="5" t="e">
        <f t="shared" si="151"/>
        <v>#N/A</v>
      </c>
      <c r="BA25" s="5" t="e">
        <f t="shared" si="152"/>
        <v>#N/A</v>
      </c>
      <c r="BB25" s="5" t="e">
        <f t="shared" si="153"/>
        <v>#N/A</v>
      </c>
      <c r="BC25" s="5" t="e">
        <f t="shared" si="154"/>
        <v>#N/A</v>
      </c>
      <c r="BD25" s="5" t="e">
        <f t="shared" si="155"/>
        <v>#N/A</v>
      </c>
      <c r="BE25" s="5" t="e">
        <f t="shared" si="156"/>
        <v>#N/A</v>
      </c>
      <c r="BF25" s="5" t="e">
        <f t="shared" si="157"/>
        <v>#N/A</v>
      </c>
      <c r="BG25" s="5" t="e">
        <f t="shared" si="158"/>
        <v>#N/A</v>
      </c>
      <c r="BH25" s="5" t="e">
        <f t="shared" si="159"/>
        <v>#N/A</v>
      </c>
      <c r="BI25" s="5" t="e">
        <f t="shared" si="160"/>
        <v>#N/A</v>
      </c>
      <c r="BJ25" s="8" t="e">
        <f t="shared" si="161"/>
        <v>#N/A</v>
      </c>
      <c r="BK25" s="8" t="e">
        <f t="shared" si="162"/>
        <v>#N/A</v>
      </c>
      <c r="BL25" s="8" t="e">
        <f t="shared" si="163"/>
        <v>#N/A</v>
      </c>
      <c r="BM25" s="8" t="e">
        <f t="shared" si="164"/>
        <v>#N/A</v>
      </c>
      <c r="BN25" s="8" t="e">
        <f t="shared" si="165"/>
        <v>#N/A</v>
      </c>
    </row>
    <row r="26" spans="1:66" x14ac:dyDescent="0.25">
      <c r="A26" t="s">
        <v>22</v>
      </c>
      <c r="B26" t="s">
        <v>278</v>
      </c>
      <c r="C26" t="s">
        <v>740</v>
      </c>
      <c r="D26" t="s">
        <v>748</v>
      </c>
      <c r="E26" s="1">
        <f>VLOOKUP(A26,home!$A$2:$E$670,3,FALSE)</f>
        <v>1.51864406779661</v>
      </c>
      <c r="F26">
        <f>VLOOKUP(B26,home!$B$2:$E$670,3,FALSE)</f>
        <v>1.1299999999999999</v>
      </c>
      <c r="G26" t="e">
        <f>VLOOKUP(C26,away!$B$2:$E$670,4,FALSE)</f>
        <v>#N/A</v>
      </c>
      <c r="H26">
        <f>VLOOKUP(A26,away!$A$2:$E$670,3,FALSE)</f>
        <v>1.3491525423728801</v>
      </c>
      <c r="I26" t="e">
        <f>VLOOKUP(C26,away!$B$2:$E$670,3,FALSE)</f>
        <v>#N/A</v>
      </c>
      <c r="J26">
        <f>VLOOKUP(B26,home!$B$2:$E$670,4,FALSE)</f>
        <v>0.95</v>
      </c>
      <c r="K26" s="3" t="e">
        <f t="shared" si="111"/>
        <v>#N/A</v>
      </c>
      <c r="L26" s="3" t="e">
        <f t="shared" si="112"/>
        <v>#N/A</v>
      </c>
      <c r="M26" s="5" t="e">
        <f t="shared" si="2"/>
        <v>#N/A</v>
      </c>
      <c r="N26" s="5" t="e">
        <f t="shared" si="113"/>
        <v>#N/A</v>
      </c>
      <c r="O26" s="5" t="e">
        <f t="shared" si="114"/>
        <v>#N/A</v>
      </c>
      <c r="P26" s="5" t="e">
        <f t="shared" si="115"/>
        <v>#N/A</v>
      </c>
      <c r="Q26" s="5" t="e">
        <f t="shared" si="116"/>
        <v>#N/A</v>
      </c>
      <c r="R26" s="5" t="e">
        <f t="shared" si="117"/>
        <v>#N/A</v>
      </c>
      <c r="S26" s="5" t="e">
        <f t="shared" si="118"/>
        <v>#N/A</v>
      </c>
      <c r="T26" s="5" t="e">
        <f t="shared" si="119"/>
        <v>#N/A</v>
      </c>
      <c r="U26" s="5" t="e">
        <f t="shared" si="120"/>
        <v>#N/A</v>
      </c>
      <c r="V26" s="5" t="e">
        <f t="shared" si="121"/>
        <v>#N/A</v>
      </c>
      <c r="W26" s="5" t="e">
        <f t="shared" si="122"/>
        <v>#N/A</v>
      </c>
      <c r="X26" s="5" t="e">
        <f t="shared" si="123"/>
        <v>#N/A</v>
      </c>
      <c r="Y26" s="5" t="e">
        <f t="shared" si="124"/>
        <v>#N/A</v>
      </c>
      <c r="Z26" s="5" t="e">
        <f t="shared" si="125"/>
        <v>#N/A</v>
      </c>
      <c r="AA26" s="5" t="e">
        <f t="shared" si="126"/>
        <v>#N/A</v>
      </c>
      <c r="AB26" s="5" t="e">
        <f t="shared" si="127"/>
        <v>#N/A</v>
      </c>
      <c r="AC26" s="5" t="e">
        <f t="shared" si="128"/>
        <v>#N/A</v>
      </c>
      <c r="AD26" s="5" t="e">
        <f t="shared" si="129"/>
        <v>#N/A</v>
      </c>
      <c r="AE26" s="5" t="e">
        <f t="shared" si="130"/>
        <v>#N/A</v>
      </c>
      <c r="AF26" s="5" t="e">
        <f t="shared" si="131"/>
        <v>#N/A</v>
      </c>
      <c r="AG26" s="5" t="e">
        <f t="shared" si="132"/>
        <v>#N/A</v>
      </c>
      <c r="AH26" s="5" t="e">
        <f t="shared" si="133"/>
        <v>#N/A</v>
      </c>
      <c r="AI26" s="5" t="e">
        <f t="shared" si="134"/>
        <v>#N/A</v>
      </c>
      <c r="AJ26" s="5" t="e">
        <f t="shared" si="135"/>
        <v>#N/A</v>
      </c>
      <c r="AK26" s="5" t="e">
        <f t="shared" si="136"/>
        <v>#N/A</v>
      </c>
      <c r="AL26" s="5" t="e">
        <f t="shared" si="137"/>
        <v>#N/A</v>
      </c>
      <c r="AM26" s="5" t="e">
        <f t="shared" si="138"/>
        <v>#N/A</v>
      </c>
      <c r="AN26" s="5" t="e">
        <f t="shared" si="139"/>
        <v>#N/A</v>
      </c>
      <c r="AO26" s="5" t="e">
        <f t="shared" si="140"/>
        <v>#N/A</v>
      </c>
      <c r="AP26" s="5" t="e">
        <f t="shared" si="141"/>
        <v>#N/A</v>
      </c>
      <c r="AQ26" s="5" t="e">
        <f t="shared" si="142"/>
        <v>#N/A</v>
      </c>
      <c r="AR26" s="5" t="e">
        <f t="shared" si="143"/>
        <v>#N/A</v>
      </c>
      <c r="AS26" s="5" t="e">
        <f t="shared" si="144"/>
        <v>#N/A</v>
      </c>
      <c r="AT26" s="5" t="e">
        <f t="shared" si="145"/>
        <v>#N/A</v>
      </c>
      <c r="AU26" s="5" t="e">
        <f t="shared" si="146"/>
        <v>#N/A</v>
      </c>
      <c r="AV26" s="5" t="e">
        <f t="shared" si="147"/>
        <v>#N/A</v>
      </c>
      <c r="AW26" s="5" t="e">
        <f t="shared" si="148"/>
        <v>#N/A</v>
      </c>
      <c r="AX26" s="5" t="e">
        <f t="shared" si="149"/>
        <v>#N/A</v>
      </c>
      <c r="AY26" s="5" t="e">
        <f t="shared" si="150"/>
        <v>#N/A</v>
      </c>
      <c r="AZ26" s="5" t="e">
        <f t="shared" si="151"/>
        <v>#N/A</v>
      </c>
      <c r="BA26" s="5" t="e">
        <f t="shared" si="152"/>
        <v>#N/A</v>
      </c>
      <c r="BB26" s="5" t="e">
        <f t="shared" si="153"/>
        <v>#N/A</v>
      </c>
      <c r="BC26" s="5" t="e">
        <f t="shared" si="154"/>
        <v>#N/A</v>
      </c>
      <c r="BD26" s="5" t="e">
        <f t="shared" si="155"/>
        <v>#N/A</v>
      </c>
      <c r="BE26" s="5" t="e">
        <f t="shared" si="156"/>
        <v>#N/A</v>
      </c>
      <c r="BF26" s="5" t="e">
        <f t="shared" si="157"/>
        <v>#N/A</v>
      </c>
      <c r="BG26" s="5" t="e">
        <f t="shared" si="158"/>
        <v>#N/A</v>
      </c>
      <c r="BH26" s="5" t="e">
        <f t="shared" si="159"/>
        <v>#N/A</v>
      </c>
      <c r="BI26" s="5" t="e">
        <f t="shared" si="160"/>
        <v>#N/A</v>
      </c>
      <c r="BJ26" s="8" t="e">
        <f t="shared" si="161"/>
        <v>#N/A</v>
      </c>
      <c r="BK26" s="8" t="e">
        <f t="shared" si="162"/>
        <v>#N/A</v>
      </c>
      <c r="BL26" s="8" t="e">
        <f t="shared" si="163"/>
        <v>#N/A</v>
      </c>
      <c r="BM26" s="8" t="e">
        <f t="shared" si="164"/>
        <v>#N/A</v>
      </c>
      <c r="BN26" s="8" t="e">
        <f t="shared" si="165"/>
        <v>#N/A</v>
      </c>
    </row>
    <row r="27" spans="1:66" x14ac:dyDescent="0.25">
      <c r="A27" t="s">
        <v>669</v>
      </c>
      <c r="B27" t="s">
        <v>685</v>
      </c>
      <c r="C27" t="s">
        <v>696</v>
      </c>
      <c r="D27" t="s">
        <v>748</v>
      </c>
      <c r="E27" s="1">
        <f>VLOOKUP(A27,home!$A$2:$E$670,3,FALSE)</f>
        <v>1.5417000000000001</v>
      </c>
      <c r="F27">
        <f>VLOOKUP(B27,home!$B$2:$E$670,3,FALSE)</f>
        <v>2.0179999999999998</v>
      </c>
      <c r="G27">
        <f>VLOOKUP(C27,away!$B$2:$E$670,4,FALSE)</f>
        <v>0.61709999999999998</v>
      </c>
      <c r="H27">
        <f>VLOOKUP(A27,away!$A$2:$E$670,3,FALSE)</f>
        <v>1.125</v>
      </c>
      <c r="I27">
        <f>VLOOKUP(C27,away!$B$2:$E$670,3,FALSE)</f>
        <v>1.5726</v>
      </c>
      <c r="J27">
        <f>VLOOKUP(B27,home!$B$2:$E$670,4,FALSE)</f>
        <v>1.0864</v>
      </c>
      <c r="K27" s="3">
        <f t="shared" si="111"/>
        <v>1.9198910352599998</v>
      </c>
      <c r="L27" s="3">
        <f t="shared" si="112"/>
        <v>1.9220317199999999</v>
      </c>
      <c r="M27" s="5">
        <f t="shared" si="2"/>
        <v>2.1452314115386218E-2</v>
      </c>
      <c r="N27" s="5">
        <f t="shared" si="113"/>
        <v>4.1186105555711554E-2</v>
      </c>
      <c r="O27" s="5">
        <f t="shared" si="114"/>
        <v>4.1232028197176043E-2</v>
      </c>
      <c r="P27" s="5">
        <f t="shared" si="115"/>
        <v>7.9161001301345832E-2</v>
      </c>
      <c r="Q27" s="5">
        <f t="shared" si="116"/>
        <v>3.953641741684135E-2</v>
      </c>
      <c r="R27" s="5">
        <f t="shared" si="117"/>
        <v>3.9624633037453387E-2</v>
      </c>
      <c r="S27" s="5">
        <f t="shared" si="118"/>
        <v>7.3027833889225846E-2</v>
      </c>
      <c r="T27" s="5">
        <f t="shared" si="119"/>
        <v>7.5990248370329541E-2</v>
      </c>
      <c r="U27" s="5">
        <f t="shared" si="120"/>
        <v>7.6074977744073985E-2</v>
      </c>
      <c r="V27" s="5">
        <f t="shared" si="121"/>
        <v>2.994215409036094E-2</v>
      </c>
      <c r="W27" s="5">
        <f t="shared" si="122"/>
        <v>2.5301871121630338E-2</v>
      </c>
      <c r="X27" s="5">
        <f t="shared" si="123"/>
        <v>4.8630998871125486E-2</v>
      </c>
      <c r="Y27" s="5">
        <f t="shared" si="124"/>
        <v>4.6735161202793689E-2</v>
      </c>
      <c r="Z27" s="5">
        <f t="shared" si="125"/>
        <v>2.5386600530448455E-2</v>
      </c>
      <c r="AA27" s="5">
        <f t="shared" si="126"/>
        <v>4.8739506774134744E-2</v>
      </c>
      <c r="AB27" s="5">
        <f t="shared" si="127"/>
        <v>4.678727105932768E-2</v>
      </c>
      <c r="AC27" s="5">
        <f t="shared" si="128"/>
        <v>6.905580460233862E-3</v>
      </c>
      <c r="AD27" s="5">
        <f t="shared" si="129"/>
        <v>1.2144208885430493E-2</v>
      </c>
      <c r="AE27" s="5">
        <f t="shared" si="130"/>
        <v>2.3341554692103254E-2</v>
      </c>
      <c r="AF27" s="5">
        <f t="shared" si="131"/>
        <v>2.2431604256168643E-2</v>
      </c>
      <c r="AG27" s="5">
        <f t="shared" si="132"/>
        <v>1.4371418303614379E-2</v>
      </c>
      <c r="AH27" s="5">
        <f t="shared" si="133"/>
        <v>1.2198462870622697E-2</v>
      </c>
      <c r="AI27" s="5">
        <f t="shared" si="134"/>
        <v>2.341971950926048E-2</v>
      </c>
      <c r="AJ27" s="5">
        <f t="shared" si="135"/>
        <v>2.2481654767066466E-2</v>
      </c>
      <c r="AK27" s="5">
        <f t="shared" si="136"/>
        <v>1.438744248170038E-2</v>
      </c>
      <c r="AL27" s="5">
        <f t="shared" si="137"/>
        <v>1.0192889417129033E-3</v>
      </c>
      <c r="AM27" s="5">
        <f t="shared" si="138"/>
        <v>4.6631115538925622E-3</v>
      </c>
      <c r="AN27" s="5">
        <f t="shared" si="139"/>
        <v>8.9626483204799934E-3</v>
      </c>
      <c r="AO27" s="5">
        <f t="shared" si="140"/>
        <v>8.6132471835836371E-3</v>
      </c>
      <c r="AP27" s="5">
        <f t="shared" si="141"/>
        <v>5.5183114330161374E-3</v>
      </c>
      <c r="AQ27" s="5">
        <f t="shared" si="142"/>
        <v>2.65159240377392E-3</v>
      </c>
      <c r="AR27" s="5">
        <f t="shared" si="143"/>
        <v>4.6891665145158117E-3</v>
      </c>
      <c r="AS27" s="5">
        <f t="shared" si="144"/>
        <v>9.0026887540602864E-3</v>
      </c>
      <c r="AT27" s="5">
        <f t="shared" si="145"/>
        <v>8.6420907160781844E-3</v>
      </c>
      <c r="AU27" s="5">
        <f t="shared" si="146"/>
        <v>5.5306241639007242E-3</v>
      </c>
      <c r="AV27" s="5">
        <f t="shared" si="147"/>
        <v>2.6545489379163336E-3</v>
      </c>
      <c r="AW27" s="5">
        <f t="shared" si="148"/>
        <v>1.0447970633246263E-4</v>
      </c>
      <c r="AX27" s="5">
        <f t="shared" si="149"/>
        <v>1.4921110114559442E-3</v>
      </c>
      <c r="AY27" s="5">
        <f t="shared" si="150"/>
        <v>2.8678846937796082E-3</v>
      </c>
      <c r="AZ27" s="5">
        <f t="shared" si="151"/>
        <v>2.7560826753734468E-3</v>
      </c>
      <c r="BA27" s="5">
        <f t="shared" si="152"/>
        <v>1.7657594416700759E-3</v>
      </c>
      <c r="BB27" s="5">
        <f t="shared" si="153"/>
        <v>8.4846141419484455E-4</v>
      </c>
      <c r="BC27" s="5">
        <f t="shared" si="154"/>
        <v>3.261539502557096E-4</v>
      </c>
      <c r="BD27" s="5">
        <f t="shared" si="155"/>
        <v>1.5021211302102045E-3</v>
      </c>
      <c r="BE27" s="5">
        <f t="shared" si="156"/>
        <v>2.8839088917651909E-3</v>
      </c>
      <c r="BF27" s="5">
        <f t="shared" si="157"/>
        <v>2.7683954139032961E-3</v>
      </c>
      <c r="BG27" s="5">
        <f t="shared" si="158"/>
        <v>1.7716725124026112E-3</v>
      </c>
      <c r="BH27" s="5">
        <f t="shared" si="159"/>
        <v>8.5035454349458375E-4</v>
      </c>
      <c r="BI27" s="5">
        <f t="shared" si="160"/>
        <v>3.2651761296957177E-4</v>
      </c>
      <c r="BJ27" s="8">
        <f t="shared" si="161"/>
        <v>0.39013495275722465</v>
      </c>
      <c r="BK27" s="8">
        <f t="shared" si="162"/>
        <v>0.21437605749204522</v>
      </c>
      <c r="BL27" s="8">
        <f t="shared" si="163"/>
        <v>0.36556778563203268</v>
      </c>
      <c r="BM27" s="8">
        <f t="shared" si="164"/>
        <v>0.73050949180038893</v>
      </c>
      <c r="BN27" s="8">
        <f t="shared" si="165"/>
        <v>0.26219249962391439</v>
      </c>
    </row>
    <row r="28" spans="1:66" x14ac:dyDescent="0.25">
      <c r="A28" t="s">
        <v>13</v>
      </c>
      <c r="B28" t="s">
        <v>234</v>
      </c>
      <c r="C28" t="s">
        <v>673</v>
      </c>
      <c r="D28" t="s">
        <v>748</v>
      </c>
      <c r="E28" s="1">
        <f>VLOOKUP(A28,home!$A$2:$E$670,3,FALSE)</f>
        <v>1.7759336099585099</v>
      </c>
      <c r="F28">
        <f>VLOOKUP(B28,home!$B$2:$E$670,3,FALSE)</f>
        <v>1.69</v>
      </c>
      <c r="G28">
        <f>VLOOKUP(C28,away!$B$2:$E$670,4,FALSE)</f>
        <v>0.97299999999999998</v>
      </c>
      <c r="H28">
        <f>VLOOKUP(A28,away!$A$2:$E$670,3,FALSE)</f>
        <v>1.31120331950207</v>
      </c>
      <c r="I28">
        <f>VLOOKUP(C28,away!$B$2:$E$670,3,FALSE)</f>
        <v>1.5556000000000001</v>
      </c>
      <c r="J28">
        <f>VLOOKUP(B28,home!$B$2:$E$670,4,FALSE)</f>
        <v>0.65</v>
      </c>
      <c r="K28" s="3">
        <f t="shared" si="111"/>
        <v>2.9202919502074751</v>
      </c>
      <c r="L28" s="3">
        <f t="shared" si="112"/>
        <v>1.3258101244813232</v>
      </c>
      <c r="M28" s="5">
        <f t="shared" si="2"/>
        <v>1.4319943332447342E-2</v>
      </c>
      <c r="N28" s="5">
        <f t="shared" si="113"/>
        <v>4.1818415241173176E-2</v>
      </c>
      <c r="O28" s="5">
        <f t="shared" si="114"/>
        <v>1.89855258521575E-2</v>
      </c>
      <c r="P28" s="5">
        <f t="shared" si="115"/>
        <v>5.5443278316511461E-2</v>
      </c>
      <c r="Q28" s="5">
        <f t="shared" si="116"/>
        <v>6.1060990699615826E-2</v>
      </c>
      <c r="R28" s="5">
        <f t="shared" si="117"/>
        <v>1.2585601196696159E-2</v>
      </c>
      <c r="S28" s="5">
        <f t="shared" si="118"/>
        <v>5.3665664715252734E-2</v>
      </c>
      <c r="T28" s="5">
        <f t="shared" si="119"/>
        <v>8.0955279680410552E-2</v>
      </c>
      <c r="U28" s="5">
        <f t="shared" si="120"/>
        <v>3.6753629863233356E-2</v>
      </c>
      <c r="V28" s="5">
        <f t="shared" si="121"/>
        <v>2.3086686524228475E-2</v>
      </c>
      <c r="W28" s="5">
        <f t="shared" si="122"/>
        <v>5.9438639870593855E-2</v>
      </c>
      <c r="X28" s="5">
        <f t="shared" si="123"/>
        <v>7.8804350525832567E-2</v>
      </c>
      <c r="Y28" s="5">
        <f t="shared" si="124"/>
        <v>5.2239802890161953E-2</v>
      </c>
      <c r="Z28" s="5">
        <f t="shared" si="125"/>
        <v>5.5620391630880096E-3</v>
      </c>
      <c r="AA28" s="5">
        <f t="shared" si="126"/>
        <v>1.6242778194704634E-2</v>
      </c>
      <c r="AB28" s="5">
        <f t="shared" si="127"/>
        <v>2.371682720550073E-2</v>
      </c>
      <c r="AC28" s="5">
        <f t="shared" si="128"/>
        <v>5.5866212100701817E-3</v>
      </c>
      <c r="AD28" s="5">
        <f t="shared" si="129"/>
        <v>4.3394545386344088E-2</v>
      </c>
      <c r="AE28" s="5">
        <f t="shared" si="130"/>
        <v>5.7532927620479277E-2</v>
      </c>
      <c r="AF28" s="5">
        <f t="shared" si="131"/>
        <v>3.81388689651413E-2</v>
      </c>
      <c r="AG28" s="5">
        <f t="shared" si="132"/>
        <v>1.6854966203416956E-2</v>
      </c>
      <c r="AH28" s="5">
        <f t="shared" si="133"/>
        <v>1.8435519587959269E-3</v>
      </c>
      <c r="AI28" s="5">
        <f t="shared" si="134"/>
        <v>5.3837099450609674E-3</v>
      </c>
      <c r="AJ28" s="5">
        <f t="shared" si="135"/>
        <v>7.8610024074067392E-3</v>
      </c>
      <c r="AK28" s="5">
        <f t="shared" si="136"/>
        <v>7.652140683637159E-3</v>
      </c>
      <c r="AL28" s="5">
        <f t="shared" si="137"/>
        <v>8.6520061541587429E-4</v>
      </c>
      <c r="AM28" s="5">
        <f t="shared" si="138"/>
        <v>2.5344948314930709E-2</v>
      </c>
      <c r="AN28" s="5">
        <f t="shared" si="139"/>
        <v>3.3602589080390981E-2</v>
      </c>
      <c r="AO28" s="5">
        <f t="shared" si="140"/>
        <v>2.227532640578396E-2</v>
      </c>
      <c r="AP28" s="5">
        <f t="shared" si="141"/>
        <v>9.8442844249715146E-3</v>
      </c>
      <c r="AQ28" s="5">
        <f t="shared" si="142"/>
        <v>3.2629129897252585E-3</v>
      </c>
      <c r="AR28" s="5">
        <f t="shared" si="143"/>
        <v>4.8883997039580302E-4</v>
      </c>
      <c r="AS28" s="5">
        <f t="shared" si="144"/>
        <v>1.4275554304865239E-3</v>
      </c>
      <c r="AT28" s="5">
        <f t="shared" si="145"/>
        <v>2.084439316062382E-3</v>
      </c>
      <c r="AU28" s="5">
        <f t="shared" si="146"/>
        <v>2.029057118464316E-3</v>
      </c>
      <c r="AV28" s="5">
        <f t="shared" si="147"/>
        <v>1.4813597923906297E-3</v>
      </c>
      <c r="AW28" s="5">
        <f t="shared" si="148"/>
        <v>9.305118782493471E-5</v>
      </c>
      <c r="AX28" s="5">
        <f t="shared" si="149"/>
        <v>1.2335774757086108E-2</v>
      </c>
      <c r="AY28" s="5">
        <f t="shared" si="150"/>
        <v>1.6354895066265893E-2</v>
      </c>
      <c r="AZ28" s="5">
        <f t="shared" si="151"/>
        <v>1.0841742731842482E-2</v>
      </c>
      <c r="BA28" s="5">
        <f t="shared" si="152"/>
        <v>4.7913640936328552E-3</v>
      </c>
      <c r="BB28" s="5">
        <f t="shared" si="153"/>
        <v>1.5881097563536792E-3</v>
      </c>
      <c r="BC28" s="5">
        <f t="shared" si="154"/>
        <v>4.211063987522551E-4</v>
      </c>
      <c r="BD28" s="5">
        <f t="shared" si="155"/>
        <v>1.0801816366698418E-4</v>
      </c>
      <c r="BE28" s="5">
        <f t="shared" si="156"/>
        <v>3.1544457383288747E-4</v>
      </c>
      <c r="BF28" s="5">
        <f t="shared" si="157"/>
        <v>4.6059512485040449E-4</v>
      </c>
      <c r="BG28" s="5">
        <f t="shared" si="158"/>
        <v>4.4835741180181436E-4</v>
      </c>
      <c r="BH28" s="5">
        <f t="shared" si="159"/>
        <v>3.2733363512517421E-4</v>
      </c>
      <c r="BI28" s="5">
        <f t="shared" si="160"/>
        <v>1.9118195593763936E-4</v>
      </c>
      <c r="BJ28" s="8">
        <f t="shared" si="161"/>
        <v>0.67090184110290541</v>
      </c>
      <c r="BK28" s="8">
        <f t="shared" si="162"/>
        <v>0.16932228978019195</v>
      </c>
      <c r="BL28" s="8">
        <f t="shared" si="163"/>
        <v>0.14038694980020783</v>
      </c>
      <c r="BM28" s="8">
        <f t="shared" si="164"/>
        <v>0.76569752132935076</v>
      </c>
      <c r="BN28" s="8">
        <f t="shared" si="165"/>
        <v>0.20421375463860147</v>
      </c>
    </row>
    <row r="29" spans="1:66" s="10" customFormat="1" x14ac:dyDescent="0.25">
      <c r="A29" s="10" t="s">
        <v>28</v>
      </c>
      <c r="B29" s="10" t="s">
        <v>31</v>
      </c>
      <c r="C29" s="10" t="s">
        <v>331</v>
      </c>
      <c r="D29" s="10" t="s">
        <v>748</v>
      </c>
      <c r="E29" s="23">
        <f>VLOOKUP(A29,home!$A$2:$E$670,3,FALSE)</f>
        <v>1.37037037037037</v>
      </c>
      <c r="F29" s="10">
        <f>VLOOKUP(B29,home!$B$2:$E$670,3,FALSE)</f>
        <v>1.72</v>
      </c>
      <c r="G29" s="10">
        <f>VLOOKUP(C29,away!$B$2:$E$670,4,FALSE)</f>
        <v>0.74</v>
      </c>
      <c r="H29" s="10">
        <f>VLOOKUP(A29,away!$A$2:$E$670,3,FALSE)</f>
        <v>1.2674897119341599</v>
      </c>
      <c r="I29" s="10">
        <f>VLOOKUP(C29,away!$B$2:$E$670,3,FALSE)</f>
        <v>1.1599999999999999</v>
      </c>
      <c r="J29" s="10">
        <f>VLOOKUP(B29,home!$B$2:$E$670,4,FALSE)</f>
        <v>0.79</v>
      </c>
      <c r="K29" s="12">
        <f t="shared" si="111"/>
        <v>1.744207407407407</v>
      </c>
      <c r="L29" s="12">
        <f t="shared" si="112"/>
        <v>1.1615275720164642</v>
      </c>
      <c r="M29" s="13">
        <f t="shared" si="2"/>
        <v>5.4708566150798908E-2</v>
      </c>
      <c r="N29" s="13">
        <f t="shared" si="113"/>
        <v>9.5423086328861581E-2</v>
      </c>
      <c r="O29" s="13">
        <f t="shared" si="114"/>
        <v>6.3545508009639567E-2</v>
      </c>
      <c r="P29" s="13">
        <f t="shared" si="115"/>
        <v>0.11083654577788005</v>
      </c>
      <c r="Q29" s="13">
        <f t="shared" si="116"/>
        <v>8.3218827006238436E-2</v>
      </c>
      <c r="R29" s="13">
        <f t="shared" si="117"/>
        <v>3.6904929815494709E-2</v>
      </c>
      <c r="S29" s="13">
        <f t="shared" si="118"/>
        <v>5.6137186295974181E-2</v>
      </c>
      <c r="T29" s="13">
        <f t="shared" si="119"/>
        <v>9.6660962078614271E-2</v>
      </c>
      <c r="U29" s="13">
        <f t="shared" si="120"/>
        <v>6.4369851954036342E-2</v>
      </c>
      <c r="V29" s="13">
        <f t="shared" si="121"/>
        <v>1.2636761290086819E-2</v>
      </c>
      <c r="W29" s="13">
        <f t="shared" si="122"/>
        <v>4.8383631500012229E-2</v>
      </c>
      <c r="X29" s="13">
        <f t="shared" si="123"/>
        <v>5.6198922021548511E-2</v>
      </c>
      <c r="Y29" s="13">
        <f t="shared" si="124"/>
        <v>3.2638298722815921E-2</v>
      </c>
      <c r="Z29" s="13">
        <f t="shared" si="125"/>
        <v>1.4288697841343201E-2</v>
      </c>
      <c r="AA29" s="13">
        <f t="shared" si="126"/>
        <v>2.492245261707704E-2</v>
      </c>
      <c r="AB29" s="13">
        <f t="shared" si="127"/>
        <v>2.1734963232732947E-2</v>
      </c>
      <c r="AC29" s="13">
        <f t="shared" si="128"/>
        <v>1.6000864555563721E-3</v>
      </c>
      <c r="AD29" s="13">
        <f t="shared" si="129"/>
        <v>2.1097772114897915E-2</v>
      </c>
      <c r="AE29" s="13">
        <f t="shared" si="130"/>
        <v>2.4505644019574037E-2</v>
      </c>
      <c r="AF29" s="13">
        <f t="shared" si="131"/>
        <v>1.4231990599377808E-2</v>
      </c>
      <c r="AG29" s="13">
        <f t="shared" si="132"/>
        <v>5.5102831619521517E-3</v>
      </c>
      <c r="AH29" s="13">
        <f t="shared" si="133"/>
        <v>4.1491791277330657E-3</v>
      </c>
      <c r="AI29" s="13">
        <f t="shared" si="134"/>
        <v>7.2370289692522171E-3</v>
      </c>
      <c r="AJ29" s="13">
        <f t="shared" si="135"/>
        <v>6.3114397678958548E-3</v>
      </c>
      <c r="AK29" s="13">
        <f t="shared" si="136"/>
        <v>3.6694866648565466E-3</v>
      </c>
      <c r="AL29" s="13">
        <f t="shared" si="137"/>
        <v>1.2966748584928859E-4</v>
      </c>
      <c r="AM29" s="13">
        <f t="shared" si="138"/>
        <v>7.359778080519682E-3</v>
      </c>
      <c r="AN29" s="13">
        <f t="shared" si="139"/>
        <v>8.5485851644460185E-3</v>
      </c>
      <c r="AO29" s="13">
        <f t="shared" si="140"/>
        <v>4.9647086851174749E-3</v>
      </c>
      <c r="AP29" s="13">
        <f t="shared" si="141"/>
        <v>1.9222153415978519E-3</v>
      </c>
      <c r="AQ29" s="13">
        <f t="shared" si="142"/>
        <v>5.5817652965473778E-4</v>
      </c>
      <c r="AR29" s="13">
        <f t="shared" si="143"/>
        <v>9.6387719161943487E-4</v>
      </c>
      <c r="AS29" s="13">
        <f t="shared" si="144"/>
        <v>1.6812017374536669E-3</v>
      </c>
      <c r="AT29" s="13">
        <f t="shared" si="145"/>
        <v>1.4661822619064444E-3</v>
      </c>
      <c r="AU29" s="13">
        <f t="shared" si="146"/>
        <v>8.5244198727552263E-4</v>
      </c>
      <c r="AV29" s="13">
        <f t="shared" si="147"/>
        <v>3.7170890714776424E-4</v>
      </c>
      <c r="AW29" s="13">
        <f t="shared" si="148"/>
        <v>7.2971998325852926E-6</v>
      </c>
      <c r="AX29" s="13">
        <f t="shared" si="149"/>
        <v>2.1394965741528479E-3</v>
      </c>
      <c r="AY29" s="13">
        <f t="shared" si="150"/>
        <v>2.4850842611133001E-3</v>
      </c>
      <c r="AZ29" s="13">
        <f t="shared" si="151"/>
        <v>1.4432469440336302E-3</v>
      </c>
      <c r="BA29" s="13">
        <f t="shared" si="152"/>
        <v>5.5879037290785497E-4</v>
      </c>
      <c r="BB29" s="13">
        <f t="shared" si="153"/>
        <v>1.6226260627745886E-4</v>
      </c>
      <c r="BC29" s="13">
        <f t="shared" si="154"/>
        <v>3.769449821970402E-5</v>
      </c>
      <c r="BD29" s="13">
        <f t="shared" si="155"/>
        <v>1.8659498901729511E-4</v>
      </c>
      <c r="BE29" s="13">
        <f t="shared" si="156"/>
        <v>3.2546036202906993E-4</v>
      </c>
      <c r="BF29" s="13">
        <f t="shared" si="157"/>
        <v>2.838351871343001E-4</v>
      </c>
      <c r="BG29" s="13">
        <f t="shared" si="158"/>
        <v>1.6502247862750465E-4</v>
      </c>
      <c r="BH29" s="13">
        <f t="shared" si="159"/>
        <v>7.1958357402706014E-5</v>
      </c>
      <c r="BI29" s="13">
        <f t="shared" si="160"/>
        <v>2.510206000133391E-5</v>
      </c>
      <c r="BJ29" s="14">
        <f t="shared" si="161"/>
        <v>0.50804945661193346</v>
      </c>
      <c r="BK29" s="14">
        <f t="shared" si="162"/>
        <v>0.23853389771725889</v>
      </c>
      <c r="BL29" s="14">
        <f t="shared" si="163"/>
        <v>0.23923822567833339</v>
      </c>
      <c r="BM29" s="14">
        <f t="shared" si="164"/>
        <v>0.5529950276986747</v>
      </c>
      <c r="BN29" s="14">
        <f t="shared" si="165"/>
        <v>0.44463746308891328</v>
      </c>
    </row>
    <row r="30" spans="1:66" x14ac:dyDescent="0.25">
      <c r="A30" s="10" t="s">
        <v>61</v>
      </c>
      <c r="B30" t="s">
        <v>247</v>
      </c>
      <c r="C30" t="s">
        <v>400</v>
      </c>
      <c r="D30" t="s">
        <v>748</v>
      </c>
      <c r="E30" s="1">
        <f>VLOOKUP(A30,home!$A$2:$E$670,3,FALSE)</f>
        <v>1.4861111111111101</v>
      </c>
      <c r="F30">
        <f>VLOOKUP(B30,home!$B$2:$E$670,3,FALSE)</f>
        <v>1.08</v>
      </c>
      <c r="G30">
        <f>VLOOKUP(C30,away!$B$2:$E$670,4,FALSE)</f>
        <v>0.64</v>
      </c>
      <c r="H30">
        <f>VLOOKUP(A30,away!$A$2:$E$670,3,FALSE)</f>
        <v>1.2916666666666701</v>
      </c>
      <c r="I30">
        <f>VLOOKUP(C30,away!$B$2:$E$670,3,FALSE)</f>
        <v>0.64</v>
      </c>
      <c r="J30">
        <f>VLOOKUP(B30,home!$B$2:$E$670,4,FALSE)</f>
        <v>0.93</v>
      </c>
      <c r="K30" s="3">
        <f t="shared" si="111"/>
        <v>1.0271999999999992</v>
      </c>
      <c r="L30" s="3">
        <f t="shared" si="112"/>
        <v>0.76880000000000215</v>
      </c>
      <c r="M30" s="5">
        <f t="shared" si="2"/>
        <v>0.16596140793053116</v>
      </c>
      <c r="N30" s="5">
        <f t="shared" si="113"/>
        <v>0.17047555822624147</v>
      </c>
      <c r="O30" s="5">
        <f t="shared" si="114"/>
        <v>0.12759113041699272</v>
      </c>
      <c r="P30" s="5">
        <f t="shared" si="115"/>
        <v>0.13106160916433482</v>
      </c>
      <c r="Q30" s="5">
        <f t="shared" si="116"/>
        <v>8.7556246704997551E-2</v>
      </c>
      <c r="R30" s="5">
        <f t="shared" si="117"/>
        <v>4.9046030532292124E-2</v>
      </c>
      <c r="S30" s="5">
        <f t="shared" si="118"/>
        <v>2.5875210404238878E-2</v>
      </c>
      <c r="T30" s="5">
        <f t="shared" si="119"/>
        <v>6.7313242466802314E-2</v>
      </c>
      <c r="U30" s="5">
        <f t="shared" si="120"/>
        <v>5.0380082562770434E-2</v>
      </c>
      <c r="V30" s="5">
        <f t="shared" si="121"/>
        <v>2.270438622068631E-3</v>
      </c>
      <c r="W30" s="5">
        <f t="shared" si="122"/>
        <v>2.9979258871791144E-2</v>
      </c>
      <c r="X30" s="5">
        <f t="shared" si="123"/>
        <v>2.3048054220633097E-2</v>
      </c>
      <c r="Y30" s="5">
        <f t="shared" si="124"/>
        <v>8.8596720424113859E-3</v>
      </c>
      <c r="Z30" s="5">
        <f t="shared" si="125"/>
        <v>1.2568862757742098E-2</v>
      </c>
      <c r="AA30" s="5">
        <f t="shared" si="126"/>
        <v>1.2910735824752674E-2</v>
      </c>
      <c r="AB30" s="5">
        <f t="shared" si="127"/>
        <v>6.6309539195929688E-3</v>
      </c>
      <c r="AC30" s="5">
        <f t="shared" si="128"/>
        <v>1.1206194825189672E-4</v>
      </c>
      <c r="AD30" s="5">
        <f t="shared" si="129"/>
        <v>7.6986736782759576E-3</v>
      </c>
      <c r="AE30" s="5">
        <f t="shared" si="130"/>
        <v>5.9187403238585732E-3</v>
      </c>
      <c r="AF30" s="5">
        <f t="shared" si="131"/>
        <v>2.2751637804912413E-3</v>
      </c>
      <c r="AG30" s="5">
        <f t="shared" si="132"/>
        <v>5.8304863814722383E-4</v>
      </c>
      <c r="AH30" s="5">
        <f t="shared" si="133"/>
        <v>2.4157354220380378E-3</v>
      </c>
      <c r="AI30" s="5">
        <f t="shared" si="134"/>
        <v>2.4814434255174705E-3</v>
      </c>
      <c r="AJ30" s="5">
        <f t="shared" si="135"/>
        <v>1.274469343345772E-3</v>
      </c>
      <c r="AK30" s="5">
        <f t="shared" si="136"/>
        <v>4.3637830316159204E-4</v>
      </c>
      <c r="AL30" s="5">
        <f t="shared" si="137"/>
        <v>3.5398637423302088E-6</v>
      </c>
      <c r="AM30" s="5">
        <f t="shared" si="138"/>
        <v>1.581615520465012E-3</v>
      </c>
      <c r="AN30" s="5">
        <f t="shared" si="139"/>
        <v>1.2159460121335048E-3</v>
      </c>
      <c r="AO30" s="5">
        <f t="shared" si="140"/>
        <v>4.6740964706412045E-4</v>
      </c>
      <c r="AP30" s="5">
        <f t="shared" si="141"/>
        <v>1.1978151222096562E-4</v>
      </c>
      <c r="AQ30" s="5">
        <f t="shared" si="142"/>
        <v>2.3022006648869651E-5</v>
      </c>
      <c r="AR30" s="5">
        <f t="shared" si="143"/>
        <v>3.7144347849256989E-4</v>
      </c>
      <c r="AS30" s="5">
        <f t="shared" si="144"/>
        <v>3.8154674110756748E-4</v>
      </c>
      <c r="AT30" s="5">
        <f t="shared" si="145"/>
        <v>1.9596240623284651E-4</v>
      </c>
      <c r="AU30" s="5">
        <f t="shared" si="146"/>
        <v>6.7097527894126603E-5</v>
      </c>
      <c r="AV30" s="5">
        <f t="shared" si="147"/>
        <v>1.7230645163211692E-5</v>
      </c>
      <c r="AW30" s="5">
        <f t="shared" si="148"/>
        <v>7.7651961393618941E-8</v>
      </c>
      <c r="AX30" s="5">
        <f t="shared" si="149"/>
        <v>2.7077257710360976E-4</v>
      </c>
      <c r="AY30" s="5">
        <f t="shared" si="150"/>
        <v>2.0816995727725577E-4</v>
      </c>
      <c r="AZ30" s="5">
        <f t="shared" si="151"/>
        <v>8.0020531577377327E-5</v>
      </c>
      <c r="BA30" s="5">
        <f t="shared" si="152"/>
        <v>2.0506594892229292E-5</v>
      </c>
      <c r="BB30" s="5">
        <f t="shared" si="153"/>
        <v>3.9413675382864799E-6</v>
      </c>
      <c r="BC30" s="5">
        <f t="shared" si="154"/>
        <v>6.0602467268693115E-7</v>
      </c>
      <c r="BD30" s="5">
        <f t="shared" si="155"/>
        <v>4.7594291044181389E-5</v>
      </c>
      <c r="BE30" s="5">
        <f t="shared" si="156"/>
        <v>4.8888855760583087E-5</v>
      </c>
      <c r="BF30" s="5">
        <f t="shared" si="157"/>
        <v>2.5109316318635456E-5</v>
      </c>
      <c r="BG30" s="5">
        <f t="shared" si="158"/>
        <v>8.5974299075007737E-6</v>
      </c>
      <c r="BH30" s="5">
        <f t="shared" si="159"/>
        <v>2.2078200002461965E-6</v>
      </c>
      <c r="BI30" s="5">
        <f t="shared" si="160"/>
        <v>4.5357454085057842E-7</v>
      </c>
      <c r="BJ30" s="8">
        <f t="shared" si="161"/>
        <v>0.40769945070524383</v>
      </c>
      <c r="BK30" s="8">
        <f t="shared" si="162"/>
        <v>0.32549243789044502</v>
      </c>
      <c r="BL30" s="8">
        <f t="shared" si="163"/>
        <v>0.25433309183692615</v>
      </c>
      <c r="BM30" s="8">
        <f t="shared" si="164"/>
        <v>0.26819376790965138</v>
      </c>
      <c r="BN30" s="8">
        <f t="shared" si="165"/>
        <v>0.73169198297538984</v>
      </c>
    </row>
    <row r="31" spans="1:66" x14ac:dyDescent="0.25">
      <c r="A31" s="10" t="s">
        <v>13</v>
      </c>
      <c r="B31" t="s">
        <v>51</v>
      </c>
      <c r="C31" t="s">
        <v>386</v>
      </c>
      <c r="D31" t="s">
        <v>748</v>
      </c>
      <c r="E31" s="1">
        <f>VLOOKUP(A31,home!$A$2:$E$670,3,FALSE)</f>
        <v>1.7759336099585099</v>
      </c>
      <c r="F31">
        <f>VLOOKUP(B31,home!$B$2:$E$670,3,FALSE)</f>
        <v>0.56000000000000005</v>
      </c>
      <c r="G31">
        <f>VLOOKUP(C31,away!$B$2:$E$670,4,FALSE)</f>
        <v>0.37</v>
      </c>
      <c r="H31">
        <f>VLOOKUP(A31,away!$A$2:$E$670,3,FALSE)</f>
        <v>1.31120331950207</v>
      </c>
      <c r="I31">
        <f>VLOOKUP(C31,away!$B$2:$E$670,3,FALSE)</f>
        <v>0.55000000000000004</v>
      </c>
      <c r="J31">
        <f>VLOOKUP(B31,home!$B$2:$E$670,4,FALSE)</f>
        <v>1.04</v>
      </c>
      <c r="K31" s="3">
        <f t="shared" si="111"/>
        <v>0.36797344398340326</v>
      </c>
      <c r="L31" s="3">
        <f t="shared" si="112"/>
        <v>0.75000829875518416</v>
      </c>
      <c r="M31" s="5">
        <f t="shared" si="2"/>
        <v>0.32693897616299733</v>
      </c>
      <c r="N31" s="5">
        <f t="shared" si="113"/>
        <v>0.12030486103110591</v>
      </c>
      <c r="O31" s="5">
        <f t="shared" si="114"/>
        <v>0.24520694530877132</v>
      </c>
      <c r="P31" s="5">
        <f t="shared" si="115"/>
        <v>9.0229644153918584E-2</v>
      </c>
      <c r="Q31" s="5">
        <f t="shared" si="116"/>
        <v>2.2134497020780384E-2</v>
      </c>
      <c r="R31" s="5">
        <f t="shared" si="117"/>
        <v>9.1953621946993511E-2</v>
      </c>
      <c r="S31" s="5">
        <f t="shared" si="118"/>
        <v>6.2254650544356005E-3</v>
      </c>
      <c r="T31" s="5">
        <f t="shared" si="119"/>
        <v>1.6601056454357187E-2</v>
      </c>
      <c r="U31" s="5">
        <f t="shared" si="120"/>
        <v>3.3836490954583055E-2</v>
      </c>
      <c r="V31" s="5">
        <f t="shared" si="121"/>
        <v>1.9090259702176561E-4</v>
      </c>
      <c r="W31" s="5">
        <f t="shared" si="122"/>
        <v>2.7149690331923124E-3</v>
      </c>
      <c r="X31" s="5">
        <f t="shared" si="123"/>
        <v>2.0362493057575733E-3</v>
      </c>
      <c r="Y31" s="5">
        <f t="shared" si="124"/>
        <v>7.6360193882633095E-4</v>
      </c>
      <c r="Z31" s="5">
        <f t="shared" si="125"/>
        <v>2.2988659853613994E-2</v>
      </c>
      <c r="AA31" s="5">
        <f t="shared" si="126"/>
        <v>8.4592163388973411E-3</v>
      </c>
      <c r="AB31" s="5">
        <f t="shared" si="127"/>
        <v>1.5563834848123651E-3</v>
      </c>
      <c r="AC31" s="5">
        <f t="shared" si="128"/>
        <v>3.2928685957485014E-6</v>
      </c>
      <c r="AD31" s="5">
        <f t="shared" si="129"/>
        <v>2.4975912636301646E-4</v>
      </c>
      <c r="AE31" s="5">
        <f t="shared" si="130"/>
        <v>1.8732141746210702E-4</v>
      </c>
      <c r="AF31" s="5">
        <f t="shared" si="131"/>
        <v>7.0246308815582255E-5</v>
      </c>
      <c r="AG31" s="5">
        <f t="shared" si="132"/>
        <v>1.7561771522868718E-5</v>
      </c>
      <c r="AH31" s="5">
        <f t="shared" si="133"/>
        <v>4.3104214168676576E-3</v>
      </c>
      <c r="AI31" s="5">
        <f t="shared" si="134"/>
        <v>1.5861206137846127E-3</v>
      </c>
      <c r="AJ31" s="5">
        <f t="shared" si="135"/>
        <v>2.9182513241369671E-4</v>
      </c>
      <c r="AK31" s="5">
        <f t="shared" si="136"/>
        <v>3.5794633005060224E-5</v>
      </c>
      <c r="AL31" s="5">
        <f t="shared" si="137"/>
        <v>3.635104815301958E-8</v>
      </c>
      <c r="AM31" s="5">
        <f t="shared" si="138"/>
        <v>1.8380945178817033E-5</v>
      </c>
      <c r="AN31" s="5">
        <f t="shared" si="139"/>
        <v>1.3785861423076866E-5</v>
      </c>
      <c r="AO31" s="5">
        <f t="shared" si="140"/>
        <v>5.1697552363983002E-6</v>
      </c>
      <c r="AP31" s="5">
        <f t="shared" si="141"/>
        <v>1.2924531099439316E-6</v>
      </c>
      <c r="AQ31" s="5">
        <f t="shared" si="142"/>
        <v>2.4233763955247374E-7</v>
      </c>
      <c r="AR31" s="5">
        <f t="shared" si="143"/>
        <v>6.4657036675656453E-4</v>
      </c>
      <c r="AS31" s="5">
        <f t="shared" si="144"/>
        <v>2.3792072463302521E-4</v>
      </c>
      <c r="AT31" s="5">
        <f t="shared" si="145"/>
        <v>4.3774254219120613E-5</v>
      </c>
      <c r="AU31" s="5">
        <f t="shared" si="146"/>
        <v>5.3692543609382771E-6</v>
      </c>
      <c r="AV31" s="5">
        <f t="shared" si="147"/>
        <v>4.9393575470434119E-7</v>
      </c>
      <c r="AW31" s="5">
        <f t="shared" si="148"/>
        <v>2.786743414425858E-10</v>
      </c>
      <c r="AX31" s="5">
        <f t="shared" si="149"/>
        <v>1.1272832835199059E-6</v>
      </c>
      <c r="AY31" s="5">
        <f t="shared" si="150"/>
        <v>8.4547181768792251E-7</v>
      </c>
      <c r="AZ31" s="5">
        <f t="shared" si="151"/>
        <v>3.1705543981478591E-7</v>
      </c>
      <c r="BA31" s="5">
        <f t="shared" si="152"/>
        <v>7.9264737008854777E-8</v>
      </c>
      <c r="BB31" s="5">
        <f t="shared" si="153"/>
        <v>1.4862302638822061E-8</v>
      </c>
      <c r="BC31" s="5">
        <f t="shared" si="154"/>
        <v>2.229370063545524E-9</v>
      </c>
      <c r="BD31" s="5">
        <f t="shared" si="155"/>
        <v>8.0822190132767732E-5</v>
      </c>
      <c r="BE31" s="5">
        <f t="shared" si="156"/>
        <v>2.9740419653435974E-5</v>
      </c>
      <c r="BF31" s="5">
        <f t="shared" si="157"/>
        <v>5.4718423226932641E-6</v>
      </c>
      <c r="BG31" s="5">
        <f t="shared" si="158"/>
        <v>6.7116422147186167E-7</v>
      </c>
      <c r="BH31" s="5">
        <f t="shared" si="159"/>
        <v>6.1742652513360141E-8</v>
      </c>
      <c r="BI31" s="5">
        <f t="shared" si="160"/>
        <v>4.5439312972023309E-9</v>
      </c>
      <c r="BJ31" s="8">
        <f t="shared" si="161"/>
        <v>0.1651213809277218</v>
      </c>
      <c r="BK31" s="8">
        <f t="shared" si="162"/>
        <v>0.42358916265983487</v>
      </c>
      <c r="BL31" s="8">
        <f t="shared" si="163"/>
        <v>0.38828772026876718</v>
      </c>
      <c r="BM31" s="8">
        <f t="shared" si="164"/>
        <v>0.10321753289222747</v>
      </c>
      <c r="BN31" s="8">
        <f t="shared" si="165"/>
        <v>0.89676854562456698</v>
      </c>
    </row>
    <row r="32" spans="1:66" x14ac:dyDescent="0.25">
      <c r="A32" s="10" t="s">
        <v>19</v>
      </c>
      <c r="B32" t="s">
        <v>498</v>
      </c>
      <c r="C32" t="s">
        <v>258</v>
      </c>
      <c r="D32" t="s">
        <v>748</v>
      </c>
      <c r="E32" s="1">
        <f>VLOOKUP(A32,home!$A$2:$E$670,3,FALSE)</f>
        <v>1.50344827586207</v>
      </c>
      <c r="F32">
        <f>VLOOKUP(B32,home!$B$2:$E$670,3,FALSE)</f>
        <v>1.8513999999999999</v>
      </c>
      <c r="G32">
        <f>VLOOKUP(C32,away!$B$2:$E$670,4,FALSE)</f>
        <v>0.84</v>
      </c>
      <c r="H32">
        <f>VLOOKUP(A32,away!$A$2:$E$670,3,FALSE)</f>
        <v>1.16206896551724</v>
      </c>
      <c r="I32">
        <f>VLOOKUP(C32,away!$B$2:$E$670,3,FALSE)</f>
        <v>0.84</v>
      </c>
      <c r="J32">
        <f>VLOOKUP(B32,home!$B$2:$E$670,4,FALSE)</f>
        <v>0.41959999999999997</v>
      </c>
      <c r="K32" s="3">
        <f t="shared" si="111"/>
        <v>2.3381266758620707</v>
      </c>
      <c r="L32" s="3">
        <f t="shared" si="112"/>
        <v>0.40958747586206845</v>
      </c>
      <c r="M32" s="5">
        <f t="shared" si="2"/>
        <v>6.4074157740164589E-2</v>
      </c>
      <c r="N32" s="5">
        <f t="shared" si="113"/>
        <v>0.14981349744567299</v>
      </c>
      <c r="O32" s="5">
        <f t="shared" si="114"/>
        <v>2.6243972536782029E-2</v>
      </c>
      <c r="P32" s="5">
        <f t="shared" si="115"/>
        <v>6.1361732268841632E-2</v>
      </c>
      <c r="Q32" s="5">
        <f t="shared" si="116"/>
        <v>0.17514146739096115</v>
      </c>
      <c r="R32" s="5">
        <f t="shared" si="117"/>
        <v>5.3746012339669982E-3</v>
      </c>
      <c r="S32" s="5">
        <f t="shared" si="118"/>
        <v>1.4691032702692728E-2</v>
      </c>
      <c r="T32" s="5">
        <f t="shared" si="119"/>
        <v>7.1735751547442536E-2</v>
      </c>
      <c r="U32" s="5">
        <f t="shared" si="120"/>
        <v>1.2566498517259439E-2</v>
      </c>
      <c r="V32" s="5">
        <f t="shared" si="121"/>
        <v>1.5632359046478005E-3</v>
      </c>
      <c r="W32" s="5">
        <f t="shared" si="122"/>
        <v>0.13650097898547775</v>
      </c>
      <c r="X32" s="5">
        <f t="shared" si="123"/>
        <v>5.5909091435363066E-2</v>
      </c>
      <c r="Y32" s="5">
        <f t="shared" si="124"/>
        <v>1.1449831819375974E-2</v>
      </c>
      <c r="Z32" s="5">
        <f t="shared" si="125"/>
        <v>7.3378978439523387E-4</v>
      </c>
      <c r="AA32" s="5">
        <f t="shared" si="126"/>
        <v>1.7156934693695737E-3</v>
      </c>
      <c r="AB32" s="5">
        <f t="shared" si="127"/>
        <v>2.0057543341676725E-3</v>
      </c>
      <c r="AC32" s="5">
        <f t="shared" si="128"/>
        <v>9.3566254357790383E-5</v>
      </c>
      <c r="AD32" s="5">
        <f t="shared" si="129"/>
        <v>7.978914506180837E-2</v>
      </c>
      <c r="AE32" s="5">
        <f t="shared" si="130"/>
        <v>3.2680634527058508E-2</v>
      </c>
      <c r="AF32" s="5">
        <f t="shared" si="131"/>
        <v>6.6927893027543279E-3</v>
      </c>
      <c r="AG32" s="5">
        <f t="shared" si="132"/>
        <v>9.1376089233059972E-4</v>
      </c>
      <c r="AH32" s="5">
        <f t="shared" si="133"/>
        <v>7.5137776400953791E-5</v>
      </c>
      <c r="AI32" s="5">
        <f t="shared" si="134"/>
        <v>1.7568163936802962E-4</v>
      </c>
      <c r="AJ32" s="5">
        <f t="shared" si="135"/>
        <v>2.0538296373278514E-4</v>
      </c>
      <c r="AK32" s="5">
        <f t="shared" si="136"/>
        <v>1.6007046209041238E-4</v>
      </c>
      <c r="AL32" s="5">
        <f t="shared" si="137"/>
        <v>3.5842140743129007E-6</v>
      </c>
      <c r="AM32" s="5">
        <f t="shared" si="138"/>
        <v>3.7311425702648497E-2</v>
      </c>
      <c r="AN32" s="5">
        <f t="shared" si="139"/>
        <v>1.52822926743629E-2</v>
      </c>
      <c r="AO32" s="5">
        <f t="shared" si="140"/>
        <v>3.1297178409388396E-3</v>
      </c>
      <c r="AP32" s="5">
        <f t="shared" si="141"/>
        <v>4.272977435435408E-4</v>
      </c>
      <c r="AQ32" s="5">
        <f t="shared" si="142"/>
        <v>4.3753951054889071E-5</v>
      </c>
      <c r="AR32" s="5">
        <f t="shared" si="143"/>
        <v>6.1550984355910326E-6</v>
      </c>
      <c r="AS32" s="5">
        <f t="shared" si="144"/>
        <v>1.4391399844812291E-5</v>
      </c>
      <c r="AT32" s="5">
        <f t="shared" si="145"/>
        <v>1.6824457940076444E-5</v>
      </c>
      <c r="AU32" s="5">
        <f t="shared" si="146"/>
        <v>1.3112571305537386E-5</v>
      </c>
      <c r="AV32" s="5">
        <f t="shared" si="147"/>
        <v>7.6647131896551257E-6</v>
      </c>
      <c r="AW32" s="5">
        <f t="shared" si="148"/>
        <v>9.5346805161677501E-8</v>
      </c>
      <c r="AX32" s="5">
        <f t="shared" si="149"/>
        <v>1.4539806624968024E-2</v>
      </c>
      <c r="AY32" s="5">
        <f t="shared" si="150"/>
        <v>5.9553226950432329E-3</v>
      </c>
      <c r="AZ32" s="5">
        <f t="shared" si="151"/>
        <v>1.2196127953034242E-3</v>
      </c>
      <c r="BA32" s="5">
        <f t="shared" si="152"/>
        <v>1.6651270878580374E-4</v>
      </c>
      <c r="BB32" s="5">
        <f t="shared" si="153"/>
        <v>1.7050380022633249E-5</v>
      </c>
      <c r="BC32" s="5">
        <f t="shared" si="154"/>
        <v>1.3967244231918782E-6</v>
      </c>
      <c r="BD32" s="5">
        <f t="shared" si="155"/>
        <v>4.20175205319383E-7</v>
      </c>
      <c r="BE32" s="5">
        <f t="shared" si="156"/>
        <v>9.8242285609307178E-7</v>
      </c>
      <c r="BF32" s="5">
        <f t="shared" si="157"/>
        <v>1.1485145434039079E-6</v>
      </c>
      <c r="BG32" s="5">
        <f t="shared" si="158"/>
        <v>8.9512416384940771E-7</v>
      </c>
      <c r="BH32" s="5">
        <f t="shared" si="159"/>
        <v>5.2322842142625789E-7</v>
      </c>
      <c r="BI32" s="5">
        <f t="shared" si="160"/>
        <v>2.4467486594118691E-7</v>
      </c>
      <c r="BJ32" s="8">
        <f t="shared" si="161"/>
        <v>0.79872113824934021</v>
      </c>
      <c r="BK32" s="8">
        <f t="shared" si="162"/>
        <v>0.14774263177982211</v>
      </c>
      <c r="BL32" s="8">
        <f t="shared" si="163"/>
        <v>4.8585155313909605E-2</v>
      </c>
      <c r="BM32" s="8">
        <f t="shared" si="164"/>
        <v>0.50781805916283984</v>
      </c>
      <c r="BN32" s="8">
        <f t="shared" si="165"/>
        <v>0.4820094286163894</v>
      </c>
    </row>
    <row r="33" spans="1:66" s="15" customFormat="1" x14ac:dyDescent="0.25">
      <c r="A33" s="15" t="s">
        <v>22</v>
      </c>
      <c r="B33" s="15" t="s">
        <v>281</v>
      </c>
      <c r="C33" s="15" t="s">
        <v>69</v>
      </c>
      <c r="D33" s="15" t="s">
        <v>748</v>
      </c>
      <c r="E33" s="24">
        <f>VLOOKUP(A33,home!$A$2:$E$670,3,FALSE)</f>
        <v>1.51864406779661</v>
      </c>
      <c r="F33" s="15">
        <f>VLOOKUP(B33,home!$B$2:$E$670,3,FALSE)</f>
        <v>0.88</v>
      </c>
      <c r="G33" s="15">
        <f>VLOOKUP(C33,away!$B$2:$E$670,4,FALSE)</f>
        <v>0.4</v>
      </c>
      <c r="H33" s="15">
        <f>VLOOKUP(A33,away!$A$2:$E$670,3,FALSE)</f>
        <v>1.3491525423728801</v>
      </c>
      <c r="I33" s="15">
        <f>VLOOKUP(C33,away!$B$2:$E$670,3,FALSE)</f>
        <v>1.3</v>
      </c>
      <c r="J33" s="15">
        <f>VLOOKUP(B33,home!$B$2:$E$670,4,FALSE)</f>
        <v>0.44</v>
      </c>
      <c r="K33" s="19">
        <f t="shared" si="111"/>
        <v>0.53456271186440674</v>
      </c>
      <c r="L33" s="19">
        <f t="shared" si="112"/>
        <v>0.77171525423728737</v>
      </c>
      <c r="M33" s="20">
        <f t="shared" si="2"/>
        <v>0.27082620708293442</v>
      </c>
      <c r="N33" s="20">
        <f t="shared" si="113"/>
        <v>0.14477359170220483</v>
      </c>
      <c r="O33" s="20">
        <f t="shared" si="114"/>
        <v>0.209000715253127</v>
      </c>
      <c r="P33" s="20">
        <f t="shared" si="115"/>
        <v>0.11172398912731224</v>
      </c>
      <c r="Q33" s="20">
        <f t="shared" si="116"/>
        <v>3.869528189334049E-2</v>
      </c>
      <c r="R33" s="20">
        <f t="shared" si="117"/>
        <v>8.0644520053670884E-2</v>
      </c>
      <c r="S33" s="20">
        <f t="shared" si="118"/>
        <v>1.1522379869516626E-2</v>
      </c>
      <c r="T33" s="20">
        <f t="shared" si="119"/>
        <v>2.9861739304102759E-2</v>
      </c>
      <c r="U33" s="20">
        <f t="shared" si="120"/>
        <v>4.3109553336893834E-2</v>
      </c>
      <c r="V33" s="20">
        <f t="shared" si="121"/>
        <v>5.2814774017642446E-4</v>
      </c>
      <c r="W33" s="20">
        <f t="shared" si="122"/>
        <v>6.8950182750872569E-3</v>
      </c>
      <c r="X33" s="20">
        <f t="shared" si="123"/>
        <v>5.3209907811297055E-3</v>
      </c>
      <c r="Y33" s="20">
        <f t="shared" si="124"/>
        <v>2.0531448767268862E-3</v>
      </c>
      <c r="Z33" s="20">
        <f t="shared" si="125"/>
        <v>2.0744868765354221E-2</v>
      </c>
      <c r="AA33" s="20">
        <f t="shared" si="126"/>
        <v>1.1089433304478979E-2</v>
      </c>
      <c r="AB33" s="20">
        <f t="shared" si="127"/>
        <v>2.9639987701408758E-3</v>
      </c>
      <c r="AC33" s="20">
        <f t="shared" si="128"/>
        <v>1.3617305775317711E-5</v>
      </c>
      <c r="AD33" s="20">
        <f t="shared" si="129"/>
        <v>9.2145491687132186E-4</v>
      </c>
      <c r="AE33" s="20">
        <f t="shared" si="130"/>
        <v>7.1110081544155065E-4</v>
      </c>
      <c r="AF33" s="20">
        <f t="shared" si="131"/>
        <v>2.7438367328840924E-4</v>
      </c>
      <c r="AG33" s="20">
        <f t="shared" si="132"/>
        <v>7.0582022063441863E-5</v>
      </c>
      <c r="AH33" s="20">
        <f t="shared" si="133"/>
        <v>4.0022829183436227E-3</v>
      </c>
      <c r="AI33" s="20">
        <f t="shared" si="134"/>
        <v>2.1394712104783587E-3</v>
      </c>
      <c r="AJ33" s="20">
        <f t="shared" si="135"/>
        <v>5.7184076611456805E-4</v>
      </c>
      <c r="AK33" s="20">
        <f t="shared" si="136"/>
        <v>1.0189491689627451E-4</v>
      </c>
      <c r="AL33" s="20">
        <f t="shared" si="137"/>
        <v>2.2470199450365521E-7</v>
      </c>
      <c r="AM33" s="20">
        <f t="shared" si="138"/>
        <v>9.8515087844705063E-5</v>
      </c>
      <c r="AN33" s="20">
        <f t="shared" si="139"/>
        <v>7.6025596062285268E-5</v>
      </c>
      <c r="AO33" s="20">
        <f t="shared" si="140"/>
        <v>2.933505609687389E-5</v>
      </c>
      <c r="AP33" s="20">
        <f t="shared" si="141"/>
        <v>7.5461034246213759E-6</v>
      </c>
      <c r="AQ33" s="20">
        <f t="shared" si="142"/>
        <v>1.4558607807081371E-6</v>
      </c>
      <c r="AR33" s="20">
        <f t="shared" si="143"/>
        <v>6.177245559718205E-4</v>
      </c>
      <c r="AS33" s="20">
        <f t="shared" si="144"/>
        <v>3.3021251382553282E-4</v>
      </c>
      <c r="AT33" s="20">
        <f t="shared" si="145"/>
        <v>8.8259648441069865E-5</v>
      </c>
      <c r="AU33" s="20">
        <f t="shared" si="146"/>
        <v>1.5726772339619158E-5</v>
      </c>
      <c r="AV33" s="20">
        <f t="shared" si="147"/>
        <v>2.1017365176852386E-6</v>
      </c>
      <c r="AW33" s="20">
        <f t="shared" si="148"/>
        <v>2.57489884802807E-9</v>
      </c>
      <c r="AX33" s="20">
        <f t="shared" si="149"/>
        <v>8.7770820863042972E-6</v>
      </c>
      <c r="AY33" s="20">
        <f t="shared" si="150"/>
        <v>6.7734081336938623E-6</v>
      </c>
      <c r="AZ33" s="20">
        <f t="shared" si="151"/>
        <v>2.6135711899732339E-6</v>
      </c>
      <c r="BA33" s="20">
        <f t="shared" si="152"/>
        <v>6.7231091844581484E-7</v>
      </c>
      <c r="BB33" s="20">
        <f t="shared" si="153"/>
        <v>1.29708147838729E-7</v>
      </c>
      <c r="BC33" s="20">
        <f t="shared" si="154"/>
        <v>2.001955125720249E-8</v>
      </c>
      <c r="BD33" s="20">
        <f t="shared" si="155"/>
        <v>7.945124379340145E-5</v>
      </c>
      <c r="BE33" s="20">
        <f t="shared" si="156"/>
        <v>4.2471672343200788E-5</v>
      </c>
      <c r="BF33" s="20">
        <f t="shared" si="157"/>
        <v>1.1351886172598967E-5</v>
      </c>
      <c r="BG33" s="20">
        <f t="shared" si="158"/>
        <v>2.0227650190668552E-6</v>
      </c>
      <c r="BH33" s="20">
        <f t="shared" si="159"/>
        <v>2.7032368851420907E-7</v>
      </c>
      <c r="BI33" s="20">
        <f t="shared" si="160"/>
        <v>2.8900992802668961E-8</v>
      </c>
      <c r="BJ33" s="21">
        <f t="shared" si="161"/>
        <v>0.22980915206449334</v>
      </c>
      <c r="BK33" s="21">
        <f t="shared" si="162"/>
        <v>0.39462133923584325</v>
      </c>
      <c r="BL33" s="21">
        <f t="shared" si="163"/>
        <v>0.35481333254924968</v>
      </c>
      <c r="BM33" s="21">
        <f t="shared" si="164"/>
        <v>0.14431761666911577</v>
      </c>
      <c r="BN33" s="21">
        <f t="shared" si="165"/>
        <v>0.85566430511258984</v>
      </c>
    </row>
    <row r="34" spans="1:66" x14ac:dyDescent="0.25">
      <c r="A34" s="10" t="s">
        <v>61</v>
      </c>
      <c r="B34" t="s">
        <v>231</v>
      </c>
      <c r="C34" t="s">
        <v>248</v>
      </c>
      <c r="D34" t="s">
        <v>774</v>
      </c>
      <c r="E34" s="1">
        <f>VLOOKUP(A34,home!$A$2:$E$670,3,FALSE)</f>
        <v>1.4861111111111101</v>
      </c>
      <c r="F34">
        <f>VLOOKUP(B34,home!$B$2:$E$670,3,FALSE)</f>
        <v>1.4</v>
      </c>
      <c r="G34">
        <f>VLOOKUP(C34,away!$B$2:$E$670,4,FALSE)</f>
        <v>0.36</v>
      </c>
      <c r="H34">
        <f>VLOOKUP(A34,away!$A$2:$E$670,3,FALSE)</f>
        <v>1.2916666666666701</v>
      </c>
      <c r="I34">
        <f>VLOOKUP(C34,away!$B$2:$E$670,3,FALSE)</f>
        <v>1.26</v>
      </c>
      <c r="J34">
        <f>VLOOKUP(B34,home!$B$2:$E$670,4,FALSE)</f>
        <v>0.72</v>
      </c>
      <c r="K34" s="3">
        <f t="shared" ref="K34:K49" si="166">E34*F34*G34</f>
        <v>0.74899999999999944</v>
      </c>
      <c r="L34" s="3">
        <f t="shared" ref="L34:L49" si="167">H34*I34*J34</f>
        <v>1.1718000000000031</v>
      </c>
      <c r="M34" s="5">
        <f t="shared" si="2"/>
        <v>0.14648972346236544</v>
      </c>
      <c r="N34" s="5">
        <f t="shared" ref="N34:N49" si="168">_xlfn.POISSON.DIST(1,K34,FALSE) * _xlfn.POISSON.DIST(0,L34,FALSE)</f>
        <v>0.10972080287331164</v>
      </c>
      <c r="O34" s="5">
        <f t="shared" ref="O34:O49" si="169">_xlfn.POISSON.DIST(0,K34,FALSE) * _xlfn.POISSON.DIST(1,L34,FALSE)</f>
        <v>0.17165665795320026</v>
      </c>
      <c r="P34" s="5">
        <f t="shared" ref="P34:P49" si="170">_xlfn.POISSON.DIST(1,K34,FALSE) * _xlfn.POISSON.DIST(1,L34,FALSE)</f>
        <v>0.12857083680694689</v>
      </c>
      <c r="Q34" s="5">
        <f t="shared" ref="Q34:Q49" si="171">_xlfn.POISSON.DIST(2,K34,FALSE) * _xlfn.POISSON.DIST(0,L34,FALSE)</f>
        <v>4.1090440676055162E-2</v>
      </c>
      <c r="R34" s="5">
        <f t="shared" ref="R34:R49" si="172">_xlfn.POISSON.DIST(0,K34,FALSE) * _xlfn.POISSON.DIST(2,L34,FALSE)</f>
        <v>0.1005736358947803</v>
      </c>
      <c r="S34" s="5">
        <f t="shared" ref="S34:S49" si="173">_xlfn.POISSON.DIST(2,K34,FALSE) * _xlfn.POISSON.DIST(2,L34,FALSE)</f>
        <v>2.8210955155303773E-2</v>
      </c>
      <c r="T34" s="5">
        <f t="shared" ref="T34:T49" si="174">_xlfn.POISSON.DIST(2,K34,FALSE) * _xlfn.POISSON.DIST(1,L34,FALSE)</f>
        <v>4.8149778384201564E-2</v>
      </c>
      <c r="U34" s="5">
        <f t="shared" ref="U34:U49" si="175">_xlfn.POISSON.DIST(1,K34,FALSE) * _xlfn.POISSON.DIST(2,L34,FALSE)</f>
        <v>7.5329653285190395E-2</v>
      </c>
      <c r="V34" s="5">
        <f t="shared" ref="V34:V49" si="176">_xlfn.POISSON.DIST(3,K34,FALSE) * _xlfn.POISSON.DIST(3,L34,FALSE)</f>
        <v>2.751126704554198E-3</v>
      </c>
      <c r="W34" s="5">
        <f t="shared" ref="W34:W49" si="177">_xlfn.POISSON.DIST(3,K34,FALSE) * _xlfn.POISSON.DIST(0,L34,FALSE)</f>
        <v>1.0258913355455101E-2</v>
      </c>
      <c r="X34" s="5">
        <f t="shared" ref="X34:X49" si="178">_xlfn.POISSON.DIST(3,K34,FALSE) * _xlfn.POISSON.DIST(1,L34,FALSE)</f>
        <v>1.2021394669922317E-2</v>
      </c>
      <c r="Y34" s="5">
        <f t="shared" ref="Y34:Y49" si="179">_xlfn.POISSON.DIST(3,K34,FALSE) * _xlfn.POISSON.DIST(2,L34,FALSE)</f>
        <v>7.0433351371075054E-3</v>
      </c>
      <c r="Z34" s="5">
        <f t="shared" ref="Z34:Z49" si="180">_xlfn.POISSON.DIST(0,K34,FALSE) * _xlfn.POISSON.DIST(3,L34,FALSE)</f>
        <v>3.9284062180501275E-2</v>
      </c>
      <c r="AA34" s="5">
        <f t="shared" ref="AA34:AA49" si="181">_xlfn.POISSON.DIST(1,K34,FALSE) * _xlfn.POISSON.DIST(3,L34,FALSE)</f>
        <v>2.9423762573195435E-2</v>
      </c>
      <c r="AB34" s="5">
        <f t="shared" ref="AB34:AB49" si="182">_xlfn.POISSON.DIST(2,K34,FALSE) * _xlfn.POISSON.DIST(3,L34,FALSE)</f>
        <v>1.1019199083661679E-2</v>
      </c>
      <c r="AC34" s="5">
        <f t="shared" ref="AC34:AC49" si="183">_xlfn.POISSON.DIST(4,K34,FALSE) * _xlfn.POISSON.DIST(4,L34,FALSE)</f>
        <v>1.509127458765666E-4</v>
      </c>
      <c r="AD34" s="5">
        <f t="shared" ref="AD34:AD49" si="184">_xlfn.POISSON.DIST(4,K34,FALSE) * _xlfn.POISSON.DIST(0,L34,FALSE)</f>
        <v>1.920981525808966E-3</v>
      </c>
      <c r="AE34" s="5">
        <f t="shared" ref="AE34:AE49" si="185">_xlfn.POISSON.DIST(4,K34,FALSE) * _xlfn.POISSON.DIST(1,L34,FALSE)</f>
        <v>2.251006151942952E-3</v>
      </c>
      <c r="AF34" s="5">
        <f t="shared" ref="AF34:AF49" si="186">_xlfn.POISSON.DIST(4,K34,FALSE) * _xlfn.POISSON.DIST(2,L34,FALSE)</f>
        <v>1.3188645044233793E-3</v>
      </c>
      <c r="AG34" s="5">
        <f t="shared" ref="AG34:AG49" si="187">_xlfn.POISSON.DIST(4,K34,FALSE) * _xlfn.POISSON.DIST(3,L34,FALSE)</f>
        <v>5.151484754277731E-4</v>
      </c>
      <c r="AH34" s="5">
        <f t="shared" ref="AH34:AH49" si="188">_xlfn.POISSON.DIST(0,K34,FALSE) * _xlfn.POISSON.DIST(4,L34,FALSE)</f>
        <v>1.1508266015777886E-2</v>
      </c>
      <c r="AI34" s="5">
        <f t="shared" ref="AI34:AI49" si="189">_xlfn.POISSON.DIST(1,K34,FALSE) * _xlfn.POISSON.DIST(4,L34,FALSE)</f>
        <v>8.6196912458176306E-3</v>
      </c>
      <c r="AJ34" s="5">
        <f t="shared" ref="AJ34:AJ49" si="190">_xlfn.POISSON.DIST(2,K34,FALSE) * _xlfn.POISSON.DIST(4,L34,FALSE)</f>
        <v>3.2280743715586988E-3</v>
      </c>
      <c r="AK34" s="5">
        <f t="shared" ref="AK34:AK49" si="191">_xlfn.POISSON.DIST(3,K34,FALSE) * _xlfn.POISSON.DIST(4,L34,FALSE)</f>
        <v>8.0594256809915477E-4</v>
      </c>
      <c r="AL34" s="5">
        <f t="shared" ref="AL34:AL49" si="192">_xlfn.POISSON.DIST(5,K34,FALSE) * _xlfn.POISSON.DIST(5,L34,FALSE)</f>
        <v>5.2981130863201085E-6</v>
      </c>
      <c r="AM34" s="5">
        <f t="shared" ref="AM34:AM49" si="193">_xlfn.POISSON.DIST(5,K34,FALSE) * _xlfn.POISSON.DIST(0,L34,FALSE)</f>
        <v>2.87763032566183E-4</v>
      </c>
      <c r="AN34" s="5">
        <f t="shared" ref="AN34:AN49" si="194">_xlfn.POISSON.DIST(5,K34,FALSE) * _xlfn.POISSON.DIST(1,L34,FALSE)</f>
        <v>3.3720072156105408E-4</v>
      </c>
      <c r="AO34" s="5">
        <f t="shared" ref="AO34:AO49" si="195">_xlfn.POISSON.DIST(5,K34,FALSE) * _xlfn.POISSON.DIST(2,L34,FALSE)</f>
        <v>1.9756590276262214E-4</v>
      </c>
      <c r="AP34" s="5">
        <f t="shared" ref="AP34:AP49" si="196">_xlfn.POISSON.DIST(5,K34,FALSE) * _xlfn.POISSON.DIST(3,L34,FALSE)</f>
        <v>7.7169241619080381E-5</v>
      </c>
      <c r="AQ34" s="5">
        <f t="shared" ref="AQ34:AQ49" si="197">_xlfn.POISSON.DIST(5,K34,FALSE) * _xlfn.POISSON.DIST(4,L34,FALSE)</f>
        <v>2.2606729332309671E-5</v>
      </c>
      <c r="AR34" s="5">
        <f t="shared" ref="AR34:AR49" si="198">_xlfn.POISSON.DIST(0,K34,FALSE) * _xlfn.POISSON.DIST(5,L34,FALSE)</f>
        <v>2.6970772234577124E-3</v>
      </c>
      <c r="AS34" s="5">
        <f t="shared" ref="AS34:AS49" si="199">_xlfn.POISSON.DIST(1,K34,FALSE) * _xlfn.POISSON.DIST(5,L34,FALSE)</f>
        <v>2.0201108403698253E-3</v>
      </c>
      <c r="AT34" s="5">
        <f t="shared" ref="AT34:AT49" si="200">_xlfn.POISSON.DIST(2,K34,FALSE) * _xlfn.POISSON.DIST(5,L34,FALSE)</f>
        <v>7.565315097184987E-4</v>
      </c>
      <c r="AU34" s="5">
        <f t="shared" ref="AU34:AU49" si="201">_xlfn.POISSON.DIST(3,K34,FALSE) * _xlfn.POISSON.DIST(5,L34,FALSE)</f>
        <v>1.8888070025971842E-4</v>
      </c>
      <c r="AV34" s="5">
        <f t="shared" ref="AV34:AV49" si="202">_xlfn.POISSON.DIST(4,K34,FALSE) * _xlfn.POISSON.DIST(5,L34,FALSE)</f>
        <v>3.5367911123632245E-5</v>
      </c>
      <c r="AW34" s="5">
        <f t="shared" ref="AW34:AW49" si="203">_xlfn.POISSON.DIST(6,K34,FALSE) * _xlfn.POISSON.DIST(6,L34,FALSE)</f>
        <v>1.2916773213883001E-7</v>
      </c>
      <c r="AX34" s="5">
        <f t="shared" ref="AX34:AX49" si="204">_xlfn.POISSON.DIST(6,K34,FALSE) * _xlfn.POISSON.DIST(0,L34,FALSE)</f>
        <v>3.592241856534513E-5</v>
      </c>
      <c r="AY34" s="5">
        <f t="shared" ref="AY34:AY49" si="205">_xlfn.POISSON.DIST(6,K34,FALSE) * _xlfn.POISSON.DIST(1,L34,FALSE)</f>
        <v>4.2093890074871532E-5</v>
      </c>
      <c r="AZ34" s="5">
        <f t="shared" ref="AZ34:AZ49" si="206">_xlfn.POISSON.DIST(6,K34,FALSE) * _xlfn.POISSON.DIST(2,L34,FALSE)</f>
        <v>2.46628101948673E-5</v>
      </c>
      <c r="BA34" s="5">
        <f t="shared" ref="BA34:BA49" si="207">_xlfn.POISSON.DIST(6,K34,FALSE) * _xlfn.POISSON.DIST(3,L34,FALSE)</f>
        <v>9.6332936621151895E-6</v>
      </c>
      <c r="BB34" s="5">
        <f t="shared" ref="BB34:BB49" si="208">_xlfn.POISSON.DIST(6,K34,FALSE) * _xlfn.POISSON.DIST(4,L34,FALSE)</f>
        <v>2.8220733783166534E-6</v>
      </c>
      <c r="BC34" s="5">
        <f t="shared" ref="BC34:BC49" si="209">_xlfn.POISSON.DIST(6,K34,FALSE) * _xlfn.POISSON.DIST(5,L34,FALSE)</f>
        <v>6.6138111694229274E-7</v>
      </c>
      <c r="BD34" s="5">
        <f t="shared" ref="BD34:BD49" si="210">_xlfn.POISSON.DIST(0,K34,FALSE) * _xlfn.POISSON.DIST(6,L34,FALSE)</f>
        <v>5.2673918174129218E-4</v>
      </c>
      <c r="BE34" s="5">
        <f t="shared" ref="BE34:BE49" si="211">_xlfn.POISSON.DIST(1,K34,FALSE) * _xlfn.POISSON.DIST(6,L34,FALSE)</f>
        <v>3.9452764712422762E-4</v>
      </c>
      <c r="BF34" s="5">
        <f t="shared" ref="BF34:BF49" si="212">_xlfn.POISSON.DIST(2,K34,FALSE) * _xlfn.POISSON.DIST(6,L34,FALSE)</f>
        <v>1.4775060384802308E-4</v>
      </c>
      <c r="BG34" s="5">
        <f t="shared" ref="BG34:BG49" si="213">_xlfn.POISSON.DIST(3,K34,FALSE) * _xlfn.POISSON.DIST(6,L34,FALSE)</f>
        <v>3.6888400760723079E-5</v>
      </c>
      <c r="BH34" s="5">
        <f t="shared" ref="BH34:BH49" si="214">_xlfn.POISSON.DIST(4,K34,FALSE) * _xlfn.POISSON.DIST(6,L34,FALSE)</f>
        <v>6.9073530424453901E-6</v>
      </c>
      <c r="BI34" s="5">
        <f t="shared" ref="BI34:BI49" si="215">_xlfn.POISSON.DIST(5,K34,FALSE) * _xlfn.POISSON.DIST(6,L34,FALSE)</f>
        <v>1.0347214857583191E-6</v>
      </c>
      <c r="BJ34" s="8">
        <f t="shared" ref="BJ34:BJ49" si="216">SUM(N34,Q34,T34,W34,X34,Y34,AD34,AE34,AF34,AG34,AM34,AN34,AO34,AP34,AQ34,AX34,AY34,AZ34,BA34,BB34,BC34)</f>
        <v>0.23532876724849003</v>
      </c>
      <c r="BK34" s="8">
        <f t="shared" ref="BK34:BK49" si="217">SUM(M34,P34,S34,V34,AC34,AL34,AY34)</f>
        <v>0.30622094687820806</v>
      </c>
      <c r="BL34" s="8">
        <f t="shared" ref="BL34:BL49" si="218">SUM(O34,R34,U34,AA34,AB34,AH34,AI34,AJ34,AK34,AR34,AS34,AT34,AU34,AV34,BD34,BE34,BF34,BG34,BH34,BI34)</f>
        <v>0.41897669908421326</v>
      </c>
      <c r="BM34" s="8">
        <f t="shared" ref="BM34:BM49" si="219">SUM(S34:BI34)</f>
        <v>0.30166641300241015</v>
      </c>
      <c r="BN34" s="8">
        <f t="shared" ref="BN34:BN49" si="220">SUM(M34:R34)</f>
        <v>0.69810209766665976</v>
      </c>
    </row>
    <row r="35" spans="1:66" x14ac:dyDescent="0.25">
      <c r="A35" s="10" t="s">
        <v>35</v>
      </c>
      <c r="B35" t="s">
        <v>302</v>
      </c>
      <c r="C35" t="s">
        <v>745</v>
      </c>
      <c r="D35" t="s">
        <v>774</v>
      </c>
      <c r="E35" s="1">
        <f>VLOOKUP(A35,home!$A$2:$E$670,3,FALSE)</f>
        <v>1.5833333333333299</v>
      </c>
      <c r="F35">
        <f>VLOOKUP(B35,home!$B$2:$E$670,3,FALSE)</f>
        <v>1.0900000000000001</v>
      </c>
      <c r="G35">
        <f>VLOOKUP(C35,away!$B$2:$E$670,4,FALSE)</f>
        <v>0.63</v>
      </c>
      <c r="H35">
        <f>VLOOKUP(A35,away!$A$2:$E$670,3,FALSE)</f>
        <v>1.1499999999999999</v>
      </c>
      <c r="I35">
        <f>VLOOKUP(C35,away!$B$2:$E$670,3,FALSE)</f>
        <v>1.56</v>
      </c>
      <c r="J35">
        <f>VLOOKUP(B35,home!$B$2:$E$670,4,FALSE)</f>
        <v>0.99</v>
      </c>
      <c r="K35" s="3">
        <f t="shared" si="166"/>
        <v>1.0872749999999978</v>
      </c>
      <c r="L35" s="3">
        <f t="shared" si="167"/>
        <v>1.7760599999999998</v>
      </c>
      <c r="M35" s="5">
        <f t="shared" si="2"/>
        <v>5.7078087074254318E-2</v>
      </c>
      <c r="N35" s="5">
        <f t="shared" si="168"/>
        <v>6.2059577123659733E-2</v>
      </c>
      <c r="O35" s="5">
        <f t="shared" si="169"/>
        <v>0.1013741073291001</v>
      </c>
      <c r="P35" s="5">
        <f t="shared" si="170"/>
        <v>0.11022153254624709</v>
      </c>
      <c r="Q35" s="5">
        <f t="shared" si="171"/>
        <v>3.37379133585635E-2</v>
      </c>
      <c r="R35" s="5">
        <f t="shared" si="172"/>
        <v>9.0023248531460764E-2</v>
      </c>
      <c r="S35" s="5">
        <f t="shared" si="173"/>
        <v>5.3211253475605916E-2</v>
      </c>
      <c r="T35" s="5">
        <f t="shared" si="174"/>
        <v>5.9920558399610274E-2</v>
      </c>
      <c r="U35" s="5">
        <f t="shared" si="175"/>
        <v>9.7880027547043794E-2</v>
      </c>
      <c r="V35" s="5">
        <f t="shared" si="176"/>
        <v>1.1417158117981507E-2</v>
      </c>
      <c r="W35" s="5">
        <f t="shared" si="177"/>
        <v>1.2227463248977352E-2</v>
      </c>
      <c r="X35" s="5">
        <f t="shared" si="178"/>
        <v>2.1716708377978712E-2</v>
      </c>
      <c r="Y35" s="5">
        <f t="shared" si="179"/>
        <v>1.9285088540896434E-2</v>
      </c>
      <c r="Z35" s="5">
        <f t="shared" si="180"/>
        <v>5.3295563595595404E-2</v>
      </c>
      <c r="AA35" s="5">
        <f t="shared" si="181"/>
        <v>5.7946933908400867E-2</v>
      </c>
      <c r="AB35" s="5">
        <f t="shared" si="182"/>
        <v>3.1502126282628211E-2</v>
      </c>
      <c r="AC35" s="5">
        <f t="shared" si="183"/>
        <v>1.3779551067575656E-3</v>
      </c>
      <c r="AD35" s="5">
        <f t="shared" si="184"/>
        <v>3.3236537760079551E-3</v>
      </c>
      <c r="AE35" s="5">
        <f t="shared" si="185"/>
        <v>5.903008525416688E-3</v>
      </c>
      <c r="AF35" s="5">
        <f t="shared" si="186"/>
        <v>5.2420486608257813E-3</v>
      </c>
      <c r="AG35" s="5">
        <f t="shared" si="187"/>
        <v>3.1033976481820787E-3</v>
      </c>
      <c r="AH35" s="5">
        <f t="shared" si="188"/>
        <v>2.3664029669898293E-2</v>
      </c>
      <c r="AI35" s="5">
        <f t="shared" si="189"/>
        <v>2.5729307859338611E-2</v>
      </c>
      <c r="AJ35" s="5">
        <f t="shared" si="190"/>
        <v>1.3987416601381164E-2</v>
      </c>
      <c r="AK35" s="5">
        <f t="shared" si="191"/>
        <v>5.0693894617555588E-3</v>
      </c>
      <c r="AL35" s="5">
        <f t="shared" si="192"/>
        <v>1.064368702119688E-4</v>
      </c>
      <c r="AM35" s="5">
        <f t="shared" si="193"/>
        <v>7.2274513186180859E-4</v>
      </c>
      <c r="AN35" s="5">
        <f t="shared" si="194"/>
        <v>1.2836387188944836E-3</v>
      </c>
      <c r="AO35" s="5">
        <f t="shared" si="195"/>
        <v>1.1399096915398683E-3</v>
      </c>
      <c r="AP35" s="5">
        <f t="shared" si="196"/>
        <v>6.7484933558543275E-4</v>
      </c>
      <c r="AQ35" s="5">
        <f t="shared" si="197"/>
        <v>2.9964322773996593E-4</v>
      </c>
      <c r="AR35" s="5">
        <f t="shared" si="198"/>
        <v>8.4057473071039151E-3</v>
      </c>
      <c r="AS35" s="5">
        <f t="shared" si="199"/>
        <v>9.1393589033313891E-3</v>
      </c>
      <c r="AT35" s="5">
        <f t="shared" si="200"/>
        <v>4.9684982258098084E-3</v>
      </c>
      <c r="AU35" s="5">
        <f t="shared" si="201"/>
        <v>1.8007079694891161E-3</v>
      </c>
      <c r="AV35" s="5">
        <f t="shared" si="202"/>
        <v>4.8946618938156862E-4</v>
      </c>
      <c r="AW35" s="5">
        <f t="shared" si="203"/>
        <v>5.7093495145261883E-6</v>
      </c>
      <c r="AX35" s="5">
        <f t="shared" si="204"/>
        <v>1.3097045220750766E-4</v>
      </c>
      <c r="AY35" s="5">
        <f t="shared" si="205"/>
        <v>2.3261138134766604E-4</v>
      </c>
      <c r="AZ35" s="5">
        <f t="shared" si="206"/>
        <v>2.0656588497816787E-4</v>
      </c>
      <c r="BA35" s="5">
        <f t="shared" si="207"/>
        <v>1.2229113522477494E-4</v>
      </c>
      <c r="BB35" s="5">
        <f t="shared" si="208"/>
        <v>5.4299098406828438E-5</v>
      </c>
      <c r="BC35" s="5">
        <f t="shared" si="209"/>
        <v>1.928769134328635E-5</v>
      </c>
      <c r="BD35" s="5">
        <f t="shared" si="210"/>
        <v>2.4881852603758276E-3</v>
      </c>
      <c r="BE35" s="5">
        <f t="shared" si="211"/>
        <v>2.7053416289751224E-3</v>
      </c>
      <c r="BF35" s="5">
        <f t="shared" si="212"/>
        <v>1.4707251598219601E-3</v>
      </c>
      <c r="BG35" s="5">
        <f t="shared" si="213"/>
        <v>5.330275660484729E-4</v>
      </c>
      <c r="BH35" s="5">
        <f t="shared" si="214"/>
        <v>1.44886886718838E-4</v>
      </c>
      <c r="BI35" s="5">
        <f t="shared" si="215"/>
        <v>3.150637795144486E-5</v>
      </c>
      <c r="BJ35" s="8">
        <f t="shared" si="216"/>
        <v>0.23140622940924827</v>
      </c>
      <c r="BK35" s="8">
        <f t="shared" si="217"/>
        <v>0.23364503457240604</v>
      </c>
      <c r="BL35" s="8">
        <f t="shared" si="218"/>
        <v>0.47935403866601478</v>
      </c>
      <c r="BM35" s="8">
        <f t="shared" si="219"/>
        <v>0.54297949824814618</v>
      </c>
      <c r="BN35" s="8">
        <f t="shared" si="220"/>
        <v>0.45449446596328552</v>
      </c>
    </row>
    <row r="36" spans="1:66" x14ac:dyDescent="0.25">
      <c r="A36" s="10" t="s">
        <v>13</v>
      </c>
      <c r="B36" t="s">
        <v>145</v>
      </c>
      <c r="C36" t="s">
        <v>52</v>
      </c>
      <c r="D36" t="s">
        <v>774</v>
      </c>
      <c r="E36" s="1">
        <f>VLOOKUP(A36,home!$A$2:$E$670,3,FALSE)</f>
        <v>1.7759336099585099</v>
      </c>
      <c r="F36">
        <f>VLOOKUP(B36,home!$B$2:$E$670,3,FALSE)</f>
        <v>1.62</v>
      </c>
      <c r="G36">
        <f>VLOOKUP(C36,away!$B$2:$E$670,4,FALSE)</f>
        <v>0.65</v>
      </c>
      <c r="H36">
        <f>VLOOKUP(A36,away!$A$2:$E$670,3,FALSE)</f>
        <v>1.31120331950207</v>
      </c>
      <c r="I36">
        <f>VLOOKUP(C36,away!$B$2:$E$670,3,FALSE)</f>
        <v>0.95</v>
      </c>
      <c r="J36">
        <f>VLOOKUP(B36,home!$B$2:$E$670,4,FALSE)</f>
        <v>0.43</v>
      </c>
      <c r="K36" s="3">
        <f t="shared" si="166"/>
        <v>1.870058091286311</v>
      </c>
      <c r="L36" s="3">
        <f t="shared" si="167"/>
        <v>0.53562655601659559</v>
      </c>
      <c r="M36" s="5">
        <f t="shared" si="2"/>
        <v>9.0203716732453587E-2</v>
      </c>
      <c r="N36" s="5">
        <f t="shared" si="168"/>
        <v>0.16868619033962318</v>
      </c>
      <c r="O36" s="5">
        <f t="shared" si="169"/>
        <v>4.8315506133300677E-2</v>
      </c>
      <c r="P36" s="5">
        <f t="shared" si="170"/>
        <v>9.0352803179172284E-2</v>
      </c>
      <c r="Q36" s="5">
        <f t="shared" si="171"/>
        <v>0.15772648756643762</v>
      </c>
      <c r="R36" s="5">
        <f t="shared" si="172"/>
        <v>1.2939534076189273E-2</v>
      </c>
      <c r="S36" s="5">
        <f t="shared" si="173"/>
        <v>2.262553400806026E-2</v>
      </c>
      <c r="T36" s="5">
        <f t="shared" si="174"/>
        <v>8.4482495327805357E-2</v>
      </c>
      <c r="U36" s="5">
        <f t="shared" si="175"/>
        <v>2.4197680396652682E-2</v>
      </c>
      <c r="V36" s="5">
        <f t="shared" si="176"/>
        <v>2.5181032138587218E-3</v>
      </c>
      <c r="W36" s="5">
        <f t="shared" si="177"/>
        <v>9.8319231427928783E-2</v>
      </c>
      <c r="X36" s="5">
        <f t="shared" si="178"/>
        <v>5.2662391319940126E-2</v>
      </c>
      <c r="Y36" s="5">
        <f t="shared" si="179"/>
        <v>1.4103687647148895E-2</v>
      </c>
      <c r="Z36" s="5">
        <f t="shared" si="180"/>
        <v>2.3102526912295472E-3</v>
      </c>
      <c r="AA36" s="5">
        <f t="shared" si="181"/>
        <v>4.320306738149789E-3</v>
      </c>
      <c r="AB36" s="5">
        <f t="shared" si="182"/>
        <v>4.039612286257893E-3</v>
      </c>
      <c r="AC36" s="5">
        <f t="shared" si="183"/>
        <v>1.5764156699152516E-4</v>
      </c>
      <c r="AD36" s="5">
        <f t="shared" si="184"/>
        <v>4.5965668565212385E-2</v>
      </c>
      <c r="AE36" s="5">
        <f t="shared" si="185"/>
        <v>2.4620432748585001E-2</v>
      </c>
      <c r="AF36" s="5">
        <f t="shared" si="186"/>
        <v>6.5936788003813944E-3</v>
      </c>
      <c r="AG36" s="5">
        <f t="shared" si="187"/>
        <v>1.1772498224426413E-3</v>
      </c>
      <c r="AH36" s="5">
        <f t="shared" si="188"/>
        <v>3.0935817313283839E-4</v>
      </c>
      <c r="AI36" s="5">
        <f t="shared" si="189"/>
        <v>5.7851775477261568E-4</v>
      </c>
      <c r="AJ36" s="5">
        <f t="shared" si="190"/>
        <v>5.4093090413266014E-4</v>
      </c>
      <c r="AK36" s="5">
        <f t="shared" si="191"/>
        <v>3.3719073803336697E-4</v>
      </c>
      <c r="AL36" s="5">
        <f t="shared" si="192"/>
        <v>6.3160845212122364E-6</v>
      </c>
      <c r="AM36" s="5">
        <f t="shared" si="193"/>
        <v>1.7191694084352057E-2</v>
      </c>
      <c r="AN36" s="5">
        <f t="shared" si="194"/>
        <v>9.2083278944923713E-3</v>
      </c>
      <c r="AO36" s="5">
        <f t="shared" si="195"/>
        <v>2.4661124783992494E-3</v>
      </c>
      <c r="AP36" s="5">
        <f t="shared" si="196"/>
        <v>4.4030511118484702E-4</v>
      </c>
      <c r="AQ36" s="5">
        <f t="shared" si="197"/>
        <v>5.8959777575110944E-5</v>
      </c>
      <c r="AR36" s="5">
        <f t="shared" si="198"/>
        <v>3.3140090570145592E-5</v>
      </c>
      <c r="AS36" s="5">
        <f t="shared" si="199"/>
        <v>6.1973894516661912E-5</v>
      </c>
      <c r="AT36" s="5">
        <f t="shared" si="200"/>
        <v>5.7947391444704002E-5</v>
      </c>
      <c r="AU36" s="5">
        <f t="shared" si="201"/>
        <v>3.6121662746701291E-5</v>
      </c>
      <c r="AV36" s="5">
        <f t="shared" si="202"/>
        <v>1.6887401922546012E-5</v>
      </c>
      <c r="AW36" s="5">
        <f t="shared" si="203"/>
        <v>1.757367663256247E-7</v>
      </c>
      <c r="AX36" s="5">
        <f t="shared" si="204"/>
        <v>5.358244437560257E-3</v>
      </c>
      <c r="AY36" s="5">
        <f t="shared" si="205"/>
        <v>2.8700180143854804E-3</v>
      </c>
      <c r="AZ36" s="5">
        <f t="shared" si="206"/>
        <v>7.6862893237544165E-4</v>
      </c>
      <c r="BA36" s="5">
        <f t="shared" si="207"/>
        <v>1.3723268930099019E-4</v>
      </c>
      <c r="BB36" s="5">
        <f t="shared" si="208"/>
        <v>1.8376368185796218E-5</v>
      </c>
      <c r="BC36" s="5">
        <f t="shared" si="209"/>
        <v>1.9685741606901929E-6</v>
      </c>
      <c r="BD36" s="5">
        <f t="shared" si="210"/>
        <v>2.9584520963608564E-6</v>
      </c>
      <c r="BE36" s="5">
        <f t="shared" si="211"/>
        <v>5.5324772804825671E-6</v>
      </c>
      <c r="BF36" s="5">
        <f t="shared" si="212"/>
        <v>5.173026951612057E-6</v>
      </c>
      <c r="BG36" s="5">
        <f t="shared" si="213"/>
        <v>3.2246203024347623E-6</v>
      </c>
      <c r="BH36" s="5">
        <f t="shared" si="214"/>
        <v>1.5075568219735593E-6</v>
      </c>
      <c r="BI36" s="5">
        <f t="shared" si="215"/>
        <v>5.6384376660110641E-7</v>
      </c>
      <c r="BJ36" s="8">
        <f t="shared" si="216"/>
        <v>0.69285738192747748</v>
      </c>
      <c r="BK36" s="8">
        <f t="shared" si="217"/>
        <v>0.20873413279944303</v>
      </c>
      <c r="BL36" s="8">
        <f t="shared" si="218"/>
        <v>9.5803667619042035E-2</v>
      </c>
      <c r="BM36" s="8">
        <f t="shared" si="219"/>
        <v>0.4286113547323967</v>
      </c>
      <c r="BN36" s="8">
        <f t="shared" si="220"/>
        <v>0.56822423802717659</v>
      </c>
    </row>
    <row r="37" spans="1:66" x14ac:dyDescent="0.25">
      <c r="A37" s="10" t="s">
        <v>22</v>
      </c>
      <c r="B37" t="s">
        <v>30</v>
      </c>
      <c r="C37" t="s">
        <v>308</v>
      </c>
      <c r="D37" t="s">
        <v>774</v>
      </c>
      <c r="E37" s="1">
        <f>VLOOKUP(A37,home!$A$2:$E$670,3,FALSE)</f>
        <v>1.51864406779661</v>
      </c>
      <c r="F37">
        <f>VLOOKUP(B37,home!$B$2:$E$670,3,FALSE)</f>
        <v>1.91</v>
      </c>
      <c r="G37">
        <f>VLOOKUP(C37,away!$B$2:$E$670,4,FALSE)</f>
        <v>0.75</v>
      </c>
      <c r="H37">
        <f>VLOOKUP(A37,away!$A$2:$E$670,3,FALSE)</f>
        <v>1.3491525423728801</v>
      </c>
      <c r="I37">
        <f>VLOOKUP(C37,away!$B$2:$E$670,3,FALSE)</f>
        <v>1.45</v>
      </c>
      <c r="J37">
        <f>VLOOKUP(B37,home!$B$2:$E$670,4,FALSE)</f>
        <v>0.55000000000000004</v>
      </c>
      <c r="K37" s="3">
        <f t="shared" si="166"/>
        <v>2.1754576271186439</v>
      </c>
      <c r="L37" s="3">
        <f t="shared" si="167"/>
        <v>1.0759491525423719</v>
      </c>
      <c r="M37" s="5">
        <f t="shared" si="2"/>
        <v>3.8719699414428224E-2</v>
      </c>
      <c r="N37" s="5">
        <f t="shared" si="168"/>
        <v>8.4233065410859176E-2</v>
      </c>
      <c r="O37" s="5">
        <f t="shared" si="169"/>
        <v>4.1660427771649418E-2</v>
      </c>
      <c r="P37" s="5">
        <f t="shared" si="170"/>
        <v>9.063049534486009E-2</v>
      </c>
      <c r="Q37" s="5">
        <f t="shared" si="171"/>
        <v>9.1622732301818624E-2</v>
      </c>
      <c r="R37" s="5">
        <f t="shared" si="172"/>
        <v>2.2412250977729444E-2</v>
      </c>
      <c r="S37" s="5">
        <f t="shared" si="173"/>
        <v>5.3034287524672437E-2</v>
      </c>
      <c r="T37" s="5">
        <f t="shared" si="174"/>
        <v>9.858140117375834E-2</v>
      </c>
      <c r="U37" s="5">
        <f t="shared" si="175"/>
        <v>4.8756902330398803E-2</v>
      </c>
      <c r="V37" s="5">
        <f t="shared" si="176"/>
        <v>1.3792932341112505E-2</v>
      </c>
      <c r="W37" s="5">
        <f t="shared" si="177"/>
        <v>6.6440457267813696E-2</v>
      </c>
      <c r="X37" s="5">
        <f t="shared" si="178"/>
        <v>7.1486553691831808E-2</v>
      </c>
      <c r="Y37" s="5">
        <f t="shared" si="179"/>
        <v>3.8457948431450603E-2</v>
      </c>
      <c r="Z37" s="5">
        <f t="shared" si="180"/>
        <v>8.0381474820183131E-3</v>
      </c>
      <c r="AA37" s="5">
        <f t="shared" si="181"/>
        <v>1.7486649247661263E-2</v>
      </c>
      <c r="AB37" s="5">
        <f t="shared" si="182"/>
        <v>1.9020732239286599E-2</v>
      </c>
      <c r="AC37" s="5">
        <f t="shared" si="183"/>
        <v>2.0178040978466281E-3</v>
      </c>
      <c r="AD37" s="5">
        <f t="shared" si="184"/>
        <v>3.6134599878128913E-2</v>
      </c>
      <c r="AE37" s="5">
        <f t="shared" si="185"/>
        <v>3.8878992116330495E-2</v>
      </c>
      <c r="AF37" s="5">
        <f t="shared" si="186"/>
        <v>2.0915909309633676E-2</v>
      </c>
      <c r="AG37" s="5">
        <f t="shared" si="187"/>
        <v>7.501484965451154E-3</v>
      </c>
      <c r="AH37" s="5">
        <f t="shared" si="188"/>
        <v>2.1621594928220513E-3</v>
      </c>
      <c r="AI37" s="5">
        <f t="shared" si="189"/>
        <v>4.7036863597067101E-3</v>
      </c>
      <c r="AJ37" s="5">
        <f t="shared" si="190"/>
        <v>5.1163351833989467E-3</v>
      </c>
      <c r="AK37" s="5">
        <f t="shared" si="191"/>
        <v>3.7101234658735681E-3</v>
      </c>
      <c r="AL37" s="5">
        <f t="shared" si="192"/>
        <v>1.8892149232809736E-4</v>
      </c>
      <c r="AM37" s="5">
        <f t="shared" si="193"/>
        <v>1.5721858181551186E-2</v>
      </c>
      <c r="AN37" s="5">
        <f t="shared" si="194"/>
        <v>1.6915919986831354E-2</v>
      </c>
      <c r="AO37" s="5">
        <f t="shared" si="195"/>
        <v>9.1003348871528823E-3</v>
      </c>
      <c r="AP37" s="5">
        <f t="shared" si="196"/>
        <v>3.2638325365613088E-3</v>
      </c>
      <c r="AQ37" s="5">
        <f t="shared" si="197"/>
        <v>8.7792946293833996E-4</v>
      </c>
      <c r="AR37" s="5">
        <f t="shared" si="198"/>
        <v>4.6527473479266622E-4</v>
      </c>
      <c r="AS37" s="5">
        <f t="shared" si="199"/>
        <v>1.0121854705103098E-3</v>
      </c>
      <c r="AT37" s="5">
        <f t="shared" si="200"/>
        <v>1.1009833009401637E-3</v>
      </c>
      <c r="AU37" s="5">
        <f t="shared" si="201"/>
        <v>7.9838083978684684E-4</v>
      </c>
      <c r="AV37" s="5">
        <f t="shared" si="202"/>
        <v>4.3421092181492109E-4</v>
      </c>
      <c r="AW37" s="5">
        <f t="shared" si="203"/>
        <v>1.2283474913522681E-5</v>
      </c>
      <c r="AX37" s="5">
        <f t="shared" si="204"/>
        <v>5.7003727155888638E-3</v>
      </c>
      <c r="AY37" s="5">
        <f t="shared" si="205"/>
        <v>6.1333111925134963E-3</v>
      </c>
      <c r="AZ37" s="5">
        <f t="shared" si="206"/>
        <v>3.2995654899317705E-3</v>
      </c>
      <c r="BA37" s="5">
        <f t="shared" si="207"/>
        <v>1.1833882308833815E-3</v>
      </c>
      <c r="BB37" s="5">
        <f t="shared" si="208"/>
        <v>3.1831639103689776E-4</v>
      </c>
      <c r="BC37" s="5">
        <f t="shared" si="209"/>
        <v>6.8498450235299286E-5</v>
      </c>
      <c r="BD37" s="5">
        <f t="shared" si="210"/>
        <v>8.3435326099924316E-5</v>
      </c>
      <c r="BE37" s="5">
        <f t="shared" si="211"/>
        <v>1.8151001653521161E-4</v>
      </c>
      <c r="BF37" s="5">
        <f t="shared" si="212"/>
        <v>1.9743367493497865E-4</v>
      </c>
      <c r="BG37" s="5">
        <f t="shared" si="213"/>
        <v>1.4316953132912079E-4</v>
      </c>
      <c r="BH37" s="5">
        <f t="shared" si="214"/>
        <v>7.7864812225234375E-5</v>
      </c>
      <c r="BI37" s="5">
        <f t="shared" si="215"/>
        <v>3.3878319927909417E-5</v>
      </c>
      <c r="BJ37" s="8">
        <f t="shared" si="216"/>
        <v>0.61683647207230108</v>
      </c>
      <c r="BK37" s="8">
        <f t="shared" si="217"/>
        <v>0.20451745140776151</v>
      </c>
      <c r="BL37" s="8">
        <f t="shared" si="218"/>
        <v>0.16955759401742407</v>
      </c>
      <c r="BM37" s="8">
        <f t="shared" si="219"/>
        <v>0.62354996604056012</v>
      </c>
      <c r="BN37" s="8">
        <f t="shared" si="220"/>
        <v>0.36927867122134495</v>
      </c>
    </row>
    <row r="38" spans="1:66" x14ac:dyDescent="0.25">
      <c r="A38" s="10" t="s">
        <v>61</v>
      </c>
      <c r="B38" t="s">
        <v>330</v>
      </c>
      <c r="C38" t="s">
        <v>246</v>
      </c>
      <c r="D38" t="s">
        <v>774</v>
      </c>
      <c r="E38" s="1">
        <f>VLOOKUP(A38,home!$A$2:$E$670,3,FALSE)</f>
        <v>1.4861111111111101</v>
      </c>
      <c r="F38">
        <f>VLOOKUP(B38,home!$B$2:$E$670,3,FALSE)</f>
        <v>1.24</v>
      </c>
      <c r="G38">
        <f>VLOOKUP(C38,away!$B$2:$E$670,4,FALSE)</f>
        <v>0.57999999999999996</v>
      </c>
      <c r="H38">
        <f>VLOOKUP(A38,away!$A$2:$E$670,3,FALSE)</f>
        <v>1.2916666666666701</v>
      </c>
      <c r="I38">
        <f>VLOOKUP(C38,away!$B$2:$E$670,3,FALSE)</f>
        <v>1.7</v>
      </c>
      <c r="J38">
        <f>VLOOKUP(B38,home!$B$2:$E$670,4,FALSE)</f>
        <v>0.86</v>
      </c>
      <c r="K38" s="3">
        <f t="shared" si="166"/>
        <v>1.0688111111111103</v>
      </c>
      <c r="L38" s="3">
        <f t="shared" si="167"/>
        <v>1.8884166666666715</v>
      </c>
      <c r="M38" s="5">
        <f t="shared" si="2"/>
        <v>5.1962770030359325E-2</v>
      </c>
      <c r="N38" s="5">
        <f t="shared" si="168"/>
        <v>5.5538385972559452E-2</v>
      </c>
      <c r="O38" s="5">
        <f t="shared" si="169"/>
        <v>9.8127360971497976E-2</v>
      </c>
      <c r="P38" s="5">
        <f t="shared" si="170"/>
        <v>0.10487961371034775</v>
      </c>
      <c r="Q38" s="5">
        <f t="shared" si="171"/>
        <v>2.9680022010324481E-2</v>
      </c>
      <c r="R38" s="5">
        <f t="shared" si="172"/>
        <v>9.2652671957296748E-2</v>
      </c>
      <c r="S38" s="5">
        <f t="shared" si="173"/>
        <v>5.2921223048757578E-2</v>
      </c>
      <c r="T38" s="5">
        <f t="shared" si="174"/>
        <v>5.6048248231330401E-2</v>
      </c>
      <c r="U38" s="5">
        <f t="shared" si="175"/>
        <v>9.9028205262091551E-2</v>
      </c>
      <c r="V38" s="5">
        <f t="shared" si="176"/>
        <v>1.1868235292285104E-2</v>
      </c>
      <c r="W38" s="5">
        <f t="shared" si="177"/>
        <v>1.0574112434219043E-2</v>
      </c>
      <c r="X38" s="5">
        <f t="shared" si="178"/>
        <v>1.9968330155986529E-2</v>
      </c>
      <c r="Y38" s="5">
        <f t="shared" si="179"/>
        <v>1.8854263736033834E-2</v>
      </c>
      <c r="Z38" s="5">
        <f t="shared" si="180"/>
        <v>5.8322283311786301E-2</v>
      </c>
      <c r="AA38" s="5">
        <f t="shared" si="181"/>
        <v>6.2335504429007281E-2</v>
      </c>
      <c r="AB38" s="5">
        <f t="shared" si="182"/>
        <v>3.3312439875219396E-2</v>
      </c>
      <c r="AC38" s="5">
        <f t="shared" si="183"/>
        <v>1.4971487424447576E-3</v>
      </c>
      <c r="AD38" s="5">
        <f t="shared" si="184"/>
        <v>2.8254322149578641E-3</v>
      </c>
      <c r="AE38" s="5">
        <f t="shared" si="185"/>
        <v>5.3355932852633603E-3</v>
      </c>
      <c r="AF38" s="5">
        <f t="shared" si="186"/>
        <v>5.0379116432230564E-3</v>
      </c>
      <c r="AG38" s="5">
        <f t="shared" si="187"/>
        <v>3.1712254374188322E-3</v>
      </c>
      <c r="AH38" s="5">
        <f t="shared" si="188"/>
        <v>2.7534192961008192E-2</v>
      </c>
      <c r="AI38" s="5">
        <f t="shared" si="189"/>
        <v>2.9428851372202875E-2</v>
      </c>
      <c r="AJ38" s="5">
        <f t="shared" si="190"/>
        <v>1.5726941666923937E-2</v>
      </c>
      <c r="AK38" s="5">
        <f t="shared" si="191"/>
        <v>5.6030433324681982E-3</v>
      </c>
      <c r="AL38" s="5">
        <f t="shared" si="192"/>
        <v>1.2087144829484632E-4</v>
      </c>
      <c r="AM38" s="5">
        <f t="shared" si="193"/>
        <v>6.0397066900764833E-4</v>
      </c>
      <c r="AN38" s="5">
        <f t="shared" si="194"/>
        <v>1.1405482775318629E-3</v>
      </c>
      <c r="AO38" s="5">
        <f t="shared" si="195"/>
        <v>1.0769151882145675E-3</v>
      </c>
      <c r="AP38" s="5">
        <f t="shared" si="196"/>
        <v>6.778881966702881E-4</v>
      </c>
      <c r="AQ38" s="5">
        <f t="shared" si="197"/>
        <v>3.2003384218219676E-4</v>
      </c>
      <c r="AR38" s="5">
        <f t="shared" si="198"/>
        <v>1.0399205778156803E-2</v>
      </c>
      <c r="AS38" s="5">
        <f t="shared" si="199"/>
        <v>1.1114786682424851E-2</v>
      </c>
      <c r="AT38" s="5">
        <f t="shared" si="200"/>
        <v>5.9398037519027376E-3</v>
      </c>
      <c r="AU38" s="5">
        <f t="shared" si="201"/>
        <v>2.1161760826177026E-3</v>
      </c>
      <c r="AV38" s="5">
        <f t="shared" si="202"/>
        <v>5.6544812754234569E-4</v>
      </c>
      <c r="AW38" s="5">
        <f t="shared" si="203"/>
        <v>6.7767273025835041E-6</v>
      </c>
      <c r="AX38" s="5">
        <f t="shared" si="204"/>
        <v>1.0758842697009749E-4</v>
      </c>
      <c r="AY38" s="5">
        <f t="shared" si="205"/>
        <v>2.0317177863078212E-4</v>
      </c>
      <c r="AZ38" s="5">
        <f t="shared" si="206"/>
        <v>1.9183648648134029E-4</v>
      </c>
      <c r="BA38" s="5">
        <f t="shared" si="207"/>
        <v>1.2075573944871286E-4</v>
      </c>
      <c r="BB38" s="5">
        <f t="shared" si="208"/>
        <v>5.7009287742651879E-5</v>
      </c>
      <c r="BC38" s="5">
        <f t="shared" si="209"/>
        <v>2.1531457825603957E-5</v>
      </c>
      <c r="BD38" s="5">
        <f t="shared" si="210"/>
        <v>3.273005585261275E-3</v>
      </c>
      <c r="BE38" s="5">
        <f t="shared" si="211"/>
        <v>3.4982247362559732E-3</v>
      </c>
      <c r="BF38" s="5">
        <f t="shared" si="212"/>
        <v>1.8694707336370585E-3</v>
      </c>
      <c r="BG38" s="5">
        <f t="shared" si="213"/>
        <v>6.6603703066944254E-4</v>
      </c>
      <c r="BH38" s="5">
        <f t="shared" si="214"/>
        <v>1.7796694469773779E-4</v>
      </c>
      <c r="BI38" s="5">
        <f t="shared" si="215"/>
        <v>3.8042609580687752E-5</v>
      </c>
      <c r="BJ38" s="8">
        <f t="shared" si="216"/>
        <v>0.21155477447202259</v>
      </c>
      <c r="BK38" s="8">
        <f t="shared" si="217"/>
        <v>0.2234530340511201</v>
      </c>
      <c r="BL38" s="8">
        <f t="shared" si="218"/>
        <v>0.5034073798904628</v>
      </c>
      <c r="BM38" s="8">
        <f t="shared" si="219"/>
        <v>0.56370025202167762</v>
      </c>
      <c r="BN38" s="8">
        <f t="shared" si="220"/>
        <v>0.43284082465238577</v>
      </c>
    </row>
    <row r="39" spans="1:66" x14ac:dyDescent="0.25">
      <c r="A39" s="10" t="s">
        <v>13</v>
      </c>
      <c r="B39" t="s">
        <v>290</v>
      </c>
      <c r="C39" t="s">
        <v>43</v>
      </c>
      <c r="D39" t="s">
        <v>774</v>
      </c>
      <c r="E39" s="1">
        <f>VLOOKUP(A39,home!$A$2:$E$670,3,FALSE)</f>
        <v>1.7759336099585099</v>
      </c>
      <c r="F39">
        <f>VLOOKUP(B39,home!$B$2:$E$670,3,FALSE)</f>
        <v>2.37</v>
      </c>
      <c r="G39">
        <f>VLOOKUP(C39,away!$B$2:$E$670,4,FALSE)</f>
        <v>0.8</v>
      </c>
      <c r="H39">
        <f>VLOOKUP(A39,away!$A$2:$E$670,3,FALSE)</f>
        <v>1.31120331950207</v>
      </c>
      <c r="I39">
        <f>VLOOKUP(C39,away!$B$2:$E$670,3,FALSE)</f>
        <v>1.0900000000000001</v>
      </c>
      <c r="J39">
        <f>VLOOKUP(B39,home!$B$2:$E$670,4,FALSE)</f>
        <v>0.39</v>
      </c>
      <c r="K39" s="3">
        <f t="shared" si="166"/>
        <v>3.3671701244813352</v>
      </c>
      <c r="L39" s="3">
        <f t="shared" si="167"/>
        <v>0.55739253112033005</v>
      </c>
      <c r="M39" s="5">
        <f t="shared" si="2"/>
        <v>1.9750772872780424E-2</v>
      </c>
      <c r="N39" s="5">
        <f t="shared" si="168"/>
        <v>6.6504212352642644E-2</v>
      </c>
      <c r="O39" s="5">
        <f t="shared" si="169"/>
        <v>1.1008933283141833E-2</v>
      </c>
      <c r="P39" s="5">
        <f t="shared" si="170"/>
        <v>3.7068951253403391E-2</v>
      </c>
      <c r="Q39" s="5">
        <f t="shared" si="171"/>
        <v>0.11196549849299048</v>
      </c>
      <c r="R39" s="5">
        <f t="shared" si="172"/>
        <v>3.0681485938126355E-3</v>
      </c>
      <c r="S39" s="5">
        <f t="shared" si="173"/>
        <v>1.7393080714842898E-2</v>
      </c>
      <c r="T39" s="5">
        <f t="shared" si="174"/>
        <v>6.2408732603157456E-2</v>
      </c>
      <c r="U39" s="5">
        <f t="shared" si="175"/>
        <v>1.0330978282555324E-2</v>
      </c>
      <c r="V39" s="5">
        <f t="shared" si="176"/>
        <v>3.6271056626941017E-3</v>
      </c>
      <c r="W39" s="5">
        <f t="shared" si="177"/>
        <v>0.12566896049941914</v>
      </c>
      <c r="X39" s="5">
        <f t="shared" si="178"/>
        <v>7.0046939976032008E-2</v>
      </c>
      <c r="Y39" s="5">
        <f t="shared" si="179"/>
        <v>1.9521820585237156E-2</v>
      </c>
      <c r="Z39" s="5">
        <f t="shared" si="180"/>
        <v>5.7005437018616901E-4</v>
      </c>
      <c r="AA39" s="5">
        <f t="shared" si="181"/>
        <v>1.9194700446208916E-3</v>
      </c>
      <c r="AB39" s="5">
        <f t="shared" si="182"/>
        <v>3.2315910945421621E-3</v>
      </c>
      <c r="AC39" s="5">
        <f t="shared" si="183"/>
        <v>4.2546753697752685E-4</v>
      </c>
      <c r="AD39" s="5">
        <f t="shared" si="184"/>
        <v>0.10578719234206729</v>
      </c>
      <c r="AE39" s="5">
        <f t="shared" si="185"/>
        <v>5.8964990899658072E-2</v>
      </c>
      <c r="AF39" s="5">
        <f t="shared" si="186"/>
        <v>1.6433322762523822E-2</v>
      </c>
      <c r="AG39" s="5">
        <f t="shared" si="187"/>
        <v>3.0532704564401633E-3</v>
      </c>
      <c r="AH39" s="5">
        <f t="shared" si="188"/>
        <v>7.943601206856856E-5</v>
      </c>
      <c r="AI39" s="5">
        <f t="shared" si="189"/>
        <v>2.6747456664522279E-4</v>
      </c>
      <c r="AJ39" s="5">
        <f t="shared" si="190"/>
        <v>4.5031618493319325E-4</v>
      </c>
      <c r="AK39" s="5">
        <f t="shared" si="191"/>
        <v>5.0543040149248668E-4</v>
      </c>
      <c r="AL39" s="5">
        <f t="shared" si="192"/>
        <v>3.1941302732231351E-5</v>
      </c>
      <c r="AM39" s="5">
        <f t="shared" si="193"/>
        <v>7.1240694721393924E-2</v>
      </c>
      <c r="AN39" s="5">
        <f t="shared" si="194"/>
        <v>3.9709031149528486E-2</v>
      </c>
      <c r="AO39" s="5">
        <f t="shared" si="195"/>
        <v>1.1066758690385857E-2</v>
      </c>
      <c r="AP39" s="5">
        <f t="shared" si="196"/>
        <v>2.0561762125773614E-3</v>
      </c>
      <c r="AQ39" s="5">
        <f t="shared" si="197"/>
        <v>2.865243158894772E-4</v>
      </c>
      <c r="AR39" s="5">
        <f t="shared" si="198"/>
        <v>8.8554079658009043E-6</v>
      </c>
      <c r="AS39" s="5">
        <f t="shared" si="199"/>
        <v>2.9817665142538838E-5</v>
      </c>
      <c r="AT39" s="5">
        <f t="shared" si="200"/>
        <v>5.0200575624872658E-5</v>
      </c>
      <c r="AU39" s="5">
        <f t="shared" si="201"/>
        <v>5.6344626158612368E-5</v>
      </c>
      <c r="AV39" s="5">
        <f t="shared" si="202"/>
        <v>4.7430485469087278E-5</v>
      </c>
      <c r="AW39" s="5">
        <f t="shared" si="203"/>
        <v>1.6652380609467742E-6</v>
      </c>
      <c r="AX39" s="5">
        <f t="shared" si="204"/>
        <v>3.9979923152195465E-2</v>
      </c>
      <c r="AY39" s="5">
        <f t="shared" si="205"/>
        <v>2.228451055979851E-2</v>
      </c>
      <c r="AZ39" s="5">
        <f t="shared" si="206"/>
        <v>6.2106098728519077E-3</v>
      </c>
      <c r="BA39" s="5">
        <f t="shared" si="207"/>
        <v>1.1539158522766125E-3</v>
      </c>
      <c r="BB39" s="5">
        <f t="shared" si="208"/>
        <v>1.607960194000834E-4</v>
      </c>
      <c r="BC39" s="5">
        <f t="shared" si="209"/>
        <v>1.792530004949724E-5</v>
      </c>
      <c r="BD39" s="5">
        <f t="shared" si="210"/>
        <v>8.2265637669348326E-7</v>
      </c>
      <c r="BE39" s="5">
        <f t="shared" si="211"/>
        <v>2.7700239743163597E-6</v>
      </c>
      <c r="BF39" s="5">
        <f t="shared" si="212"/>
        <v>4.6635709852075525E-6</v>
      </c>
      <c r="BG39" s="5">
        <f t="shared" si="213"/>
        <v>5.2343456315962841E-6</v>
      </c>
      <c r="BH39" s="5">
        <f t="shared" si="214"/>
        <v>4.4062330579800987E-6</v>
      </c>
      <c r="BI39" s="5">
        <f t="shared" si="215"/>
        <v>2.9673072628665243E-6</v>
      </c>
      <c r="BJ39" s="8">
        <f t="shared" si="216"/>
        <v>0.83452180681651567</v>
      </c>
      <c r="BK39" s="8">
        <f t="shared" si="217"/>
        <v>0.10058182990322909</v>
      </c>
      <c r="BL39" s="8">
        <f t="shared" si="218"/>
        <v>3.107529136146189E-2</v>
      </c>
      <c r="BM39" s="8">
        <f t="shared" si="219"/>
        <v>0.69509962028088379</v>
      </c>
      <c r="BN39" s="8">
        <f t="shared" si="220"/>
        <v>0.2493665168487714</v>
      </c>
    </row>
    <row r="40" spans="1:66" x14ac:dyDescent="0.25">
      <c r="A40" s="10" t="s">
        <v>22</v>
      </c>
      <c r="B40" t="s">
        <v>280</v>
      </c>
      <c r="C40" t="s">
        <v>743</v>
      </c>
      <c r="D40" t="s">
        <v>774</v>
      </c>
      <c r="E40" s="1">
        <f>VLOOKUP(A40,home!$A$2:$E$670,3,FALSE)</f>
        <v>1.51864406779661</v>
      </c>
      <c r="F40">
        <f>VLOOKUP(B40,home!$B$2:$E$670,3,FALSE)</f>
        <v>1.58</v>
      </c>
      <c r="G40" t="e">
        <f>VLOOKUP(C40,away!$B$2:$E$670,4,FALSE)</f>
        <v>#N/A</v>
      </c>
      <c r="H40">
        <f>VLOOKUP(A40,away!$A$2:$E$670,3,FALSE)</f>
        <v>1.3491525423728801</v>
      </c>
      <c r="I40" t="e">
        <f>VLOOKUP(C40,away!$B$2:$E$670,3,FALSE)</f>
        <v>#N/A</v>
      </c>
      <c r="J40">
        <f>VLOOKUP(B40,home!$B$2:$E$670,4,FALSE)</f>
        <v>0.64</v>
      </c>
      <c r="K40" s="3" t="e">
        <f t="shared" si="166"/>
        <v>#N/A</v>
      </c>
      <c r="L40" s="3" t="e">
        <f t="shared" si="167"/>
        <v>#N/A</v>
      </c>
      <c r="M40" s="5" t="e">
        <f t="shared" si="2"/>
        <v>#N/A</v>
      </c>
      <c r="N40" s="5" t="e">
        <f t="shared" si="168"/>
        <v>#N/A</v>
      </c>
      <c r="O40" s="5" t="e">
        <f t="shared" si="169"/>
        <v>#N/A</v>
      </c>
      <c r="P40" s="5" t="e">
        <f t="shared" si="170"/>
        <v>#N/A</v>
      </c>
      <c r="Q40" s="5" t="e">
        <f t="shared" si="171"/>
        <v>#N/A</v>
      </c>
      <c r="R40" s="5" t="e">
        <f t="shared" si="172"/>
        <v>#N/A</v>
      </c>
      <c r="S40" s="5" t="e">
        <f t="shared" si="173"/>
        <v>#N/A</v>
      </c>
      <c r="T40" s="5" t="e">
        <f t="shared" si="174"/>
        <v>#N/A</v>
      </c>
      <c r="U40" s="5" t="e">
        <f t="shared" si="175"/>
        <v>#N/A</v>
      </c>
      <c r="V40" s="5" t="e">
        <f t="shared" si="176"/>
        <v>#N/A</v>
      </c>
      <c r="W40" s="5" t="e">
        <f t="shared" si="177"/>
        <v>#N/A</v>
      </c>
      <c r="X40" s="5" t="e">
        <f t="shared" si="178"/>
        <v>#N/A</v>
      </c>
      <c r="Y40" s="5" t="e">
        <f t="shared" si="179"/>
        <v>#N/A</v>
      </c>
      <c r="Z40" s="5" t="e">
        <f t="shared" si="180"/>
        <v>#N/A</v>
      </c>
      <c r="AA40" s="5" t="e">
        <f t="shared" si="181"/>
        <v>#N/A</v>
      </c>
      <c r="AB40" s="5" t="e">
        <f t="shared" si="182"/>
        <v>#N/A</v>
      </c>
      <c r="AC40" s="5" t="e">
        <f t="shared" si="183"/>
        <v>#N/A</v>
      </c>
      <c r="AD40" s="5" t="e">
        <f t="shared" si="184"/>
        <v>#N/A</v>
      </c>
      <c r="AE40" s="5" t="e">
        <f t="shared" si="185"/>
        <v>#N/A</v>
      </c>
      <c r="AF40" s="5" t="e">
        <f t="shared" si="186"/>
        <v>#N/A</v>
      </c>
      <c r="AG40" s="5" t="e">
        <f t="shared" si="187"/>
        <v>#N/A</v>
      </c>
      <c r="AH40" s="5" t="e">
        <f t="shared" si="188"/>
        <v>#N/A</v>
      </c>
      <c r="AI40" s="5" t="e">
        <f t="shared" si="189"/>
        <v>#N/A</v>
      </c>
      <c r="AJ40" s="5" t="e">
        <f t="shared" si="190"/>
        <v>#N/A</v>
      </c>
      <c r="AK40" s="5" t="e">
        <f t="shared" si="191"/>
        <v>#N/A</v>
      </c>
      <c r="AL40" s="5" t="e">
        <f t="shared" si="192"/>
        <v>#N/A</v>
      </c>
      <c r="AM40" s="5" t="e">
        <f t="shared" si="193"/>
        <v>#N/A</v>
      </c>
      <c r="AN40" s="5" t="e">
        <f t="shared" si="194"/>
        <v>#N/A</v>
      </c>
      <c r="AO40" s="5" t="e">
        <f t="shared" si="195"/>
        <v>#N/A</v>
      </c>
      <c r="AP40" s="5" t="e">
        <f t="shared" si="196"/>
        <v>#N/A</v>
      </c>
      <c r="AQ40" s="5" t="e">
        <f t="shared" si="197"/>
        <v>#N/A</v>
      </c>
      <c r="AR40" s="5" t="e">
        <f t="shared" si="198"/>
        <v>#N/A</v>
      </c>
      <c r="AS40" s="5" t="e">
        <f t="shared" si="199"/>
        <v>#N/A</v>
      </c>
      <c r="AT40" s="5" t="e">
        <f t="shared" si="200"/>
        <v>#N/A</v>
      </c>
      <c r="AU40" s="5" t="e">
        <f t="shared" si="201"/>
        <v>#N/A</v>
      </c>
      <c r="AV40" s="5" t="e">
        <f t="shared" si="202"/>
        <v>#N/A</v>
      </c>
      <c r="AW40" s="5" t="e">
        <f t="shared" si="203"/>
        <v>#N/A</v>
      </c>
      <c r="AX40" s="5" t="e">
        <f t="shared" si="204"/>
        <v>#N/A</v>
      </c>
      <c r="AY40" s="5" t="e">
        <f t="shared" si="205"/>
        <v>#N/A</v>
      </c>
      <c r="AZ40" s="5" t="e">
        <f t="shared" si="206"/>
        <v>#N/A</v>
      </c>
      <c r="BA40" s="5" t="e">
        <f t="shared" si="207"/>
        <v>#N/A</v>
      </c>
      <c r="BB40" s="5" t="e">
        <f t="shared" si="208"/>
        <v>#N/A</v>
      </c>
      <c r="BC40" s="5" t="e">
        <f t="shared" si="209"/>
        <v>#N/A</v>
      </c>
      <c r="BD40" s="5" t="e">
        <f t="shared" si="210"/>
        <v>#N/A</v>
      </c>
      <c r="BE40" s="5" t="e">
        <f t="shared" si="211"/>
        <v>#N/A</v>
      </c>
      <c r="BF40" s="5" t="e">
        <f t="shared" si="212"/>
        <v>#N/A</v>
      </c>
      <c r="BG40" s="5" t="e">
        <f t="shared" si="213"/>
        <v>#N/A</v>
      </c>
      <c r="BH40" s="5" t="e">
        <f t="shared" si="214"/>
        <v>#N/A</v>
      </c>
      <c r="BI40" s="5" t="e">
        <f t="shared" si="215"/>
        <v>#N/A</v>
      </c>
      <c r="BJ40" s="8" t="e">
        <f t="shared" si="216"/>
        <v>#N/A</v>
      </c>
      <c r="BK40" s="8" t="e">
        <f t="shared" si="217"/>
        <v>#N/A</v>
      </c>
      <c r="BL40" s="8" t="e">
        <f t="shared" si="218"/>
        <v>#N/A</v>
      </c>
      <c r="BM40" s="8" t="e">
        <f t="shared" si="219"/>
        <v>#N/A</v>
      </c>
      <c r="BN40" s="8" t="e">
        <f t="shared" si="220"/>
        <v>#N/A</v>
      </c>
    </row>
    <row r="41" spans="1:66" x14ac:dyDescent="0.25">
      <c r="A41" s="10" t="s">
        <v>318</v>
      </c>
      <c r="B41" t="s">
        <v>744</v>
      </c>
      <c r="C41" t="s">
        <v>385</v>
      </c>
      <c r="D41" t="s">
        <v>774</v>
      </c>
      <c r="E41" s="1">
        <f>VLOOKUP(A41,home!$A$2:$E$670,3,FALSE)</f>
        <v>1.44290657439446</v>
      </c>
      <c r="F41" t="e">
        <f>VLOOKUP(B41,home!$B$2:$E$670,3,FALSE)</f>
        <v>#N/A</v>
      </c>
      <c r="G41">
        <f>VLOOKUP(C41,away!$B$2:$E$670,4,FALSE)</f>
        <v>0.59</v>
      </c>
      <c r="H41">
        <f>VLOOKUP(A41,away!$A$2:$E$670,3,FALSE)</f>
        <v>1.07958477508651</v>
      </c>
      <c r="I41">
        <f>VLOOKUP(C41,away!$B$2:$E$670,3,FALSE)</f>
        <v>1.34</v>
      </c>
      <c r="J41" t="e">
        <f>VLOOKUP(B41,home!$B$2:$E$670,4,FALSE)</f>
        <v>#N/A</v>
      </c>
      <c r="K41" s="3" t="e">
        <f t="shared" si="166"/>
        <v>#N/A</v>
      </c>
      <c r="L41" s="3" t="e">
        <f t="shared" si="167"/>
        <v>#N/A</v>
      </c>
      <c r="M41" s="5" t="e">
        <f t="shared" si="2"/>
        <v>#N/A</v>
      </c>
      <c r="N41" s="5" t="e">
        <f t="shared" si="168"/>
        <v>#N/A</v>
      </c>
      <c r="O41" s="5" t="e">
        <f t="shared" si="169"/>
        <v>#N/A</v>
      </c>
      <c r="P41" s="5" t="e">
        <f t="shared" si="170"/>
        <v>#N/A</v>
      </c>
      <c r="Q41" s="5" t="e">
        <f t="shared" si="171"/>
        <v>#N/A</v>
      </c>
      <c r="R41" s="5" t="e">
        <f t="shared" si="172"/>
        <v>#N/A</v>
      </c>
      <c r="S41" s="5" t="e">
        <f t="shared" si="173"/>
        <v>#N/A</v>
      </c>
      <c r="T41" s="5" t="e">
        <f t="shared" si="174"/>
        <v>#N/A</v>
      </c>
      <c r="U41" s="5" t="e">
        <f t="shared" si="175"/>
        <v>#N/A</v>
      </c>
      <c r="V41" s="5" t="e">
        <f t="shared" si="176"/>
        <v>#N/A</v>
      </c>
      <c r="W41" s="5" t="e">
        <f t="shared" si="177"/>
        <v>#N/A</v>
      </c>
      <c r="X41" s="5" t="e">
        <f t="shared" si="178"/>
        <v>#N/A</v>
      </c>
      <c r="Y41" s="5" t="e">
        <f t="shared" si="179"/>
        <v>#N/A</v>
      </c>
      <c r="Z41" s="5" t="e">
        <f t="shared" si="180"/>
        <v>#N/A</v>
      </c>
      <c r="AA41" s="5" t="e">
        <f t="shared" si="181"/>
        <v>#N/A</v>
      </c>
      <c r="AB41" s="5" t="e">
        <f t="shared" si="182"/>
        <v>#N/A</v>
      </c>
      <c r="AC41" s="5" t="e">
        <f t="shared" si="183"/>
        <v>#N/A</v>
      </c>
      <c r="AD41" s="5" t="e">
        <f t="shared" si="184"/>
        <v>#N/A</v>
      </c>
      <c r="AE41" s="5" t="e">
        <f t="shared" si="185"/>
        <v>#N/A</v>
      </c>
      <c r="AF41" s="5" t="e">
        <f t="shared" si="186"/>
        <v>#N/A</v>
      </c>
      <c r="AG41" s="5" t="e">
        <f t="shared" si="187"/>
        <v>#N/A</v>
      </c>
      <c r="AH41" s="5" t="e">
        <f t="shared" si="188"/>
        <v>#N/A</v>
      </c>
      <c r="AI41" s="5" t="e">
        <f t="shared" si="189"/>
        <v>#N/A</v>
      </c>
      <c r="AJ41" s="5" t="e">
        <f t="shared" si="190"/>
        <v>#N/A</v>
      </c>
      <c r="AK41" s="5" t="e">
        <f t="shared" si="191"/>
        <v>#N/A</v>
      </c>
      <c r="AL41" s="5" t="e">
        <f t="shared" si="192"/>
        <v>#N/A</v>
      </c>
      <c r="AM41" s="5" t="e">
        <f t="shared" si="193"/>
        <v>#N/A</v>
      </c>
      <c r="AN41" s="5" t="e">
        <f t="shared" si="194"/>
        <v>#N/A</v>
      </c>
      <c r="AO41" s="5" t="e">
        <f t="shared" si="195"/>
        <v>#N/A</v>
      </c>
      <c r="AP41" s="5" t="e">
        <f t="shared" si="196"/>
        <v>#N/A</v>
      </c>
      <c r="AQ41" s="5" t="e">
        <f t="shared" si="197"/>
        <v>#N/A</v>
      </c>
      <c r="AR41" s="5" t="e">
        <f t="shared" si="198"/>
        <v>#N/A</v>
      </c>
      <c r="AS41" s="5" t="e">
        <f t="shared" si="199"/>
        <v>#N/A</v>
      </c>
      <c r="AT41" s="5" t="e">
        <f t="shared" si="200"/>
        <v>#N/A</v>
      </c>
      <c r="AU41" s="5" t="e">
        <f t="shared" si="201"/>
        <v>#N/A</v>
      </c>
      <c r="AV41" s="5" t="e">
        <f t="shared" si="202"/>
        <v>#N/A</v>
      </c>
      <c r="AW41" s="5" t="e">
        <f t="shared" si="203"/>
        <v>#N/A</v>
      </c>
      <c r="AX41" s="5" t="e">
        <f t="shared" si="204"/>
        <v>#N/A</v>
      </c>
      <c r="AY41" s="5" t="e">
        <f t="shared" si="205"/>
        <v>#N/A</v>
      </c>
      <c r="AZ41" s="5" t="e">
        <f t="shared" si="206"/>
        <v>#N/A</v>
      </c>
      <c r="BA41" s="5" t="e">
        <f t="shared" si="207"/>
        <v>#N/A</v>
      </c>
      <c r="BB41" s="5" t="e">
        <f t="shared" si="208"/>
        <v>#N/A</v>
      </c>
      <c r="BC41" s="5" t="e">
        <f t="shared" si="209"/>
        <v>#N/A</v>
      </c>
      <c r="BD41" s="5" t="e">
        <f t="shared" si="210"/>
        <v>#N/A</v>
      </c>
      <c r="BE41" s="5" t="e">
        <f t="shared" si="211"/>
        <v>#N/A</v>
      </c>
      <c r="BF41" s="5" t="e">
        <f t="shared" si="212"/>
        <v>#N/A</v>
      </c>
      <c r="BG41" s="5" t="e">
        <f t="shared" si="213"/>
        <v>#N/A</v>
      </c>
      <c r="BH41" s="5" t="e">
        <f t="shared" si="214"/>
        <v>#N/A</v>
      </c>
      <c r="BI41" s="5" t="e">
        <f t="shared" si="215"/>
        <v>#N/A</v>
      </c>
      <c r="BJ41" s="8" t="e">
        <f t="shared" si="216"/>
        <v>#N/A</v>
      </c>
      <c r="BK41" s="8" t="e">
        <f t="shared" si="217"/>
        <v>#N/A</v>
      </c>
      <c r="BL41" s="8" t="e">
        <f t="shared" si="218"/>
        <v>#N/A</v>
      </c>
      <c r="BM41" s="8" t="e">
        <f t="shared" si="219"/>
        <v>#N/A</v>
      </c>
      <c r="BN41" s="8" t="e">
        <f t="shared" si="220"/>
        <v>#N/A</v>
      </c>
    </row>
    <row r="42" spans="1:66" x14ac:dyDescent="0.25">
      <c r="A42" s="10" t="s">
        <v>318</v>
      </c>
      <c r="B42" t="s">
        <v>331</v>
      </c>
      <c r="C42" t="s">
        <v>673</v>
      </c>
      <c r="D42" t="s">
        <v>775</v>
      </c>
      <c r="E42" s="1">
        <f>VLOOKUP(A42,home!$A$2:$E$670,3,FALSE)</f>
        <v>1.44290657439446</v>
      </c>
      <c r="F42">
        <f>VLOOKUP(B42,home!$B$2:$E$670,3,FALSE)</f>
        <v>1.65</v>
      </c>
      <c r="G42">
        <f>VLOOKUP(C42,away!$B$2:$E$670,4,FALSE)</f>
        <v>0.97299999999999998</v>
      </c>
      <c r="H42">
        <f>VLOOKUP(A42,away!$A$2:$E$670,3,FALSE)</f>
        <v>1.07958477508651</v>
      </c>
      <c r="I42">
        <f>VLOOKUP(C42,away!$B$2:$E$670,3,FALSE)</f>
        <v>1.5556000000000001</v>
      </c>
      <c r="J42">
        <f>VLOOKUP(B42,home!$B$2:$E$670,4,FALSE)</f>
        <v>0.93</v>
      </c>
      <c r="K42" s="3">
        <f t="shared" si="166"/>
        <v>2.3165143598615856</v>
      </c>
      <c r="L42" s="3">
        <f t="shared" si="167"/>
        <v>1.5618439307958547</v>
      </c>
      <c r="M42" s="5">
        <f t="shared" si="2"/>
        <v>2.0684755678731109E-2</v>
      </c>
      <c r="N42" s="5">
        <f t="shared" si="168"/>
        <v>4.7916533560009085E-2</v>
      </c>
      <c r="O42" s="5">
        <f t="shared" si="169"/>
        <v>3.2306360116821267E-2</v>
      </c>
      <c r="P42" s="5">
        <f t="shared" si="170"/>
        <v>7.4838147125476082E-2</v>
      </c>
      <c r="Q42" s="5">
        <f t="shared" si="171"/>
        <v>5.5499669033275328E-2</v>
      </c>
      <c r="R42" s="5">
        <f t="shared" si="172"/>
        <v>2.5228746237281285E-2</v>
      </c>
      <c r="S42" s="5">
        <f t="shared" si="173"/>
        <v>6.7691738207637131E-2</v>
      </c>
      <c r="T42" s="5">
        <f t="shared" si="174"/>
        <v>8.668182124079972E-2</v>
      </c>
      <c r="U42" s="5">
        <f t="shared" si="175"/>
        <v>5.8442752939966036E-2</v>
      </c>
      <c r="V42" s="5">
        <f t="shared" si="176"/>
        <v>2.7212333683181121E-2</v>
      </c>
      <c r="W42" s="5">
        <f t="shared" si="177"/>
        <v>4.285526009438255E-2</v>
      </c>
      <c r="X42" s="5">
        <f t="shared" si="178"/>
        <v>6.6933227881089172E-2</v>
      </c>
      <c r="Y42" s="5">
        <f t="shared" si="179"/>
        <v>5.2269627867327514E-2</v>
      </c>
      <c r="Z42" s="5">
        <f t="shared" si="180"/>
        <v>1.3134454730762178E-2</v>
      </c>
      <c r="AA42" s="5">
        <f t="shared" si="181"/>
        <v>3.0426152992762523E-2</v>
      </c>
      <c r="AB42" s="5">
        <f t="shared" si="182"/>
        <v>3.5241310161539974E-2</v>
      </c>
      <c r="AC42" s="5">
        <f t="shared" si="183"/>
        <v>6.1534465992734979E-3</v>
      </c>
      <c r="AD42" s="5">
        <f t="shared" si="184"/>
        <v>2.4818706351060094E-2</v>
      </c>
      <c r="AE42" s="5">
        <f t="shared" si="185"/>
        <v>3.8762945884607741E-2</v>
      </c>
      <c r="AF42" s="5">
        <f t="shared" si="186"/>
        <v>3.0270835884821382E-2</v>
      </c>
      <c r="AG42" s="5">
        <f t="shared" si="187"/>
        <v>1.5759440435608549E-2</v>
      </c>
      <c r="AH42" s="5">
        <f t="shared" si="188"/>
        <v>5.1284921013884524E-3</v>
      </c>
      <c r="AI42" s="5">
        <f t="shared" si="189"/>
        <v>1.1880225597303068E-2</v>
      </c>
      <c r="AJ42" s="5">
        <f t="shared" si="190"/>
        <v>1.3760356597273872E-2</v>
      </c>
      <c r="AK42" s="5">
        <f t="shared" si="191"/>
        <v>1.0625354551467009E-2</v>
      </c>
      <c r="AL42" s="5">
        <f t="shared" si="192"/>
        <v>8.9053513433316983E-4</v>
      </c>
      <c r="AM42" s="5">
        <f t="shared" si="193"/>
        <v>1.1498577931083723E-2</v>
      </c>
      <c r="AN42" s="5">
        <f t="shared" si="194"/>
        <v>1.7958984154446269E-2</v>
      </c>
      <c r="AO42" s="5">
        <f t="shared" si="195"/>
        <v>1.4024565202440416E-2</v>
      </c>
      <c r="AP42" s="5">
        <f t="shared" si="196"/>
        <v>7.3013940144941013E-3</v>
      </c>
      <c r="AQ42" s="5">
        <f t="shared" si="197"/>
        <v>2.8509094819716982E-3</v>
      </c>
      <c r="AR42" s="5">
        <f t="shared" si="198"/>
        <v>1.6019808525376061E-3</v>
      </c>
      <c r="AS42" s="5">
        <f t="shared" si="199"/>
        <v>3.7110116491266693E-3</v>
      </c>
      <c r="AT42" s="5">
        <f t="shared" si="200"/>
        <v>4.298305887407778E-3</v>
      </c>
      <c r="AU42" s="5">
        <f t="shared" si="201"/>
        <v>3.3190291037525706E-3</v>
      </c>
      <c r="AV42" s="5">
        <f t="shared" si="202"/>
        <v>1.9221446449103402E-3</v>
      </c>
      <c r="AW42" s="5">
        <f t="shared" si="203"/>
        <v>8.9499619428212097E-5</v>
      </c>
      <c r="AX42" s="5">
        <f t="shared" si="204"/>
        <v>4.4394368158904947E-3</v>
      </c>
      <c r="AY42" s="5">
        <f t="shared" si="205"/>
        <v>6.9337074470502431E-3</v>
      </c>
      <c r="AZ42" s="5">
        <f t="shared" si="206"/>
        <v>5.4146844470447219E-3</v>
      </c>
      <c r="BA42" s="5">
        <f t="shared" si="207"/>
        <v>2.8189640135971696E-3</v>
      </c>
      <c r="BB42" s="5">
        <f t="shared" si="208"/>
        <v>1.1006954589421656E-3</v>
      </c>
      <c r="BC42" s="5">
        <f t="shared" si="209"/>
        <v>3.438229044406757E-4</v>
      </c>
      <c r="BD42" s="5">
        <f t="shared" si="210"/>
        <v>4.1700734529783828E-4</v>
      </c>
      <c r="BE42" s="5">
        <f t="shared" si="211"/>
        <v>9.6600350355020099E-4</v>
      </c>
      <c r="BF42" s="5">
        <f t="shared" si="212"/>
        <v>1.1188804938253216E-3</v>
      </c>
      <c r="BG42" s="5">
        <f t="shared" si="213"/>
        <v>8.6396757697179314E-4</v>
      </c>
      <c r="BH42" s="5">
        <f t="shared" si="214"/>
        <v>5.0034832462749477E-4</v>
      </c>
      <c r="BI42" s="5">
        <f t="shared" si="215"/>
        <v>2.3181281578645547E-4</v>
      </c>
      <c r="BJ42" s="8">
        <f t="shared" si="216"/>
        <v>0.53645381010438298</v>
      </c>
      <c r="BK42" s="8">
        <f t="shared" si="217"/>
        <v>0.20440466387568237</v>
      </c>
      <c r="BL42" s="8">
        <f t="shared" si="218"/>
        <v>0.2419902434935976</v>
      </c>
      <c r="BM42" s="8">
        <f t="shared" si="219"/>
        <v>0.73266475262520903</v>
      </c>
      <c r="BN42" s="8">
        <f t="shared" si="220"/>
        <v>0.25647421175159418</v>
      </c>
    </row>
    <row r="43" spans="1:66" x14ac:dyDescent="0.25">
      <c r="A43" s="10" t="s">
        <v>13</v>
      </c>
      <c r="B43" t="s">
        <v>498</v>
      </c>
      <c r="C43" t="s">
        <v>51</v>
      </c>
      <c r="D43" t="s">
        <v>775</v>
      </c>
      <c r="E43" s="1">
        <f>VLOOKUP(A43,home!$A$2:$E$670,3,FALSE)</f>
        <v>1.7759336099585099</v>
      </c>
      <c r="F43">
        <f>VLOOKUP(B43,home!$B$2:$E$670,3,FALSE)</f>
        <v>1.8513999999999999</v>
      </c>
      <c r="G43">
        <f>VLOOKUP(C43,away!$B$2:$E$670,4,FALSE)</f>
        <v>1</v>
      </c>
      <c r="H43">
        <f>VLOOKUP(A43,away!$A$2:$E$670,3,FALSE)</f>
        <v>1.31120331950207</v>
      </c>
      <c r="I43">
        <f>VLOOKUP(C43,away!$B$2:$E$670,3,FALSE)</f>
        <v>0.65</v>
      </c>
      <c r="J43">
        <f>VLOOKUP(B43,home!$B$2:$E$670,4,FALSE)</f>
        <v>0.41959999999999997</v>
      </c>
      <c r="K43" s="3">
        <f t="shared" si="166"/>
        <v>3.2879634854771851</v>
      </c>
      <c r="L43" s="3">
        <f t="shared" si="167"/>
        <v>0.35761759336099458</v>
      </c>
      <c r="M43" s="5">
        <f t="shared" si="2"/>
        <v>2.6106235664555832E-2</v>
      </c>
      <c r="N43" s="5">
        <f t="shared" si="168"/>
        <v>8.5836349608321788E-2</v>
      </c>
      <c r="O43" s="5">
        <f t="shared" si="169"/>
        <v>9.3360491700734214E-3</v>
      </c>
      <c r="P43" s="5">
        <f t="shared" si="170"/>
        <v>3.0696588769820989E-2</v>
      </c>
      <c r="Q43" s="5">
        <f t="shared" si="171"/>
        <v>0.14111339161940797</v>
      </c>
      <c r="R43" s="5">
        <f t="shared" si="172"/>
        <v>1.6693677178507837E-3</v>
      </c>
      <c r="S43" s="5">
        <f t="shared" si="173"/>
        <v>9.0235200337866472E-3</v>
      </c>
      <c r="T43" s="5">
        <f t="shared" si="174"/>
        <v>5.0464631501940214E-2</v>
      </c>
      <c r="U43" s="5">
        <f t="shared" si="175"/>
        <v>5.4888201001277578E-3</v>
      </c>
      <c r="V43" s="5">
        <f t="shared" si="176"/>
        <v>1.1789064382612374E-3</v>
      </c>
      <c r="W43" s="5">
        <f t="shared" si="177"/>
        <v>0.15465855965215189</v>
      </c>
      <c r="X43" s="5">
        <f t="shared" si="178"/>
        <v>5.530862189548038E-2</v>
      </c>
      <c r="Y43" s="5">
        <f t="shared" si="179"/>
        <v>9.8896681271874506E-3</v>
      </c>
      <c r="Z43" s="5">
        <f t="shared" si="180"/>
        <v>1.9899842189744442E-4</v>
      </c>
      <c r="AA43" s="5">
        <f t="shared" si="181"/>
        <v>6.5429954486638086E-4</v>
      </c>
      <c r="AB43" s="5">
        <f t="shared" si="182"/>
        <v>1.0756565060425008E-3</v>
      </c>
      <c r="AC43" s="5">
        <f t="shared" si="183"/>
        <v>8.6637361755232328E-5</v>
      </c>
      <c r="AD43" s="5">
        <f t="shared" si="184"/>
        <v>0.12712792421319263</v>
      </c>
      <c r="AE43" s="5">
        <f t="shared" si="185"/>
        <v>4.5463182306100858E-2</v>
      </c>
      <c r="AF43" s="5">
        <f t="shared" si="186"/>
        <v>8.1292169214199697E-3</v>
      </c>
      <c r="AG43" s="5">
        <f t="shared" si="187"/>
        <v>9.6905033044922793E-4</v>
      </c>
      <c r="AH43" s="5">
        <f t="shared" si="188"/>
        <v>1.7791334180399972E-5</v>
      </c>
      <c r="AI43" s="5">
        <f t="shared" si="189"/>
        <v>5.8497257143077277E-5</v>
      </c>
      <c r="AJ43" s="5">
        <f t="shared" si="190"/>
        <v>9.6168422743503768E-5</v>
      </c>
      <c r="AK43" s="5">
        <f t="shared" si="191"/>
        <v>1.0539942081219137E-4</v>
      </c>
      <c r="AL43" s="5">
        <f t="shared" si="192"/>
        <v>4.0748447996481097E-6</v>
      </c>
      <c r="AM43" s="5">
        <f t="shared" si="193"/>
        <v>8.3598394559497649E-2</v>
      </c>
      <c r="AN43" s="5">
        <f t="shared" si="194"/>
        <v>2.9896256671210413E-2</v>
      </c>
      <c r="AO43" s="5">
        <f t="shared" si="195"/>
        <v>5.3457136806304229E-3</v>
      </c>
      <c r="AP43" s="5">
        <f t="shared" si="196"/>
        <v>6.3724042042133237E-4</v>
      </c>
      <c r="AQ43" s="5">
        <f t="shared" si="197"/>
        <v>5.697209638585629E-5</v>
      </c>
      <c r="AR43" s="5">
        <f t="shared" si="198"/>
        <v>1.2724988224551685E-6</v>
      </c>
      <c r="AS43" s="5">
        <f t="shared" si="199"/>
        <v>4.1839296635453101E-6</v>
      </c>
      <c r="AT43" s="5">
        <f t="shared" si="200"/>
        <v>6.8783039797709118E-6</v>
      </c>
      <c r="AU43" s="5">
        <f t="shared" si="201"/>
        <v>7.5385374424997215E-6</v>
      </c>
      <c r="AV43" s="5">
        <f t="shared" si="202"/>
        <v>6.1966089612104122E-6</v>
      </c>
      <c r="AW43" s="5">
        <f t="shared" si="203"/>
        <v>1.3309276067525325E-7</v>
      </c>
      <c r="AX43" s="5">
        <f t="shared" si="204"/>
        <v>4.5811411459357146E-2</v>
      </c>
      <c r="AY43" s="5">
        <f t="shared" si="205"/>
        <v>1.638296671456559E-2</v>
      </c>
      <c r="AZ43" s="5">
        <f t="shared" si="206"/>
        <v>2.9294185642881132E-3</v>
      </c>
      <c r="BA43" s="5">
        <f t="shared" si="207"/>
        <v>3.4920387230257845E-4</v>
      </c>
      <c r="BB43" s="5">
        <f t="shared" si="208"/>
        <v>3.1220362101297036E-5</v>
      </c>
      <c r="BC43" s="5">
        <f t="shared" si="209"/>
        <v>2.23299015170493E-6</v>
      </c>
      <c r="BD43" s="5">
        <f t="shared" si="210"/>
        <v>7.5844661073519498E-8</v>
      </c>
      <c r="BE43" s="5">
        <f t="shared" si="211"/>
        <v>2.4937447617812499E-7</v>
      </c>
      <c r="BF43" s="5">
        <f t="shared" si="212"/>
        <v>4.0996708594183756E-7</v>
      </c>
      <c r="BG43" s="5">
        <f t="shared" si="213"/>
        <v>4.493189362747497E-7</v>
      </c>
      <c r="BH43" s="5">
        <f t="shared" si="214"/>
        <v>3.6933606395120684E-7</v>
      </c>
      <c r="BI43" s="5">
        <f t="shared" si="215"/>
        <v>2.4287269842828691E-7</v>
      </c>
      <c r="BJ43" s="8">
        <f t="shared" si="216"/>
        <v>0.86400162756656473</v>
      </c>
      <c r="BK43" s="8">
        <f t="shared" si="217"/>
        <v>8.3478929827545179E-2</v>
      </c>
      <c r="BL43" s="8">
        <f t="shared" si="218"/>
        <v>1.8529916066631343E-2</v>
      </c>
      <c r="BM43" s="8">
        <f t="shared" si="219"/>
        <v>0.65506865571080275</v>
      </c>
      <c r="BN43" s="8">
        <f t="shared" si="220"/>
        <v>0.29475798255003083</v>
      </c>
    </row>
    <row r="44" spans="1:66" x14ac:dyDescent="0.25">
      <c r="A44" s="10" t="s">
        <v>28</v>
      </c>
      <c r="B44" t="s">
        <v>31</v>
      </c>
      <c r="C44" t="s">
        <v>234</v>
      </c>
      <c r="D44" t="s">
        <v>775</v>
      </c>
      <c r="E44" s="1">
        <f>VLOOKUP(A44,home!$A$2:$E$670,3,FALSE)</f>
        <v>1.37037037037037</v>
      </c>
      <c r="F44">
        <f>VLOOKUP(B44,home!$B$2:$E$670,3,FALSE)</f>
        <v>1.72</v>
      </c>
      <c r="G44">
        <f>VLOOKUP(C44,away!$B$2:$E$670,4,FALSE)</f>
        <v>0.69</v>
      </c>
      <c r="H44">
        <f>VLOOKUP(A44,away!$A$2:$E$670,3,FALSE)</f>
        <v>1.2674897119341599</v>
      </c>
      <c r="I44">
        <f>VLOOKUP(C44,away!$B$2:$E$670,3,FALSE)</f>
        <v>1.69</v>
      </c>
      <c r="J44">
        <f>VLOOKUP(B44,home!$B$2:$E$670,4,FALSE)</f>
        <v>0.79</v>
      </c>
      <c r="K44" s="3">
        <f t="shared" si="166"/>
        <v>1.6263555555555551</v>
      </c>
      <c r="L44" s="3">
        <f t="shared" si="167"/>
        <v>1.6922255144032969</v>
      </c>
      <c r="M44" s="5">
        <f t="shared" si="2"/>
        <v>3.620416650469177E-2</v>
      </c>
      <c r="N44" s="5">
        <f t="shared" si="168"/>
        <v>5.88808473291638E-2</v>
      </c>
      <c r="O44" s="5">
        <f t="shared" si="169"/>
        <v>6.1265614286944652E-2</v>
      </c>
      <c r="P44" s="5">
        <f t="shared" si="170"/>
        <v>9.9639672160096199E-2</v>
      </c>
      <c r="Q44" s="5">
        <f t="shared" si="171"/>
        <v>4.7880596584802024E-2</v>
      </c>
      <c r="R44" s="5">
        <f t="shared" si="172"/>
        <v>5.1837617825979447E-2</v>
      </c>
      <c r="S44" s="5">
        <f t="shared" si="173"/>
        <v>6.8556089165074816E-2</v>
      </c>
      <c r="T44" s="5">
        <f t="shared" si="174"/>
        <v>8.1024767185653351E-2</v>
      </c>
      <c r="U44" s="5">
        <f t="shared" si="175"/>
        <v>8.4306397738047337E-2</v>
      </c>
      <c r="V44" s="5">
        <f t="shared" si="176"/>
        <v>2.0964150165488533E-2</v>
      </c>
      <c r="W44" s="5">
        <f t="shared" si="177"/>
        <v>2.5956958086335694E-2</v>
      </c>
      <c r="X44" s="5">
        <f t="shared" si="178"/>
        <v>4.3925026749994246E-2</v>
      </c>
      <c r="Y44" s="5">
        <f t="shared" si="179"/>
        <v>3.7165525493593796E-2</v>
      </c>
      <c r="Z44" s="5">
        <f t="shared" si="180"/>
        <v>2.9240313163669859E-2</v>
      </c>
      <c r="AA44" s="5">
        <f t="shared" si="181"/>
        <v>4.7555145759918697E-2</v>
      </c>
      <c r="AB44" s="5">
        <f t="shared" si="182"/>
        <v>3.8670787750949003E-2</v>
      </c>
      <c r="AC44" s="5">
        <f t="shared" si="183"/>
        <v>3.6060439503102582E-3</v>
      </c>
      <c r="AD44" s="5">
        <f t="shared" si="184"/>
        <v>1.0553810747258687E-2</v>
      </c>
      <c r="AE44" s="5">
        <f t="shared" si="185"/>
        <v>1.7859427820694877E-2</v>
      </c>
      <c r="AF44" s="5">
        <f t="shared" si="186"/>
        <v>1.5111089715411972E-2</v>
      </c>
      <c r="AG44" s="5">
        <f t="shared" si="187"/>
        <v>8.5237905222857978E-3</v>
      </c>
      <c r="AH44" s="5">
        <f t="shared" si="188"/>
        <v>1.2370300996176182E-2</v>
      </c>
      <c r="AI44" s="5">
        <f t="shared" si="189"/>
        <v>2.0118507749025551E-2</v>
      </c>
      <c r="AJ44" s="5">
        <f t="shared" si="190"/>
        <v>1.6359923423557601E-2</v>
      </c>
      <c r="AK44" s="5">
        <f t="shared" si="191"/>
        <v>8.8690174494554502E-3</v>
      </c>
      <c r="AL44" s="5">
        <f t="shared" si="192"/>
        <v>3.9697644961084736E-4</v>
      </c>
      <c r="AM44" s="5">
        <f t="shared" si="193"/>
        <v>3.4328497482172191E-3</v>
      </c>
      <c r="AN44" s="5">
        <f t="shared" si="194"/>
        <v>5.8091559310461125E-3</v>
      </c>
      <c r="AO44" s="5">
        <f t="shared" si="195"/>
        <v>4.9152009418317356E-3</v>
      </c>
      <c r="AP44" s="5">
        <f t="shared" si="196"/>
        <v>2.7725428140622592E-3</v>
      </c>
      <c r="AQ44" s="5">
        <f t="shared" si="197"/>
        <v>1.1729419224329181E-3</v>
      </c>
      <c r="AR44" s="5">
        <f t="shared" si="198"/>
        <v>4.1866677933155719E-3</v>
      </c>
      <c r="AS44" s="5">
        <f t="shared" si="199"/>
        <v>6.8090104249242953E-3</v>
      </c>
      <c r="AT44" s="5">
        <f t="shared" si="200"/>
        <v>5.5369359662056613E-3</v>
      </c>
      <c r="AU44" s="5">
        <f t="shared" si="201"/>
        <v>3.0016755231313135E-3</v>
      </c>
      <c r="AV44" s="5">
        <f t="shared" si="202"/>
        <v>1.2204479157549347E-3</v>
      </c>
      <c r="AW44" s="5">
        <f t="shared" si="203"/>
        <v>3.034841253037801E-5</v>
      </c>
      <c r="AX44" s="5">
        <f t="shared" si="204"/>
        <v>9.3050570990009258E-4</v>
      </c>
      <c r="AY44" s="5">
        <f t="shared" si="205"/>
        <v>1.5746255035908891E-3</v>
      </c>
      <c r="AZ44" s="5">
        <f t="shared" si="206"/>
        <v>1.3323107264033216E-3</v>
      </c>
      <c r="BA44" s="5">
        <f t="shared" si="207"/>
        <v>7.5152340144429689E-4</v>
      </c>
      <c r="BB44" s="5">
        <f t="shared" si="208"/>
        <v>3.1793676864879777E-4</v>
      </c>
      <c r="BC44" s="5">
        <f t="shared" si="209"/>
        <v>1.0760414237488676E-4</v>
      </c>
      <c r="BD44" s="5">
        <f t="shared" si="210"/>
        <v>1.1807976766965247E-3</v>
      </c>
      <c r="BE44" s="5">
        <f t="shared" si="211"/>
        <v>1.920396861482485E-3</v>
      </c>
      <c r="BF44" s="5">
        <f t="shared" si="212"/>
        <v>1.5616240522717461E-3</v>
      </c>
      <c r="BG44" s="5">
        <f t="shared" si="213"/>
        <v>8.4658531770044404E-4</v>
      </c>
      <c r="BH44" s="5">
        <f t="shared" si="214"/>
        <v>3.4421218367347047E-4</v>
      </c>
      <c r="BI44" s="5">
        <f t="shared" si="215"/>
        <v>1.119622794414516E-4</v>
      </c>
      <c r="BJ44" s="8">
        <f t="shared" si="216"/>
        <v>0.36999903784514682</v>
      </c>
      <c r="BK44" s="8">
        <f t="shared" si="217"/>
        <v>0.23094172389886328</v>
      </c>
      <c r="BL44" s="8">
        <f t="shared" si="218"/>
        <v>0.36807362897465179</v>
      </c>
      <c r="BM44" s="8">
        <f t="shared" si="219"/>
        <v>0.64100191209959334</v>
      </c>
      <c r="BN44" s="8">
        <f t="shared" si="220"/>
        <v>0.35570851469167791</v>
      </c>
    </row>
    <row r="45" spans="1:66" x14ac:dyDescent="0.25">
      <c r="A45" s="10" t="s">
        <v>731</v>
      </c>
      <c r="B45" t="s">
        <v>740</v>
      </c>
      <c r="C45" t="s">
        <v>400</v>
      </c>
      <c r="D45" t="s">
        <v>775</v>
      </c>
      <c r="E45" s="1">
        <f>VLOOKUP(A45,home!$A$2:$E$670,3,FALSE)</f>
        <v>1.72</v>
      </c>
      <c r="F45" t="e">
        <f>VLOOKUP(B45,home!$B$2:$E$670,3,FALSE)</f>
        <v>#N/A</v>
      </c>
      <c r="G45">
        <f>VLOOKUP(C45,away!$B$2:$E$670,4,FALSE)</f>
        <v>0.64</v>
      </c>
      <c r="H45">
        <f>VLOOKUP(A45,away!$A$2:$E$670,3,FALSE)</f>
        <v>1.58</v>
      </c>
      <c r="I45">
        <f>VLOOKUP(C45,away!$B$2:$E$670,3,FALSE)</f>
        <v>0.64</v>
      </c>
      <c r="J45" t="e">
        <f>VLOOKUP(B45,home!$B$2:$E$670,4,FALSE)</f>
        <v>#N/A</v>
      </c>
      <c r="K45" s="3" t="e">
        <f t="shared" si="166"/>
        <v>#N/A</v>
      </c>
      <c r="L45" s="3" t="e">
        <f t="shared" si="167"/>
        <v>#N/A</v>
      </c>
      <c r="M45" s="5" t="e">
        <f t="shared" si="2"/>
        <v>#N/A</v>
      </c>
      <c r="N45" s="5" t="e">
        <f t="shared" si="168"/>
        <v>#N/A</v>
      </c>
      <c r="O45" s="5" t="e">
        <f t="shared" si="169"/>
        <v>#N/A</v>
      </c>
      <c r="P45" s="5" t="e">
        <f t="shared" si="170"/>
        <v>#N/A</v>
      </c>
      <c r="Q45" s="5" t="e">
        <f t="shared" si="171"/>
        <v>#N/A</v>
      </c>
      <c r="R45" s="5" t="e">
        <f t="shared" si="172"/>
        <v>#N/A</v>
      </c>
      <c r="S45" s="5" t="e">
        <f t="shared" si="173"/>
        <v>#N/A</v>
      </c>
      <c r="T45" s="5" t="e">
        <f t="shared" si="174"/>
        <v>#N/A</v>
      </c>
      <c r="U45" s="5" t="e">
        <f t="shared" si="175"/>
        <v>#N/A</v>
      </c>
      <c r="V45" s="5" t="e">
        <f t="shared" si="176"/>
        <v>#N/A</v>
      </c>
      <c r="W45" s="5" t="e">
        <f t="shared" si="177"/>
        <v>#N/A</v>
      </c>
      <c r="X45" s="5" t="e">
        <f t="shared" si="178"/>
        <v>#N/A</v>
      </c>
      <c r="Y45" s="5" t="e">
        <f t="shared" si="179"/>
        <v>#N/A</v>
      </c>
      <c r="Z45" s="5" t="e">
        <f t="shared" si="180"/>
        <v>#N/A</v>
      </c>
      <c r="AA45" s="5" t="e">
        <f t="shared" si="181"/>
        <v>#N/A</v>
      </c>
      <c r="AB45" s="5" t="e">
        <f t="shared" si="182"/>
        <v>#N/A</v>
      </c>
      <c r="AC45" s="5" t="e">
        <f t="shared" si="183"/>
        <v>#N/A</v>
      </c>
      <c r="AD45" s="5" t="e">
        <f t="shared" si="184"/>
        <v>#N/A</v>
      </c>
      <c r="AE45" s="5" t="e">
        <f t="shared" si="185"/>
        <v>#N/A</v>
      </c>
      <c r="AF45" s="5" t="e">
        <f t="shared" si="186"/>
        <v>#N/A</v>
      </c>
      <c r="AG45" s="5" t="e">
        <f t="shared" si="187"/>
        <v>#N/A</v>
      </c>
      <c r="AH45" s="5" t="e">
        <f t="shared" si="188"/>
        <v>#N/A</v>
      </c>
      <c r="AI45" s="5" t="e">
        <f t="shared" si="189"/>
        <v>#N/A</v>
      </c>
      <c r="AJ45" s="5" t="e">
        <f t="shared" si="190"/>
        <v>#N/A</v>
      </c>
      <c r="AK45" s="5" t="e">
        <f t="shared" si="191"/>
        <v>#N/A</v>
      </c>
      <c r="AL45" s="5" t="e">
        <f t="shared" si="192"/>
        <v>#N/A</v>
      </c>
      <c r="AM45" s="5" t="e">
        <f t="shared" si="193"/>
        <v>#N/A</v>
      </c>
      <c r="AN45" s="5" t="e">
        <f t="shared" si="194"/>
        <v>#N/A</v>
      </c>
      <c r="AO45" s="5" t="e">
        <f t="shared" si="195"/>
        <v>#N/A</v>
      </c>
      <c r="AP45" s="5" t="e">
        <f t="shared" si="196"/>
        <v>#N/A</v>
      </c>
      <c r="AQ45" s="5" t="e">
        <f t="shared" si="197"/>
        <v>#N/A</v>
      </c>
      <c r="AR45" s="5" t="e">
        <f t="shared" si="198"/>
        <v>#N/A</v>
      </c>
      <c r="AS45" s="5" t="e">
        <f t="shared" si="199"/>
        <v>#N/A</v>
      </c>
      <c r="AT45" s="5" t="e">
        <f t="shared" si="200"/>
        <v>#N/A</v>
      </c>
      <c r="AU45" s="5" t="e">
        <f t="shared" si="201"/>
        <v>#N/A</v>
      </c>
      <c r="AV45" s="5" t="e">
        <f t="shared" si="202"/>
        <v>#N/A</v>
      </c>
      <c r="AW45" s="5" t="e">
        <f t="shared" si="203"/>
        <v>#N/A</v>
      </c>
      <c r="AX45" s="5" t="e">
        <f t="shared" si="204"/>
        <v>#N/A</v>
      </c>
      <c r="AY45" s="5" t="e">
        <f t="shared" si="205"/>
        <v>#N/A</v>
      </c>
      <c r="AZ45" s="5" t="e">
        <f t="shared" si="206"/>
        <v>#N/A</v>
      </c>
      <c r="BA45" s="5" t="e">
        <f t="shared" si="207"/>
        <v>#N/A</v>
      </c>
      <c r="BB45" s="5" t="e">
        <f t="shared" si="208"/>
        <v>#N/A</v>
      </c>
      <c r="BC45" s="5" t="e">
        <f t="shared" si="209"/>
        <v>#N/A</v>
      </c>
      <c r="BD45" s="5" t="e">
        <f t="shared" si="210"/>
        <v>#N/A</v>
      </c>
      <c r="BE45" s="5" t="e">
        <f t="shared" si="211"/>
        <v>#N/A</v>
      </c>
      <c r="BF45" s="5" t="e">
        <f t="shared" si="212"/>
        <v>#N/A</v>
      </c>
      <c r="BG45" s="5" t="e">
        <f t="shared" si="213"/>
        <v>#N/A</v>
      </c>
      <c r="BH45" s="5" t="e">
        <f t="shared" si="214"/>
        <v>#N/A</v>
      </c>
      <c r="BI45" s="5" t="e">
        <f t="shared" si="215"/>
        <v>#N/A</v>
      </c>
      <c r="BJ45" s="8" t="e">
        <f t="shared" si="216"/>
        <v>#N/A</v>
      </c>
      <c r="BK45" s="8" t="e">
        <f t="shared" si="217"/>
        <v>#N/A</v>
      </c>
      <c r="BL45" s="8" t="e">
        <f t="shared" si="218"/>
        <v>#N/A</v>
      </c>
      <c r="BM45" s="8" t="e">
        <f t="shared" si="219"/>
        <v>#N/A</v>
      </c>
      <c r="BN45" s="8" t="e">
        <f t="shared" si="220"/>
        <v>#N/A</v>
      </c>
    </row>
    <row r="46" spans="1:66" x14ac:dyDescent="0.25">
      <c r="A46" s="10" t="s">
        <v>61</v>
      </c>
      <c r="B46" t="s">
        <v>247</v>
      </c>
      <c r="C46" t="s">
        <v>278</v>
      </c>
      <c r="D46" t="s">
        <v>775</v>
      </c>
      <c r="E46" s="1">
        <f>VLOOKUP(A46,home!$A$2:$E$670,3,FALSE)</f>
        <v>1.4861111111111101</v>
      </c>
      <c r="F46">
        <f>VLOOKUP(B46,home!$B$2:$E$670,3,FALSE)</f>
        <v>1.08</v>
      </c>
      <c r="G46">
        <f>VLOOKUP(C46,away!$B$2:$E$670,4,FALSE)</f>
        <v>0.56999999999999995</v>
      </c>
      <c r="H46">
        <f>VLOOKUP(A46,away!$A$2:$E$670,3,FALSE)</f>
        <v>1.2916666666666701</v>
      </c>
      <c r="I46">
        <f>VLOOKUP(C46,away!$B$2:$E$670,3,FALSE)</f>
        <v>1.19</v>
      </c>
      <c r="J46">
        <f>VLOOKUP(B46,home!$B$2:$E$670,4,FALSE)</f>
        <v>0.93</v>
      </c>
      <c r="K46" s="3">
        <f t="shared" si="166"/>
        <v>0.91484999999999927</v>
      </c>
      <c r="L46" s="3">
        <f t="shared" si="167"/>
        <v>1.4294875000000038</v>
      </c>
      <c r="M46" s="5">
        <f t="shared" si="2"/>
        <v>9.5910721940523622E-2</v>
      </c>
      <c r="N46" s="5">
        <f t="shared" si="168"/>
        <v>8.774392396728796E-2</v>
      </c>
      <c r="O46" s="5">
        <f t="shared" si="169"/>
        <v>0.13710317812995465</v>
      </c>
      <c r="P46" s="5">
        <f t="shared" si="170"/>
        <v>0.12542884251218892</v>
      </c>
      <c r="Q46" s="5">
        <f t="shared" si="171"/>
        <v>4.0136264420736666E-2</v>
      </c>
      <c r="R46" s="5">
        <f t="shared" si="172"/>
        <v>9.7993639673522037E-2</v>
      </c>
      <c r="S46" s="5">
        <f t="shared" si="173"/>
        <v>4.1007913963215431E-2</v>
      </c>
      <c r="T46" s="5">
        <f t="shared" si="174"/>
        <v>5.7374288286137963E-2</v>
      </c>
      <c r="U46" s="5">
        <f t="shared" si="175"/>
        <v>8.9649481255321573E-2</v>
      </c>
      <c r="V46" s="5">
        <f t="shared" si="176"/>
        <v>5.9587535368281659E-3</v>
      </c>
      <c r="W46" s="5">
        <f t="shared" si="177"/>
        <v>1.2239553835103638E-2</v>
      </c>
      <c r="X46" s="5">
        <f t="shared" si="178"/>
        <v>1.7496289212857761E-2</v>
      </c>
      <c r="Y46" s="5">
        <f t="shared" si="179"/>
        <v>1.2505363363082538E-2</v>
      </c>
      <c r="Z46" s="5">
        <f t="shared" si="180"/>
        <v>4.6693560997601406E-2</v>
      </c>
      <c r="AA46" s="5">
        <f t="shared" si="181"/>
        <v>4.2717604278655612E-2</v>
      </c>
      <c r="AB46" s="5">
        <f t="shared" si="182"/>
        <v>1.9540100137164028E-2</v>
      </c>
      <c r="AC46" s="5">
        <f t="shared" si="183"/>
        <v>4.8704119298260447E-4</v>
      </c>
      <c r="AD46" s="5">
        <f t="shared" si="184"/>
        <v>2.7993389565111374E-3</v>
      </c>
      <c r="AE46" s="5">
        <f t="shared" si="185"/>
        <v>4.0016200465957255E-3</v>
      </c>
      <c r="AF46" s="5">
        <f t="shared" si="186"/>
        <v>2.8601329181790116E-3</v>
      </c>
      <c r="AG46" s="5">
        <f t="shared" si="187"/>
        <v>1.3628414182918103E-3</v>
      </c>
      <c r="AH46" s="5">
        <f t="shared" si="188"/>
        <v>1.6686965444139716E-2</v>
      </c>
      <c r="AI46" s="5">
        <f t="shared" si="189"/>
        <v>1.5266070336571208E-2</v>
      </c>
      <c r="AJ46" s="5">
        <f t="shared" si="190"/>
        <v>6.9830822237060787E-3</v>
      </c>
      <c r="AK46" s="5">
        <f t="shared" si="191"/>
        <v>2.1294909241191674E-3</v>
      </c>
      <c r="AL46" s="5">
        <f t="shared" si="192"/>
        <v>2.5477448967362115E-5</v>
      </c>
      <c r="AM46" s="5">
        <f t="shared" si="193"/>
        <v>5.1219504887284263E-4</v>
      </c>
      <c r="AN46" s="5">
        <f t="shared" si="194"/>
        <v>7.3217641992561963E-4</v>
      </c>
      <c r="AO46" s="5">
        <f t="shared" si="195"/>
        <v>5.2331852003921356E-4</v>
      </c>
      <c r="AP46" s="5">
        <f t="shared" si="196"/>
        <v>2.4935909430485244E-4</v>
      </c>
      <c r="AQ46" s="5">
        <f t="shared" si="197"/>
        <v>8.9113927080027112E-5</v>
      </c>
      <c r="AR46" s="5">
        <f t="shared" si="198"/>
        <v>4.7707617030659458E-3</v>
      </c>
      <c r="AS46" s="5">
        <f t="shared" si="199"/>
        <v>4.3645313440498776E-3</v>
      </c>
      <c r="AT46" s="5">
        <f t="shared" si="200"/>
        <v>1.9964457500520135E-3</v>
      </c>
      <c r="AU46" s="5">
        <f t="shared" si="201"/>
        <v>6.0881613147836116E-4</v>
      </c>
      <c r="AV46" s="5">
        <f t="shared" si="202"/>
        <v>1.3924385947074451E-4</v>
      </c>
      <c r="AW46" s="5">
        <f t="shared" si="203"/>
        <v>9.2551549488598096E-7</v>
      </c>
      <c r="AX46" s="5">
        <f t="shared" si="204"/>
        <v>7.8096940076886594E-5</v>
      </c>
      <c r="AY46" s="5">
        <f t="shared" si="205"/>
        <v>1.1163859962815874E-4</v>
      </c>
      <c r="AZ46" s="5">
        <f t="shared" si="206"/>
        <v>7.9792991342978991E-5</v>
      </c>
      <c r="BA46" s="5">
        <f t="shared" si="207"/>
        <v>3.8021027904132334E-5</v>
      </c>
      <c r="BB46" s="5">
        <f t="shared" si="208"/>
        <v>1.3587646031527118E-5</v>
      </c>
      <c r="BC46" s="5">
        <f t="shared" si="209"/>
        <v>3.884674031298534E-6</v>
      </c>
      <c r="BD46" s="5">
        <f t="shared" si="210"/>
        <v>1.136624036668585E-3</v>
      </c>
      <c r="BE46" s="5">
        <f t="shared" si="211"/>
        <v>1.0398404999462541E-3</v>
      </c>
      <c r="BF46" s="5">
        <f t="shared" si="212"/>
        <v>4.7564904068791487E-4</v>
      </c>
      <c r="BG46" s="5">
        <f t="shared" si="213"/>
        <v>1.4504917495777956E-4</v>
      </c>
      <c r="BH46" s="5">
        <f t="shared" si="214"/>
        <v>3.3174559427531119E-5</v>
      </c>
      <c r="BI46" s="5">
        <f t="shared" si="215"/>
        <v>6.069949138455366E-6</v>
      </c>
      <c r="BJ46" s="8">
        <f t="shared" si="216"/>
        <v>0.24095080131402169</v>
      </c>
      <c r="BK46" s="8">
        <f t="shared" si="217"/>
        <v>0.26893038919433426</v>
      </c>
      <c r="BL46" s="8">
        <f t="shared" si="218"/>
        <v>0.44278581845209752</v>
      </c>
      <c r="BM46" s="8">
        <f t="shared" si="219"/>
        <v>0.41493328622970777</v>
      </c>
      <c r="BN46" s="8">
        <f t="shared" si="220"/>
        <v>0.58431657064421372</v>
      </c>
    </row>
    <row r="47" spans="1:66" x14ac:dyDescent="0.25">
      <c r="A47" s="10" t="s">
        <v>19</v>
      </c>
      <c r="B47" t="s">
        <v>258</v>
      </c>
      <c r="C47" t="s">
        <v>386</v>
      </c>
      <c r="D47" t="s">
        <v>775</v>
      </c>
      <c r="E47" s="1">
        <f>VLOOKUP(A47,home!$A$2:$E$670,3,FALSE)</f>
        <v>1.50344827586207</v>
      </c>
      <c r="F47">
        <f>VLOOKUP(B47,home!$B$2:$E$670,3,FALSE)</f>
        <v>0.9</v>
      </c>
      <c r="G47">
        <f>VLOOKUP(C47,away!$B$2:$E$670,4,FALSE)</f>
        <v>0.37</v>
      </c>
      <c r="H47">
        <f>VLOOKUP(A47,away!$A$2:$E$670,3,FALSE)</f>
        <v>1.16206896551724</v>
      </c>
      <c r="I47">
        <f>VLOOKUP(C47,away!$B$2:$E$670,3,FALSE)</f>
        <v>0.55000000000000004</v>
      </c>
      <c r="J47">
        <f>VLOOKUP(B47,home!$B$2:$E$670,4,FALSE)</f>
        <v>0.98</v>
      </c>
      <c r="K47" s="3">
        <f t="shared" si="166"/>
        <v>0.50064827586206928</v>
      </c>
      <c r="L47" s="3">
        <f t="shared" si="167"/>
        <v>0.62635517241379235</v>
      </c>
      <c r="M47" s="5">
        <f t="shared" si="2"/>
        <v>0.32400269404331888</v>
      </c>
      <c r="N47" s="5">
        <f t="shared" si="168"/>
        <v>0.16221139014745314</v>
      </c>
      <c r="O47" s="5">
        <f t="shared" si="169"/>
        <v>0.20294076329003621</v>
      </c>
      <c r="P47" s="5">
        <f t="shared" si="170"/>
        <v>0.10160194324328894</v>
      </c>
      <c r="Q47" s="5">
        <f t="shared" si="171"/>
        <v>4.0605426401255931E-2</v>
      </c>
      <c r="R47" s="5">
        <f t="shared" si="172"/>
        <v>6.3556498390158603E-2</v>
      </c>
      <c r="S47" s="5">
        <f t="shared" si="173"/>
        <v>7.9651767258394571E-3</v>
      </c>
      <c r="T47" s="5">
        <f t="shared" si="174"/>
        <v>2.5433418854494214E-2</v>
      </c>
      <c r="U47" s="5">
        <f t="shared" si="175"/>
        <v>3.181945133886329E-2</v>
      </c>
      <c r="V47" s="5">
        <f t="shared" si="176"/>
        <v>2.7752767646682566E-4</v>
      </c>
      <c r="W47" s="5">
        <f t="shared" si="177"/>
        <v>6.7763455728109779E-3</v>
      </c>
      <c r="X47" s="5">
        <f t="shared" si="178"/>
        <v>4.2443990995934587E-3</v>
      </c>
      <c r="Y47" s="5">
        <f t="shared" si="179"/>
        <v>1.3292506649094024E-3</v>
      </c>
      <c r="Z47" s="5">
        <f t="shared" si="180"/>
        <v>1.3269647169061571E-2</v>
      </c>
      <c r="AA47" s="5">
        <f t="shared" si="181"/>
        <v>6.6434259764886639E-3</v>
      </c>
      <c r="AB47" s="5">
        <f t="shared" si="182"/>
        <v>1.6630098804731666E-3</v>
      </c>
      <c r="AC47" s="5">
        <f t="shared" si="183"/>
        <v>5.4392586372010047E-6</v>
      </c>
      <c r="AD47" s="5">
        <f t="shared" si="184"/>
        <v>8.4814143191834523E-4</v>
      </c>
      <c r="AE47" s="5">
        <f t="shared" si="185"/>
        <v>5.312377728204958E-4</v>
      </c>
      <c r="AF47" s="5">
        <f t="shared" si="186"/>
        <v>1.6637176339385031E-4</v>
      </c>
      <c r="AG47" s="5">
        <f t="shared" si="187"/>
        <v>3.4735938181780593E-5</v>
      </c>
      <c r="AH47" s="5">
        <f t="shared" si="188"/>
        <v>2.0778780351119381E-3</v>
      </c>
      <c r="AI47" s="5">
        <f t="shared" si="189"/>
        <v>1.0402860557304561E-3</v>
      </c>
      <c r="AJ47" s="5">
        <f t="shared" si="190"/>
        <v>2.6040871010240266E-4</v>
      </c>
      <c r="AK47" s="5">
        <f t="shared" si="191"/>
        <v>4.3457723910744447E-5</v>
      </c>
      <c r="AL47" s="5">
        <f t="shared" si="192"/>
        <v>6.822650027330678E-8</v>
      </c>
      <c r="AM47" s="5">
        <f t="shared" si="193"/>
        <v>8.4924109115421223E-5</v>
      </c>
      <c r="AN47" s="5">
        <f t="shared" si="194"/>
        <v>5.319265500707738E-5</v>
      </c>
      <c r="AO47" s="5">
        <f t="shared" si="195"/>
        <v>1.6658747299052658E-5</v>
      </c>
      <c r="AP47" s="5">
        <f t="shared" si="196"/>
        <v>3.4780975122319753E-6</v>
      </c>
      <c r="AQ47" s="5">
        <f t="shared" si="197"/>
        <v>5.4463109173651036E-7</v>
      </c>
      <c r="AR47" s="5">
        <f t="shared" si="198"/>
        <v>2.6029793098747406E-4</v>
      </c>
      <c r="AS47" s="5">
        <f t="shared" si="199"/>
        <v>1.3031771035934277E-4</v>
      </c>
      <c r="AT47" s="5">
        <f t="shared" si="200"/>
        <v>3.2621668502848738E-5</v>
      </c>
      <c r="AU47" s="5">
        <f t="shared" si="201"/>
        <v>5.4439940305650646E-6</v>
      </c>
      <c r="AV47" s="5">
        <f t="shared" si="202"/>
        <v>6.8138155630144892E-7</v>
      </c>
      <c r="AW47" s="5">
        <f t="shared" si="203"/>
        <v>5.9429761404065147E-10</v>
      </c>
      <c r="AX47" s="5">
        <f t="shared" si="204"/>
        <v>7.0861848012929822E-6</v>
      </c>
      <c r="AY47" s="5">
        <f t="shared" si="205"/>
        <v>4.4384685029698606E-6</v>
      </c>
      <c r="AZ47" s="5">
        <f t="shared" si="206"/>
        <v>1.3900288522154366E-6</v>
      </c>
      <c r="BA47" s="5">
        <f t="shared" si="207"/>
        <v>2.9021725379651522E-7</v>
      </c>
      <c r="BB47" s="5">
        <f t="shared" si="208"/>
        <v>4.5444769509793413E-8</v>
      </c>
      <c r="BC47" s="5">
        <f t="shared" si="209"/>
        <v>5.692913288322342E-9</v>
      </c>
      <c r="BD47" s="5">
        <f t="shared" si="210"/>
        <v>2.7173159240435442E-5</v>
      </c>
      <c r="BE47" s="5">
        <f t="shared" si="211"/>
        <v>1.360419532344946E-5</v>
      </c>
      <c r="BF47" s="5">
        <f t="shared" si="212"/>
        <v>3.405458466587899E-6</v>
      </c>
      <c r="BG47" s="5">
        <f t="shared" si="213"/>
        <v>5.6831230327237274E-7</v>
      </c>
      <c r="BH47" s="5">
        <f t="shared" si="214"/>
        <v>7.1131143696128674E-8</v>
      </c>
      <c r="BI47" s="5">
        <f t="shared" si="215"/>
        <v>7.1223368903127843E-9</v>
      </c>
      <c r="BJ47" s="8">
        <f t="shared" si="216"/>
        <v>0.24235277192395022</v>
      </c>
      <c r="BK47" s="8">
        <f t="shared" si="217"/>
        <v>0.43385728764255455</v>
      </c>
      <c r="BL47" s="8">
        <f t="shared" si="218"/>
        <v>0.31051937146512637</v>
      </c>
      <c r="BM47" s="8">
        <f t="shared" si="219"/>
        <v>0.10507592481097558</v>
      </c>
      <c r="BN47" s="8">
        <f t="shared" si="220"/>
        <v>0.89491871551551183</v>
      </c>
    </row>
    <row r="48" spans="1:66" x14ac:dyDescent="0.25">
      <c r="A48" s="10" t="s">
        <v>61</v>
      </c>
      <c r="B48" t="s">
        <v>69</v>
      </c>
      <c r="C48" t="s">
        <v>696</v>
      </c>
      <c r="D48" t="s">
        <v>775</v>
      </c>
      <c r="E48" s="1">
        <f>VLOOKUP(A48,home!$A$2:$E$670,3,FALSE)</f>
        <v>1.4861111111111101</v>
      </c>
      <c r="F48">
        <f>VLOOKUP(B48,home!$B$2:$E$670,3,FALSE)</f>
        <v>1.45</v>
      </c>
      <c r="G48">
        <f>VLOOKUP(C48,away!$B$2:$E$670,4,FALSE)</f>
        <v>0.61709999999999998</v>
      </c>
      <c r="H48">
        <f>VLOOKUP(A48,away!$A$2:$E$670,3,FALSE)</f>
        <v>1.2916666666666701</v>
      </c>
      <c r="I48">
        <f>VLOOKUP(C48,away!$B$2:$E$670,3,FALSE)</f>
        <v>1.5726</v>
      </c>
      <c r="J48">
        <f>VLOOKUP(B48,home!$B$2:$E$670,4,FALSE)</f>
        <v>0.6</v>
      </c>
      <c r="K48" s="3">
        <f t="shared" si="166"/>
        <v>1.3297647916666657</v>
      </c>
      <c r="L48" s="3">
        <f t="shared" si="167"/>
        <v>1.2187650000000032</v>
      </c>
      <c r="M48" s="5">
        <f t="shared" si="2"/>
        <v>7.8196546745809475E-2</v>
      </c>
      <c r="N48" s="5">
        <f t="shared" si="168"/>
        <v>0.10398301469249402</v>
      </c>
      <c r="O48" s="5">
        <f t="shared" si="169"/>
        <v>9.5303214294656741E-2</v>
      </c>
      <c r="P48" s="5">
        <f t="shared" si="170"/>
        <v>0.1267308589016978</v>
      </c>
      <c r="Q48" s="5">
        <f t="shared" si="171"/>
        <v>6.913647593471807E-2</v>
      </c>
      <c r="R48" s="5">
        <f t="shared" si="172"/>
        <v>5.8076110984913817E-2</v>
      </c>
      <c r="S48" s="5">
        <f t="shared" si="173"/>
        <v>5.1347250186667373E-2</v>
      </c>
      <c r="T48" s="5">
        <f t="shared" si="174"/>
        <v>8.4261117092576901E-2</v>
      </c>
      <c r="U48" s="5">
        <f t="shared" si="175"/>
        <v>7.7227567624664067E-2</v>
      </c>
      <c r="V48" s="5">
        <f t="shared" si="176"/>
        <v>9.2463320372412807E-3</v>
      </c>
      <c r="W48" s="5">
        <f t="shared" si="177"/>
        <v>3.0645083839299283E-2</v>
      </c>
      <c r="X48" s="5">
        <f t="shared" si="178"/>
        <v>3.7349155605403694E-2</v>
      </c>
      <c r="Y48" s="5">
        <f t="shared" si="179"/>
        <v>2.2759921815709978E-2</v>
      </c>
      <c r="Z48" s="5">
        <f t="shared" si="180"/>
        <v>2.3593710468176224E-2</v>
      </c>
      <c r="AA48" s="5">
        <f t="shared" si="181"/>
        <v>3.1374085485357986E-2</v>
      </c>
      <c r="AB48" s="5">
        <f t="shared" si="182"/>
        <v>2.0860077124584611E-2</v>
      </c>
      <c r="AC48" s="5">
        <f t="shared" si="183"/>
        <v>9.3657876333320055E-4</v>
      </c>
      <c r="AD48" s="5">
        <f t="shared" si="184"/>
        <v>1.0187688381793332E-2</v>
      </c>
      <c r="AE48" s="5">
        <f t="shared" si="185"/>
        <v>1.2416398030636383E-2</v>
      </c>
      <c r="AF48" s="5">
        <f t="shared" si="186"/>
        <v>7.5663356729042952E-3</v>
      </c>
      <c r="AG48" s="5">
        <f t="shared" si="187"/>
        <v>3.0738616987957424E-3</v>
      </c>
      <c r="AH48" s="5">
        <f t="shared" si="188"/>
        <v>7.1887971346867169E-3</v>
      </c>
      <c r="AI48" s="5">
        <f t="shared" si="189"/>
        <v>9.5594093241406046E-3</v>
      </c>
      <c r="AJ48" s="5">
        <f t="shared" si="190"/>
        <v>6.3558829741861061E-3</v>
      </c>
      <c r="AK48" s="5">
        <f t="shared" si="191"/>
        <v>2.8172764663420991E-3</v>
      </c>
      <c r="AL48" s="5">
        <f t="shared" si="192"/>
        <v>6.0715433632709517E-5</v>
      </c>
      <c r="AM48" s="5">
        <f t="shared" si="193"/>
        <v>2.7094458637160635E-3</v>
      </c>
      <c r="AN48" s="5">
        <f t="shared" si="194"/>
        <v>3.3021777880919171E-3</v>
      </c>
      <c r="AO48" s="5">
        <f t="shared" si="195"/>
        <v>2.0122893559519281E-3</v>
      </c>
      <c r="AP48" s="5">
        <f t="shared" si="196"/>
        <v>8.1750261230225264E-4</v>
      </c>
      <c r="AQ48" s="5">
        <f t="shared" si="197"/>
        <v>2.4908589282063938E-4</v>
      </c>
      <c r="AR48" s="5">
        <f t="shared" si="198"/>
        <v>1.7522908679712974E-3</v>
      </c>
      <c r="AS48" s="5">
        <f t="shared" si="199"/>
        <v>2.3301347009872528E-3</v>
      </c>
      <c r="AT48" s="5">
        <f t="shared" si="200"/>
        <v>1.5492655426067913E-3</v>
      </c>
      <c r="AU48" s="5">
        <f t="shared" si="201"/>
        <v>6.8671959050028812E-4</v>
      </c>
      <c r="AV48" s="5">
        <f t="shared" si="202"/>
        <v>2.2829388329875845E-4</v>
      </c>
      <c r="AW48" s="5">
        <f t="shared" si="203"/>
        <v>2.7333258213060446E-6</v>
      </c>
      <c r="AX48" s="5">
        <f t="shared" si="204"/>
        <v>6.0048761908274961E-4</v>
      </c>
      <c r="AY48" s="5">
        <f t="shared" si="205"/>
        <v>7.3185329307138929E-4</v>
      </c>
      <c r="AZ48" s="5">
        <f t="shared" si="206"/>
        <v>4.4597858936507706E-4</v>
      </c>
      <c r="BA48" s="5">
        <f t="shared" si="207"/>
        <v>1.8118103182250986E-4</v>
      </c>
      <c r="BB48" s="5">
        <f t="shared" si="208"/>
        <v>5.5204275062290445E-5</v>
      </c>
      <c r="BC48" s="5">
        <f t="shared" si="209"/>
        <v>1.3456207659258531E-5</v>
      </c>
      <c r="BD48" s="5">
        <f t="shared" si="210"/>
        <v>3.5593846328384063E-4</v>
      </c>
      <c r="BE48" s="5">
        <f t="shared" si="211"/>
        <v>4.7331443647478949E-4</v>
      </c>
      <c r="BF48" s="5">
        <f t="shared" si="212"/>
        <v>3.1469843650586187E-4</v>
      </c>
      <c r="BG48" s="5">
        <f t="shared" si="213"/>
        <v>1.3949163361934766E-4</v>
      </c>
      <c r="BH48" s="5">
        <f t="shared" si="214"/>
        <v>4.637276577976868E-5</v>
      </c>
      <c r="BI48" s="5">
        <f t="shared" si="215"/>
        <v>1.2332974245228236E-5</v>
      </c>
      <c r="BJ48" s="8">
        <f t="shared" si="216"/>
        <v>0.39249771529327782</v>
      </c>
      <c r="BK48" s="8">
        <f t="shared" si="217"/>
        <v>0.26725013536145326</v>
      </c>
      <c r="BL48" s="8">
        <f t="shared" si="218"/>
        <v>0.31665127470880611</v>
      </c>
      <c r="BM48" s="8">
        <f t="shared" si="219"/>
        <v>0.46783749431017335</v>
      </c>
      <c r="BN48" s="8">
        <f t="shared" si="220"/>
        <v>0.53142622155428987</v>
      </c>
    </row>
    <row r="49" spans="1:66" s="15" customFormat="1" x14ac:dyDescent="0.25">
      <c r="A49" s="15" t="s">
        <v>22</v>
      </c>
      <c r="B49" s="15" t="s">
        <v>685</v>
      </c>
      <c r="C49" s="15" t="s">
        <v>281</v>
      </c>
      <c r="D49" s="15" t="s">
        <v>775</v>
      </c>
      <c r="E49" s="24">
        <f>VLOOKUP(A49,home!$A$2:$E$670,3,FALSE)</f>
        <v>1.51864406779661</v>
      </c>
      <c r="F49" s="15">
        <f>VLOOKUP(B49,home!$B$2:$E$670,3,FALSE)</f>
        <v>2.0179999999999998</v>
      </c>
      <c r="G49" s="15">
        <f>VLOOKUP(C49,away!$B$2:$E$670,4,FALSE)</f>
        <v>0.75</v>
      </c>
      <c r="H49" s="15">
        <f>VLOOKUP(A49,away!$A$2:$E$670,3,FALSE)</f>
        <v>1.3491525423728801</v>
      </c>
      <c r="I49" s="15">
        <f>VLOOKUP(C49,away!$B$2:$E$670,3,FALSE)</f>
        <v>1.19</v>
      </c>
      <c r="J49" s="15">
        <f>VLOOKUP(B49,home!$B$2:$E$670,4,FALSE)</f>
        <v>1.0864</v>
      </c>
      <c r="K49" s="19">
        <f t="shared" si="166"/>
        <v>2.298467796610169</v>
      </c>
      <c r="L49" s="19">
        <f t="shared" si="167"/>
        <v>1.7442059932203373</v>
      </c>
      <c r="M49" s="20">
        <f t="shared" si="2"/>
        <v>1.7550483320312824E-2</v>
      </c>
      <c r="N49" s="20">
        <f t="shared" si="168"/>
        <v>4.0339220726682938E-2</v>
      </c>
      <c r="O49" s="20">
        <f t="shared" si="169"/>
        <v>3.0611658191203192E-2</v>
      </c>
      <c r="P49" s="20">
        <f t="shared" si="170"/>
        <v>7.035991055331843E-2</v>
      </c>
      <c r="Q49" s="20">
        <f t="shared" si="171"/>
        <v>4.6359199890315103E-2</v>
      </c>
      <c r="R49" s="20">
        <f t="shared" si="172"/>
        <v>2.6696518839754525E-2</v>
      </c>
      <c r="S49" s="20">
        <f t="shared" si="173"/>
        <v>7.0518243325830149E-2</v>
      </c>
      <c r="T49" s="20">
        <f t="shared" si="174"/>
        <v>8.0859994289587206E-2</v>
      </c>
      <c r="U49" s="20">
        <f t="shared" si="175"/>
        <v>6.1361088834772447E-2</v>
      </c>
      <c r="V49" s="20">
        <f t="shared" si="176"/>
        <v>3.1411969955012636E-2</v>
      </c>
      <c r="W49" s="20">
        <f t="shared" si="177"/>
        <v>3.5518376008167644E-2</v>
      </c>
      <c r="X49" s="20">
        <f t="shared" si="178"/>
        <v>6.195136430289945E-2</v>
      </c>
      <c r="Y49" s="20">
        <f t="shared" si="179"/>
        <v>5.4027970452646859E-2</v>
      </c>
      <c r="Z49" s="20">
        <f t="shared" si="180"/>
        <v>1.5521409386139823E-2</v>
      </c>
      <c r="AA49" s="20">
        <f t="shared" si="181"/>
        <v>3.5675459632045194E-2</v>
      </c>
      <c r="AB49" s="20">
        <f t="shared" si="182"/>
        <v>4.0999447546760985E-2</v>
      </c>
      <c r="AC49" s="20">
        <f t="shared" si="183"/>
        <v>7.8706642859950847E-3</v>
      </c>
      <c r="AD49" s="20">
        <f t="shared" si="184"/>
        <v>2.040946086066615E-2</v>
      </c>
      <c r="AE49" s="20">
        <f t="shared" si="185"/>
        <v>3.5598303951569807E-2</v>
      </c>
      <c r="AF49" s="20">
        <f t="shared" si="186"/>
        <v>3.1045387550403643E-2</v>
      </c>
      <c r="AG49" s="20">
        <f t="shared" si="187"/>
        <v>1.8049850342420688E-2</v>
      </c>
      <c r="AH49" s="20">
        <f t="shared" si="188"/>
        <v>6.7681338186328733E-3</v>
      </c>
      <c r="AI49" s="20">
        <f t="shared" si="189"/>
        <v>1.5556337625275869E-2</v>
      </c>
      <c r="AJ49" s="20">
        <f t="shared" si="190"/>
        <v>1.7877870532445852E-2</v>
      </c>
      <c r="AK49" s="20">
        <f t="shared" si="191"/>
        <v>1.3697236563597563E-2</v>
      </c>
      <c r="AL49" s="20">
        <f t="shared" si="192"/>
        <v>1.2621401360881517E-3</v>
      </c>
      <c r="AM49" s="20">
        <f t="shared" si="193"/>
        <v>9.3820977068833581E-3</v>
      </c>
      <c r="AN49" s="20">
        <f t="shared" si="194"/>
        <v>1.6364311049324738E-2</v>
      </c>
      <c r="AO49" s="20">
        <f t="shared" si="195"/>
        <v>1.4271364703577E-2</v>
      </c>
      <c r="AP49" s="20">
        <f t="shared" si="196"/>
        <v>8.2973999491373924E-3</v>
      </c>
      <c r="AQ49" s="20">
        <f t="shared" si="197"/>
        <v>3.6180936798578928E-3</v>
      </c>
      <c r="AR49" s="20">
        <f t="shared" si="198"/>
        <v>2.3610039138753404E-3</v>
      </c>
      <c r="AS49" s="20">
        <f t="shared" si="199"/>
        <v>5.4266914637130384E-3</v>
      </c>
      <c r="AT49" s="20">
        <f t="shared" si="200"/>
        <v>6.2365377857418617E-3</v>
      </c>
      <c r="AU49" s="20">
        <f t="shared" si="201"/>
        <v>4.7781604209567192E-3</v>
      </c>
      <c r="AV49" s="20">
        <f t="shared" si="202"/>
        <v>2.745611963651578E-3</v>
      </c>
      <c r="AW49" s="20">
        <f t="shared" si="203"/>
        <v>1.4055337372284807E-4</v>
      </c>
      <c r="AX49" s="20">
        <f t="shared" si="204"/>
        <v>3.5940749073202485E-3</v>
      </c>
      <c r="AY49" s="20">
        <f t="shared" si="205"/>
        <v>6.2688069934308064E-3</v>
      </c>
      <c r="AZ49" s="20">
        <f t="shared" si="206"/>
        <v>5.467045364141789E-3</v>
      </c>
      <c r="BA49" s="20">
        <f t="shared" si="207"/>
        <v>3.1785510964478557E-3</v>
      </c>
      <c r="BB49" s="20">
        <f t="shared" si="208"/>
        <v>1.3860119680453569E-3</v>
      </c>
      <c r="BC49" s="20">
        <f t="shared" si="209"/>
        <v>4.834980762679651E-4</v>
      </c>
      <c r="BD49" s="20">
        <f t="shared" si="210"/>
        <v>6.8634619609967372E-4</v>
      </c>
      <c r="BE49" s="20">
        <f t="shared" si="211"/>
        <v>1.5775446290609879E-3</v>
      </c>
      <c r="BF49" s="20">
        <f t="shared" si="212"/>
        <v>1.812967763806008E-3</v>
      </c>
      <c r="BG49" s="20">
        <f t="shared" si="213"/>
        <v>1.3890160071334868E-3</v>
      </c>
      <c r="BH49" s="20">
        <f t="shared" si="214"/>
        <v>7.9815214034309023E-4</v>
      </c>
      <c r="BI49" s="20">
        <f t="shared" si="215"/>
        <v>3.6690539827481444E-4</v>
      </c>
      <c r="BJ49" s="21">
        <f t="shared" si="216"/>
        <v>0.49647038386979381</v>
      </c>
      <c r="BK49" s="21">
        <f t="shared" si="217"/>
        <v>0.20524221856998809</v>
      </c>
      <c r="BL49" s="21">
        <f t="shared" si="218"/>
        <v>0.27742268926714519</v>
      </c>
      <c r="BM49" s="21">
        <f t="shared" si="219"/>
        <v>0.75661145595177182</v>
      </c>
      <c r="BN49" s="21">
        <f t="shared" si="220"/>
        <v>0.23191699152158704</v>
      </c>
    </row>
    <row r="50" spans="1:66" x14ac:dyDescent="0.25">
      <c r="A50" s="10" t="s">
        <v>13</v>
      </c>
      <c r="B50" t="s">
        <v>51</v>
      </c>
      <c r="C50" t="s">
        <v>498</v>
      </c>
      <c r="D50" s="11">
        <v>44238</v>
      </c>
      <c r="E50" s="1">
        <f>VLOOKUP(A50,home!$A$2:$E$670,3,FALSE)</f>
        <v>1.7759336099585099</v>
      </c>
      <c r="F50">
        <f>VLOOKUP(B50,home!$B$2:$E$670,3,FALSE)</f>
        <v>0.56000000000000005</v>
      </c>
      <c r="G50">
        <f>VLOOKUP(C50,away!$B$2:$E$670,4,FALSE)</f>
        <v>0.48</v>
      </c>
      <c r="H50">
        <f>VLOOKUP(A50,away!$A$2:$E$670,3,FALSE)</f>
        <v>1.31120331950207</v>
      </c>
      <c r="I50">
        <f>VLOOKUP(C50,away!$B$2:$E$670,3,FALSE)</f>
        <v>1.2586999999999999</v>
      </c>
      <c r="J50">
        <f>VLOOKUP(B50,home!$B$2:$E$670,4,FALSE)</f>
        <v>1.04</v>
      </c>
      <c r="K50" s="3">
        <f t="shared" ref="K50:K65" si="221">E50*F50*G50</f>
        <v>0.47737095435684751</v>
      </c>
      <c r="L50" s="3">
        <f t="shared" ref="L50:L65" si="222">H50*I50*J50</f>
        <v>1.7164280829875458</v>
      </c>
      <c r="M50" s="5">
        <f t="shared" si="2"/>
        <v>0.11149237931767608</v>
      </c>
      <c r="N50" s="5">
        <f t="shared" ref="N50:N65" si="223">_xlfn.POISSON.DIST(1,K50,FALSE) * _xlfn.POISSON.DIST(0,L50,FALSE)</f>
        <v>5.3223223518394661E-2</v>
      </c>
      <c r="O50" s="5">
        <f t="shared" ref="O50:O65" si="224">_xlfn.POISSON.DIST(0,K50,FALSE) * _xlfn.POISSON.DIST(1,L50,FALSE)</f>
        <v>0.191368650899959</v>
      </c>
      <c r="P50" s="5">
        <f t="shared" ref="P50:P65" si="225">_xlfn.POISSON.DIST(1,K50,FALSE) * _xlfn.POISSON.DIST(1,L50,FALSE)</f>
        <v>9.1353835514095802E-2</v>
      </c>
      <c r="Q50" s="5">
        <f t="shared" ref="Q50:Q65" si="226">_xlfn.POISSON.DIST(2,K50,FALSE) * _xlfn.POISSON.DIST(0,L50,FALSE)</f>
        <v>1.2703610502461937E-2</v>
      </c>
      <c r="R50" s="5">
        <f t="shared" ref="R50:R65" si="227">_xlfn.POISSON.DIST(0,K50,FALSE) * _xlfn.POISSON.DIST(2,L50,FALSE)</f>
        <v>0.16423526330406482</v>
      </c>
      <c r="S50" s="5">
        <f t="shared" ref="S50:S65" si="228">_xlfn.POISSON.DIST(2,K50,FALSE) * _xlfn.POISSON.DIST(2,L50,FALSE)</f>
        <v>1.8713214558273787E-2</v>
      </c>
      <c r="T50" s="5">
        <f t="shared" ref="T50:T65" si="229">_xlfn.POISSON.DIST(2,K50,FALSE) * _xlfn.POISSON.DIST(1,L50,FALSE)</f>
        <v>2.180483382176119E-2</v>
      </c>
      <c r="U50" s="5">
        <f t="shared" ref="U50:U65" si="230">_xlfn.POISSON.DIST(1,K50,FALSE) * _xlfn.POISSON.DIST(2,L50,FALSE)</f>
        <v>7.8401144382509544E-2</v>
      </c>
      <c r="V50" s="5">
        <f t="shared" ref="V50:V65" si="231">_xlfn.POISSON.DIST(3,K50,FALSE) * _xlfn.POISSON.DIST(3,L50,FALSE)</f>
        <v>1.7036779007365242E-3</v>
      </c>
      <c r="W50" s="5">
        <f t="shared" ref="W50:W65" si="232">_xlfn.POISSON.DIST(3,K50,FALSE) * _xlfn.POISSON.DIST(0,L50,FALSE)</f>
        <v>2.0214448897793095E-3</v>
      </c>
      <c r="X50" s="5">
        <f t="shared" ref="X50:X65" si="233">_xlfn.POISSON.DIST(3,K50,FALSE) * _xlfn.POISSON.DIST(1,L50,FALSE)</f>
        <v>3.4696647770288704E-3</v>
      </c>
      <c r="Y50" s="5">
        <f t="shared" ref="Y50:Y65" si="234">_xlfn.POISSON.DIST(3,K50,FALSE) * _xlfn.POISSON.DIST(2,L50,FALSE)</f>
        <v>2.9777150309225381E-3</v>
      </c>
      <c r="Z50" s="5">
        <f t="shared" ref="Z50:Z65" si="235">_xlfn.POISSON.DIST(0,K50,FALSE) * _xlfn.POISSON.DIST(3,L50,FALSE)</f>
        <v>9.3966006050650266E-2</v>
      </c>
      <c r="AA50" s="5">
        <f t="shared" ref="AA50:AA65" si="236">_xlfn.POISSON.DIST(1,K50,FALSE) * _xlfn.POISSON.DIST(3,L50,FALSE)</f>
        <v>4.4856641985500212E-2</v>
      </c>
      <c r="AB50" s="5">
        <f t="shared" ref="AB50:AB65" si="237">_xlfn.POISSON.DIST(2,K50,FALSE) * _xlfn.POISSON.DIST(3,L50,FALSE)</f>
        <v>1.0706628996930836E-2</v>
      </c>
      <c r="AC50" s="5">
        <f t="shared" ref="AC50:AC65" si="238">_xlfn.POISSON.DIST(4,K50,FALSE) * _xlfn.POISSON.DIST(4,L50,FALSE)</f>
        <v>8.7246720171242246E-5</v>
      </c>
      <c r="AD50" s="5">
        <f t="shared" ref="AD50:AD65" si="239">_xlfn.POISSON.DIST(4,K50,FALSE) * _xlfn.POISSON.DIST(0,L50,FALSE)</f>
        <v>2.4124476905343026E-4</v>
      </c>
      <c r="AE50" s="5">
        <f t="shared" ref="AE50:AE65" si="240">_xlfn.POISSON.DIST(4,K50,FALSE) * _xlfn.POISSON.DIST(1,L50,FALSE)</f>
        <v>4.1407929647715243E-4</v>
      </c>
      <c r="AF50" s="5">
        <f t="shared" ref="AF50:AF65" si="241">_xlfn.POISSON.DIST(4,K50,FALSE) * _xlfn.POISSON.DIST(2,L50,FALSE)</f>
        <v>3.5536866652855533E-4</v>
      </c>
      <c r="AG50" s="5">
        <f t="shared" ref="AG50:AG65" si="242">_xlfn.POISSON.DIST(4,K50,FALSE) * _xlfn.POISSON.DIST(3,L50,FALSE)</f>
        <v>2.0332158634781618E-4</v>
      </c>
      <c r="AH50" s="5">
        <f t="shared" ref="AH50:AH65" si="243">_xlfn.POISSON.DIST(0,K50,FALSE) * _xlfn.POISSON.DIST(4,L50,FALSE)</f>
        <v>4.0321472907878443E-2</v>
      </c>
      <c r="AI50" s="5">
        <f t="shared" ref="AI50:AI65" si="244">_xlfn.POISSON.DIST(1,K50,FALSE) * _xlfn.POISSON.DIST(4,L50,FALSE)</f>
        <v>1.9248300003107701E-2</v>
      </c>
      <c r="AJ50" s="5">
        <f t="shared" ref="AJ50:AJ65" si="245">_xlfn.POISSON.DIST(2,K50,FALSE) * _xlfn.POISSON.DIST(4,L50,FALSE)</f>
        <v>4.5942896711152169E-3</v>
      </c>
      <c r="AK50" s="5">
        <f t="shared" ref="AK50:AK65" si="246">_xlfn.POISSON.DIST(3,K50,FALSE) * _xlfn.POISSON.DIST(4,L50,FALSE)</f>
        <v>7.3106014829735981E-4</v>
      </c>
      <c r="AL50" s="5">
        <f t="shared" ref="AL50:AL65" si="247">_xlfn.POISSON.DIST(5,K50,FALSE) * _xlfn.POISSON.DIST(5,L50,FALSE)</f>
        <v>2.8595039669780843E-6</v>
      </c>
      <c r="AM50" s="5">
        <f t="shared" ref="AM50:AM65" si="248">_xlfn.POISSON.DIST(5,K50,FALSE) * _xlfn.POISSON.DIST(0,L50,FALSE)</f>
        <v>2.3032649127326654E-5</v>
      </c>
      <c r="AN50" s="5">
        <f t="shared" ref="AN50:AN65" si="249">_xlfn.POISSON.DIST(5,K50,FALSE) * _xlfn.POISSON.DIST(1,L50,FALSE)</f>
        <v>3.9533885787742054E-5</v>
      </c>
      <c r="AO50" s="5">
        <f t="shared" ref="AO50:AO65" si="250">_xlfn.POISSON.DIST(5,K50,FALSE) * _xlfn.POISSON.DIST(2,L50,FALSE)</f>
        <v>3.3928535897851347E-5</v>
      </c>
      <c r="AP50" s="5">
        <f t="shared" ref="AP50:AP65" si="251">_xlfn.POISSON.DIST(5,K50,FALSE) * _xlfn.POISSON.DIST(3,L50,FALSE)</f>
        <v>1.9411963943241038E-5</v>
      </c>
      <c r="AQ50" s="5">
        <f t="shared" ref="AQ50:AQ65" si="252">_xlfn.POISSON.DIST(5,K50,FALSE) * _xlfn.POISSON.DIST(4,L50,FALSE)</f>
        <v>8.3298100145301456E-6</v>
      </c>
      <c r="AR50" s="5">
        <f t="shared" ref="AR50:AR65" si="253">_xlfn.POISSON.DIST(0,K50,FALSE) * _xlfn.POISSON.DIST(5,L50,FALSE)</f>
        <v>1.3841781689300796E-2</v>
      </c>
      <c r="AS50" s="5">
        <f t="shared" ref="AS50:AS65" si="254">_xlfn.POISSON.DIST(1,K50,FALSE) * _xlfn.POISSON.DIST(5,L50,FALSE)</f>
        <v>6.6076645350206563E-3</v>
      </c>
      <c r="AT50" s="5">
        <f t="shared" ref="AT50:AT65" si="255">_xlfn.POISSON.DIST(2,K50,FALSE) * _xlfn.POISSON.DIST(5,L50,FALSE)</f>
        <v>1.5771535625763531E-3</v>
      </c>
      <c r="AU50" s="5">
        <f t="shared" ref="AU50:AU65" si="256">_xlfn.POISSON.DIST(3,K50,FALSE) * _xlfn.POISSON.DIST(5,L50,FALSE)</f>
        <v>2.5096243377812532E-4</v>
      </c>
      <c r="AV50" s="5">
        <f t="shared" ref="AV50:AV65" si="257">_xlfn.POISSON.DIST(4,K50,FALSE) * _xlfn.POISSON.DIST(5,L50,FALSE)</f>
        <v>2.9950544130095195E-5</v>
      </c>
      <c r="AW50" s="5">
        <f t="shared" ref="AW50:AW65" si="258">_xlfn.POISSON.DIST(6,K50,FALSE) * _xlfn.POISSON.DIST(6,L50,FALSE)</f>
        <v>6.5083335901995643E-8</v>
      </c>
      <c r="AX50" s="5">
        <f t="shared" ref="AX50:AX65" si="259">_xlfn.POISSON.DIST(6,K50,FALSE) * _xlfn.POISSON.DIST(0,L50,FALSE)</f>
        <v>1.8325196158797235E-6</v>
      </c>
      <c r="AY50" s="5">
        <f t="shared" ref="AY50:AY65" si="260">_xlfn.POISSON.DIST(6,K50,FALSE) * _xlfn.POISSON.DIST(1,L50,FALSE)</f>
        <v>3.1453881313215068E-6</v>
      </c>
      <c r="AZ50" s="5">
        <f t="shared" ref="AZ50:AZ65" si="261">_xlfn.POISSON.DIST(6,K50,FALSE) * _xlfn.POISSON.DIST(2,L50,FALSE)</f>
        <v>2.6994162602479774E-6</v>
      </c>
      <c r="BA50" s="5">
        <f t="shared" ref="BA50:BA65" si="262">_xlfn.POISSON.DIST(6,K50,FALSE) * _xlfn.POISSON.DIST(3,L50,FALSE)</f>
        <v>1.544451292254282E-6</v>
      </c>
      <c r="BB50" s="5">
        <f t="shared" ref="BB50:BB65" si="263">_xlfn.POISSON.DIST(6,K50,FALSE) * _xlfn.POISSON.DIST(4,L50,FALSE)</f>
        <v>6.6273489270791378E-7</v>
      </c>
      <c r="BC50" s="5">
        <f t="shared" ref="BC50:BC65" si="264">_xlfn.POISSON.DIST(6,K50,FALSE) * _xlfn.POISSON.DIST(5,L50,FALSE)</f>
        <v>2.2750735628391999E-7</v>
      </c>
      <c r="BD50" s="5">
        <f t="shared" ref="BD50:BD65" si="265">_xlfn.POISSON.DIST(0,K50,FALSE) * _xlfn.POISSON.DIST(6,L50,FALSE)</f>
        <v>3.9597371350164516E-3</v>
      </c>
      <c r="BE50" s="5">
        <f t="shared" ref="BE50:BE65" si="266">_xlfn.POISSON.DIST(1,K50,FALSE) * _xlfn.POISSON.DIST(6,L50,FALSE)</f>
        <v>1.890263495145052E-3</v>
      </c>
      <c r="BF50" s="5">
        <f t="shared" ref="BF50:BF65" si="267">_xlfn.POISSON.DIST(2,K50,FALSE) * _xlfn.POISSON.DIST(6,L50,FALSE)</f>
        <v>4.5117844433165187E-4</v>
      </c>
      <c r="BG50" s="5">
        <f t="shared" ref="BG50:BG65" si="268">_xlfn.POISSON.DIST(3,K50,FALSE) * _xlfn.POISSON.DIST(6,L50,FALSE)</f>
        <v>7.1793161518612851E-5</v>
      </c>
      <c r="BH50" s="5">
        <f t="shared" ref="BH50:BH65" si="269">_xlfn.POISSON.DIST(4,K50,FALSE) * _xlfn.POISSON.DIST(6,L50,FALSE)</f>
        <v>8.5679925076088761E-6</v>
      </c>
      <c r="BI50" s="5">
        <f t="shared" ref="BI50:BI65" si="270">_xlfn.POISSON.DIST(5,K50,FALSE) * _xlfn.POISSON.DIST(6,L50,FALSE)</f>
        <v>8.1802215205591364E-7</v>
      </c>
      <c r="BJ50" s="8">
        <f t="shared" ref="BJ50:BJ65" si="271">SUM(N50,Q50,T50,W50,X50,Y50,AD50,AE50,AF50,AG50,AM50,AN50,AO50,AP50,AQ50,AX50,AY50,AZ50,BA50,BB50,BC50)</f>
        <v>9.7548855721074842E-2</v>
      </c>
      <c r="BK50" s="8">
        <f t="shared" ref="BK50:BK65" si="272">SUM(M50,P50,S50,V50,AC50,AL50,AY50)</f>
        <v>0.22335635890305175</v>
      </c>
      <c r="BL50" s="8">
        <f t="shared" ref="BL50:BL65" si="273">SUM(O50,R50,U50,AA50,AB50,AH50,AI50,AJ50,AK50,AR50,AS50,AT50,AU50,AV50,BD50,BE50,BF50,BG50,BH50,BI50)</f>
        <v>0.5831533233148406</v>
      </c>
      <c r="BM50" s="8">
        <f t="shared" ref="BM50:BM65" si="274">SUM(S50:BI50)</f>
        <v>0.37364450062816973</v>
      </c>
      <c r="BN50" s="8">
        <f t="shared" ref="BN50:BN65" si="275">SUM(M50:R50)</f>
        <v>0.62437696305665225</v>
      </c>
    </row>
    <row r="51" spans="1:66" x14ac:dyDescent="0.25">
      <c r="A51" s="10" t="s">
        <v>61</v>
      </c>
      <c r="B51" t="s">
        <v>696</v>
      </c>
      <c r="C51" t="s">
        <v>69</v>
      </c>
      <c r="D51" s="11">
        <v>44238</v>
      </c>
      <c r="E51" s="1">
        <f>VLOOKUP(A51,home!$A$2:$E$670,3,FALSE)</f>
        <v>1.4861111111111101</v>
      </c>
      <c r="F51">
        <f>VLOOKUP(B51,home!$B$2:$E$670,3,FALSE)</f>
        <v>1.3665</v>
      </c>
      <c r="G51">
        <f>VLOOKUP(C51,away!$B$2:$E$670,4,FALSE)</f>
        <v>0.4</v>
      </c>
      <c r="H51">
        <f>VLOOKUP(A51,away!$A$2:$E$670,3,FALSE)</f>
        <v>1.2916666666666701</v>
      </c>
      <c r="I51">
        <f>VLOOKUP(C51,away!$B$2:$E$670,3,FALSE)</f>
        <v>1.3</v>
      </c>
      <c r="J51">
        <f>VLOOKUP(B51,home!$B$2:$E$670,4,FALSE)</f>
        <v>0.93189999999999995</v>
      </c>
      <c r="K51" s="3">
        <f t="shared" si="221"/>
        <v>0.81230833333333285</v>
      </c>
      <c r="L51" s="3">
        <f t="shared" si="222"/>
        <v>1.5648154166666708</v>
      </c>
      <c r="M51" s="5">
        <f t="shared" si="2"/>
        <v>9.2817159303065944E-2</v>
      </c>
      <c r="N51" s="5">
        <f t="shared" si="223"/>
        <v>7.539615197820794E-2</v>
      </c>
      <c r="O51" s="5">
        <f t="shared" si="224"/>
        <v>0.14524172180864389</v>
      </c>
      <c r="P51" s="5">
        <f t="shared" si="225"/>
        <v>0.1179810609728431</v>
      </c>
      <c r="Q51" s="5">
        <f t="shared" si="226"/>
        <v>3.0622461276582375E-2</v>
      </c>
      <c r="R51" s="5">
        <f t="shared" si="227"/>
        <v>0.11363824271468892</v>
      </c>
      <c r="S51" s="5">
        <f t="shared" si="228"/>
        <v>3.7491803382033513E-2</v>
      </c>
      <c r="T51" s="5">
        <f t="shared" si="229"/>
        <v>4.791849950187424E-2</v>
      </c>
      <c r="U51" s="5">
        <f t="shared" si="230"/>
        <v>9.2309291542497715E-2</v>
      </c>
      <c r="V51" s="5">
        <f t="shared" si="231"/>
        <v>5.2951448657061577E-3</v>
      </c>
      <c r="W51" s="5">
        <f t="shared" si="232"/>
        <v>8.2916268273817186E-3</v>
      </c>
      <c r="X51" s="5">
        <f t="shared" si="233"/>
        <v>1.297486548873387E-2</v>
      </c>
      <c r="Y51" s="5">
        <f t="shared" si="234"/>
        <v>1.0151634772973553E-2</v>
      </c>
      <c r="Z51" s="5">
        <f t="shared" si="235"/>
        <v>5.9274291374284735E-2</v>
      </c>
      <c r="AA51" s="5">
        <f t="shared" si="236"/>
        <v>4.8149000835759584E-2</v>
      </c>
      <c r="AB51" s="5">
        <f t="shared" si="237"/>
        <v>1.9555917310280554E-2</v>
      </c>
      <c r="AC51" s="5">
        <f t="shared" si="238"/>
        <v>4.2067033587309382E-4</v>
      </c>
      <c r="AD51" s="5">
        <f t="shared" si="239"/>
        <v>1.6838393921930984E-3</v>
      </c>
      <c r="AE51" s="5">
        <f t="shared" si="240"/>
        <v>2.634897840094397E-3</v>
      </c>
      <c r="AF51" s="5">
        <f t="shared" si="241"/>
        <v>2.0615643807607134E-3</v>
      </c>
      <c r="AG51" s="5">
        <f t="shared" si="242"/>
        <v>1.0753225751550808E-3</v>
      </c>
      <c r="AH51" s="5">
        <f t="shared" si="243"/>
        <v>2.3188331238618253E-2</v>
      </c>
      <c r="AI51" s="5">
        <f t="shared" si="244"/>
        <v>1.8836074701223254E-2</v>
      </c>
      <c r="AJ51" s="5">
        <f t="shared" si="245"/>
        <v>7.6503502235464064E-3</v>
      </c>
      <c r="AK51" s="5">
        <f t="shared" si="246"/>
        <v>2.0714810798350908E-3</v>
      </c>
      <c r="AL51" s="5">
        <f t="shared" si="247"/>
        <v>2.1388774626922007E-5</v>
      </c>
      <c r="AM51" s="5">
        <f t="shared" si="248"/>
        <v>2.7355935405467765E-4</v>
      </c>
      <c r="AN51" s="5">
        <f t="shared" si="249"/>
        <v>4.2806989459813569E-4</v>
      </c>
      <c r="AO51" s="5">
        <f t="shared" si="250"/>
        <v>3.3492518523901995E-4</v>
      </c>
      <c r="AP51" s="5">
        <f t="shared" si="251"/>
        <v>1.7469869776398628E-4</v>
      </c>
      <c r="AQ51" s="5">
        <f t="shared" si="252"/>
        <v>6.8342803883169237E-5</v>
      </c>
      <c r="AR51" s="5">
        <f t="shared" si="253"/>
        <v>7.2570916417926392E-3</v>
      </c>
      <c r="AS51" s="5">
        <f t="shared" si="254"/>
        <v>5.8949960163918388E-3</v>
      </c>
      <c r="AT51" s="5">
        <f t="shared" si="255"/>
        <v>2.3942771945409452E-3</v>
      </c>
      <c r="AU51" s="5">
        <f t="shared" si="256"/>
        <v>6.4829710581185444E-4</v>
      </c>
      <c r="AV51" s="5">
        <f t="shared" si="257"/>
        <v>1.3165428538171271E-4</v>
      </c>
      <c r="AW51" s="5">
        <f t="shared" si="258"/>
        <v>7.5520947202399828E-7</v>
      </c>
      <c r="AX51" s="5">
        <f t="shared" si="259"/>
        <v>3.7035757159983041E-5</v>
      </c>
      <c r="AY51" s="5">
        <f t="shared" si="260"/>
        <v>5.795412377186449E-5</v>
      </c>
      <c r="AZ51" s="5">
        <f t="shared" si="261"/>
        <v>4.5343753168810992E-5</v>
      </c>
      <c r="BA51" s="5">
        <f t="shared" si="262"/>
        <v>2.3651534669361212E-5</v>
      </c>
      <c r="BB51" s="5">
        <f t="shared" si="263"/>
        <v>9.25257151961067E-6</v>
      </c>
      <c r="BC51" s="5">
        <f t="shared" si="264"/>
        <v>2.8957133115395475E-6</v>
      </c>
      <c r="BD51" s="5">
        <f t="shared" si="265"/>
        <v>1.8926681468733302E-3</v>
      </c>
      <c r="BE51" s="5">
        <f t="shared" si="266"/>
        <v>1.5374301079397626E-3</v>
      </c>
      <c r="BF51" s="5">
        <f t="shared" si="267"/>
        <v>6.2443364429851718E-4</v>
      </c>
      <c r="BG51" s="5">
        <f t="shared" si="268"/>
        <v>1.6907755095912927E-4</v>
      </c>
      <c r="BH51" s="5">
        <f t="shared" si="269"/>
        <v>3.4335775905922983E-5</v>
      </c>
      <c r="BI51" s="5">
        <f t="shared" si="270"/>
        <v>5.5782473799694218E-6</v>
      </c>
      <c r="BJ51" s="8">
        <f t="shared" si="271"/>
        <v>0.19426659342309718</v>
      </c>
      <c r="BK51" s="8">
        <f t="shared" si="272"/>
        <v>0.25408518175792061</v>
      </c>
      <c r="BL51" s="8">
        <f t="shared" si="273"/>
        <v>0.49123025117236929</v>
      </c>
      <c r="BM51" s="8">
        <f t="shared" si="274"/>
        <v>0.42310232075933973</v>
      </c>
      <c r="BN51" s="8">
        <f t="shared" si="275"/>
        <v>0.57569679805403218</v>
      </c>
    </row>
    <row r="52" spans="1:66" x14ac:dyDescent="0.25">
      <c r="A52" s="10" t="s">
        <v>318</v>
      </c>
      <c r="B52" t="s">
        <v>673</v>
      </c>
      <c r="C52" t="s">
        <v>331</v>
      </c>
      <c r="D52" s="11">
        <v>44238</v>
      </c>
      <c r="E52" s="1">
        <f>VLOOKUP(A52,home!$A$2:$E$670,3,FALSE)</f>
        <v>1.44290657439446</v>
      </c>
      <c r="F52">
        <f>VLOOKUP(B52,home!$B$2:$E$670,3,FALSE)</f>
        <v>1.2323999999999999</v>
      </c>
      <c r="G52">
        <f>VLOOKUP(C52,away!$B$2:$E$670,4,FALSE)</f>
        <v>0.74</v>
      </c>
      <c r="H52">
        <f>VLOOKUP(A52,away!$A$2:$E$670,3,FALSE)</f>
        <v>1.07958477508651</v>
      </c>
      <c r="I52">
        <f>VLOOKUP(C52,away!$B$2:$E$670,3,FALSE)</f>
        <v>1.1599999999999999</v>
      </c>
      <c r="J52">
        <f>VLOOKUP(B52,home!$B$2:$E$670,4,FALSE)</f>
        <v>0.71109999999999995</v>
      </c>
      <c r="K52" s="3">
        <f t="shared" si="221"/>
        <v>1.315896166089962</v>
      </c>
      <c r="L52" s="3">
        <f t="shared" si="222"/>
        <v>0.89052357093425982</v>
      </c>
      <c r="M52" s="5">
        <f t="shared" si="2"/>
        <v>0.11009410961261833</v>
      </c>
      <c r="N52" s="5">
        <f t="shared" si="223"/>
        <v>0.14487241674833248</v>
      </c>
      <c r="O52" s="5">
        <f t="shared" si="224"/>
        <v>9.804139963105668E-2</v>
      </c>
      <c r="P52" s="5">
        <f t="shared" si="225"/>
        <v>0.12901230189260129</v>
      </c>
      <c r="Q52" s="5">
        <f t="shared" si="226"/>
        <v>9.5318528885658962E-2</v>
      </c>
      <c r="R52" s="5">
        <f t="shared" si="227"/>
        <v>4.3654088649420705E-2</v>
      </c>
      <c r="S52" s="5">
        <f t="shared" si="228"/>
        <v>3.779533277982032E-2</v>
      </c>
      <c r="T52" s="5">
        <f t="shared" si="229"/>
        <v>8.488339671945741E-2</v>
      </c>
      <c r="U52" s="5">
        <f t="shared" si="230"/>
        <v>5.744424788792403E-2</v>
      </c>
      <c r="V52" s="5">
        <f t="shared" si="231"/>
        <v>4.9211058307586167E-3</v>
      </c>
      <c r="W52" s="5">
        <f t="shared" si="232"/>
        <v>4.180976223932463E-2</v>
      </c>
      <c r="X52" s="5">
        <f t="shared" si="233"/>
        <v>3.7232578769275743E-2</v>
      </c>
      <c r="Y52" s="5">
        <f t="shared" si="234"/>
        <v>1.6578244500353268E-2</v>
      </c>
      <c r="Z52" s="5">
        <f t="shared" si="235"/>
        <v>1.295833163665429E-2</v>
      </c>
      <c r="AA52" s="5">
        <f t="shared" si="236"/>
        <v>1.7051818919595643E-2</v>
      </c>
      <c r="AB52" s="5">
        <f t="shared" si="237"/>
        <v>1.1219211570578095E-2</v>
      </c>
      <c r="AC52" s="5">
        <f t="shared" si="238"/>
        <v>3.6042073079408917E-4</v>
      </c>
      <c r="AD52" s="5">
        <f t="shared" si="239"/>
        <v>1.375432645896504E-2</v>
      </c>
      <c r="AE52" s="5">
        <f t="shared" si="240"/>
        <v>1.224855191403312E-2</v>
      </c>
      <c r="AF52" s="5">
        <f t="shared" si="241"/>
        <v>5.4538120946292182E-3</v>
      </c>
      <c r="AG52" s="5">
        <f t="shared" si="242"/>
        <v>1.6189160739045558E-3</v>
      </c>
      <c r="AH52" s="5">
        <f t="shared" si="243"/>
        <v>2.8849249406059417E-3</v>
      </c>
      <c r="AI52" s="5">
        <f t="shared" si="244"/>
        <v>3.7962616688006698E-3</v>
      </c>
      <c r="AJ52" s="5">
        <f t="shared" si="245"/>
        <v>2.4977430877245418E-3</v>
      </c>
      <c r="AK52" s="5">
        <f t="shared" si="246"/>
        <v>1.0955901843381422E-3</v>
      </c>
      <c r="AL52" s="5">
        <f t="shared" si="247"/>
        <v>1.6894167469330115E-5</v>
      </c>
      <c r="AM52" s="5">
        <f t="shared" si="248"/>
        <v>3.6198530909003625E-3</v>
      </c>
      <c r="AN52" s="5">
        <f t="shared" si="249"/>
        <v>3.2235645007660085E-3</v>
      </c>
      <c r="AO52" s="5">
        <f t="shared" si="250"/>
        <v>1.4353300851795299E-3</v>
      </c>
      <c r="AP52" s="5">
        <f t="shared" si="251"/>
        <v>4.2606509097448353E-4</v>
      </c>
      <c r="AQ52" s="5">
        <f t="shared" si="252"/>
        <v>9.4855251566256811E-5</v>
      </c>
      <c r="AR52" s="5">
        <f t="shared" si="253"/>
        <v>5.1381873199714235E-4</v>
      </c>
      <c r="AS52" s="5">
        <f t="shared" si="254"/>
        <v>6.7613209950024525E-4</v>
      </c>
      <c r="AT52" s="5">
        <f t="shared" si="255"/>
        <v>4.4485981875136481E-4</v>
      </c>
      <c r="AU52" s="5">
        <f t="shared" si="256"/>
        <v>1.9512977664746536E-4</v>
      </c>
      <c r="AV52" s="5">
        <f t="shared" si="257"/>
        <v>6.4192631245097587E-5</v>
      </c>
      <c r="AW52" s="5">
        <f t="shared" si="258"/>
        <v>5.4992230471590053E-7</v>
      </c>
      <c r="AX52" s="5">
        <f t="shared" si="259"/>
        <v>7.9389180068744659E-4</v>
      </c>
      <c r="AY52" s="5">
        <f t="shared" si="260"/>
        <v>7.0697936128361462E-4</v>
      </c>
      <c r="AZ52" s="5">
        <f t="shared" si="261"/>
        <v>3.1479089269355331E-4</v>
      </c>
      <c r="BA52" s="5">
        <f t="shared" si="262"/>
        <v>9.344290328634884E-5</v>
      </c>
      <c r="BB52" s="5">
        <f t="shared" si="263"/>
        <v>2.0803276978256005E-5</v>
      </c>
      <c r="BC52" s="5">
        <f t="shared" si="264"/>
        <v>3.7051617003622049E-6</v>
      </c>
      <c r="BD52" s="5">
        <f t="shared" si="265"/>
        <v>7.6261282005168072E-5</v>
      </c>
      <c r="BE52" s="5">
        <f t="shared" si="266"/>
        <v>1.0035192861170606E-4</v>
      </c>
      <c r="BF52" s="5">
        <f t="shared" si="267"/>
        <v>6.6026359059938799E-5</v>
      </c>
      <c r="BG52" s="5">
        <f t="shared" si="268"/>
        <v>2.8961277582617552E-5</v>
      </c>
      <c r="BH52" s="5">
        <f t="shared" si="269"/>
        <v>9.5275085340084048E-6</v>
      </c>
      <c r="BI52" s="5">
        <f t="shared" si="270"/>
        <v>2.5074423904582094E-6</v>
      </c>
      <c r="BJ52" s="8">
        <f t="shared" si="271"/>
        <v>0.46450381581995065</v>
      </c>
      <c r="BK52" s="8">
        <f t="shared" si="272"/>
        <v>0.28290714437534553</v>
      </c>
      <c r="BL52" s="8">
        <f t="shared" si="273"/>
        <v>0.23986305539636965</v>
      </c>
      <c r="BM52" s="8">
        <f t="shared" si="274"/>
        <v>0.3785330723696525</v>
      </c>
      <c r="BN52" s="8">
        <f t="shared" si="275"/>
        <v>0.62099284541968836</v>
      </c>
    </row>
    <row r="53" spans="1:66" x14ac:dyDescent="0.25">
      <c r="A53" s="10" t="s">
        <v>13</v>
      </c>
      <c r="B53" t="s">
        <v>234</v>
      </c>
      <c r="C53" t="s">
        <v>31</v>
      </c>
      <c r="D53" s="11">
        <v>44238</v>
      </c>
      <c r="E53" s="1">
        <f>VLOOKUP(A53,home!$A$2:$E$670,3,FALSE)</f>
        <v>1.7759336099585099</v>
      </c>
      <c r="F53">
        <f>VLOOKUP(B53,home!$B$2:$E$670,3,FALSE)</f>
        <v>1.69</v>
      </c>
      <c r="G53">
        <f>VLOOKUP(C53,away!$B$2:$E$670,4,FALSE)</f>
        <v>0.62</v>
      </c>
      <c r="H53">
        <f>VLOOKUP(A53,away!$A$2:$E$670,3,FALSE)</f>
        <v>1.31120331950207</v>
      </c>
      <c r="I53">
        <f>VLOOKUP(C53,away!$B$2:$E$670,3,FALSE)</f>
        <v>1.96</v>
      </c>
      <c r="J53">
        <f>VLOOKUP(B53,home!$B$2:$E$670,4,FALSE)</f>
        <v>0.65</v>
      </c>
      <c r="K53" s="3">
        <f t="shared" si="221"/>
        <v>1.8608232365145267</v>
      </c>
      <c r="L53" s="3">
        <f t="shared" si="222"/>
        <v>1.6704730290456371</v>
      </c>
      <c r="M53" s="5">
        <f t="shared" si="2"/>
        <v>2.9266953523813557E-2</v>
      </c>
      <c r="N53" s="5">
        <f t="shared" si="223"/>
        <v>5.4460627179102973E-2</v>
      </c>
      <c r="O53" s="5">
        <f t="shared" si="224"/>
        <v>4.8889656503862712E-2</v>
      </c>
      <c r="P53" s="5">
        <f t="shared" si="225"/>
        <v>9.0975008847601291E-2</v>
      </c>
      <c r="Q53" s="5">
        <f t="shared" si="226"/>
        <v>5.0670800265014707E-2</v>
      </c>
      <c r="R53" s="5">
        <f t="shared" si="227"/>
        <v>4.083442629450415E-2</v>
      </c>
      <c r="S53" s="5">
        <f t="shared" si="228"/>
        <v>7.0697930928195693E-2</v>
      </c>
      <c r="T53" s="5">
        <f t="shared" si="229"/>
        <v>8.4644205202865586E-2</v>
      </c>
      <c r="U53" s="5">
        <f t="shared" si="230"/>
        <v>7.5985649298553101E-2</v>
      </c>
      <c r="V53" s="5">
        <f t="shared" si="231"/>
        <v>2.4417926543618223E-2</v>
      </c>
      <c r="W53" s="5">
        <f t="shared" si="232"/>
        <v>3.1429800848641942E-2</v>
      </c>
      <c r="X53" s="5">
        <f t="shared" si="233"/>
        <v>5.2502634625932042E-2</v>
      </c>
      <c r="Y53" s="5">
        <f t="shared" si="234"/>
        <v>4.3852117548228535E-2</v>
      </c>
      <c r="Z53" s="5">
        <f t="shared" si="235"/>
        <v>2.2737602593840386E-2</v>
      </c>
      <c r="AA53" s="5">
        <f t="shared" si="236"/>
        <v>4.2310659249251169E-2</v>
      </c>
      <c r="AB53" s="5">
        <f t="shared" si="237"/>
        <v>3.9366328941627435E-2</v>
      </c>
      <c r="AC53" s="5">
        <f t="shared" si="238"/>
        <v>4.7438766592546242E-3</v>
      </c>
      <c r="AD53" s="5">
        <f t="shared" si="239"/>
        <v>1.4621325934544221E-2</v>
      </c>
      <c r="AE53" s="5">
        <f t="shared" si="240"/>
        <v>2.4424530622541615E-2</v>
      </c>
      <c r="AF53" s="5">
        <f t="shared" si="241"/>
        <v>2.0400259826027511E-2</v>
      </c>
      <c r="AG53" s="5">
        <f t="shared" si="242"/>
        <v>1.13593612749674E-2</v>
      </c>
      <c r="AH53" s="5">
        <f t="shared" si="243"/>
        <v>9.4956379695421179E-3</v>
      </c>
      <c r="AI53" s="5">
        <f t="shared" si="244"/>
        <v>1.7669703779253594E-2</v>
      </c>
      <c r="AJ53" s="5">
        <f t="shared" si="245"/>
        <v>1.6440097687381822E-2</v>
      </c>
      <c r="AK53" s="5">
        <f t="shared" si="246"/>
        <v>1.0197371929082946E-2</v>
      </c>
      <c r="AL53" s="5">
        <f t="shared" si="247"/>
        <v>5.898450902263691E-4</v>
      </c>
      <c r="AM53" s="5">
        <f t="shared" si="248"/>
        <v>5.4415406095304738E-3</v>
      </c>
      <c r="AN53" s="5">
        <f t="shared" si="249"/>
        <v>9.0899468246772135E-3</v>
      </c>
      <c r="AO53" s="5">
        <f t="shared" si="250"/>
        <v>7.59225550304116E-3</v>
      </c>
      <c r="AP53" s="5">
        <f t="shared" si="251"/>
        <v>4.2275526824845245E-3</v>
      </c>
      <c r="AQ53" s="5">
        <f t="shared" si="252"/>
        <v>1.7655031837399825E-3</v>
      </c>
      <c r="AR53" s="5">
        <f t="shared" si="253"/>
        <v>3.1724414243403587E-3</v>
      </c>
      <c r="AS53" s="5">
        <f t="shared" si="254"/>
        <v>5.903352718893781E-3</v>
      </c>
      <c r="AT53" s="5">
        <f t="shared" si="255"/>
        <v>5.4925479563293798E-3</v>
      </c>
      <c r="AU53" s="5">
        <f t="shared" si="256"/>
        <v>3.4068869549360292E-3</v>
      </c>
      <c r="AV53" s="5">
        <f t="shared" si="257"/>
        <v>1.5849036024807946E-3</v>
      </c>
      <c r="AW53" s="5">
        <f t="shared" si="258"/>
        <v>5.0930748241732532E-5</v>
      </c>
      <c r="AX53" s="5">
        <f t="shared" si="259"/>
        <v>1.6876242014419542E-3</v>
      </c>
      <c r="AY53" s="5">
        <f t="shared" si="260"/>
        <v>2.8191307116734658E-3</v>
      </c>
      <c r="AZ53" s="5">
        <f t="shared" si="261"/>
        <v>2.354640909602379E-3</v>
      </c>
      <c r="BA53" s="5">
        <f t="shared" si="262"/>
        <v>1.3111213775260869E-3</v>
      </c>
      <c r="BB53" s="5">
        <f t="shared" si="263"/>
        <v>5.4754822474062251E-4</v>
      </c>
      <c r="BC53" s="5">
        <f t="shared" si="264"/>
        <v>1.8293290830620585E-4</v>
      </c>
      <c r="BD53" s="5">
        <f t="shared" si="265"/>
        <v>8.8324630593128147E-4</v>
      </c>
      <c r="BE53" s="5">
        <f t="shared" si="266"/>
        <v>1.6435652496425471E-3</v>
      </c>
      <c r="BF53" s="5">
        <f t="shared" si="267"/>
        <v>1.5291922036313255E-3</v>
      </c>
      <c r="BG53" s="5">
        <f t="shared" si="268"/>
        <v>9.4851879520467509E-4</v>
      </c>
      <c r="BH53" s="5">
        <f t="shared" si="269"/>
        <v>4.4125645359690543E-4</v>
      </c>
      <c r="BI53" s="5">
        <f t="shared" si="270"/>
        <v>1.6422005242302317E-4</v>
      </c>
      <c r="BJ53" s="8">
        <f t="shared" si="271"/>
        <v>0.4253854604646306</v>
      </c>
      <c r="BK53" s="8">
        <f t="shared" si="272"/>
        <v>0.22351067230438321</v>
      </c>
      <c r="BL53" s="8">
        <f t="shared" si="273"/>
        <v>0.32635966337046912</v>
      </c>
      <c r="BM53" s="8">
        <f t="shared" si="274"/>
        <v>0.68012772615599248</v>
      </c>
      <c r="BN53" s="8">
        <f t="shared" si="275"/>
        <v>0.31509747261389942</v>
      </c>
    </row>
    <row r="54" spans="1:66" x14ac:dyDescent="0.25">
      <c r="A54" s="10" t="s">
        <v>318</v>
      </c>
      <c r="B54" t="s">
        <v>400</v>
      </c>
      <c r="C54" t="s">
        <v>740</v>
      </c>
      <c r="D54" s="11">
        <v>44238</v>
      </c>
      <c r="E54" s="1">
        <f>VLOOKUP(A54,home!$A$2:$E$670,3,FALSE)</f>
        <v>1.44290657439446</v>
      </c>
      <c r="F54">
        <f>VLOOKUP(B54,home!$B$2:$E$670,3,FALSE)</f>
        <v>1.62</v>
      </c>
      <c r="G54" t="e">
        <f>VLOOKUP(C54,away!$B$2:$E$670,4,FALSE)</f>
        <v>#N/A</v>
      </c>
      <c r="H54">
        <f>VLOOKUP(A54,away!$A$2:$E$670,3,FALSE)</f>
        <v>1.07958477508651</v>
      </c>
      <c r="I54" t="e">
        <f>VLOOKUP(C54,away!$B$2:$E$670,3,FALSE)</f>
        <v>#N/A</v>
      </c>
      <c r="J54">
        <f>VLOOKUP(B54,home!$B$2:$E$670,4,FALSE)</f>
        <v>0.86</v>
      </c>
      <c r="K54" s="3" t="e">
        <f t="shared" si="221"/>
        <v>#N/A</v>
      </c>
      <c r="L54" s="3" t="e">
        <f t="shared" si="222"/>
        <v>#N/A</v>
      </c>
      <c r="M54" s="5" t="e">
        <f t="shared" si="2"/>
        <v>#N/A</v>
      </c>
      <c r="N54" s="5" t="e">
        <f t="shared" si="223"/>
        <v>#N/A</v>
      </c>
      <c r="O54" s="5" t="e">
        <f t="shared" si="224"/>
        <v>#N/A</v>
      </c>
      <c r="P54" s="5" t="e">
        <f t="shared" si="225"/>
        <v>#N/A</v>
      </c>
      <c r="Q54" s="5" t="e">
        <f t="shared" si="226"/>
        <v>#N/A</v>
      </c>
      <c r="R54" s="5" t="e">
        <f t="shared" si="227"/>
        <v>#N/A</v>
      </c>
      <c r="S54" s="5" t="e">
        <f t="shared" si="228"/>
        <v>#N/A</v>
      </c>
      <c r="T54" s="5" t="e">
        <f t="shared" si="229"/>
        <v>#N/A</v>
      </c>
      <c r="U54" s="5" t="e">
        <f t="shared" si="230"/>
        <v>#N/A</v>
      </c>
      <c r="V54" s="5" t="e">
        <f t="shared" si="231"/>
        <v>#N/A</v>
      </c>
      <c r="W54" s="5" t="e">
        <f t="shared" si="232"/>
        <v>#N/A</v>
      </c>
      <c r="X54" s="5" t="e">
        <f t="shared" si="233"/>
        <v>#N/A</v>
      </c>
      <c r="Y54" s="5" t="e">
        <f t="shared" si="234"/>
        <v>#N/A</v>
      </c>
      <c r="Z54" s="5" t="e">
        <f t="shared" si="235"/>
        <v>#N/A</v>
      </c>
      <c r="AA54" s="5" t="e">
        <f t="shared" si="236"/>
        <v>#N/A</v>
      </c>
      <c r="AB54" s="5" t="e">
        <f t="shared" si="237"/>
        <v>#N/A</v>
      </c>
      <c r="AC54" s="5" t="e">
        <f t="shared" si="238"/>
        <v>#N/A</v>
      </c>
      <c r="AD54" s="5" t="e">
        <f t="shared" si="239"/>
        <v>#N/A</v>
      </c>
      <c r="AE54" s="5" t="e">
        <f t="shared" si="240"/>
        <v>#N/A</v>
      </c>
      <c r="AF54" s="5" t="e">
        <f t="shared" si="241"/>
        <v>#N/A</v>
      </c>
      <c r="AG54" s="5" t="e">
        <f t="shared" si="242"/>
        <v>#N/A</v>
      </c>
      <c r="AH54" s="5" t="e">
        <f t="shared" si="243"/>
        <v>#N/A</v>
      </c>
      <c r="AI54" s="5" t="e">
        <f t="shared" si="244"/>
        <v>#N/A</v>
      </c>
      <c r="AJ54" s="5" t="e">
        <f t="shared" si="245"/>
        <v>#N/A</v>
      </c>
      <c r="AK54" s="5" t="e">
        <f t="shared" si="246"/>
        <v>#N/A</v>
      </c>
      <c r="AL54" s="5" t="e">
        <f t="shared" si="247"/>
        <v>#N/A</v>
      </c>
      <c r="AM54" s="5" t="e">
        <f t="shared" si="248"/>
        <v>#N/A</v>
      </c>
      <c r="AN54" s="5" t="e">
        <f t="shared" si="249"/>
        <v>#N/A</v>
      </c>
      <c r="AO54" s="5" t="e">
        <f t="shared" si="250"/>
        <v>#N/A</v>
      </c>
      <c r="AP54" s="5" t="e">
        <f t="shared" si="251"/>
        <v>#N/A</v>
      </c>
      <c r="AQ54" s="5" t="e">
        <f t="shared" si="252"/>
        <v>#N/A</v>
      </c>
      <c r="AR54" s="5" t="e">
        <f t="shared" si="253"/>
        <v>#N/A</v>
      </c>
      <c r="AS54" s="5" t="e">
        <f t="shared" si="254"/>
        <v>#N/A</v>
      </c>
      <c r="AT54" s="5" t="e">
        <f t="shared" si="255"/>
        <v>#N/A</v>
      </c>
      <c r="AU54" s="5" t="e">
        <f t="shared" si="256"/>
        <v>#N/A</v>
      </c>
      <c r="AV54" s="5" t="e">
        <f t="shared" si="257"/>
        <v>#N/A</v>
      </c>
      <c r="AW54" s="5" t="e">
        <f t="shared" si="258"/>
        <v>#N/A</v>
      </c>
      <c r="AX54" s="5" t="e">
        <f t="shared" si="259"/>
        <v>#N/A</v>
      </c>
      <c r="AY54" s="5" t="e">
        <f t="shared" si="260"/>
        <v>#N/A</v>
      </c>
      <c r="AZ54" s="5" t="e">
        <f t="shared" si="261"/>
        <v>#N/A</v>
      </c>
      <c r="BA54" s="5" t="e">
        <f t="shared" si="262"/>
        <v>#N/A</v>
      </c>
      <c r="BB54" s="5" t="e">
        <f t="shared" si="263"/>
        <v>#N/A</v>
      </c>
      <c r="BC54" s="5" t="e">
        <f t="shared" si="264"/>
        <v>#N/A</v>
      </c>
      <c r="BD54" s="5" t="e">
        <f t="shared" si="265"/>
        <v>#N/A</v>
      </c>
      <c r="BE54" s="5" t="e">
        <f t="shared" si="266"/>
        <v>#N/A</v>
      </c>
      <c r="BF54" s="5" t="e">
        <f t="shared" si="267"/>
        <v>#N/A</v>
      </c>
      <c r="BG54" s="5" t="e">
        <f t="shared" si="268"/>
        <v>#N/A</v>
      </c>
      <c r="BH54" s="5" t="e">
        <f t="shared" si="269"/>
        <v>#N/A</v>
      </c>
      <c r="BI54" s="5" t="e">
        <f t="shared" si="270"/>
        <v>#N/A</v>
      </c>
      <c r="BJ54" s="8" t="e">
        <f t="shared" si="271"/>
        <v>#N/A</v>
      </c>
      <c r="BK54" s="8" t="e">
        <f t="shared" si="272"/>
        <v>#N/A</v>
      </c>
      <c r="BL54" s="8" t="e">
        <f t="shared" si="273"/>
        <v>#N/A</v>
      </c>
      <c r="BM54" s="8" t="e">
        <f t="shared" si="274"/>
        <v>#N/A</v>
      </c>
      <c r="BN54" s="8" t="e">
        <f t="shared" si="275"/>
        <v>#N/A</v>
      </c>
    </row>
    <row r="55" spans="1:66" x14ac:dyDescent="0.25">
      <c r="A55" s="10" t="s">
        <v>22</v>
      </c>
      <c r="B55" t="s">
        <v>278</v>
      </c>
      <c r="C55" t="s">
        <v>247</v>
      </c>
      <c r="D55" s="11">
        <v>44238</v>
      </c>
      <c r="E55" s="1">
        <f>VLOOKUP(A55,home!$A$2:$E$670,3,FALSE)</f>
        <v>1.51864406779661</v>
      </c>
      <c r="F55">
        <f>VLOOKUP(B55,home!$B$2:$E$670,3,FALSE)</f>
        <v>1.1299999999999999</v>
      </c>
      <c r="G55">
        <f>VLOOKUP(C55,away!$B$2:$E$670,4,FALSE)</f>
        <v>1.06</v>
      </c>
      <c r="H55">
        <f>VLOOKUP(A55,away!$A$2:$E$670,3,FALSE)</f>
        <v>1.3491525423728801</v>
      </c>
      <c r="I55">
        <f>VLOOKUP(C55,away!$B$2:$E$670,3,FALSE)</f>
        <v>1.1499999999999999</v>
      </c>
      <c r="J55">
        <f>VLOOKUP(B55,home!$B$2:$E$670,4,FALSE)</f>
        <v>0.95</v>
      </c>
      <c r="K55" s="3">
        <f t="shared" si="221"/>
        <v>1.8190318644067793</v>
      </c>
      <c r="L55" s="3">
        <f t="shared" si="222"/>
        <v>1.4739491525423711</v>
      </c>
      <c r="M55" s="5">
        <f t="shared" si="2"/>
        <v>3.7142960402846502E-2</v>
      </c>
      <c r="N55" s="5">
        <f t="shared" si="223"/>
        <v>6.7564228511177049E-2</v>
      </c>
      <c r="O55" s="5">
        <f t="shared" si="224"/>
        <v>5.4746835008690452E-2</v>
      </c>
      <c r="P55" s="5">
        <f t="shared" si="225"/>
        <v>9.9586237356228527E-2</v>
      </c>
      <c r="Q55" s="5">
        <f t="shared" si="226"/>
        <v>6.1450742277946044E-2</v>
      </c>
      <c r="R55" s="5">
        <f t="shared" si="227"/>
        <v>4.0347025532718163E-2</v>
      </c>
      <c r="S55" s="5">
        <f t="shared" si="228"/>
        <v>6.6751670863121712E-2</v>
      </c>
      <c r="T55" s="5">
        <f t="shared" si="229"/>
        <v>9.0575269503678224E-2</v>
      </c>
      <c r="U55" s="5">
        <f t="shared" si="230"/>
        <v>7.3392525078048249E-2</v>
      </c>
      <c r="V55" s="5">
        <f t="shared" si="231"/>
        <v>1.988577128419329E-2</v>
      </c>
      <c r="W55" s="5">
        <f t="shared" si="232"/>
        <v>3.7260286098344232E-2</v>
      </c>
      <c r="X55" s="5">
        <f t="shared" si="233"/>
        <v>5.4919767118140769E-2</v>
      </c>
      <c r="Y55" s="5">
        <f t="shared" si="234"/>
        <v>4.0474472100803995E-2</v>
      </c>
      <c r="Z55" s="5">
        <f t="shared" si="235"/>
        <v>1.9823154697185107E-2</v>
      </c>
      <c r="AA55" s="5">
        <f t="shared" si="236"/>
        <v>3.6058950047244631E-2</v>
      </c>
      <c r="AB55" s="5">
        <f t="shared" si="237"/>
        <v>3.2796189566495167E-2</v>
      </c>
      <c r="AC55" s="5">
        <f t="shared" si="238"/>
        <v>3.3323089988668174E-3</v>
      </c>
      <c r="AD55" s="5">
        <f t="shared" si="239"/>
        <v>1.6944411922450286E-2</v>
      </c>
      <c r="AE55" s="5">
        <f t="shared" si="240"/>
        <v>2.4975201593424447E-2</v>
      </c>
      <c r="AF55" s="5">
        <f t="shared" si="241"/>
        <v>1.8406088611601427E-2</v>
      </c>
      <c r="AG55" s="5">
        <f t="shared" si="242"/>
        <v>9.043212903563233E-3</v>
      </c>
      <c r="AH55" s="5">
        <f t="shared" si="243"/>
        <v>7.3045805166580824E-3</v>
      </c>
      <c r="AI55" s="5">
        <f t="shared" si="244"/>
        <v>1.3287264715925987E-2</v>
      </c>
      <c r="AJ55" s="5">
        <f t="shared" si="245"/>
        <v>1.2084978954538634E-2</v>
      </c>
      <c r="AK55" s="5">
        <f t="shared" si="246"/>
        <v>7.3276539329970337E-3</v>
      </c>
      <c r="AL55" s="5">
        <f t="shared" si="247"/>
        <v>3.5737820712860056E-4</v>
      </c>
      <c r="AM55" s="5">
        <f t="shared" si="248"/>
        <v>6.1644850421142434E-3</v>
      </c>
      <c r="AN55" s="5">
        <f t="shared" si="249"/>
        <v>9.086137503684413E-3</v>
      </c>
      <c r="AO55" s="5">
        <f t="shared" si="250"/>
        <v>6.6962523367195496E-3</v>
      </c>
      <c r="AP55" s="5">
        <f t="shared" si="251"/>
        <v>3.2899784856392162E-3</v>
      </c>
      <c r="AQ55" s="5">
        <f t="shared" si="252"/>
        <v>1.2123152501976398E-3</v>
      </c>
      <c r="AR55" s="5">
        <f t="shared" si="253"/>
        <v>2.1533160524411384E-3</v>
      </c>
      <c r="AS55" s="5">
        <f t="shared" si="254"/>
        <v>3.9169505135290498E-3</v>
      </c>
      <c r="AT55" s="5">
        <f t="shared" si="255"/>
        <v>3.5625288977069202E-3</v>
      </c>
      <c r="AU55" s="5">
        <f t="shared" si="256"/>
        <v>2.1601178609329491E-3</v>
      </c>
      <c r="AV55" s="5">
        <f t="shared" si="257"/>
        <v>9.8233080497781206E-4</v>
      </c>
      <c r="AW55" s="5">
        <f t="shared" si="258"/>
        <v>2.6616342321554706E-5</v>
      </c>
      <c r="AX55" s="5">
        <f t="shared" si="259"/>
        <v>1.8688991198774578E-3</v>
      </c>
      <c r="AY55" s="5">
        <f t="shared" si="260"/>
        <v>2.7546622739305624E-3</v>
      </c>
      <c r="AZ55" s="5">
        <f t="shared" si="261"/>
        <v>2.0301160621001972E-3</v>
      </c>
      <c r="BA55" s="5">
        <f t="shared" si="262"/>
        <v>9.974292830984134E-4</v>
      </c>
      <c r="BB55" s="5">
        <f t="shared" si="263"/>
        <v>3.6754001163596305E-4</v>
      </c>
      <c r="BC55" s="5">
        <f t="shared" si="264"/>
        <v>1.0834705773524814E-4</v>
      </c>
      <c r="BD55" s="5">
        <f t="shared" si="265"/>
        <v>5.2897972844191622E-4</v>
      </c>
      <c r="BE55" s="5">
        <f t="shared" si="266"/>
        <v>9.6223098166109075E-4</v>
      </c>
      <c r="BF55" s="5">
        <f t="shared" si="267"/>
        <v>8.7516440828046987E-4</v>
      </c>
      <c r="BG55" s="5">
        <f t="shared" si="268"/>
        <v>5.3065064841895961E-4</v>
      </c>
      <c r="BH55" s="5">
        <f t="shared" si="269"/>
        <v>2.4131760958555175E-4</v>
      </c>
      <c r="BI55" s="5">
        <f t="shared" si="270"/>
        <v>8.7792884255718739E-5</v>
      </c>
      <c r="BJ55" s="8">
        <f t="shared" si="271"/>
        <v>0.45618984306786275</v>
      </c>
      <c r="BK55" s="8">
        <f t="shared" si="272"/>
        <v>0.229810989386316</v>
      </c>
      <c r="BL55" s="8">
        <f t="shared" si="273"/>
        <v>0.29334738374354796</v>
      </c>
      <c r="BM55" s="8">
        <f t="shared" si="274"/>
        <v>0.63560529587369585</v>
      </c>
      <c r="BN55" s="8">
        <f t="shared" si="275"/>
        <v>0.36083802908960677</v>
      </c>
    </row>
    <row r="56" spans="1:66" x14ac:dyDescent="0.25">
      <c r="A56" s="10" t="s">
        <v>318</v>
      </c>
      <c r="B56" t="s">
        <v>386</v>
      </c>
      <c r="C56" t="s">
        <v>258</v>
      </c>
      <c r="D56" s="11">
        <v>44238</v>
      </c>
      <c r="E56" s="1">
        <f>VLOOKUP(A56,home!$A$2:$E$670,3,FALSE)</f>
        <v>1.44290657439446</v>
      </c>
      <c r="F56">
        <f>VLOOKUP(B56,home!$B$2:$E$670,3,FALSE)</f>
        <v>1.39</v>
      </c>
      <c r="G56">
        <f>VLOOKUP(C56,away!$B$2:$E$670,4,FALSE)</f>
        <v>0.84</v>
      </c>
      <c r="H56">
        <f>VLOOKUP(A56,away!$A$2:$E$670,3,FALSE)</f>
        <v>1.07958477508651</v>
      </c>
      <c r="I56">
        <f>VLOOKUP(C56,away!$B$2:$E$670,3,FALSE)</f>
        <v>0.84</v>
      </c>
      <c r="J56">
        <f>VLOOKUP(B56,home!$B$2:$E$670,4,FALSE)</f>
        <v>0.73</v>
      </c>
      <c r="K56" s="3">
        <f t="shared" si="221"/>
        <v>1.6847377162629713</v>
      </c>
      <c r="L56" s="3">
        <f t="shared" si="222"/>
        <v>0.66200138408304787</v>
      </c>
      <c r="M56" s="5">
        <f t="shared" si="2"/>
        <v>9.5680659087615652E-2</v>
      </c>
      <c r="N56" s="5">
        <f t="shared" si="223"/>
        <v>0.16119681508180553</v>
      </c>
      <c r="O56" s="5">
        <f t="shared" si="224"/>
        <v>6.3340728745979832E-2</v>
      </c>
      <c r="P56" s="5">
        <f t="shared" si="225"/>
        <v>0.1067125146939344</v>
      </c>
      <c r="Q56" s="5">
        <f t="shared" si="226"/>
        <v>0.13578717705489279</v>
      </c>
      <c r="R56" s="5">
        <f t="shared" si="227"/>
        <v>2.0965825049333767E-2</v>
      </c>
      <c r="S56" s="5">
        <f t="shared" si="228"/>
        <v>2.9754082227515459E-2</v>
      </c>
      <c r="T56" s="5">
        <f t="shared" si="229"/>
        <v>8.9891299151068915E-2</v>
      </c>
      <c r="U56" s="5">
        <f t="shared" si="230"/>
        <v>3.532191621318357E-2</v>
      </c>
      <c r="V56" s="5">
        <f t="shared" si="231"/>
        <v>3.6871876919483647E-3</v>
      </c>
      <c r="W56" s="5">
        <f t="shared" si="232"/>
        <v>7.6255259523085248E-2</v>
      </c>
      <c r="X56" s="5">
        <f t="shared" si="233"/>
        <v>5.0481087347894464E-2</v>
      </c>
      <c r="Y56" s="5">
        <f t="shared" si="234"/>
        <v>1.6709274847161681E-2</v>
      </c>
      <c r="Z56" s="5">
        <f t="shared" si="235"/>
        <v>4.6264684003673303E-3</v>
      </c>
      <c r="AA56" s="5">
        <f t="shared" si="236"/>
        <v>7.7943858071976594E-3</v>
      </c>
      <c r="AB56" s="5">
        <f t="shared" si="237"/>
        <v>6.5657478722453517E-3</v>
      </c>
      <c r="AC56" s="5">
        <f t="shared" si="238"/>
        <v>2.5701972746395825E-4</v>
      </c>
      <c r="AD56" s="5">
        <f t="shared" si="239"/>
        <v>3.2117527945490727E-2</v>
      </c>
      <c r="AE56" s="5">
        <f t="shared" si="240"/>
        <v>2.1261847953240837E-2</v>
      </c>
      <c r="AF56" s="5">
        <f t="shared" si="241"/>
        <v>7.037686386604374E-3</v>
      </c>
      <c r="AG56" s="5">
        <f t="shared" si="242"/>
        <v>1.5529860428915069E-3</v>
      </c>
      <c r="AH56" s="5">
        <f t="shared" si="243"/>
        <v>7.6568212111491427E-4</v>
      </c>
      <c r="AI56" s="5">
        <f t="shared" si="244"/>
        <v>1.2899735481105286E-3</v>
      </c>
      <c r="AJ56" s="5">
        <f t="shared" si="245"/>
        <v>1.0866335447416873E-3</v>
      </c>
      <c r="AK56" s="5">
        <f t="shared" si="246"/>
        <v>6.1023083886094904E-4</v>
      </c>
      <c r="AL56" s="5">
        <f t="shared" si="247"/>
        <v>1.1466150716421507E-5</v>
      </c>
      <c r="AM56" s="5">
        <f t="shared" si="248"/>
        <v>1.0821922136579641E-2</v>
      </c>
      <c r="AN56" s="5">
        <f t="shared" si="249"/>
        <v>7.1641274328546984E-3</v>
      </c>
      <c r="AO56" s="5">
        <f t="shared" si="250"/>
        <v>2.3713311381485711E-3</v>
      </c>
      <c r="AP56" s="5">
        <f t="shared" si="251"/>
        <v>5.2327483185786124E-4</v>
      </c>
      <c r="AQ56" s="5">
        <f t="shared" si="252"/>
        <v>8.6602165736432061E-5</v>
      </c>
      <c r="AR56" s="5">
        <f t="shared" si="253"/>
        <v>1.0137652478914344E-4</v>
      </c>
      <c r="AS56" s="5">
        <f t="shared" si="254"/>
        <v>1.7079285485593806E-4</v>
      </c>
      <c r="AT56" s="5">
        <f t="shared" si="255"/>
        <v>1.4387058212201313E-4</v>
      </c>
      <c r="AU56" s="5">
        <f t="shared" si="256"/>
        <v>8.0794731987221527E-5</v>
      </c>
      <c r="AV56" s="5">
        <f t="shared" si="257"/>
        <v>3.4029483063557629E-5</v>
      </c>
      <c r="AW56" s="5">
        <f t="shared" si="258"/>
        <v>3.5522730521761277E-7</v>
      </c>
      <c r="AX56" s="5">
        <f t="shared" si="259"/>
        <v>3.0386833976594825E-3</v>
      </c>
      <c r="AY56" s="5">
        <f t="shared" si="260"/>
        <v>2.0116126150407565E-3</v>
      </c>
      <c r="AZ56" s="5">
        <f t="shared" si="261"/>
        <v>6.6584516769794991E-4</v>
      </c>
      <c r="BA56" s="5">
        <f t="shared" si="262"/>
        <v>1.4693014086701736E-4</v>
      </c>
      <c r="BB56" s="5">
        <f t="shared" si="263"/>
        <v>2.4316989154370668E-5</v>
      </c>
      <c r="BC56" s="5">
        <f t="shared" si="264"/>
        <v>3.2195760953851699E-6</v>
      </c>
      <c r="BD56" s="5">
        <f t="shared" si="265"/>
        <v>1.1185233287323724E-5</v>
      </c>
      <c r="BE56" s="5">
        <f t="shared" si="266"/>
        <v>1.884418438435434E-5</v>
      </c>
      <c r="BF56" s="5">
        <f t="shared" si="267"/>
        <v>1.5873754082267741E-5</v>
      </c>
      <c r="BG56" s="5">
        <f t="shared" si="268"/>
        <v>8.914370733693256E-6</v>
      </c>
      <c r="BH56" s="5">
        <f t="shared" si="269"/>
        <v>3.7545941479509631E-6</v>
      </c>
      <c r="BI56" s="5">
        <f t="shared" si="270"/>
        <v>1.2651012740626444E-6</v>
      </c>
      <c r="BJ56" s="8">
        <f t="shared" si="271"/>
        <v>0.61914882692582829</v>
      </c>
      <c r="BK56" s="8">
        <f t="shared" si="272"/>
        <v>0.23811454219423503</v>
      </c>
      <c r="BL56" s="8">
        <f t="shared" si="273"/>
        <v>0.13833182515549577</v>
      </c>
      <c r="BM56" s="8">
        <f t="shared" si="274"/>
        <v>0.41452668557462891</v>
      </c>
      <c r="BN56" s="8">
        <f t="shared" si="275"/>
        <v>0.58368371971356192</v>
      </c>
    </row>
    <row r="57" spans="1:66" x14ac:dyDescent="0.25">
      <c r="A57" s="10" t="s">
        <v>22</v>
      </c>
      <c r="B57" t="s">
        <v>281</v>
      </c>
      <c r="C57" t="s">
        <v>685</v>
      </c>
      <c r="D57" s="11">
        <v>44238</v>
      </c>
      <c r="E57" s="1">
        <f>VLOOKUP(A57,home!$A$2:$E$670,3,FALSE)</f>
        <v>1.51864406779661</v>
      </c>
      <c r="F57">
        <f>VLOOKUP(B57,home!$B$2:$E$670,3,FALSE)</f>
        <v>0.88</v>
      </c>
      <c r="G57">
        <f>VLOOKUP(C57,away!$B$2:$E$670,4,FALSE)</f>
        <v>0.64859999999999995</v>
      </c>
      <c r="H57">
        <f>VLOOKUP(A57,away!$A$2:$E$670,3,FALSE)</f>
        <v>1.3491525423728801</v>
      </c>
      <c r="I57">
        <f>VLOOKUP(C57,away!$B$2:$E$670,3,FALSE)</f>
        <v>1.5802</v>
      </c>
      <c r="J57">
        <f>VLOOKUP(B57,home!$B$2:$E$670,4,FALSE)</f>
        <v>0.44</v>
      </c>
      <c r="K57" s="3">
        <f t="shared" si="221"/>
        <v>0.86679343728813552</v>
      </c>
      <c r="L57" s="3">
        <f t="shared" si="222"/>
        <v>0.93804957288135504</v>
      </c>
      <c r="M57" s="5">
        <f t="shared" si="2"/>
        <v>0.164500279421125</v>
      </c>
      <c r="N57" s="5">
        <f t="shared" si="223"/>
        <v>0.14258776263429568</v>
      </c>
      <c r="O57" s="5">
        <f t="shared" si="224"/>
        <v>0.15430941684984983</v>
      </c>
      <c r="P57" s="5">
        <f t="shared" si="225"/>
        <v>0.13375438983720908</v>
      </c>
      <c r="Q57" s="5">
        <f t="shared" si="226"/>
        <v>6.1797068444502945E-2</v>
      </c>
      <c r="R57" s="5">
        <f t="shared" si="227"/>
        <v>7.2374941283786298E-2</v>
      </c>
      <c r="S57" s="5">
        <f t="shared" si="228"/>
        <v>2.7188763544474939E-2</v>
      </c>
      <c r="T57" s="5">
        <f t="shared" si="229"/>
        <v>5.7968713659685846E-2</v>
      </c>
      <c r="U57" s="5">
        <f t="shared" si="230"/>
        <v>6.2734124128900115E-2</v>
      </c>
      <c r="V57" s="5">
        <f t="shared" si="231"/>
        <v>2.4563392780423111E-3</v>
      </c>
      <c r="W57" s="5">
        <f t="shared" si="232"/>
        <v>1.7855097790446965E-2</v>
      </c>
      <c r="X57" s="5">
        <f t="shared" si="233"/>
        <v>1.6748966856083597E-2</v>
      </c>
      <c r="Y57" s="5">
        <f t="shared" si="234"/>
        <v>7.8556806027765963E-3</v>
      </c>
      <c r="Z57" s="5">
        <f t="shared" si="235"/>
        <v>2.2630427586189637E-2</v>
      </c>
      <c r="AA57" s="5">
        <f t="shared" si="236"/>
        <v>1.9615906114733562E-2</v>
      </c>
      <c r="AB57" s="5">
        <f t="shared" si="237"/>
        <v>8.5014693433556263E-3</v>
      </c>
      <c r="AC57" s="5">
        <f t="shared" si="238"/>
        <v>1.2482735687587847E-4</v>
      </c>
      <c r="AD57" s="5">
        <f t="shared" si="239"/>
        <v>3.8691703967243286E-3</v>
      </c>
      <c r="AE57" s="5">
        <f t="shared" si="240"/>
        <v>3.6294736380524393E-3</v>
      </c>
      <c r="AF57" s="5">
        <f t="shared" si="241"/>
        <v>1.7023130979796142E-3</v>
      </c>
      <c r="AG57" s="5">
        <f t="shared" si="242"/>
        <v>5.3228469149003792E-4</v>
      </c>
      <c r="AH57" s="5">
        <f t="shared" si="243"/>
        <v>5.3071157328369051E-3</v>
      </c>
      <c r="AI57" s="5">
        <f t="shared" si="244"/>
        <v>4.6001730881516439E-3</v>
      </c>
      <c r="AJ57" s="5">
        <f t="shared" si="245"/>
        <v>1.9936999215996697E-3</v>
      </c>
      <c r="AK57" s="5">
        <f t="shared" si="246"/>
        <v>5.7604200265482138E-4</v>
      </c>
      <c r="AL57" s="5">
        <f t="shared" si="247"/>
        <v>4.0598610562069514E-6</v>
      </c>
      <c r="AM57" s="5">
        <f t="shared" si="248"/>
        <v>6.707543015260362E-4</v>
      </c>
      <c r="AN57" s="5">
        <f t="shared" si="249"/>
        <v>6.2920078605482985E-4</v>
      </c>
      <c r="AO57" s="5">
        <f t="shared" si="250"/>
        <v>2.9511076430767299E-4</v>
      </c>
      <c r="AP57" s="5">
        <f t="shared" si="251"/>
        <v>9.2276175470500985E-5</v>
      </c>
      <c r="AQ57" s="5">
        <f t="shared" si="252"/>
        <v>2.1639906746807102E-5</v>
      </c>
      <c r="AR57" s="5">
        <f t="shared" si="253"/>
        <v>9.9566752928391573E-4</v>
      </c>
      <c r="AS57" s="5">
        <f t="shared" si="254"/>
        <v>8.6303808010419075E-4</v>
      </c>
      <c r="AT57" s="5">
        <f t="shared" si="255"/>
        <v>3.7403787198203229E-4</v>
      </c>
      <c r="AU57" s="5">
        <f t="shared" si="256"/>
        <v>1.0807119091041514E-4</v>
      </c>
      <c r="AV57" s="5">
        <f t="shared" si="257"/>
        <v>2.3418849760265258E-5</v>
      </c>
      <c r="AW57" s="5">
        <f t="shared" si="258"/>
        <v>9.1695933132843484E-8</v>
      </c>
      <c r="AX57" s="5">
        <f t="shared" si="259"/>
        <v>9.6900904432592523E-5</v>
      </c>
      <c r="AY57" s="5">
        <f t="shared" si="260"/>
        <v>9.089785201481041E-5</v>
      </c>
      <c r="AZ57" s="5">
        <f t="shared" si="261"/>
        <v>4.2633345629162758E-5</v>
      </c>
      <c r="BA57" s="5">
        <f t="shared" si="262"/>
        <v>1.3330730552646441E-5</v>
      </c>
      <c r="BB57" s="5">
        <f t="shared" si="263"/>
        <v>3.1262215252766053E-6</v>
      </c>
      <c r="BC57" s="5">
        <f t="shared" si="264"/>
        <v>5.8651015330364374E-7</v>
      </c>
      <c r="BD57" s="5">
        <f t="shared" si="265"/>
        <v>1.5566425009610183E-4</v>
      </c>
      <c r="BE57" s="5">
        <f t="shared" si="266"/>
        <v>1.3492875040368009E-4</v>
      </c>
      <c r="BF57" s="5">
        <f t="shared" si="267"/>
        <v>5.8477677675699373E-5</v>
      </c>
      <c r="BG57" s="5">
        <f t="shared" si="268"/>
        <v>1.6896022412382377E-5</v>
      </c>
      <c r="BH57" s="5">
        <f t="shared" si="269"/>
        <v>3.6613403358315736E-6</v>
      </c>
      <c r="BI57" s="5">
        <f t="shared" si="270"/>
        <v>6.3472515495542946E-7</v>
      </c>
      <c r="BJ57" s="8">
        <f t="shared" si="271"/>
        <v>0.31650298931045162</v>
      </c>
      <c r="BK57" s="8">
        <f t="shared" si="272"/>
        <v>0.32811955715079821</v>
      </c>
      <c r="BL57" s="8">
        <f t="shared" si="273"/>
        <v>0.33274738475398796</v>
      </c>
      <c r="BM57" s="8">
        <f t="shared" si="274"/>
        <v>0.27058569417457695</v>
      </c>
      <c r="BN57" s="8">
        <f t="shared" si="275"/>
        <v>0.72932385847076886</v>
      </c>
    </row>
    <row r="58" spans="1:66" x14ac:dyDescent="0.25">
      <c r="A58" s="10" t="s">
        <v>22</v>
      </c>
      <c r="B58" t="s">
        <v>308</v>
      </c>
      <c r="C58" t="s">
        <v>30</v>
      </c>
      <c r="D58" s="11">
        <v>44266</v>
      </c>
      <c r="E58" s="1">
        <f>VLOOKUP(A58,home!$A$2:$E$670,3,FALSE)</f>
        <v>1.51864406779661</v>
      </c>
      <c r="F58">
        <f>VLOOKUP(B58,home!$B$2:$E$670,3,FALSE)</f>
        <v>1.01</v>
      </c>
      <c r="G58">
        <f>VLOOKUP(C58,away!$B$2:$E$670,4,FALSE)</f>
        <v>0.52</v>
      </c>
      <c r="H58">
        <f>VLOOKUP(A58,away!$A$2:$E$670,3,FALSE)</f>
        <v>1.3491525423728801</v>
      </c>
      <c r="I58">
        <f>VLOOKUP(C58,away!$B$2:$E$670,3,FALSE)</f>
        <v>1.77</v>
      </c>
      <c r="J58">
        <f>VLOOKUP(B58,home!$B$2:$E$670,4,FALSE)</f>
        <v>0.59</v>
      </c>
      <c r="K58" s="3">
        <f t="shared" si="221"/>
        <v>0.79759186440677954</v>
      </c>
      <c r="L58" s="3">
        <f t="shared" si="222"/>
        <v>1.4089199999999986</v>
      </c>
      <c r="M58" s="5">
        <f t="shared" si="2"/>
        <v>0.11008396739765987</v>
      </c>
      <c r="N58" s="5">
        <f t="shared" si="223"/>
        <v>8.7802076797994663E-2</v>
      </c>
      <c r="O58" s="5">
        <f t="shared" si="224"/>
        <v>0.1550995033459108</v>
      </c>
      <c r="P58" s="5">
        <f t="shared" si="225"/>
        <v>0.12370610204223054</v>
      </c>
      <c r="Q58" s="5">
        <f t="shared" si="226"/>
        <v>3.5015111066049903E-2</v>
      </c>
      <c r="R58" s="5">
        <f t="shared" si="227"/>
        <v>0.10926139612706023</v>
      </c>
      <c r="S58" s="5">
        <f t="shared" si="228"/>
        <v>3.4753470564888242E-2</v>
      </c>
      <c r="T58" s="5">
        <f t="shared" si="229"/>
        <v>4.9333490283178988E-2</v>
      </c>
      <c r="U58" s="5">
        <f t="shared" si="230"/>
        <v>8.7146000644669638E-2</v>
      </c>
      <c r="V58" s="5">
        <f t="shared" si="231"/>
        <v>4.3393304196721041E-3</v>
      </c>
      <c r="W58" s="5">
        <f t="shared" si="232"/>
        <v>9.3092559058604012E-3</v>
      </c>
      <c r="X58" s="5">
        <f t="shared" si="233"/>
        <v>1.3115996830884824E-2</v>
      </c>
      <c r="Y58" s="5">
        <f t="shared" si="234"/>
        <v>9.2396951274851154E-3</v>
      </c>
      <c r="Z58" s="5">
        <f t="shared" si="235"/>
        <v>5.1313522077112504E-2</v>
      </c>
      <c r="AA58" s="5">
        <f t="shared" si="236"/>
        <v>4.0927247742762601E-2</v>
      </c>
      <c r="AB58" s="5">
        <f t="shared" si="237"/>
        <v>1.6321619916094092E-2</v>
      </c>
      <c r="AC58" s="5">
        <f t="shared" si="238"/>
        <v>3.0476829663567557E-4</v>
      </c>
      <c r="AD58" s="5">
        <f t="shared" si="239"/>
        <v>1.8562466935487549E-3</v>
      </c>
      <c r="AE58" s="5">
        <f t="shared" si="240"/>
        <v>2.6153030914747091E-3</v>
      </c>
      <c r="AF58" s="5">
        <f t="shared" si="241"/>
        <v>1.842376415820272E-3</v>
      </c>
      <c r="AG58" s="5">
        <f t="shared" si="242"/>
        <v>8.652536599258315E-4</v>
      </c>
      <c r="AH58" s="5">
        <f t="shared" si="243"/>
        <v>1.8074161881221334E-2</v>
      </c>
      <c r="AI58" s="5">
        <f t="shared" si="244"/>
        <v>1.4415804472433269E-2</v>
      </c>
      <c r="AJ58" s="5">
        <f t="shared" si="245"/>
        <v>5.7489641830458212E-3</v>
      </c>
      <c r="AK58" s="5">
        <f t="shared" si="246"/>
        <v>1.528442353721105E-3</v>
      </c>
      <c r="AL58" s="5">
        <f t="shared" si="247"/>
        <v>1.3699251178569391E-5</v>
      </c>
      <c r="AM58" s="5">
        <f t="shared" si="248"/>
        <v>2.9610545222129439E-4</v>
      </c>
      <c r="AN58" s="5">
        <f t="shared" si="249"/>
        <v>4.1718889374362569E-4</v>
      </c>
      <c r="AO58" s="5">
        <f t="shared" si="250"/>
        <v>2.9389288808663431E-4</v>
      </c>
      <c r="AP58" s="5">
        <f t="shared" si="251"/>
        <v>1.3802385596100675E-4</v>
      </c>
      <c r="AQ58" s="5">
        <f t="shared" si="252"/>
        <v>4.8616142785145405E-5</v>
      </c>
      <c r="AR58" s="5">
        <f t="shared" si="253"/>
        <v>5.0930096315380639E-3</v>
      </c>
      <c r="AS58" s="5">
        <f t="shared" si="254"/>
        <v>4.0621430474601294E-3</v>
      </c>
      <c r="AT58" s="5">
        <f t="shared" si="255"/>
        <v>1.6199661233553811E-3</v>
      </c>
      <c r="AU58" s="5">
        <f t="shared" si="256"/>
        <v>4.3069060020094717E-4</v>
      </c>
      <c r="AV58" s="5">
        <f t="shared" si="257"/>
        <v>8.5878829699187074E-5</v>
      </c>
      <c r="AW58" s="5">
        <f t="shared" si="258"/>
        <v>4.2762331646061204E-7</v>
      </c>
      <c r="AX58" s="5">
        <f t="shared" si="259"/>
        <v>3.9361883283032441E-5</v>
      </c>
      <c r="AY58" s="5">
        <f t="shared" si="260"/>
        <v>5.5457744595130014E-5</v>
      </c>
      <c r="AZ58" s="5">
        <f t="shared" si="261"/>
        <v>3.9067762757485256E-5</v>
      </c>
      <c r="BA58" s="5">
        <f t="shared" si="262"/>
        <v>1.8347784101425352E-5</v>
      </c>
      <c r="BB58" s="5">
        <f t="shared" si="263"/>
        <v>6.4626399940450509E-6</v>
      </c>
      <c r="BC58" s="5">
        <f t="shared" si="264"/>
        <v>1.8210685480819878E-6</v>
      </c>
      <c r="BD58" s="5">
        <f t="shared" si="265"/>
        <v>1.1959405216777673E-3</v>
      </c>
      <c r="BE58" s="5">
        <f t="shared" si="266"/>
        <v>9.5387243040458689E-4</v>
      </c>
      <c r="BF58" s="5">
        <f t="shared" si="267"/>
        <v>3.8040044508631029E-4</v>
      </c>
      <c r="BG58" s="5">
        <f t="shared" si="268"/>
        <v>1.0113476673918634E-4</v>
      </c>
      <c r="BH58" s="5">
        <f t="shared" si="269"/>
        <v>2.0166066789963093E-5</v>
      </c>
      <c r="BI58" s="5">
        <f t="shared" si="270"/>
        <v>3.2168581617516615E-6</v>
      </c>
      <c r="BJ58" s="8">
        <f t="shared" si="271"/>
        <v>0.21234915198830034</v>
      </c>
      <c r="BK58" s="8">
        <f t="shared" si="272"/>
        <v>0.27325679571686012</v>
      </c>
      <c r="BL58" s="8">
        <f t="shared" si="273"/>
        <v>0.46246955998803219</v>
      </c>
      <c r="BM58" s="8">
        <f t="shared" si="274"/>
        <v>0.37836584287212044</v>
      </c>
      <c r="BN58" s="8">
        <f t="shared" si="275"/>
        <v>0.62096815677690598</v>
      </c>
    </row>
    <row r="59" spans="1:66" x14ac:dyDescent="0.25">
      <c r="A59" s="10" t="s">
        <v>318</v>
      </c>
      <c r="B59" t="s">
        <v>385</v>
      </c>
      <c r="C59" t="s">
        <v>744</v>
      </c>
      <c r="D59" s="11">
        <v>44266</v>
      </c>
      <c r="E59" s="1">
        <f>VLOOKUP(A59,home!$A$2:$E$670,3,FALSE)</f>
        <v>1.44290657439446</v>
      </c>
      <c r="F59">
        <f>VLOOKUP(B59,home!$B$2:$E$670,3,FALSE)</f>
        <v>1.48</v>
      </c>
      <c r="G59" t="e">
        <f>VLOOKUP(C59,away!$B$2:$E$670,4,FALSE)</f>
        <v>#N/A</v>
      </c>
      <c r="H59">
        <f>VLOOKUP(A59,away!$A$2:$E$670,3,FALSE)</f>
        <v>1.07958477508651</v>
      </c>
      <c r="I59" t="e">
        <f>VLOOKUP(C59,away!$B$2:$E$670,3,FALSE)</f>
        <v>#N/A</v>
      </c>
      <c r="J59">
        <f>VLOOKUP(B59,home!$B$2:$E$670,4,FALSE)</f>
        <v>0.8</v>
      </c>
      <c r="K59" s="3" t="e">
        <f t="shared" si="221"/>
        <v>#N/A</v>
      </c>
      <c r="L59" s="3" t="e">
        <f t="shared" si="222"/>
        <v>#N/A</v>
      </c>
      <c r="M59" s="5" t="e">
        <f t="shared" si="2"/>
        <v>#N/A</v>
      </c>
      <c r="N59" s="5" t="e">
        <f t="shared" si="223"/>
        <v>#N/A</v>
      </c>
      <c r="O59" s="5" t="e">
        <f t="shared" si="224"/>
        <v>#N/A</v>
      </c>
      <c r="P59" s="5" t="e">
        <f t="shared" si="225"/>
        <v>#N/A</v>
      </c>
      <c r="Q59" s="5" t="e">
        <f t="shared" si="226"/>
        <v>#N/A</v>
      </c>
      <c r="R59" s="5" t="e">
        <f t="shared" si="227"/>
        <v>#N/A</v>
      </c>
      <c r="S59" s="5" t="e">
        <f t="shared" si="228"/>
        <v>#N/A</v>
      </c>
      <c r="T59" s="5" t="e">
        <f t="shared" si="229"/>
        <v>#N/A</v>
      </c>
      <c r="U59" s="5" t="e">
        <f t="shared" si="230"/>
        <v>#N/A</v>
      </c>
      <c r="V59" s="5" t="e">
        <f t="shared" si="231"/>
        <v>#N/A</v>
      </c>
      <c r="W59" s="5" t="e">
        <f t="shared" si="232"/>
        <v>#N/A</v>
      </c>
      <c r="X59" s="5" t="e">
        <f t="shared" si="233"/>
        <v>#N/A</v>
      </c>
      <c r="Y59" s="5" t="e">
        <f t="shared" si="234"/>
        <v>#N/A</v>
      </c>
      <c r="Z59" s="5" t="e">
        <f t="shared" si="235"/>
        <v>#N/A</v>
      </c>
      <c r="AA59" s="5" t="e">
        <f t="shared" si="236"/>
        <v>#N/A</v>
      </c>
      <c r="AB59" s="5" t="e">
        <f t="shared" si="237"/>
        <v>#N/A</v>
      </c>
      <c r="AC59" s="5" t="e">
        <f t="shared" si="238"/>
        <v>#N/A</v>
      </c>
      <c r="AD59" s="5" t="e">
        <f t="shared" si="239"/>
        <v>#N/A</v>
      </c>
      <c r="AE59" s="5" t="e">
        <f t="shared" si="240"/>
        <v>#N/A</v>
      </c>
      <c r="AF59" s="5" t="e">
        <f t="shared" si="241"/>
        <v>#N/A</v>
      </c>
      <c r="AG59" s="5" t="e">
        <f t="shared" si="242"/>
        <v>#N/A</v>
      </c>
      <c r="AH59" s="5" t="e">
        <f t="shared" si="243"/>
        <v>#N/A</v>
      </c>
      <c r="AI59" s="5" t="e">
        <f t="shared" si="244"/>
        <v>#N/A</v>
      </c>
      <c r="AJ59" s="5" t="e">
        <f t="shared" si="245"/>
        <v>#N/A</v>
      </c>
      <c r="AK59" s="5" t="e">
        <f t="shared" si="246"/>
        <v>#N/A</v>
      </c>
      <c r="AL59" s="5" t="e">
        <f t="shared" si="247"/>
        <v>#N/A</v>
      </c>
      <c r="AM59" s="5" t="e">
        <f t="shared" si="248"/>
        <v>#N/A</v>
      </c>
      <c r="AN59" s="5" t="e">
        <f t="shared" si="249"/>
        <v>#N/A</v>
      </c>
      <c r="AO59" s="5" t="e">
        <f t="shared" si="250"/>
        <v>#N/A</v>
      </c>
      <c r="AP59" s="5" t="e">
        <f t="shared" si="251"/>
        <v>#N/A</v>
      </c>
      <c r="AQ59" s="5" t="e">
        <f t="shared" si="252"/>
        <v>#N/A</v>
      </c>
      <c r="AR59" s="5" t="e">
        <f t="shared" si="253"/>
        <v>#N/A</v>
      </c>
      <c r="AS59" s="5" t="e">
        <f t="shared" si="254"/>
        <v>#N/A</v>
      </c>
      <c r="AT59" s="5" t="e">
        <f t="shared" si="255"/>
        <v>#N/A</v>
      </c>
      <c r="AU59" s="5" t="e">
        <f t="shared" si="256"/>
        <v>#N/A</v>
      </c>
      <c r="AV59" s="5" t="e">
        <f t="shared" si="257"/>
        <v>#N/A</v>
      </c>
      <c r="AW59" s="5" t="e">
        <f t="shared" si="258"/>
        <v>#N/A</v>
      </c>
      <c r="AX59" s="5" t="e">
        <f t="shared" si="259"/>
        <v>#N/A</v>
      </c>
      <c r="AY59" s="5" t="e">
        <f t="shared" si="260"/>
        <v>#N/A</v>
      </c>
      <c r="AZ59" s="5" t="e">
        <f t="shared" si="261"/>
        <v>#N/A</v>
      </c>
      <c r="BA59" s="5" t="e">
        <f t="shared" si="262"/>
        <v>#N/A</v>
      </c>
      <c r="BB59" s="5" t="e">
        <f t="shared" si="263"/>
        <v>#N/A</v>
      </c>
      <c r="BC59" s="5" t="e">
        <f t="shared" si="264"/>
        <v>#N/A</v>
      </c>
      <c r="BD59" s="5" t="e">
        <f t="shared" si="265"/>
        <v>#N/A</v>
      </c>
      <c r="BE59" s="5" t="e">
        <f t="shared" si="266"/>
        <v>#N/A</v>
      </c>
      <c r="BF59" s="5" t="e">
        <f t="shared" si="267"/>
        <v>#N/A</v>
      </c>
      <c r="BG59" s="5" t="e">
        <f t="shared" si="268"/>
        <v>#N/A</v>
      </c>
      <c r="BH59" s="5" t="e">
        <f t="shared" si="269"/>
        <v>#N/A</v>
      </c>
      <c r="BI59" s="5" t="e">
        <f t="shared" si="270"/>
        <v>#N/A</v>
      </c>
      <c r="BJ59" s="8" t="e">
        <f t="shared" si="271"/>
        <v>#N/A</v>
      </c>
      <c r="BK59" s="8" t="e">
        <f t="shared" si="272"/>
        <v>#N/A</v>
      </c>
      <c r="BL59" s="8" t="e">
        <f t="shared" si="273"/>
        <v>#N/A</v>
      </c>
      <c r="BM59" s="8" t="e">
        <f t="shared" si="274"/>
        <v>#N/A</v>
      </c>
      <c r="BN59" s="8" t="e">
        <f t="shared" si="275"/>
        <v>#N/A</v>
      </c>
    </row>
    <row r="60" spans="1:66" x14ac:dyDescent="0.25">
      <c r="A60" s="10" t="s">
        <v>61</v>
      </c>
      <c r="B60" t="s">
        <v>248</v>
      </c>
      <c r="C60" t="s">
        <v>231</v>
      </c>
      <c r="D60" s="11">
        <v>44266</v>
      </c>
      <c r="E60" s="1">
        <f>VLOOKUP(A60,home!$A$2:$E$670,3,FALSE)</f>
        <v>1.4861111111111101</v>
      </c>
      <c r="F60">
        <f>VLOOKUP(B60,home!$B$2:$E$670,3,FALSE)</f>
        <v>1.92</v>
      </c>
      <c r="G60">
        <f>VLOOKUP(C60,away!$B$2:$E$670,4,FALSE)</f>
        <v>0.82</v>
      </c>
      <c r="H60">
        <f>VLOOKUP(A60,away!$A$2:$E$670,3,FALSE)</f>
        <v>1.2916666666666701</v>
      </c>
      <c r="I60">
        <f>VLOOKUP(C60,away!$B$2:$E$670,3,FALSE)</f>
        <v>1.36</v>
      </c>
      <c r="J60">
        <f>VLOOKUP(B60,home!$B$2:$E$670,4,FALSE)</f>
        <v>0.55000000000000004</v>
      </c>
      <c r="K60" s="3">
        <f t="shared" si="221"/>
        <v>2.3397333333333314</v>
      </c>
      <c r="L60" s="3">
        <f t="shared" si="222"/>
        <v>0.96616666666666939</v>
      </c>
      <c r="M60" s="5">
        <f t="shared" si="2"/>
        <v>3.6666197404456605E-2</v>
      </c>
      <c r="N60" s="5">
        <f t="shared" si="223"/>
        <v>8.5789124273787182E-2</v>
      </c>
      <c r="O60" s="5">
        <f t="shared" si="224"/>
        <v>3.5425657725605922E-2</v>
      </c>
      <c r="P60" s="5">
        <f t="shared" si="225"/>
        <v>8.288659223585762E-2</v>
      </c>
      <c r="Q60" s="5">
        <f t="shared" si="226"/>
        <v>0.10036183685042778</v>
      </c>
      <c r="R60" s="5">
        <f t="shared" si="227"/>
        <v>1.7113544819611505E-2</v>
      </c>
      <c r="S60" s="5">
        <f t="shared" si="228"/>
        <v>4.6842784763646471E-2</v>
      </c>
      <c r="T60" s="5">
        <f t="shared" si="229"/>
        <v>9.696626137032191E-2</v>
      </c>
      <c r="U60" s="5">
        <f t="shared" si="230"/>
        <v>4.0041131265938994E-2</v>
      </c>
      <c r="V60" s="5">
        <f t="shared" si="231"/>
        <v>1.176572269932649E-2</v>
      </c>
      <c r="W60" s="5">
        <f t="shared" si="232"/>
        <v>7.827331169116912E-2</v>
      </c>
      <c r="X60" s="5">
        <f t="shared" si="233"/>
        <v>7.5625064645618106E-2</v>
      </c>
      <c r="Y60" s="5">
        <f t="shared" si="234"/>
        <v>3.6533208312554112E-2</v>
      </c>
      <c r="Z60" s="5">
        <f t="shared" si="235"/>
        <v>5.5115121844048999E-3</v>
      </c>
      <c r="AA60" s="5">
        <f t="shared" si="236"/>
        <v>1.2895468774924947E-2</v>
      </c>
      <c r="AB60" s="5">
        <f t="shared" si="237"/>
        <v>1.5085979070825522E-2</v>
      </c>
      <c r="AC60" s="5">
        <f t="shared" si="238"/>
        <v>1.6623292173268754E-3</v>
      </c>
      <c r="AD60" s="5">
        <f t="shared" si="239"/>
        <v>4.5784669118554486E-2</v>
      </c>
      <c r="AE60" s="5">
        <f t="shared" si="240"/>
        <v>4.4235621146710188E-2</v>
      </c>
      <c r="AF60" s="5">
        <f t="shared" si="241"/>
        <v>2.1369491315623303E-2</v>
      </c>
      <c r="AG60" s="5">
        <f t="shared" si="242"/>
        <v>6.8821633975927037E-3</v>
      </c>
      <c r="AH60" s="5">
        <f t="shared" si="243"/>
        <v>1.3312598388748038E-3</v>
      </c>
      <c r="AI60" s="5">
        <f t="shared" si="244"/>
        <v>3.1147930203433384E-3</v>
      </c>
      <c r="AJ60" s="5">
        <f t="shared" si="245"/>
        <v>3.6438925280656582E-3</v>
      </c>
      <c r="AK60" s="5">
        <f t="shared" si="246"/>
        <v>2.8419122703331606E-3</v>
      </c>
      <c r="AL60" s="5">
        <f t="shared" si="247"/>
        <v>1.503126189808578E-4</v>
      </c>
      <c r="AM60" s="5">
        <f t="shared" si="248"/>
        <v>2.1424783298463822E-2</v>
      </c>
      <c r="AN60" s="5">
        <f t="shared" si="249"/>
        <v>2.0699911463532519E-2</v>
      </c>
      <c r="AO60" s="5">
        <f t="shared" si="250"/>
        <v>9.9997822295081959E-3</v>
      </c>
      <c r="AP60" s="5">
        <f t="shared" si="251"/>
        <v>3.2204854213588436E-3</v>
      </c>
      <c r="AQ60" s="5">
        <f t="shared" si="252"/>
        <v>7.7788141615071948E-4</v>
      </c>
      <c r="AR60" s="5">
        <f t="shared" si="253"/>
        <v>2.5724377619857535E-4</v>
      </c>
      <c r="AS60" s="5">
        <f t="shared" si="254"/>
        <v>6.0188183796434621E-4</v>
      </c>
      <c r="AT60" s="5">
        <f t="shared" si="255"/>
        <v>7.0412149950655606E-4</v>
      </c>
      <c r="AU60" s="5">
        <f t="shared" si="256"/>
        <v>5.4915218103737933E-4</v>
      </c>
      <c r="AV60" s="5">
        <f t="shared" si="257"/>
        <v>3.2121741576146421E-4</v>
      </c>
      <c r="AW60" s="5">
        <f t="shared" si="258"/>
        <v>9.4386819766467484E-6</v>
      </c>
      <c r="AX60" s="5">
        <f t="shared" si="259"/>
        <v>8.3547132738098391E-3</v>
      </c>
      <c r="AY60" s="5">
        <f t="shared" si="260"/>
        <v>8.0720454747126285E-3</v>
      </c>
      <c r="AZ60" s="5">
        <f t="shared" si="261"/>
        <v>3.8994706347424361E-3</v>
      </c>
      <c r="BA60" s="5">
        <f t="shared" si="262"/>
        <v>1.2558461816445539E-3</v>
      </c>
      <c r="BB60" s="5">
        <f t="shared" si="263"/>
        <v>3.0333917979139576E-4</v>
      </c>
      <c r="BC60" s="5">
        <f t="shared" si="264"/>
        <v>5.8615240841690883E-5</v>
      </c>
      <c r="BD60" s="5">
        <f t="shared" si="265"/>
        <v>4.1423393628420697E-5</v>
      </c>
      <c r="BE60" s="5">
        <f t="shared" si="266"/>
        <v>9.6919694852203443E-5</v>
      </c>
      <c r="BF60" s="5">
        <f t="shared" si="267"/>
        <v>1.1338312035109767E-4</v>
      </c>
      <c r="BG60" s="5">
        <f t="shared" si="268"/>
        <v>8.8428755374269334E-5</v>
      </c>
      <c r="BH60" s="5">
        <f t="shared" si="269"/>
        <v>5.1724926643589241E-5</v>
      </c>
      <c r="BI60" s="5">
        <f t="shared" si="270"/>
        <v>2.4204507006445413E-5</v>
      </c>
      <c r="BJ60" s="8">
        <f t="shared" si="271"/>
        <v>0.66988762593691575</v>
      </c>
      <c r="BK60" s="8">
        <f t="shared" si="272"/>
        <v>0.18804598441430753</v>
      </c>
      <c r="BL60" s="8">
        <f t="shared" si="273"/>
        <v>0.13434334042284815</v>
      </c>
      <c r="BM60" s="8">
        <f t="shared" si="274"/>
        <v>0.63148290285599395</v>
      </c>
      <c r="BN60" s="8">
        <f t="shared" si="275"/>
        <v>0.35824295330974665</v>
      </c>
    </row>
    <row r="61" spans="1:66" x14ac:dyDescent="0.25">
      <c r="A61" s="10" t="s">
        <v>13</v>
      </c>
      <c r="B61" t="s">
        <v>52</v>
      </c>
      <c r="C61" t="s">
        <v>145</v>
      </c>
      <c r="D61" s="11">
        <v>44266</v>
      </c>
      <c r="E61" s="1">
        <f>VLOOKUP(A61,home!$A$2:$E$670,3,FALSE)</f>
        <v>1.7759336099585099</v>
      </c>
      <c r="F61">
        <f>VLOOKUP(B61,home!$B$2:$E$670,3,FALSE)</f>
        <v>1.41</v>
      </c>
      <c r="G61">
        <f>VLOOKUP(C61,away!$B$2:$E$670,4,FALSE)</f>
        <v>0.89</v>
      </c>
      <c r="H61">
        <f>VLOOKUP(A61,away!$A$2:$E$670,3,FALSE)</f>
        <v>1.31120331950207</v>
      </c>
      <c r="I61">
        <f>VLOOKUP(C61,away!$B$2:$E$670,3,FALSE)</f>
        <v>1.1100000000000001</v>
      </c>
      <c r="J61">
        <f>VLOOKUP(B61,home!$B$2:$E$670,4,FALSE)</f>
        <v>0.82</v>
      </c>
      <c r="K61" s="3">
        <f t="shared" si="221"/>
        <v>2.2286190871369342</v>
      </c>
      <c r="L61" s="3">
        <f t="shared" si="222"/>
        <v>1.1934572614107841</v>
      </c>
      <c r="M61" s="5">
        <f t="shared" si="2"/>
        <v>3.2644582988768107E-2</v>
      </c>
      <c r="N61" s="5">
        <f t="shared" si="223"/>
        <v>7.2752340740394272E-2</v>
      </c>
      <c r="O61" s="5">
        <f t="shared" si="224"/>
        <v>3.8959914613672257E-2</v>
      </c>
      <c r="P61" s="5">
        <f t="shared" si="225"/>
        <v>8.6826809341255168E-2</v>
      </c>
      <c r="Q61" s="5">
        <f t="shared" si="226"/>
        <v>8.1068627603966339E-2</v>
      </c>
      <c r="R61" s="5">
        <f t="shared" si="227"/>
        <v>2.3248496499815644E-2</v>
      </c>
      <c r="S61" s="5">
        <f t="shared" si="228"/>
        <v>5.7734654038746294E-2</v>
      </c>
      <c r="T61" s="5">
        <f t="shared" si="229"/>
        <v>9.6751942286560352E-2</v>
      </c>
      <c r="U61" s="5">
        <f t="shared" si="230"/>
        <v>5.1812043046725355E-2</v>
      </c>
      <c r="V61" s="5">
        <f t="shared" si="231"/>
        <v>1.7062268630637666E-2</v>
      </c>
      <c r="W61" s="5">
        <f t="shared" si="232"/>
        <v>6.022369694873185E-2</v>
      </c>
      <c r="X61" s="5">
        <f t="shared" si="233"/>
        <v>7.1874408432466508E-2</v>
      </c>
      <c r="Y61" s="5">
        <f t="shared" si="234"/>
        <v>4.2889517326665835E-2</v>
      </c>
      <c r="Z61" s="5">
        <f t="shared" si="235"/>
        <v>9.2486956548627295E-3</v>
      </c>
      <c r="AA61" s="5">
        <f t="shared" si="236"/>
        <v>2.0611819667547507E-2</v>
      </c>
      <c r="AB61" s="5">
        <f t="shared" si="237"/>
        <v>2.2967947365860414E-2</v>
      </c>
      <c r="AC61" s="5">
        <f t="shared" si="238"/>
        <v>2.8363479666583891E-3</v>
      </c>
      <c r="AD61" s="5">
        <f t="shared" si="239"/>
        <v>3.3553920129473537E-2</v>
      </c>
      <c r="AE61" s="5">
        <f t="shared" si="240"/>
        <v>4.0045169627317675E-2</v>
      </c>
      <c r="AF61" s="5">
        <f t="shared" si="241"/>
        <v>2.3896099238074436E-2</v>
      </c>
      <c r="AG61" s="5">
        <f t="shared" si="242"/>
        <v>9.5063243850242174E-3</v>
      </c>
      <c r="AH61" s="5">
        <f t="shared" si="243"/>
        <v>2.7594807469685724E-3</v>
      </c>
      <c r="AI61" s="5">
        <f t="shared" si="244"/>
        <v>6.1498314632810452E-3</v>
      </c>
      <c r="AJ61" s="5">
        <f t="shared" si="245"/>
        <v>6.8528158908716993E-3</v>
      </c>
      <c r="AK61" s="5">
        <f t="shared" si="246"/>
        <v>5.0907720983439887E-3</v>
      </c>
      <c r="AL61" s="5">
        <f t="shared" si="247"/>
        <v>3.0176037992121172E-4</v>
      </c>
      <c r="AM61" s="5">
        <f t="shared" si="248"/>
        <v>1.4955781369762583E-2</v>
      </c>
      <c r="AN61" s="5">
        <f t="shared" si="249"/>
        <v>1.7849085875815279E-2</v>
      </c>
      <c r="AO61" s="5">
        <f t="shared" si="250"/>
        <v>1.0651060574018207E-2</v>
      </c>
      <c r="AP61" s="5">
        <f t="shared" si="251"/>
        <v>4.2371951945960494E-3</v>
      </c>
      <c r="AQ61" s="5">
        <f t="shared" si="252"/>
        <v>1.2642278432513836E-3</v>
      </c>
      <c r="AR61" s="5">
        <f t="shared" si="253"/>
        <v>6.5866446703857957E-4</v>
      </c>
      <c r="AS61" s="5">
        <f t="shared" si="254"/>
        <v>1.4679122032610545E-3</v>
      </c>
      <c r="AT61" s="5">
        <f t="shared" si="255"/>
        <v>1.6357085772144085E-3</v>
      </c>
      <c r="AU61" s="5">
        <f t="shared" si="256"/>
        <v>1.2151237853912098E-3</v>
      </c>
      <c r="AV61" s="5">
        <f t="shared" si="257"/>
        <v>6.7701201533923352E-4</v>
      </c>
      <c r="AW61" s="5">
        <f t="shared" si="258"/>
        <v>2.22947411308797E-5</v>
      </c>
      <c r="AX61" s="5">
        <f t="shared" si="259"/>
        <v>5.555123303949974E-3</v>
      </c>
      <c r="AY61" s="5">
        <f t="shared" si="260"/>
        <v>6.629802245131362E-3</v>
      </c>
      <c r="AZ61" s="5">
        <f t="shared" si="261"/>
        <v>3.9561928155847732E-3</v>
      </c>
      <c r="BA61" s="5">
        <f t="shared" si="262"/>
        <v>1.5738490144336079E-3</v>
      </c>
      <c r="BB61" s="5">
        <f t="shared" si="263"/>
        <v>4.6958038365999878E-4</v>
      </c>
      <c r="BC61" s="5">
        <f t="shared" si="264"/>
        <v>1.1208482373901751E-4</v>
      </c>
      <c r="BD61" s="5">
        <f t="shared" si="265"/>
        <v>1.3101464850340938E-4</v>
      </c>
      <c r="BE61" s="5">
        <f t="shared" si="266"/>
        <v>2.9198174634923455E-4</v>
      </c>
      <c r="BF61" s="5">
        <f t="shared" si="267"/>
        <v>3.253580465047395E-4</v>
      </c>
      <c r="BG61" s="5">
        <f t="shared" si="268"/>
        <v>2.4169971753134958E-4</v>
      </c>
      <c r="BH61" s="5">
        <f t="shared" si="269"/>
        <v>1.3466415096149281E-4</v>
      </c>
      <c r="BI61" s="5">
        <f t="shared" si="270"/>
        <v>6.0023019437174476E-5</v>
      </c>
      <c r="BJ61" s="8">
        <f t="shared" si="271"/>
        <v>0.59981603016261731</v>
      </c>
      <c r="BK61" s="8">
        <f t="shared" si="272"/>
        <v>0.2040362255911182</v>
      </c>
      <c r="BL61" s="8">
        <f t="shared" si="273"/>
        <v>0.18529228377061838</v>
      </c>
      <c r="BM61" s="8">
        <f t="shared" si="274"/>
        <v>0.65628495588734437</v>
      </c>
      <c r="BN61" s="8">
        <f t="shared" si="275"/>
        <v>0.3355007717878718</v>
      </c>
    </row>
    <row r="62" spans="1:66" x14ac:dyDescent="0.25">
      <c r="A62" s="10" t="s">
        <v>61</v>
      </c>
      <c r="B62" t="s">
        <v>246</v>
      </c>
      <c r="C62" t="s">
        <v>330</v>
      </c>
      <c r="D62" s="11">
        <v>44266</v>
      </c>
      <c r="E62" s="1">
        <f>VLOOKUP(A62,home!$A$2:$E$670,3,FALSE)</f>
        <v>1.4861111111111101</v>
      </c>
      <c r="F62">
        <f>VLOOKUP(B62,home!$B$2:$E$670,3,FALSE)</f>
        <v>1.78</v>
      </c>
      <c r="G62">
        <f>VLOOKUP(C62,away!$B$2:$E$670,4,FALSE)</f>
        <v>1.06</v>
      </c>
      <c r="H62">
        <f>VLOOKUP(A62,away!$A$2:$E$670,3,FALSE)</f>
        <v>1.2916666666666701</v>
      </c>
      <c r="I62">
        <f>VLOOKUP(C62,away!$B$2:$E$670,3,FALSE)</f>
        <v>1.29</v>
      </c>
      <c r="J62">
        <f>VLOOKUP(B62,home!$B$2:$E$670,4,FALSE)</f>
        <v>0.39</v>
      </c>
      <c r="K62" s="3">
        <f t="shared" si="221"/>
        <v>2.8039944444444429</v>
      </c>
      <c r="L62" s="3">
        <f t="shared" si="222"/>
        <v>0.64983750000000173</v>
      </c>
      <c r="M62" s="5">
        <f t="shared" si="2"/>
        <v>3.1624221638950255E-2</v>
      </c>
      <c r="N62" s="5">
        <f t="shared" si="223"/>
        <v>8.8674141785496249E-2</v>
      </c>
      <c r="O62" s="5">
        <f t="shared" si="224"/>
        <v>2.0550605129301389E-2</v>
      </c>
      <c r="P62" s="5">
        <f t="shared" si="225"/>
        <v>5.7623782612532579E-2</v>
      </c>
      <c r="Q62" s="5">
        <f t="shared" si="226"/>
        <v>0.12432090046620518</v>
      </c>
      <c r="R62" s="5">
        <f t="shared" si="227"/>
        <v>6.6772769303562142E-3</v>
      </c>
      <c r="S62" s="5">
        <f t="shared" si="228"/>
        <v>2.6249660469798632E-2</v>
      </c>
      <c r="T62" s="5">
        <f t="shared" si="229"/>
        <v>8.0788383156707833E-2</v>
      </c>
      <c r="U62" s="5">
        <f t="shared" si="230"/>
        <v>1.8723047416735868E-2</v>
      </c>
      <c r="V62" s="5">
        <f t="shared" si="231"/>
        <v>5.3145084164132267E-3</v>
      </c>
      <c r="W62" s="5">
        <f t="shared" si="232"/>
        <v>0.11619837141185663</v>
      </c>
      <c r="X62" s="5">
        <f t="shared" si="233"/>
        <v>7.5510059182352582E-2</v>
      </c>
      <c r="Y62" s="5">
        <f t="shared" si="234"/>
        <v>2.4534634041956088E-2</v>
      </c>
      <c r="Z62" s="5">
        <f t="shared" si="235"/>
        <v>1.4463816490767893E-3</v>
      </c>
      <c r="AA62" s="5">
        <f t="shared" si="236"/>
        <v>4.0556461085577093E-3</v>
      </c>
      <c r="AB62" s="5">
        <f t="shared" si="237"/>
        <v>5.6860045785142709E-3</v>
      </c>
      <c r="AC62" s="5">
        <f t="shared" si="238"/>
        <v>6.0523639359451602E-4</v>
      </c>
      <c r="AD62" s="5">
        <f t="shared" si="239"/>
        <v>8.1454896973084501E-2</v>
      </c>
      <c r="AE62" s="5">
        <f t="shared" si="240"/>
        <v>5.2932446611746939E-2</v>
      </c>
      <c r="AF62" s="5">
        <f t="shared" si="241"/>
        <v>1.7198744387530596E-2</v>
      </c>
      <c r="AG62" s="5">
        <f t="shared" si="242"/>
        <v>3.7254630186439814E-3</v>
      </c>
      <c r="AH62" s="5">
        <f t="shared" si="243"/>
        <v>2.3497825872048508E-4</v>
      </c>
      <c r="AI62" s="5">
        <f t="shared" si="244"/>
        <v>6.588777320174692E-4</v>
      </c>
      <c r="AJ62" s="5">
        <f t="shared" si="245"/>
        <v>9.2374475007256916E-4</v>
      </c>
      <c r="AK62" s="5">
        <f t="shared" si="246"/>
        <v>8.6339171576273481E-4</v>
      </c>
      <c r="AL62" s="5">
        <f t="shared" si="247"/>
        <v>4.4113035598926174E-5</v>
      </c>
      <c r="AM62" s="5">
        <f t="shared" si="248"/>
        <v>4.5679815717064677E-2</v>
      </c>
      <c r="AN62" s="5">
        <f t="shared" si="249"/>
        <v>2.9684457246038097E-2</v>
      </c>
      <c r="AO62" s="5">
        <f t="shared" si="250"/>
        <v>9.6450367428111677E-3</v>
      </c>
      <c r="AP62" s="5">
        <f t="shared" si="251"/>
        <v>2.0892355214521896E-3</v>
      </c>
      <c r="AQ62" s="5">
        <f t="shared" si="252"/>
        <v>3.3941589704292267E-4</v>
      </c>
      <c r="AR62" s="5">
        <f t="shared" si="253"/>
        <v>3.0539536840254732E-5</v>
      </c>
      <c r="AS62" s="5">
        <f t="shared" si="254"/>
        <v>8.5632691635980675E-5</v>
      </c>
      <c r="AT62" s="5">
        <f t="shared" si="255"/>
        <v>1.2005679580505697E-4</v>
      </c>
      <c r="AU62" s="5">
        <f t="shared" si="256"/>
        <v>1.1221286281839354E-4</v>
      </c>
      <c r="AV62" s="5">
        <f t="shared" si="257"/>
        <v>7.8661060984495487E-5</v>
      </c>
      <c r="AW62" s="5">
        <f t="shared" si="258"/>
        <v>2.2327822033523225E-6</v>
      </c>
      <c r="AX62" s="5">
        <f t="shared" si="259"/>
        <v>2.1347658248982548E-2</v>
      </c>
      <c r="AY62" s="5">
        <f t="shared" si="260"/>
        <v>1.3872508867373234E-2</v>
      </c>
      <c r="AZ62" s="5">
        <f t="shared" si="261"/>
        <v>4.5074382405508396E-3</v>
      </c>
      <c r="BA62" s="5">
        <f t="shared" si="262"/>
        <v>9.7636746588132127E-4</v>
      </c>
      <c r="BB62" s="5">
        <f t="shared" si="263"/>
        <v>1.5862004827741367E-4</v>
      </c>
      <c r="BC62" s="5">
        <f t="shared" si="264"/>
        <v>2.0615451124494821E-5</v>
      </c>
      <c r="BD62" s="5">
        <f t="shared" si="265"/>
        <v>3.307622711904847E-6</v>
      </c>
      <c r="BE62" s="5">
        <f t="shared" si="266"/>
        <v>9.2745557084994546E-6</v>
      </c>
      <c r="BF62" s="5">
        <f t="shared" si="267"/>
        <v>1.3002901340661483E-5</v>
      </c>
      <c r="BG62" s="5">
        <f t="shared" si="268"/>
        <v>1.2153354373624665E-5</v>
      </c>
      <c r="BH62" s="5">
        <f t="shared" si="269"/>
        <v>8.519484536252034E-6</v>
      </c>
      <c r="BI62" s="5">
        <f t="shared" si="270"/>
        <v>4.7777174618362093E-6</v>
      </c>
      <c r="BJ62" s="8">
        <f t="shared" si="271"/>
        <v>0.79365921048217947</v>
      </c>
      <c r="BK62" s="8">
        <f t="shared" si="272"/>
        <v>0.13533403143426137</v>
      </c>
      <c r="BL62" s="8">
        <f t="shared" si="273"/>
        <v>5.8851711204255655E-2</v>
      </c>
      <c r="BM62" s="8">
        <f t="shared" si="274"/>
        <v>0.64595013012176183</v>
      </c>
      <c r="BN62" s="8">
        <f t="shared" si="275"/>
        <v>0.32947092856284188</v>
      </c>
    </row>
    <row r="63" spans="1:66" x14ac:dyDescent="0.25">
      <c r="A63" s="10" t="s">
        <v>28</v>
      </c>
      <c r="B63" t="s">
        <v>745</v>
      </c>
      <c r="C63" t="s">
        <v>302</v>
      </c>
      <c r="D63" s="11">
        <v>44266</v>
      </c>
      <c r="E63" s="1">
        <f>VLOOKUP(A63,home!$A$2:$E$670,3,FALSE)</f>
        <v>1.37037037037037</v>
      </c>
      <c r="F63">
        <f>VLOOKUP(B63,home!$B$2:$E$670,3,FALSE)</f>
        <v>1.35</v>
      </c>
      <c r="G63">
        <f>VLOOKUP(C63,away!$B$2:$E$670,4,FALSE)</f>
        <v>0.93</v>
      </c>
      <c r="H63">
        <f>VLOOKUP(A63,away!$A$2:$E$670,3,FALSE)</f>
        <v>1.2674897119341599</v>
      </c>
      <c r="I63">
        <f>VLOOKUP(C63,away!$B$2:$E$670,3,FALSE)</f>
        <v>0.76</v>
      </c>
      <c r="J63">
        <f>VLOOKUP(B63,home!$B$2:$E$670,4,FALSE)</f>
        <v>0.3</v>
      </c>
      <c r="K63" s="3">
        <f t="shared" si="221"/>
        <v>1.7204999999999997</v>
      </c>
      <c r="L63" s="3">
        <f t="shared" si="222"/>
        <v>0.2889876543209885</v>
      </c>
      <c r="M63" s="5">
        <f t="shared" si="2"/>
        <v>0.13405734077619769</v>
      </c>
      <c r="N63" s="5">
        <f t="shared" si="223"/>
        <v>0.23064565480544807</v>
      </c>
      <c r="O63" s="5">
        <f t="shared" si="224"/>
        <v>3.8740916455422769E-2</v>
      </c>
      <c r="P63" s="5">
        <f t="shared" si="225"/>
        <v>6.6653746761554861E-2</v>
      </c>
      <c r="Q63" s="5">
        <f t="shared" si="226"/>
        <v>0.1984129245463867</v>
      </c>
      <c r="R63" s="5">
        <f t="shared" si="227"/>
        <v>5.5978232863490053E-3</v>
      </c>
      <c r="S63" s="5">
        <f t="shared" si="228"/>
        <v>8.2851150329216177E-3</v>
      </c>
      <c r="T63" s="5">
        <f t="shared" si="229"/>
        <v>5.7338885651627571E-2</v>
      </c>
      <c r="U63" s="5">
        <f t="shared" si="230"/>
        <v>9.6310549641634609E-3</v>
      </c>
      <c r="V63" s="5">
        <f t="shared" si="231"/>
        <v>4.5770957752294742E-4</v>
      </c>
      <c r="W63" s="5">
        <f t="shared" si="232"/>
        <v>0.11378981222735278</v>
      </c>
      <c r="X63" s="5">
        <f t="shared" si="233"/>
        <v>3.2883850921208414E-2</v>
      </c>
      <c r="Y63" s="5">
        <f t="shared" si="234"/>
        <v>4.7515134713805481E-3</v>
      </c>
      <c r="Z63" s="5">
        <f t="shared" si="235"/>
        <v>5.392339402751355E-4</v>
      </c>
      <c r="AA63" s="5">
        <f t="shared" si="236"/>
        <v>9.2775199424337046E-4</v>
      </c>
      <c r="AB63" s="5">
        <f t="shared" si="237"/>
        <v>7.980986530478594E-4</v>
      </c>
      <c r="AC63" s="5">
        <f t="shared" si="238"/>
        <v>1.4223418358661788E-5</v>
      </c>
      <c r="AD63" s="5">
        <f t="shared" si="239"/>
        <v>4.8943842984290102E-2</v>
      </c>
      <c r="AE63" s="5">
        <f t="shared" si="240"/>
        <v>1.4144166377484764E-2</v>
      </c>
      <c r="AF63" s="5">
        <f t="shared" si="241"/>
        <v>2.0437447318775574E-3</v>
      </c>
      <c r="AG63" s="5">
        <f t="shared" si="242"/>
        <v>1.968723320320577E-4</v>
      </c>
      <c r="AH63" s="5">
        <f t="shared" si="243"/>
        <v>3.895798788259385E-5</v>
      </c>
      <c r="AI63" s="5">
        <f t="shared" si="244"/>
        <v>6.7027218152002695E-5</v>
      </c>
      <c r="AJ63" s="5">
        <f t="shared" si="245"/>
        <v>5.7660164415260324E-5</v>
      </c>
      <c r="AK63" s="5">
        <f t="shared" si="246"/>
        <v>3.3068104292151794E-5</v>
      </c>
      <c r="AL63" s="5">
        <f t="shared" si="247"/>
        <v>2.8287719862938588E-7</v>
      </c>
      <c r="AM63" s="5">
        <f t="shared" si="248"/>
        <v>1.6841576370894222E-2</v>
      </c>
      <c r="AN63" s="5">
        <f t="shared" si="249"/>
        <v>4.8670076504925067E-3</v>
      </c>
      <c r="AO63" s="5">
        <f t="shared" si="250"/>
        <v>7.0325256223906739E-4</v>
      </c>
      <c r="AP63" s="5">
        <f t="shared" si="251"/>
        <v>6.7743769452231035E-5</v>
      </c>
      <c r="AQ63" s="5">
        <f t="shared" si="252"/>
        <v>4.89427825721552E-6</v>
      </c>
      <c r="AR63" s="5">
        <f t="shared" si="253"/>
        <v>2.2516755070512588E-6</v>
      </c>
      <c r="AS63" s="5">
        <f t="shared" si="254"/>
        <v>3.8740077098816897E-6</v>
      </c>
      <c r="AT63" s="5">
        <f t="shared" si="255"/>
        <v>3.3326151324257238E-6</v>
      </c>
      <c r="AU63" s="5">
        <f t="shared" si="256"/>
        <v>1.9112547784461529E-6</v>
      </c>
      <c r="AV63" s="5">
        <f t="shared" si="257"/>
        <v>8.220784615791512E-7</v>
      </c>
      <c r="AW63" s="5">
        <f t="shared" si="258"/>
        <v>3.9068740313516633E-9</v>
      </c>
      <c r="AX63" s="5">
        <f t="shared" si="259"/>
        <v>4.8293220243539178E-3</v>
      </c>
      <c r="AY63" s="5">
        <f t="shared" si="260"/>
        <v>1.3956144437787263E-3</v>
      </c>
      <c r="AZ63" s="5">
        <f t="shared" si="261"/>
        <v>2.016576722220526E-4</v>
      </c>
      <c r="BA63" s="5">
        <f t="shared" si="262"/>
        <v>1.9425525890427252E-5</v>
      </c>
      <c r="BB63" s="5">
        <f t="shared" si="263"/>
        <v>1.4034342902565505E-6</v>
      </c>
      <c r="BC63" s="5">
        <f t="shared" si="264"/>
        <v>8.11150367069764E-8</v>
      </c>
      <c r="BD63" s="5">
        <f t="shared" si="265"/>
        <v>1.084510705124609E-7</v>
      </c>
      <c r="BE63" s="5">
        <f t="shared" si="266"/>
        <v>1.8659006681668895E-7</v>
      </c>
      <c r="BF63" s="5">
        <f t="shared" si="267"/>
        <v>1.6051410497905665E-7</v>
      </c>
      <c r="BG63" s="5">
        <f t="shared" si="268"/>
        <v>9.2054839205489E-8</v>
      </c>
      <c r="BH63" s="5">
        <f t="shared" si="269"/>
        <v>3.9595087713260944E-8</v>
      </c>
      <c r="BI63" s="5">
        <f t="shared" si="270"/>
        <v>1.3624669682133089E-8</v>
      </c>
      <c r="BJ63" s="8">
        <f t="shared" si="271"/>
        <v>0.73208324689599569</v>
      </c>
      <c r="BK63" s="8">
        <f t="shared" si="272"/>
        <v>0.21086403288753314</v>
      </c>
      <c r="BL63" s="8">
        <f t="shared" si="273"/>
        <v>5.5905151289396764E-2</v>
      </c>
      <c r="BM63" s="8">
        <f t="shared" si="274"/>
        <v>0.32388764784493723</v>
      </c>
      <c r="BN63" s="8">
        <f t="shared" si="275"/>
        <v>0.67410840663135918</v>
      </c>
    </row>
    <row r="64" spans="1:66" x14ac:dyDescent="0.25">
      <c r="A64" s="10" t="s">
        <v>13</v>
      </c>
      <c r="B64" t="s">
        <v>43</v>
      </c>
      <c r="C64" t="s">
        <v>290</v>
      </c>
      <c r="D64" s="11">
        <v>44266</v>
      </c>
      <c r="E64" s="1">
        <f>VLOOKUP(A64,home!$A$2:$E$670,3,FALSE)</f>
        <v>1.7759336099585099</v>
      </c>
      <c r="F64">
        <f>VLOOKUP(B64,home!$B$2:$E$670,3,FALSE)</f>
        <v>1.73</v>
      </c>
      <c r="G64">
        <f>VLOOKUP(C64,away!$B$2:$E$670,4,FALSE)</f>
        <v>0.3</v>
      </c>
      <c r="H64">
        <f>VLOOKUP(A64,away!$A$2:$E$670,3,FALSE)</f>
        <v>1.31120331950207</v>
      </c>
      <c r="I64">
        <f>VLOOKUP(C64,away!$B$2:$E$670,3,FALSE)</f>
        <v>1.38</v>
      </c>
      <c r="J64">
        <f>VLOOKUP(B64,home!$B$2:$E$670,4,FALSE)</f>
        <v>1.06</v>
      </c>
      <c r="K64" s="3">
        <f t="shared" si="221"/>
        <v>0.92170954356846657</v>
      </c>
      <c r="L64" s="3">
        <f t="shared" si="222"/>
        <v>1.9180282157676281</v>
      </c>
      <c r="M64" s="5">
        <f t="shared" si="2"/>
        <v>5.8440989559079462E-2</v>
      </c>
      <c r="N64" s="5">
        <f t="shared" si="223"/>
        <v>5.3865617812188654E-2</v>
      </c>
      <c r="O64" s="5">
        <f t="shared" si="224"/>
        <v>0.11209146693169574</v>
      </c>
      <c r="P64" s="5">
        <f t="shared" si="225"/>
        <v>0.10331577482353314</v>
      </c>
      <c r="Q64" s="5">
        <f t="shared" si="226"/>
        <v>2.4824227003852929E-2</v>
      </c>
      <c r="R64" s="5">
        <f t="shared" si="227"/>
        <v>0.10749729816088825</v>
      </c>
      <c r="S64" s="5">
        <f t="shared" si="228"/>
        <v>4.566208327374506E-2</v>
      </c>
      <c r="T64" s="5">
        <f t="shared" si="229"/>
        <v>4.7613567828010593E-2</v>
      </c>
      <c r="U64" s="5">
        <f t="shared" si="230"/>
        <v>9.9081285622715676E-2</v>
      </c>
      <c r="V64" s="5">
        <f t="shared" si="231"/>
        <v>8.9693771996460971E-3</v>
      </c>
      <c r="W64" s="5">
        <f t="shared" si="232"/>
        <v>7.6269089803870961E-3</v>
      </c>
      <c r="X64" s="5">
        <f t="shared" si="233"/>
        <v>1.4628626623473959E-2</v>
      </c>
      <c r="Y64" s="5">
        <f t="shared" si="234"/>
        <v>1.4029059310876293E-2</v>
      </c>
      <c r="Z64" s="5">
        <f t="shared" si="235"/>
        <v>6.8727616997123084E-2</v>
      </c>
      <c r="AA64" s="5">
        <f t="shared" si="236"/>
        <v>6.3346900492966707E-2</v>
      </c>
      <c r="AB64" s="5">
        <f t="shared" si="237"/>
        <v>2.9193721369924701E-2</v>
      </c>
      <c r="AC64" s="5">
        <f t="shared" si="238"/>
        <v>9.910404517204977E-4</v>
      </c>
      <c r="AD64" s="5">
        <f t="shared" si="239"/>
        <v>1.7574486987877072E-3</v>
      </c>
      <c r="AE64" s="5">
        <f t="shared" si="240"/>
        <v>3.370836192038925E-3</v>
      </c>
      <c r="AF64" s="5">
        <f t="shared" si="241"/>
        <v>3.232679463530683E-3</v>
      </c>
      <c r="AG64" s="5">
        <f t="shared" si="242"/>
        <v>2.0667901411948035E-3</v>
      </c>
      <c r="AH64" s="5">
        <f t="shared" si="243"/>
        <v>3.2955377150738208E-2</v>
      </c>
      <c r="AI64" s="5">
        <f t="shared" si="244"/>
        <v>3.0375285631733587E-2</v>
      </c>
      <c r="AJ64" s="5">
        <f t="shared" si="245"/>
        <v>1.3998595327693481E-2</v>
      </c>
      <c r="AK64" s="5">
        <f t="shared" si="246"/>
        <v>4.3008796366960098E-3</v>
      </c>
      <c r="AL64" s="5">
        <f t="shared" si="247"/>
        <v>7.0081025611285291E-5</v>
      </c>
      <c r="AM64" s="5">
        <f t="shared" si="248"/>
        <v>3.2397144760092268E-4</v>
      </c>
      <c r="AN64" s="5">
        <f t="shared" si="249"/>
        <v>6.2138637760165321E-4</v>
      </c>
      <c r="AO64" s="5">
        <f t="shared" si="250"/>
        <v>5.9591830256680437E-4</v>
      </c>
      <c r="AP64" s="5">
        <f t="shared" si="251"/>
        <v>3.8099603953849383E-4</v>
      </c>
      <c r="AQ64" s="5">
        <f t="shared" si="252"/>
        <v>1.8269028848263741E-4</v>
      </c>
      <c r="AR64" s="5">
        <f t="shared" si="253"/>
        <v>1.264186864727594E-2</v>
      </c>
      <c r="AS64" s="5">
        <f t="shared" si="254"/>
        <v>1.1652130980733214E-2</v>
      </c>
      <c r="AT64" s="5">
        <f t="shared" si="255"/>
        <v>5.3699401639257993E-3</v>
      </c>
      <c r="AU64" s="5">
        <f t="shared" si="256"/>
        <v>1.6498416991606753E-3</v>
      </c>
      <c r="AV64" s="5">
        <f t="shared" si="257"/>
        <v>3.8016870987340226E-4</v>
      </c>
      <c r="AW64" s="5">
        <f t="shared" si="258"/>
        <v>3.4414940590714359E-6</v>
      </c>
      <c r="AX64" s="5">
        <f t="shared" si="259"/>
        <v>4.9767929182910288E-5</v>
      </c>
      <c r="AY64" s="5">
        <f t="shared" si="260"/>
        <v>9.545629241314707E-5</v>
      </c>
      <c r="AZ64" s="5">
        <f t="shared" si="261"/>
        <v>9.1543931110490739E-5</v>
      </c>
      <c r="BA64" s="5">
        <f t="shared" si="262"/>
        <v>5.8527947617403082E-5</v>
      </c>
      <c r="BB64" s="5">
        <f t="shared" si="263"/>
        <v>2.8064563735287192E-5</v>
      </c>
      <c r="BC64" s="5">
        <f t="shared" si="264"/>
        <v>1.076572502149796E-5</v>
      </c>
      <c r="BD64" s="5">
        <f t="shared" si="265"/>
        <v>4.0412434609172262E-3</v>
      </c>
      <c r="BE64" s="5">
        <f t="shared" si="266"/>
        <v>3.7248526658110667E-3</v>
      </c>
      <c r="BF64" s="5">
        <f t="shared" si="267"/>
        <v>1.7166161252322519E-3</v>
      </c>
      <c r="BG64" s="5">
        <f t="shared" si="268"/>
        <v>5.2740715509002961E-4</v>
      </c>
      <c r="BH64" s="5">
        <f t="shared" si="269"/>
        <v>1.2152905204819364E-4</v>
      </c>
      <c r="BI64" s="5">
        <f t="shared" si="270"/>
        <v>2.2402897418729799E-5</v>
      </c>
      <c r="BJ64" s="8">
        <f t="shared" si="271"/>
        <v>0.17545485089921287</v>
      </c>
      <c r="BK64" s="8">
        <f t="shared" si="272"/>
        <v>0.21754480262574868</v>
      </c>
      <c r="BL64" s="8">
        <f t="shared" si="273"/>
        <v>0.53468881188253892</v>
      </c>
      <c r="BM64" s="8">
        <f t="shared" si="274"/>
        <v>0.53628869331503126</v>
      </c>
      <c r="BN64" s="8">
        <f t="shared" si="275"/>
        <v>0.4600353742912382</v>
      </c>
    </row>
    <row r="65" spans="1:66" x14ac:dyDescent="0.25">
      <c r="A65" s="10" t="s">
        <v>22</v>
      </c>
      <c r="B65" t="s">
        <v>743</v>
      </c>
      <c r="C65" t="s">
        <v>280</v>
      </c>
      <c r="D65" s="11">
        <v>44266</v>
      </c>
      <c r="E65" s="1">
        <f>VLOOKUP(A65,home!$A$2:$E$670,3,FALSE)</f>
        <v>1.51864406779661</v>
      </c>
      <c r="F65" t="e">
        <f>VLOOKUP(B65,home!$B$2:$E$670,3,FALSE)</f>
        <v>#N/A</v>
      </c>
      <c r="G65">
        <f>VLOOKUP(C65,away!$B$2:$E$670,4,FALSE)</f>
        <v>0.52</v>
      </c>
      <c r="H65">
        <f>VLOOKUP(A65,away!$A$2:$E$670,3,FALSE)</f>
        <v>1.3491525423728801</v>
      </c>
      <c r="I65">
        <f>VLOOKUP(C65,away!$B$2:$E$670,3,FALSE)</f>
        <v>1.22</v>
      </c>
      <c r="J65" t="e">
        <f>VLOOKUP(B65,home!$B$2:$E$670,4,FALSE)</f>
        <v>#N/A</v>
      </c>
      <c r="K65" s="3" t="e">
        <f t="shared" si="221"/>
        <v>#N/A</v>
      </c>
      <c r="L65" s="3" t="e">
        <f t="shared" si="222"/>
        <v>#N/A</v>
      </c>
      <c r="M65" s="5" t="e">
        <f t="shared" si="2"/>
        <v>#N/A</v>
      </c>
      <c r="N65" s="5" t="e">
        <f t="shared" si="223"/>
        <v>#N/A</v>
      </c>
      <c r="O65" s="5" t="e">
        <f t="shared" si="224"/>
        <v>#N/A</v>
      </c>
      <c r="P65" s="5" t="e">
        <f t="shared" si="225"/>
        <v>#N/A</v>
      </c>
      <c r="Q65" s="5" t="e">
        <f t="shared" si="226"/>
        <v>#N/A</v>
      </c>
      <c r="R65" s="5" t="e">
        <f t="shared" si="227"/>
        <v>#N/A</v>
      </c>
      <c r="S65" s="5" t="e">
        <f t="shared" si="228"/>
        <v>#N/A</v>
      </c>
      <c r="T65" s="5" t="e">
        <f t="shared" si="229"/>
        <v>#N/A</v>
      </c>
      <c r="U65" s="5" t="e">
        <f t="shared" si="230"/>
        <v>#N/A</v>
      </c>
      <c r="V65" s="5" t="e">
        <f t="shared" si="231"/>
        <v>#N/A</v>
      </c>
      <c r="W65" s="5" t="e">
        <f t="shared" si="232"/>
        <v>#N/A</v>
      </c>
      <c r="X65" s="5" t="e">
        <f t="shared" si="233"/>
        <v>#N/A</v>
      </c>
      <c r="Y65" s="5" t="e">
        <f t="shared" si="234"/>
        <v>#N/A</v>
      </c>
      <c r="Z65" s="5" t="e">
        <f t="shared" si="235"/>
        <v>#N/A</v>
      </c>
      <c r="AA65" s="5" t="e">
        <f t="shared" si="236"/>
        <v>#N/A</v>
      </c>
      <c r="AB65" s="5" t="e">
        <f t="shared" si="237"/>
        <v>#N/A</v>
      </c>
      <c r="AC65" s="5" t="e">
        <f t="shared" si="238"/>
        <v>#N/A</v>
      </c>
      <c r="AD65" s="5" t="e">
        <f t="shared" si="239"/>
        <v>#N/A</v>
      </c>
      <c r="AE65" s="5" t="e">
        <f t="shared" si="240"/>
        <v>#N/A</v>
      </c>
      <c r="AF65" s="5" t="e">
        <f t="shared" si="241"/>
        <v>#N/A</v>
      </c>
      <c r="AG65" s="5" t="e">
        <f t="shared" si="242"/>
        <v>#N/A</v>
      </c>
      <c r="AH65" s="5" t="e">
        <f t="shared" si="243"/>
        <v>#N/A</v>
      </c>
      <c r="AI65" s="5" t="e">
        <f t="shared" si="244"/>
        <v>#N/A</v>
      </c>
      <c r="AJ65" s="5" t="e">
        <f t="shared" si="245"/>
        <v>#N/A</v>
      </c>
      <c r="AK65" s="5" t="e">
        <f t="shared" si="246"/>
        <v>#N/A</v>
      </c>
      <c r="AL65" s="5" t="e">
        <f t="shared" si="247"/>
        <v>#N/A</v>
      </c>
      <c r="AM65" s="5" t="e">
        <f t="shared" si="248"/>
        <v>#N/A</v>
      </c>
      <c r="AN65" s="5" t="e">
        <f t="shared" si="249"/>
        <v>#N/A</v>
      </c>
      <c r="AO65" s="5" t="e">
        <f t="shared" si="250"/>
        <v>#N/A</v>
      </c>
      <c r="AP65" s="5" t="e">
        <f t="shared" si="251"/>
        <v>#N/A</v>
      </c>
      <c r="AQ65" s="5" t="e">
        <f t="shared" si="252"/>
        <v>#N/A</v>
      </c>
      <c r="AR65" s="5" t="e">
        <f t="shared" si="253"/>
        <v>#N/A</v>
      </c>
      <c r="AS65" s="5" t="e">
        <f t="shared" si="254"/>
        <v>#N/A</v>
      </c>
      <c r="AT65" s="5" t="e">
        <f t="shared" si="255"/>
        <v>#N/A</v>
      </c>
      <c r="AU65" s="5" t="e">
        <f t="shared" si="256"/>
        <v>#N/A</v>
      </c>
      <c r="AV65" s="5" t="e">
        <f t="shared" si="257"/>
        <v>#N/A</v>
      </c>
      <c r="AW65" s="5" t="e">
        <f t="shared" si="258"/>
        <v>#N/A</v>
      </c>
      <c r="AX65" s="5" t="e">
        <f t="shared" si="259"/>
        <v>#N/A</v>
      </c>
      <c r="AY65" s="5" t="e">
        <f t="shared" si="260"/>
        <v>#N/A</v>
      </c>
      <c r="AZ65" s="5" t="e">
        <f t="shared" si="261"/>
        <v>#N/A</v>
      </c>
      <c r="BA65" s="5" t="e">
        <f t="shared" si="262"/>
        <v>#N/A</v>
      </c>
      <c r="BB65" s="5" t="e">
        <f t="shared" si="263"/>
        <v>#N/A</v>
      </c>
      <c r="BC65" s="5" t="e">
        <f t="shared" si="264"/>
        <v>#N/A</v>
      </c>
      <c r="BD65" s="5" t="e">
        <f t="shared" si="265"/>
        <v>#N/A</v>
      </c>
      <c r="BE65" s="5" t="e">
        <f t="shared" si="266"/>
        <v>#N/A</v>
      </c>
      <c r="BF65" s="5" t="e">
        <f t="shared" si="267"/>
        <v>#N/A</v>
      </c>
      <c r="BG65" s="5" t="e">
        <f t="shared" si="268"/>
        <v>#N/A</v>
      </c>
      <c r="BH65" s="5" t="e">
        <f t="shared" si="269"/>
        <v>#N/A</v>
      </c>
      <c r="BI65" s="5" t="e">
        <f t="shared" si="270"/>
        <v>#N/A</v>
      </c>
      <c r="BJ65" s="8" t="e">
        <f t="shared" si="271"/>
        <v>#N/A</v>
      </c>
      <c r="BK65" s="8" t="e">
        <f t="shared" si="272"/>
        <v>#N/A</v>
      </c>
      <c r="BL65" s="8" t="e">
        <f t="shared" si="273"/>
        <v>#N/A</v>
      </c>
      <c r="BM65" s="8" t="e">
        <f t="shared" si="274"/>
        <v>#N/A</v>
      </c>
      <c r="BN65" s="8" t="e">
        <f t="shared" si="275"/>
        <v>#N/A</v>
      </c>
    </row>
    <row r="66" spans="1:66" x14ac:dyDescent="0.25">
      <c r="A66" s="10" t="s">
        <v>13</v>
      </c>
      <c r="B66" t="s">
        <v>673</v>
      </c>
      <c r="C66" t="s">
        <v>234</v>
      </c>
      <c r="D66" t="s">
        <v>787</v>
      </c>
      <c r="E66" s="1">
        <f>VLOOKUP(A66,home!$A$2:$E$670,3,FALSE)</f>
        <v>1.7759336099585099</v>
      </c>
      <c r="F66">
        <f>VLOOKUP(B66,home!$B$2:$E$670,3,FALSE)</f>
        <v>1.2323999999999999</v>
      </c>
      <c r="G66">
        <f>VLOOKUP(C66,away!$B$2:$E$670,4,FALSE)</f>
        <v>0.69</v>
      </c>
      <c r="H66">
        <f>VLOOKUP(A66,away!$A$2:$E$670,3,FALSE)</f>
        <v>1.31120331950207</v>
      </c>
      <c r="I66">
        <f>VLOOKUP(C66,away!$B$2:$E$670,3,FALSE)</f>
        <v>1.69</v>
      </c>
      <c r="J66">
        <f>VLOOKUP(B66,home!$B$2:$E$670,4,FALSE)</f>
        <v>0.71109999999999995</v>
      </c>
      <c r="K66" s="3">
        <f t="shared" ref="K66:K81" si="276">E66*F66*G66</f>
        <v>1.5101758008298785</v>
      </c>
      <c r="L66" s="3">
        <f t="shared" ref="L66:L81" si="277">H66*I66*J66</f>
        <v>1.575750390041488</v>
      </c>
      <c r="M66" s="5">
        <f t="shared" si="2"/>
        <v>4.568769876850521E-2</v>
      </c>
      <c r="N66" s="5">
        <f t="shared" ref="N66:N81" si="278">_xlfn.POISSON.DIST(1,K66,FALSE) * _xlfn.POISSON.DIST(0,L66,FALSE)</f>
        <v>6.8996457075801612E-2</v>
      </c>
      <c r="O66" s="5">
        <f t="shared" ref="O66:O81" si="279">_xlfn.POISSON.DIST(0,K66,FALSE) * _xlfn.POISSON.DIST(1,L66,FALSE)</f>
        <v>7.1992409154570114E-2</v>
      </c>
      <c r="P66" s="5">
        <f t="shared" ref="P66:P81" si="280">_xlfn.POISSON.DIST(1,K66,FALSE) * _xlfn.POISSON.DIST(1,L66,FALSE)</f>
        <v>0.10872119414867518</v>
      </c>
      <c r="Q66" s="5">
        <f t="shared" ref="Q66:Q81" si="281">_xlfn.POISSON.DIST(2,K66,FALSE) * _xlfn.POISSON.DIST(0,L66,FALSE)</f>
        <v>5.2098389909436528E-2</v>
      </c>
      <c r="R66" s="5">
        <f t="shared" ref="R66:R81" si="282">_xlfn.POISSON.DIST(0,K66,FALSE) * _xlfn.POISSON.DIST(2,L66,FALSE)</f>
        <v>5.672103340267013E-2</v>
      </c>
      <c r="S66" s="5">
        <f t="shared" ref="S66:S81" si="283">_xlfn.POISSON.DIST(2,K66,FALSE) * _xlfn.POISSON.DIST(2,L66,FALSE)</f>
        <v>6.4679872130385355E-2</v>
      </c>
      <c r="T66" s="5">
        <f t="shared" ref="T66:T81" si="284">_xlfn.POISSON.DIST(2,K66,FALSE) * _xlfn.POISSON.DIST(1,L66,FALSE)</f>
        <v>8.2094058220328142E-2</v>
      </c>
      <c r="U66" s="5">
        <f t="shared" ref="U66:U81" si="285">_xlfn.POISSON.DIST(1,K66,FALSE) * _xlfn.POISSON.DIST(2,L66,FALSE)</f>
        <v>8.5658732042775645E-2</v>
      </c>
      <c r="V66" s="5">
        <f t="shared" ref="V66:V81" si="286">_xlfn.POISSON.DIST(3,K66,FALSE) * _xlfn.POISSON.DIST(3,L66,FALSE)</f>
        <v>1.7101790160750779E-2</v>
      </c>
      <c r="W66" s="5">
        <f t="shared" ref="W66:W81" si="287">_xlfn.POISSON.DIST(3,K66,FALSE) * _xlfn.POISSON.DIST(0,L66,FALSE)</f>
        <v>2.622590923447686E-2</v>
      </c>
      <c r="X66" s="5">
        <f t="shared" ref="X66:X81" si="288">_xlfn.POISSON.DIST(3,K66,FALSE) * _xlfn.POISSON.DIST(1,L66,FALSE)</f>
        <v>4.1325486705419578E-2</v>
      </c>
      <c r="Y66" s="5">
        <f t="shared" ref="Y66:Y81" si="289">_xlfn.POISSON.DIST(3,K66,FALSE) * _xlfn.POISSON.DIST(2,L66,FALSE)</f>
        <v>3.2559325897359617E-2</v>
      </c>
      <c r="Z66" s="5">
        <f t="shared" ref="Z66:Z81" si="290">_xlfn.POISSON.DIST(0,K66,FALSE) * _xlfn.POISSON.DIST(3,L66,FALSE)</f>
        <v>2.9792730169271239E-2</v>
      </c>
      <c r="AA66" s="5">
        <f t="shared" ref="AA66:AA81" si="291">_xlfn.POISSON.DIST(1,K66,FALSE) * _xlfn.POISSON.DIST(3,L66,FALSE)</f>
        <v>4.4992260142287674E-2</v>
      </c>
      <c r="AB66" s="5">
        <f t="shared" ref="AB66:AB81" si="292">_xlfn.POISSON.DIST(2,K66,FALSE) * _xlfn.POISSON.DIST(3,L66,FALSE)</f>
        <v>3.3973111245762765E-2</v>
      </c>
      <c r="AC66" s="5">
        <f t="shared" ref="AC66:AC81" si="293">_xlfn.POISSON.DIST(4,K66,FALSE) * _xlfn.POISSON.DIST(4,L66,FALSE)</f>
        <v>2.5435279879408891E-3</v>
      </c>
      <c r="AD66" s="5">
        <f t="shared" ref="AD66:AD81" si="294">_xlfn.POISSON.DIST(4,K66,FALSE) * _xlfn.POISSON.DIST(0,L66,FALSE)</f>
        <v>9.9014333701669503E-3</v>
      </c>
      <c r="AE66" s="5">
        <f t="shared" ref="AE66:AE81" si="295">_xlfn.POISSON.DIST(4,K66,FALSE) * _xlfn.POISSON.DIST(1,L66,FALSE)</f>
        <v>1.560218749501038E-2</v>
      </c>
      <c r="AF66" s="5">
        <f t="shared" ref="AF66:AF81" si="296">_xlfn.POISSON.DIST(4,K66,FALSE) * _xlfn.POISSON.DIST(2,L66,FALSE)</f>
        <v>1.2292576515381518E-2</v>
      </c>
      <c r="AG66" s="5">
        <f t="shared" ref="AG66:AG81" si="297">_xlfn.POISSON.DIST(4,K66,FALSE) * _xlfn.POISSON.DIST(3,L66,FALSE)</f>
        <v>6.4566774129090872E-3</v>
      </c>
      <c r="AH66" s="5">
        <f t="shared" ref="AH66:AH81" si="298">_xlfn.POISSON.DIST(0,K66,FALSE) * _xlfn.POISSON.DIST(4,L66,FALSE)</f>
        <v>1.1736476546157488E-2</v>
      </c>
      <c r="AI66" s="5">
        <f t="shared" ref="AI66:AI81" si="299">_xlfn.POISSON.DIST(1,K66,FALSE) * _xlfn.POISSON.DIST(4,L66,FALSE)</f>
        <v>1.7724142867014469E-2</v>
      </c>
      <c r="AJ66" s="5">
        <f t="shared" ref="AJ66:AJ81" si="300">_xlfn.POISSON.DIST(2,K66,FALSE) * _xlfn.POISSON.DIST(4,L66,FALSE)</f>
        <v>1.338328582410838E-2</v>
      </c>
      <c r="AK66" s="5">
        <f t="shared" ref="AK66:AK81" si="301">_xlfn.POISSON.DIST(3,K66,FALSE) * _xlfn.POISSON.DIST(4,L66,FALSE)</f>
        <v>6.737038129052679E-3</v>
      </c>
      <c r="AL66" s="5">
        <f t="shared" ref="AL66:AL81" si="302">_xlfn.POISSON.DIST(5,K66,FALSE) * _xlfn.POISSON.DIST(5,L66,FALSE)</f>
        <v>2.4210928337685484E-4</v>
      </c>
      <c r="AM66" s="5">
        <f t="shared" ref="AM66:AM81" si="303">_xlfn.POISSON.DIST(5,K66,FALSE) * _xlfn.POISSON.DIST(0,L66,FALSE)</f>
        <v>2.9905810138311094E-3</v>
      </c>
      <c r="AN66" s="5">
        <f t="shared" ref="AN66:AN81" si="304">_xlfn.POISSON.DIST(5,K66,FALSE) * _xlfn.POISSON.DIST(1,L66,FALSE)</f>
        <v>4.7124091989950399E-3</v>
      </c>
      <c r="AO66" s="5">
        <f t="shared" ref="AO66:AO81" si="305">_xlfn.POISSON.DIST(5,K66,FALSE) * _xlfn.POISSON.DIST(2,L66,FALSE)</f>
        <v>3.712790316675766E-3</v>
      </c>
      <c r="AP66" s="5">
        <f t="shared" ref="AP66:AP81" si="306">_xlfn.POISSON.DIST(5,K66,FALSE) * _xlfn.POISSON.DIST(3,L66,FALSE)</f>
        <v>1.9501435965480324E-3</v>
      </c>
      <c r="AQ66" s="5">
        <f t="shared" ref="AQ66:AQ81" si="307">_xlfn.POISSON.DIST(5,K66,FALSE) * _xlfn.POISSON.DIST(4,L66,FALSE)</f>
        <v>7.682348832243679E-4</v>
      </c>
      <c r="AR66" s="5">
        <f t="shared" ref="AR66:AR81" si="308">_xlfn.POISSON.DIST(0,K66,FALSE) * _xlfn.POISSON.DIST(5,L66,FALSE)</f>
        <v>3.6987514990640858E-3</v>
      </c>
      <c r="AS66" s="5">
        <f t="shared" ref="AS66:AS81" si="309">_xlfn.POISSON.DIST(1,K66,FALSE) * _xlfn.POISSON.DIST(5,L66,FALSE)</f>
        <v>5.5857650071698189E-3</v>
      </c>
      <c r="AT66" s="5">
        <f t="shared" ref="AT66:AT81" si="310">_xlfn.POISSON.DIST(2,K66,FALSE) * _xlfn.POISSON.DIST(5,L66,FALSE)</f>
        <v>4.2177435714750976E-3</v>
      </c>
      <c r="AU66" s="5">
        <f t="shared" ref="AU66:AU81" si="311">_xlfn.POISSON.DIST(3,K66,FALSE) * _xlfn.POISSON.DIST(5,L66,FALSE)</f>
        <v>2.1231780919158264E-3</v>
      </c>
      <c r="AV66" s="5">
        <f t="shared" ref="AV66:AV81" si="312">_xlfn.POISSON.DIST(4,K66,FALSE) * _xlfn.POISSON.DIST(5,L66,FALSE)</f>
        <v>8.0159304381585911E-4</v>
      </c>
      <c r="AW66" s="5">
        <f t="shared" ref="AW66:AW81" si="313">_xlfn.POISSON.DIST(6,K66,FALSE) * _xlfn.POISSON.DIST(6,L66,FALSE)</f>
        <v>1.6003827867555391E-5</v>
      </c>
      <c r="AX66" s="5">
        <f t="shared" ref="AX66:AX81" si="314">_xlfn.POISSON.DIST(6,K66,FALSE) * _xlfn.POISSON.DIST(0,L66,FALSE)</f>
        <v>7.5271717958483764E-4</v>
      </c>
      <c r="AY66" s="5">
        <f t="shared" ref="AY66:AY81" si="315">_xlfn.POISSON.DIST(6,K66,FALSE) * _xlfn.POISSON.DIST(1,L66,FALSE)</f>
        <v>1.1860943893217369E-3</v>
      </c>
      <c r="AZ66" s="5">
        <f t="shared" ref="AZ66:AZ81" si="316">_xlfn.POISSON.DIST(6,K66,FALSE) * _xlfn.POISSON.DIST(2,L66,FALSE)</f>
        <v>9.3449434829987387E-4</v>
      </c>
      <c r="BA66" s="5">
        <f t="shared" ref="BA66:BA81" si="317">_xlfn.POISSON.DIST(6,K66,FALSE) * _xlfn.POISSON.DIST(3,L66,FALSE)</f>
        <v>4.9084327794169736E-4</v>
      </c>
      <c r="BB66" s="5">
        <f t="shared" ref="BB66:BB81" si="318">_xlfn.POISSON.DIST(6,K66,FALSE) * _xlfn.POISSON.DIST(4,L66,FALSE)</f>
        <v>1.93361621666468E-4</v>
      </c>
      <c r="BC66" s="5">
        <f t="shared" ref="BC66:BC81" si="319">_xlfn.POISSON.DIST(6,K66,FALSE) * _xlfn.POISSON.DIST(5,L66,FALSE)</f>
        <v>6.0937930151998294E-5</v>
      </c>
      <c r="BD66" s="5">
        <f t="shared" ref="BD66:BD81" si="320">_xlfn.POISSON.DIST(0,K66,FALSE) * _xlfn.POISSON.DIST(6,L66,FALSE)</f>
        <v>9.7138485288612939E-4</v>
      </c>
      <c r="BE66" s="5">
        <f t="shared" ref="BE66:BE81" si="321">_xlfn.POISSON.DIST(1,K66,FALSE) * _xlfn.POISSON.DIST(6,L66,FALSE)</f>
        <v>1.4669618981213242E-3</v>
      </c>
      <c r="BF66" s="5">
        <f t="shared" ref="BF66:BF81" si="322">_xlfn.POISSON.DIST(2,K66,FALSE) * _xlfn.POISSON.DIST(6,L66,FALSE)</f>
        <v>1.107685179641145E-3</v>
      </c>
      <c r="BG66" s="5">
        <f t="shared" ref="BG66:BG81" si="323">_xlfn.POISSON.DIST(3,K66,FALSE) * _xlfn.POISSON.DIST(6,L66,FALSE)</f>
        <v>5.5759978441065133E-4</v>
      </c>
      <c r="BH66" s="5">
        <f t="shared" ref="BH66:BH81" si="324">_xlfn.POISSON.DIST(4,K66,FALSE) * _xlfn.POISSON.DIST(6,L66,FALSE)</f>
        <v>2.1051842524123077E-4</v>
      </c>
      <c r="BI66" s="5">
        <f t="shared" ref="BI66:BI81" si="325">_xlfn.POISSON.DIST(5,K66,FALSE) * _xlfn.POISSON.DIST(6,L66,FALSE)</f>
        <v>6.3583966285624084E-5</v>
      </c>
      <c r="BJ66" s="8">
        <f t="shared" ref="BJ66:BJ81" si="326">SUM(N66,Q66,T66,W66,X66,Y66,AD66,AE66,AF66,AG66,AM66,AN66,AO66,AP66,AQ66,AX66,AY66,AZ66,BA66,BB66,BC66)</f>
        <v>0.3653051095925311</v>
      </c>
      <c r="BK66" s="8">
        <f t="shared" ref="BK66:BK81" si="327">SUM(M66,P66,S66,V66,AC66,AL66,AY66)</f>
        <v>0.24016228686895602</v>
      </c>
      <c r="BL66" s="8">
        <f t="shared" ref="BL66:BL81" si="328">SUM(O66,R66,U66,AA66,AB66,AH66,AI66,AJ66,AK66,AR66,AS66,AT66,AU66,AV66,BD66,BE66,BF66,BG66,BH66,BI66)</f>
        <v>0.36372325467442618</v>
      </c>
      <c r="BM66" s="8">
        <f t="shared" ref="BM66:BM81" si="329">SUM(S66:BI66)</f>
        <v>0.59359610828407172</v>
      </c>
      <c r="BN66" s="8">
        <f t="shared" ref="BN66:BN81" si="330">SUM(M66:R66)</f>
        <v>0.40421718245965882</v>
      </c>
    </row>
    <row r="67" spans="1:66" x14ac:dyDescent="0.25">
      <c r="A67" s="10" t="s">
        <v>318</v>
      </c>
      <c r="B67" t="s">
        <v>400</v>
      </c>
      <c r="C67" t="s">
        <v>247</v>
      </c>
      <c r="D67" t="s">
        <v>787</v>
      </c>
      <c r="E67" s="1">
        <f>VLOOKUP(A67,home!$A$2:$E$670,3,FALSE)</f>
        <v>1.44290657439446</v>
      </c>
      <c r="F67">
        <f>VLOOKUP(B67,home!$B$2:$E$670,3,FALSE)</f>
        <v>1.62</v>
      </c>
      <c r="G67">
        <f>VLOOKUP(C67,away!$B$2:$E$670,4,FALSE)</f>
        <v>1.06</v>
      </c>
      <c r="H67">
        <f>VLOOKUP(A67,away!$A$2:$E$670,3,FALSE)</f>
        <v>1.07958477508651</v>
      </c>
      <c r="I67">
        <f>VLOOKUP(C67,away!$B$2:$E$670,3,FALSE)</f>
        <v>1.1499999999999999</v>
      </c>
      <c r="J67">
        <f>VLOOKUP(B67,home!$B$2:$E$670,4,FALSE)</f>
        <v>0.86</v>
      </c>
      <c r="K67" s="3">
        <f t="shared" si="276"/>
        <v>2.4777591695501671</v>
      </c>
      <c r="L67" s="3">
        <f t="shared" si="277"/>
        <v>1.0677093425605584</v>
      </c>
      <c r="M67" s="5">
        <f t="shared" ref="M67:M111" si="331">_xlfn.POISSON.DIST(0,$K67,FALSE) * _xlfn.POISSON.DIST(0,$L67,FALSE)</f>
        <v>2.8855100378307835E-2</v>
      </c>
      <c r="N67" s="5">
        <f t="shared" si="278"/>
        <v>7.1495989550642722E-2</v>
      </c>
      <c r="O67" s="5">
        <f t="shared" si="279"/>
        <v>3.0808860254441975E-2</v>
      </c>
      <c r="P67" s="5">
        <f t="shared" si="280"/>
        <v>7.6336935998833289E-2</v>
      </c>
      <c r="Q67" s="5">
        <f t="shared" si="281"/>
        <v>8.857492184758399E-2</v>
      </c>
      <c r="R67" s="5">
        <f t="shared" si="282"/>
        <v>1.6447453963655181E-2</v>
      </c>
      <c r="S67" s="5">
        <f t="shared" si="283"/>
        <v>5.0487848952959595E-2</v>
      </c>
      <c r="T67" s="5">
        <f t="shared" si="284"/>
        <v>9.4572271573236735E-2</v>
      </c>
      <c r="U67" s="5">
        <f t="shared" si="285"/>
        <v>4.0752829874200862E-2</v>
      </c>
      <c r="V67" s="5">
        <f t="shared" si="286"/>
        <v>1.4840772009536604E-2</v>
      </c>
      <c r="W67" s="5">
        <f t="shared" si="287"/>
        <v>7.3155774933346893E-2</v>
      </c>
      <c r="X67" s="5">
        <f t="shared" si="288"/>
        <v>7.8109104358591988E-2</v>
      </c>
      <c r="Y67" s="5">
        <f t="shared" si="289"/>
        <v>4.1698910231353151E-2</v>
      </c>
      <c r="Z67" s="5">
        <f t="shared" si="290"/>
        <v>5.8537000861097746E-3</v>
      </c>
      <c r="AA67" s="5">
        <f t="shared" si="291"/>
        <v>1.4504059064155096E-2</v>
      </c>
      <c r="AB67" s="5">
        <f t="shared" si="292"/>
        <v>1.7968782670953753E-2</v>
      </c>
      <c r="AC67" s="5">
        <f t="shared" si="293"/>
        <v>2.453853582668834E-3</v>
      </c>
      <c r="AD67" s="5">
        <f t="shared" si="294"/>
        <v>4.5315598036662123E-2</v>
      </c>
      <c r="AE67" s="5">
        <f t="shared" si="295"/>
        <v>4.8383887387463048E-2</v>
      </c>
      <c r="AF67" s="5">
        <f t="shared" si="296"/>
        <v>2.5829964296496134E-2</v>
      </c>
      <c r="AG67" s="5">
        <f t="shared" si="297"/>
        <v>9.1929647324581944E-3</v>
      </c>
      <c r="AH67" s="5">
        <f t="shared" si="298"/>
        <v>1.5625125676217374E-3</v>
      </c>
      <c r="AI67" s="5">
        <f t="shared" si="299"/>
        <v>3.8715298419621353E-3</v>
      </c>
      <c r="AJ67" s="5">
        <f t="shared" si="300"/>
        <v>4.7963592830543959E-3</v>
      </c>
      <c r="AK67" s="5">
        <f t="shared" si="301"/>
        <v>3.9614077313483657E-3</v>
      </c>
      <c r="AL67" s="5">
        <f t="shared" si="302"/>
        <v>2.5966939838687028E-4</v>
      </c>
      <c r="AM67" s="5">
        <f t="shared" si="303"/>
        <v>2.2456227711797835E-2</v>
      </c>
      <c r="AN67" s="5">
        <f t="shared" si="304"/>
        <v>2.3976724126553856E-2</v>
      </c>
      <c r="AO67" s="5">
        <f t="shared" si="305"/>
        <v>1.2800086176959349E-2</v>
      </c>
      <c r="AP67" s="5">
        <f t="shared" si="306"/>
        <v>4.5555905322399197E-3</v>
      </c>
      <c r="AQ67" s="5">
        <f t="shared" si="307"/>
        <v>1.2160116430382469E-3</v>
      </c>
      <c r="AR67" s="5">
        <f t="shared" si="308"/>
        <v>3.3366185326360318E-4</v>
      </c>
      <c r="AS67" s="5">
        <f t="shared" si="309"/>
        <v>8.2673371645299509E-4</v>
      </c>
      <c r="AT67" s="5">
        <f t="shared" si="310"/>
        <v>1.0242235233588486E-3</v>
      </c>
      <c r="AU67" s="5">
        <f t="shared" si="311"/>
        <v>8.4592640889045556E-4</v>
      </c>
      <c r="AV67" s="5">
        <f t="shared" si="312"/>
        <v>5.2400047909824247E-4</v>
      </c>
      <c r="AW67" s="5">
        <f t="shared" si="313"/>
        <v>1.908228622942337E-5</v>
      </c>
      <c r="AX67" s="5">
        <f t="shared" si="314"/>
        <v>9.2735206877356067E-3</v>
      </c>
      <c r="AY67" s="5">
        <f t="shared" si="315"/>
        <v>9.9014246767239224E-3</v>
      </c>
      <c r="AZ67" s="5">
        <f t="shared" si="316"/>
        <v>5.2859218159988942E-3</v>
      </c>
      <c r="BA67" s="5">
        <f t="shared" si="317"/>
        <v>1.8812760356622308E-3</v>
      </c>
      <c r="BB67" s="5">
        <f t="shared" si="318"/>
        <v>5.0216399980296342E-4</v>
      </c>
      <c r="BC67" s="5">
        <f t="shared" si="319"/>
        <v>1.0723303881744054E-4</v>
      </c>
      <c r="BD67" s="5">
        <f t="shared" si="320"/>
        <v>5.9375646330936518E-5</v>
      </c>
      <c r="BE67" s="5">
        <f t="shared" si="321"/>
        <v>1.4711855214444568E-4</v>
      </c>
      <c r="BF67" s="5">
        <f t="shared" si="322"/>
        <v>1.8226217079342238E-4</v>
      </c>
      <c r="BG67" s="5">
        <f t="shared" si="323"/>
        <v>1.50533921648507E-4</v>
      </c>
      <c r="BH67" s="5">
        <f t="shared" si="324"/>
        <v>9.3246701173233646E-5</v>
      </c>
      <c r="BI67" s="5">
        <f t="shared" si="325"/>
        <v>4.6208573772456815E-5</v>
      </c>
      <c r="BJ67" s="8">
        <f t="shared" si="326"/>
        <v>0.66828556739316514</v>
      </c>
      <c r="BK67" s="8">
        <f t="shared" si="327"/>
        <v>0.18313560499741693</v>
      </c>
      <c r="BL67" s="8">
        <f t="shared" si="328"/>
        <v>0.13890708679832064</v>
      </c>
      <c r="BM67" s="8">
        <f t="shared" si="329"/>
        <v>0.67378035489105303</v>
      </c>
      <c r="BN67" s="8">
        <f t="shared" si="330"/>
        <v>0.31251926199346497</v>
      </c>
    </row>
    <row r="68" spans="1:66" x14ac:dyDescent="0.25">
      <c r="A68" s="10" t="s">
        <v>318</v>
      </c>
      <c r="B68" t="s">
        <v>331</v>
      </c>
      <c r="C68" t="s">
        <v>31</v>
      </c>
      <c r="D68" t="s">
        <v>787</v>
      </c>
      <c r="E68" s="1">
        <f>VLOOKUP(A68,home!$A$2:$E$670,3,FALSE)</f>
        <v>1.44290657439446</v>
      </c>
      <c r="F68">
        <f>VLOOKUP(B68,home!$B$2:$E$670,3,FALSE)</f>
        <v>1.65</v>
      </c>
      <c r="G68">
        <f>VLOOKUP(C68,away!$B$2:$E$670,4,FALSE)</f>
        <v>0.62</v>
      </c>
      <c r="H68">
        <f>VLOOKUP(A68,away!$A$2:$E$670,3,FALSE)</f>
        <v>1.07958477508651</v>
      </c>
      <c r="I68">
        <f>VLOOKUP(C68,away!$B$2:$E$670,3,FALSE)</f>
        <v>1.96</v>
      </c>
      <c r="J68">
        <f>VLOOKUP(B68,home!$B$2:$E$670,4,FALSE)</f>
        <v>0.93</v>
      </c>
      <c r="K68" s="3">
        <f t="shared" si="276"/>
        <v>1.4760934256055325</v>
      </c>
      <c r="L68" s="3">
        <f t="shared" si="277"/>
        <v>1.9678671280276907</v>
      </c>
      <c r="M68" s="5">
        <f t="shared" si="331"/>
        <v>3.1937942573299585E-2</v>
      </c>
      <c r="N68" s="5">
        <f t="shared" si="278"/>
        <v>4.7143387059814558E-2</v>
      </c>
      <c r="O68" s="5">
        <f t="shared" si="279"/>
        <v>6.2849627326832372E-2</v>
      </c>
      <c r="P68" s="5">
        <f t="shared" si="280"/>
        <v>9.2771921698895074E-2</v>
      </c>
      <c r="Q68" s="5">
        <f t="shared" si="281"/>
        <v>3.4794021849884608E-2</v>
      </c>
      <c r="R68" s="5">
        <f t="shared" si="282"/>
        <v>6.1839857812632154E-2</v>
      </c>
      <c r="S68" s="5">
        <f t="shared" si="283"/>
        <v>6.7369942787901621E-2</v>
      </c>
      <c r="T68" s="5">
        <f t="shared" si="284"/>
        <v>6.8470011850265147E-2</v>
      </c>
      <c r="U68" s="5">
        <f t="shared" si="285"/>
        <v>9.1281407557607233E-2</v>
      </c>
      <c r="V68" s="5">
        <f t="shared" si="286"/>
        <v>2.1743691928091894E-2</v>
      </c>
      <c r="W68" s="5">
        <f t="shared" si="287"/>
        <v>1.7119742300996638E-2</v>
      </c>
      <c r="X68" s="5">
        <f t="shared" si="288"/>
        <v>3.3689378114436425E-2</v>
      </c>
      <c r="Y68" s="5">
        <f t="shared" si="289"/>
        <v>3.3148109877547474E-2</v>
      </c>
      <c r="Z68" s="5">
        <f t="shared" si="290"/>
        <v>4.0564207797128396E-2</v>
      </c>
      <c r="AA68" s="5">
        <f t="shared" si="291"/>
        <v>5.9876560444237899E-2</v>
      </c>
      <c r="AB68" s="5">
        <f t="shared" si="292"/>
        <v>4.4191698609805929E-2</v>
      </c>
      <c r="AC68" s="5">
        <f t="shared" si="293"/>
        <v>3.9475071076671359E-3</v>
      </c>
      <c r="AD68" s="5">
        <f t="shared" si="294"/>
        <v>6.3175847646405187E-3</v>
      </c>
      <c r="AE68" s="5">
        <f t="shared" si="295"/>
        <v>1.2432167386864632E-2</v>
      </c>
      <c r="AF68" s="5">
        <f t="shared" si="296"/>
        <v>1.2232426765374413E-2</v>
      </c>
      <c r="AG68" s="5">
        <f t="shared" si="297"/>
        <v>8.0239301758621342E-3</v>
      </c>
      <c r="AH68" s="5">
        <f t="shared" si="298"/>
        <v>1.9956242774613383E-2</v>
      </c>
      <c r="AI68" s="5">
        <f t="shared" si="299"/>
        <v>2.9457278759394721E-2</v>
      </c>
      <c r="AJ68" s="5">
        <f t="shared" si="300"/>
        <v>2.1740847756486024E-2</v>
      </c>
      <c r="AK68" s="5">
        <f t="shared" si="301"/>
        <v>1.069717414681327E-2</v>
      </c>
      <c r="AL68" s="5">
        <f t="shared" si="302"/>
        <v>4.5866175563167081E-4</v>
      </c>
      <c r="AM68" s="5">
        <f t="shared" si="303"/>
        <v>1.8650690673583067E-3</v>
      </c>
      <c r="AN68" s="5">
        <f t="shared" si="304"/>
        <v>3.6702081091556744E-3</v>
      </c>
      <c r="AO68" s="5">
        <f t="shared" si="305"/>
        <v>3.6112409455140598E-3</v>
      </c>
      <c r="AP68" s="5">
        <f t="shared" si="306"/>
        <v>2.368814116021585E-3</v>
      </c>
      <c r="AQ68" s="5">
        <f t="shared" si="307"/>
        <v>1.1653778578317126E-3</v>
      </c>
      <c r="AR68" s="5">
        <f t="shared" si="308"/>
        <v>7.8542468310203555E-3</v>
      </c>
      <c r="AS68" s="5">
        <f t="shared" si="309"/>
        <v>1.1593602110352234E-2</v>
      </c>
      <c r="AT68" s="5">
        <f t="shared" si="310"/>
        <v>8.5566199270886815E-3</v>
      </c>
      <c r="AU68" s="5">
        <f t="shared" si="311"/>
        <v>4.2101234732602978E-3</v>
      </c>
      <c r="AV68" s="5">
        <f t="shared" si="312"/>
        <v>1.5536338949667641E-3</v>
      </c>
      <c r="AW68" s="5">
        <f t="shared" si="313"/>
        <v>3.7008343413064968E-5</v>
      </c>
      <c r="AX68" s="5">
        <f t="shared" si="314"/>
        <v>4.58836031437973E-4</v>
      </c>
      <c r="AY68" s="5">
        <f t="shared" si="315"/>
        <v>9.0292834342146715E-4</v>
      </c>
      <c r="AZ68" s="5">
        <f t="shared" si="316"/>
        <v>8.8842150299180155E-4</v>
      </c>
      <c r="BA68" s="5">
        <f t="shared" si="317"/>
        <v>5.827651571901737E-4</v>
      </c>
      <c r="BB68" s="5">
        <f t="shared" si="318"/>
        <v>2.8670109904860823E-4</v>
      </c>
      <c r="BC68" s="5">
        <f t="shared" si="319"/>
        <v>1.1283793367743341E-4</v>
      </c>
      <c r="BD68" s="5">
        <f t="shared" si="320"/>
        <v>2.5760190256967686E-3</v>
      </c>
      <c r="BE68" s="5">
        <f t="shared" si="321"/>
        <v>3.8024447480657689E-3</v>
      </c>
      <c r="BF68" s="5">
        <f t="shared" si="322"/>
        <v>2.806381846924084E-3</v>
      </c>
      <c r="BG68" s="5">
        <f t="shared" si="323"/>
        <v>1.3808272646611173E-3</v>
      </c>
      <c r="BH68" s="5">
        <f t="shared" si="324"/>
        <v>5.0955751181578658E-4</v>
      </c>
      <c r="BI68" s="5">
        <f t="shared" si="325"/>
        <v>1.5043089863183901E-4</v>
      </c>
      <c r="BJ68" s="8">
        <f t="shared" si="326"/>
        <v>0.28928396030933534</v>
      </c>
      <c r="BK68" s="8">
        <f t="shared" si="327"/>
        <v>0.21913259619490844</v>
      </c>
      <c r="BL68" s="8">
        <f t="shared" si="328"/>
        <v>0.4468845827209067</v>
      </c>
      <c r="BM68" s="8">
        <f t="shared" si="329"/>
        <v>0.66366266870091184</v>
      </c>
      <c r="BN68" s="8">
        <f t="shared" si="330"/>
        <v>0.33133675832135834</v>
      </c>
    </row>
    <row r="69" spans="1:66" x14ac:dyDescent="0.25">
      <c r="A69" s="10" t="s">
        <v>731</v>
      </c>
      <c r="B69" t="s">
        <v>740</v>
      </c>
      <c r="C69" t="s">
        <v>278</v>
      </c>
      <c r="D69" t="s">
        <v>787</v>
      </c>
      <c r="E69" s="1">
        <f>VLOOKUP(A69,home!$A$2:$E$670,3,FALSE)</f>
        <v>1.72</v>
      </c>
      <c r="F69" t="e">
        <f>VLOOKUP(B69,home!$B$2:$E$670,3,FALSE)</f>
        <v>#N/A</v>
      </c>
      <c r="G69">
        <f>VLOOKUP(C69,away!$B$2:$E$670,4,FALSE)</f>
        <v>0.56999999999999995</v>
      </c>
      <c r="H69">
        <f>VLOOKUP(A69,away!$A$2:$E$670,3,FALSE)</f>
        <v>1.58</v>
      </c>
      <c r="I69">
        <f>VLOOKUP(C69,away!$B$2:$E$670,3,FALSE)</f>
        <v>1.19</v>
      </c>
      <c r="J69" t="e">
        <f>VLOOKUP(B69,home!$B$2:$E$670,4,FALSE)</f>
        <v>#N/A</v>
      </c>
      <c r="K69" s="3" t="e">
        <f t="shared" si="276"/>
        <v>#N/A</v>
      </c>
      <c r="L69" s="3" t="e">
        <f t="shared" si="277"/>
        <v>#N/A</v>
      </c>
      <c r="M69" s="5" t="e">
        <f t="shared" si="331"/>
        <v>#N/A</v>
      </c>
      <c r="N69" s="5" t="e">
        <f t="shared" si="278"/>
        <v>#N/A</v>
      </c>
      <c r="O69" s="5" t="e">
        <f t="shared" si="279"/>
        <v>#N/A</v>
      </c>
      <c r="P69" s="5" t="e">
        <f t="shared" si="280"/>
        <v>#N/A</v>
      </c>
      <c r="Q69" s="5" t="e">
        <f t="shared" si="281"/>
        <v>#N/A</v>
      </c>
      <c r="R69" s="5" t="e">
        <f t="shared" si="282"/>
        <v>#N/A</v>
      </c>
      <c r="S69" s="5" t="e">
        <f t="shared" si="283"/>
        <v>#N/A</v>
      </c>
      <c r="T69" s="5" t="e">
        <f t="shared" si="284"/>
        <v>#N/A</v>
      </c>
      <c r="U69" s="5" t="e">
        <f t="shared" si="285"/>
        <v>#N/A</v>
      </c>
      <c r="V69" s="5" t="e">
        <f t="shared" si="286"/>
        <v>#N/A</v>
      </c>
      <c r="W69" s="5" t="e">
        <f t="shared" si="287"/>
        <v>#N/A</v>
      </c>
      <c r="X69" s="5" t="e">
        <f t="shared" si="288"/>
        <v>#N/A</v>
      </c>
      <c r="Y69" s="5" t="e">
        <f t="shared" si="289"/>
        <v>#N/A</v>
      </c>
      <c r="Z69" s="5" t="e">
        <f t="shared" si="290"/>
        <v>#N/A</v>
      </c>
      <c r="AA69" s="5" t="e">
        <f t="shared" si="291"/>
        <v>#N/A</v>
      </c>
      <c r="AB69" s="5" t="e">
        <f t="shared" si="292"/>
        <v>#N/A</v>
      </c>
      <c r="AC69" s="5" t="e">
        <f t="shared" si="293"/>
        <v>#N/A</v>
      </c>
      <c r="AD69" s="5" t="e">
        <f t="shared" si="294"/>
        <v>#N/A</v>
      </c>
      <c r="AE69" s="5" t="e">
        <f t="shared" si="295"/>
        <v>#N/A</v>
      </c>
      <c r="AF69" s="5" t="e">
        <f t="shared" si="296"/>
        <v>#N/A</v>
      </c>
      <c r="AG69" s="5" t="e">
        <f t="shared" si="297"/>
        <v>#N/A</v>
      </c>
      <c r="AH69" s="5" t="e">
        <f t="shared" si="298"/>
        <v>#N/A</v>
      </c>
      <c r="AI69" s="5" t="e">
        <f t="shared" si="299"/>
        <v>#N/A</v>
      </c>
      <c r="AJ69" s="5" t="e">
        <f t="shared" si="300"/>
        <v>#N/A</v>
      </c>
      <c r="AK69" s="5" t="e">
        <f t="shared" si="301"/>
        <v>#N/A</v>
      </c>
      <c r="AL69" s="5" t="e">
        <f t="shared" si="302"/>
        <v>#N/A</v>
      </c>
      <c r="AM69" s="5" t="e">
        <f t="shared" si="303"/>
        <v>#N/A</v>
      </c>
      <c r="AN69" s="5" t="e">
        <f t="shared" si="304"/>
        <v>#N/A</v>
      </c>
      <c r="AO69" s="5" t="e">
        <f t="shared" si="305"/>
        <v>#N/A</v>
      </c>
      <c r="AP69" s="5" t="e">
        <f t="shared" si="306"/>
        <v>#N/A</v>
      </c>
      <c r="AQ69" s="5" t="e">
        <f t="shared" si="307"/>
        <v>#N/A</v>
      </c>
      <c r="AR69" s="5" t="e">
        <f t="shared" si="308"/>
        <v>#N/A</v>
      </c>
      <c r="AS69" s="5" t="e">
        <f t="shared" si="309"/>
        <v>#N/A</v>
      </c>
      <c r="AT69" s="5" t="e">
        <f t="shared" si="310"/>
        <v>#N/A</v>
      </c>
      <c r="AU69" s="5" t="e">
        <f t="shared" si="311"/>
        <v>#N/A</v>
      </c>
      <c r="AV69" s="5" t="e">
        <f t="shared" si="312"/>
        <v>#N/A</v>
      </c>
      <c r="AW69" s="5" t="e">
        <f t="shared" si="313"/>
        <v>#N/A</v>
      </c>
      <c r="AX69" s="5" t="e">
        <f t="shared" si="314"/>
        <v>#N/A</v>
      </c>
      <c r="AY69" s="5" t="e">
        <f t="shared" si="315"/>
        <v>#N/A</v>
      </c>
      <c r="AZ69" s="5" t="e">
        <f t="shared" si="316"/>
        <v>#N/A</v>
      </c>
      <c r="BA69" s="5" t="e">
        <f t="shared" si="317"/>
        <v>#N/A</v>
      </c>
      <c r="BB69" s="5" t="e">
        <f t="shared" si="318"/>
        <v>#N/A</v>
      </c>
      <c r="BC69" s="5" t="e">
        <f t="shared" si="319"/>
        <v>#N/A</v>
      </c>
      <c r="BD69" s="5" t="e">
        <f t="shared" si="320"/>
        <v>#N/A</v>
      </c>
      <c r="BE69" s="5" t="e">
        <f t="shared" si="321"/>
        <v>#N/A</v>
      </c>
      <c r="BF69" s="5" t="e">
        <f t="shared" si="322"/>
        <v>#N/A</v>
      </c>
      <c r="BG69" s="5" t="e">
        <f t="shared" si="323"/>
        <v>#N/A</v>
      </c>
      <c r="BH69" s="5" t="e">
        <f t="shared" si="324"/>
        <v>#N/A</v>
      </c>
      <c r="BI69" s="5" t="e">
        <f t="shared" si="325"/>
        <v>#N/A</v>
      </c>
      <c r="BJ69" s="8" t="e">
        <f t="shared" si="326"/>
        <v>#N/A</v>
      </c>
      <c r="BK69" s="8" t="e">
        <f t="shared" si="327"/>
        <v>#N/A</v>
      </c>
      <c r="BL69" s="8" t="e">
        <f t="shared" si="328"/>
        <v>#N/A</v>
      </c>
      <c r="BM69" s="8" t="e">
        <f t="shared" si="329"/>
        <v>#N/A</v>
      </c>
      <c r="BN69" s="8" t="e">
        <f t="shared" si="330"/>
        <v>#N/A</v>
      </c>
    </row>
    <row r="70" spans="1:66" x14ac:dyDescent="0.25">
      <c r="A70" s="10" t="s">
        <v>19</v>
      </c>
      <c r="B70" t="s">
        <v>258</v>
      </c>
      <c r="C70" t="s">
        <v>498</v>
      </c>
      <c r="D70" t="s">
        <v>787</v>
      </c>
      <c r="E70" s="1">
        <f>VLOOKUP(A70,home!$A$2:$E$670,3,FALSE)</f>
        <v>1.50344827586207</v>
      </c>
      <c r="F70">
        <f>VLOOKUP(B70,home!$B$2:$E$670,3,FALSE)</f>
        <v>0.9</v>
      </c>
      <c r="G70">
        <f>VLOOKUP(C70,away!$B$2:$E$670,4,FALSE)</f>
        <v>0.48</v>
      </c>
      <c r="H70">
        <f>VLOOKUP(A70,away!$A$2:$E$670,3,FALSE)</f>
        <v>1.16206896551724</v>
      </c>
      <c r="I70">
        <f>VLOOKUP(C70,away!$B$2:$E$670,3,FALSE)</f>
        <v>1.2586999999999999</v>
      </c>
      <c r="J70">
        <f>VLOOKUP(B70,home!$B$2:$E$670,4,FALSE)</f>
        <v>0.98</v>
      </c>
      <c r="K70" s="3">
        <f t="shared" si="276"/>
        <v>0.64948965517241419</v>
      </c>
      <c r="L70" s="3">
        <f t="shared" si="277"/>
        <v>1.4334422827586188</v>
      </c>
      <c r="M70" s="5">
        <f t="shared" si="331"/>
        <v>0.1245644610126008</v>
      </c>
      <c r="N70" s="5">
        <f t="shared" si="278"/>
        <v>8.0903328829811716E-2</v>
      </c>
      <c r="O70" s="5">
        <f t="shared" si="279"/>
        <v>0.17855596534449944</v>
      </c>
      <c r="P70" s="5">
        <f t="shared" si="280"/>
        <v>0.11597025236057648</v>
      </c>
      <c r="Q70" s="5">
        <f t="shared" si="281"/>
        <v>2.6272937571987426E-2</v>
      </c>
      <c r="R70" s="5">
        <f t="shared" si="282"/>
        <v>0.1279748352817941</v>
      </c>
      <c r="S70" s="5">
        <f t="shared" si="283"/>
        <v>2.6992248277009172E-2</v>
      </c>
      <c r="T70" s="5">
        <f t="shared" si="284"/>
        <v>3.7660739607964337E-2</v>
      </c>
      <c r="U70" s="5">
        <f t="shared" si="285"/>
        <v>8.3118331637918944E-2</v>
      </c>
      <c r="V70" s="5">
        <f t="shared" si="286"/>
        <v>2.7922159240261696E-3</v>
      </c>
      <c r="W70" s="5">
        <f t="shared" si="287"/>
        <v>5.6880003879988261E-3</v>
      </c>
      <c r="X70" s="5">
        <f t="shared" si="288"/>
        <v>8.1534202605049455E-3</v>
      </c>
      <c r="Y70" s="5">
        <f t="shared" si="289"/>
        <v>5.8437286752542929E-3</v>
      </c>
      <c r="Z70" s="5">
        <f t="shared" si="290"/>
        <v>6.1148180007331021E-2</v>
      </c>
      <c r="AA70" s="5">
        <f t="shared" si="291"/>
        <v>3.9715110347382135E-2</v>
      </c>
      <c r="AB70" s="5">
        <f t="shared" si="292"/>
        <v>1.2897276662327801E-2</v>
      </c>
      <c r="AC70" s="5">
        <f t="shared" si="293"/>
        <v>1.6247309963161297E-4</v>
      </c>
      <c r="AD70" s="5">
        <f t="shared" si="294"/>
        <v>9.2357435265547874E-4</v>
      </c>
      <c r="AE70" s="5">
        <f t="shared" si="295"/>
        <v>1.323890528367783E-3</v>
      </c>
      <c r="AF70" s="5">
        <f t="shared" si="296"/>
        <v>9.4886033055301469E-4</v>
      </c>
      <c r="AG70" s="5">
        <f t="shared" si="297"/>
        <v>4.5337883941567011E-4</v>
      </c>
      <c r="AH70" s="5">
        <f t="shared" si="298"/>
        <v>2.1913096684060895E-2</v>
      </c>
      <c r="AI70" s="5">
        <f t="shared" si="299"/>
        <v>1.4232329609090483E-2</v>
      </c>
      <c r="AJ70" s="5">
        <f t="shared" si="300"/>
        <v>4.6218754250541595E-3</v>
      </c>
      <c r="AK70" s="5">
        <f t="shared" si="301"/>
        <v>1.0006200920227603E-3</v>
      </c>
      <c r="AL70" s="5">
        <f t="shared" si="302"/>
        <v>6.0505367944962107E-6</v>
      </c>
      <c r="AM70" s="5">
        <f t="shared" si="303"/>
        <v>1.1997039756645852E-4</v>
      </c>
      <c r="AN70" s="5">
        <f t="shared" si="304"/>
        <v>1.7197064055112334E-4</v>
      </c>
      <c r="AO70" s="5">
        <f t="shared" si="305"/>
        <v>1.232549937795321E-4</v>
      </c>
      <c r="AP70" s="5">
        <f t="shared" si="306"/>
        <v>5.8892973214910595E-5</v>
      </c>
      <c r="AQ70" s="5">
        <f t="shared" si="307"/>
        <v>2.1104919490905924E-5</v>
      </c>
      <c r="AR70" s="5">
        <f t="shared" si="308"/>
        <v>6.2822318666221136E-3</v>
      </c>
      <c r="AS70" s="5">
        <f t="shared" si="309"/>
        <v>4.0802446087655486E-3</v>
      </c>
      <c r="AT70" s="5">
        <f t="shared" si="310"/>
        <v>1.3250383319831191E-3</v>
      </c>
      <c r="AU70" s="5">
        <f t="shared" si="311"/>
        <v>2.8686622977664898E-4</v>
      </c>
      <c r="AV70" s="5">
        <f t="shared" si="312"/>
        <v>4.657916216456156E-5</v>
      </c>
      <c r="AW70" s="5">
        <f t="shared" si="313"/>
        <v>1.5647460164413667E-7</v>
      </c>
      <c r="AX70" s="5">
        <f t="shared" si="314"/>
        <v>1.2986588691056095E-5</v>
      </c>
      <c r="AY70" s="5">
        <f t="shared" si="315"/>
        <v>1.8615525338554712E-5</v>
      </c>
      <c r="AZ70" s="5">
        <f t="shared" si="316"/>
        <v>1.3342140568024392E-5</v>
      </c>
      <c r="BA70" s="5">
        <f t="shared" si="317"/>
        <v>6.3750628109050832E-6</v>
      </c>
      <c r="BB70" s="5">
        <f t="shared" si="318"/>
        <v>2.2845711470983415E-6</v>
      </c>
      <c r="BC70" s="5">
        <f t="shared" si="319"/>
        <v>6.5496017604422458E-7</v>
      </c>
      <c r="BD70" s="5">
        <f t="shared" si="320"/>
        <v>1.5008694646182902E-3</v>
      </c>
      <c r="BE70" s="5">
        <f t="shared" si="321"/>
        <v>9.7479919103373911E-4</v>
      </c>
      <c r="BF70" s="5">
        <f t="shared" si="322"/>
        <v>3.1656099522342577E-4</v>
      </c>
      <c r="BG70" s="5">
        <f t="shared" si="323"/>
        <v>6.8534363876233023E-5</v>
      </c>
      <c r="BH70" s="5">
        <f t="shared" si="324"/>
        <v>1.1128090090358834E-5</v>
      </c>
      <c r="BI70" s="5">
        <f t="shared" si="325"/>
        <v>1.4455158791029438E-6</v>
      </c>
      <c r="BJ70" s="8">
        <f t="shared" si="326"/>
        <v>0.16872131215784808</v>
      </c>
      <c r="BK70" s="8">
        <f t="shared" si="327"/>
        <v>0.2705063167359773</v>
      </c>
      <c r="BL70" s="8">
        <f t="shared" si="328"/>
        <v>0.49892373890418384</v>
      </c>
      <c r="BM70" s="8">
        <f t="shared" si="329"/>
        <v>0.34503930835333346</v>
      </c>
      <c r="BN70" s="8">
        <f t="shared" si="330"/>
        <v>0.65424178040127001</v>
      </c>
    </row>
    <row r="71" spans="1:66" x14ac:dyDescent="0.25">
      <c r="A71" s="10" t="s">
        <v>318</v>
      </c>
      <c r="B71" t="s">
        <v>386</v>
      </c>
      <c r="C71" t="s">
        <v>51</v>
      </c>
      <c r="D71" t="s">
        <v>787</v>
      </c>
      <c r="E71" s="1">
        <f>VLOOKUP(A71,home!$A$2:$E$670,3,FALSE)</f>
        <v>1.44290657439446</v>
      </c>
      <c r="F71">
        <f>VLOOKUP(B71,home!$B$2:$E$670,3,FALSE)</f>
        <v>1.39</v>
      </c>
      <c r="G71">
        <f>VLOOKUP(C71,away!$B$2:$E$670,4,FALSE)</f>
        <v>1</v>
      </c>
      <c r="H71">
        <f>VLOOKUP(A71,away!$A$2:$E$670,3,FALSE)</f>
        <v>1.07958477508651</v>
      </c>
      <c r="I71">
        <f>VLOOKUP(C71,away!$B$2:$E$670,3,FALSE)</f>
        <v>0.65</v>
      </c>
      <c r="J71">
        <f>VLOOKUP(B71,home!$B$2:$E$670,4,FALSE)</f>
        <v>0.73</v>
      </c>
      <c r="K71" s="3">
        <f t="shared" si="276"/>
        <v>2.0056401384082991</v>
      </c>
      <c r="L71" s="3">
        <f t="shared" si="277"/>
        <v>0.51226297577854896</v>
      </c>
      <c r="M71" s="5">
        <f t="shared" si="331"/>
        <v>8.0628498368793794E-2</v>
      </c>
      <c r="N71" s="5">
        <f t="shared" si="278"/>
        <v>0.16171175262804088</v>
      </c>
      <c r="O71" s="5">
        <f t="shared" si="279"/>
        <v>4.1302994506954183E-2</v>
      </c>
      <c r="P71" s="5">
        <f t="shared" si="280"/>
        <v>8.2838943619604796E-2</v>
      </c>
      <c r="Q71" s="5">
        <f t="shared" si="281"/>
        <v>0.16216779096157632</v>
      </c>
      <c r="R71" s="5">
        <f t="shared" si="282"/>
        <v>1.0578997437348704E-2</v>
      </c>
      <c r="S71" s="5">
        <f t="shared" si="283"/>
        <v>2.1277497159329542E-2</v>
      </c>
      <c r="T71" s="5">
        <f t="shared" si="284"/>
        <v>8.3072555173410764E-2</v>
      </c>
      <c r="U71" s="5">
        <f t="shared" si="285"/>
        <v>2.1217661884465094E-2</v>
      </c>
      <c r="V71" s="5">
        <f t="shared" si="286"/>
        <v>2.4289804104387041E-3</v>
      </c>
      <c r="W71" s="5">
        <f t="shared" si="287"/>
        <v>0.10841674356984804</v>
      </c>
      <c r="X71" s="5">
        <f t="shared" si="288"/>
        <v>5.5537883685310215E-2</v>
      </c>
      <c r="Y71" s="5">
        <f t="shared" si="289"/>
        <v>1.4225000782539965E-2</v>
      </c>
      <c r="Z71" s="5">
        <f t="shared" si="290"/>
        <v>1.8064095693366307E-3</v>
      </c>
      <c r="AA71" s="5">
        <f t="shared" si="291"/>
        <v>3.6230075386663955E-3</v>
      </c>
      <c r="AB71" s="5">
        <f t="shared" si="292"/>
        <v>3.6332246706525921E-3</v>
      </c>
      <c r="AC71" s="5">
        <f t="shared" si="293"/>
        <v>1.5597320995696919E-4</v>
      </c>
      <c r="AD71" s="5">
        <f t="shared" si="294"/>
        <v>5.4361243144801771E-2</v>
      </c>
      <c r="AE71" s="5">
        <f t="shared" si="295"/>
        <v>2.78472521803774E-2</v>
      </c>
      <c r="AF71" s="5">
        <f t="shared" si="296"/>
        <v>7.1325581345879048E-3</v>
      </c>
      <c r="AG71" s="5">
        <f t="shared" si="297"/>
        <v>1.2179151516458324E-3</v>
      </c>
      <c r="AH71" s="5">
        <f t="shared" si="298"/>
        <v>2.3133918536580731E-4</v>
      </c>
      <c r="AI71" s="5">
        <f t="shared" si="299"/>
        <v>4.6398315575634094E-4</v>
      </c>
      <c r="AJ71" s="5">
        <f t="shared" si="300"/>
        <v>4.6529162036513372E-4</v>
      </c>
      <c r="AK71" s="5">
        <f t="shared" si="301"/>
        <v>3.1106918328978285E-4</v>
      </c>
      <c r="AL71" s="5">
        <f t="shared" si="302"/>
        <v>6.4099697785243251E-6</v>
      </c>
      <c r="AM71" s="5">
        <f t="shared" si="303"/>
        <v>2.1805818244997475E-2</v>
      </c>
      <c r="AN71" s="5">
        <f t="shared" si="304"/>
        <v>1.1170313343468583E-2</v>
      </c>
      <c r="AO71" s="5">
        <f t="shared" si="305"/>
        <v>2.8610689768520238E-3</v>
      </c>
      <c r="AP71" s="5">
        <f t="shared" si="306"/>
        <v>4.8853990266330214E-4</v>
      </c>
      <c r="AQ71" s="5">
        <f t="shared" si="307"/>
        <v>6.2565226081216446E-5</v>
      </c>
      <c r="AR71" s="5">
        <f t="shared" si="308"/>
        <v>2.3701299901934767E-5</v>
      </c>
      <c r="AS71" s="5">
        <f t="shared" si="309"/>
        <v>4.7536278415773041E-5</v>
      </c>
      <c r="AT71" s="5">
        <f t="shared" si="310"/>
        <v>4.7670334010613265E-5</v>
      </c>
      <c r="AU71" s="5">
        <f t="shared" si="311"/>
        <v>3.1869845101005414E-5</v>
      </c>
      <c r="AV71" s="5">
        <f t="shared" si="312"/>
        <v>1.5979860134857891E-5</v>
      </c>
      <c r="AW71" s="5">
        <f t="shared" si="313"/>
        <v>1.8293611916560468E-7</v>
      </c>
      <c r="AX71" s="5">
        <f t="shared" si="314"/>
        <v>7.2891040538338265E-3</v>
      </c>
      <c r="AY71" s="5">
        <f t="shared" si="315"/>
        <v>3.7339381333764002E-3</v>
      </c>
      <c r="AZ71" s="5">
        <f t="shared" si="316"/>
        <v>9.5637912978819748E-4</v>
      </c>
      <c r="BA71" s="5">
        <f t="shared" si="317"/>
        <v>1.6330587299926707E-4</v>
      </c>
      <c r="BB71" s="5">
        <f t="shared" si="318"/>
        <v>2.0913888116179581E-5</v>
      </c>
      <c r="BC71" s="5">
        <f t="shared" si="319"/>
        <v>2.1426821122987572E-6</v>
      </c>
      <c r="BD71" s="5">
        <f t="shared" si="320"/>
        <v>2.023549736264155E-6</v>
      </c>
      <c r="BE71" s="5">
        <f t="shared" si="321"/>
        <v>4.0585125731169168E-6</v>
      </c>
      <c r="BF71" s="5">
        <f t="shared" si="322"/>
        <v>4.0699578594390194E-6</v>
      </c>
      <c r="BG71" s="5">
        <f t="shared" si="323"/>
        <v>2.7209569481737404E-6</v>
      </c>
      <c r="BH71" s="5">
        <f t="shared" si="324"/>
        <v>1.364315117534551E-6</v>
      </c>
      <c r="BI71" s="5">
        <f t="shared" si="325"/>
        <v>5.4726503223290604E-7</v>
      </c>
      <c r="BJ71" s="8">
        <f t="shared" si="326"/>
        <v>0.72424478486642796</v>
      </c>
      <c r="BK71" s="8">
        <f t="shared" si="327"/>
        <v>0.19107024087127872</v>
      </c>
      <c r="BL71" s="8">
        <f t="shared" si="328"/>
        <v>8.2009111357694967E-2</v>
      </c>
      <c r="BM71" s="8">
        <f t="shared" si="329"/>
        <v>0.45616781394516237</v>
      </c>
      <c r="BN71" s="8">
        <f t="shared" si="330"/>
        <v>0.53922897752231869</v>
      </c>
    </row>
    <row r="72" spans="1:66" x14ac:dyDescent="0.25">
      <c r="A72" s="10" t="s">
        <v>669</v>
      </c>
      <c r="B72" t="s">
        <v>696</v>
      </c>
      <c r="C72" t="s">
        <v>685</v>
      </c>
      <c r="D72" t="s">
        <v>787</v>
      </c>
      <c r="E72" s="1">
        <f>VLOOKUP(A72,home!$A$2:$E$670,3,FALSE)</f>
        <v>1.5417000000000001</v>
      </c>
      <c r="F72">
        <f>VLOOKUP(B72,home!$B$2:$E$670,3,FALSE)</f>
        <v>1.3665</v>
      </c>
      <c r="G72">
        <f>VLOOKUP(C72,away!$B$2:$E$670,4,FALSE)</f>
        <v>0.64859999999999995</v>
      </c>
      <c r="H72">
        <f>VLOOKUP(A72,away!$A$2:$E$670,3,FALSE)</f>
        <v>1.125</v>
      </c>
      <c r="I72">
        <f>VLOOKUP(C72,away!$B$2:$E$670,3,FALSE)</f>
        <v>1.5802</v>
      </c>
      <c r="J72">
        <f>VLOOKUP(B72,home!$B$2:$E$670,4,FALSE)</f>
        <v>0.93189999999999995</v>
      </c>
      <c r="K72" s="3">
        <f t="shared" si="276"/>
        <v>1.36642705623</v>
      </c>
      <c r="L72" s="3">
        <f t="shared" si="277"/>
        <v>1.6566619274999999</v>
      </c>
      <c r="M72" s="5">
        <f t="shared" si="331"/>
        <v>4.8650704779173902E-2</v>
      </c>
      <c r="N72" s="5">
        <f t="shared" si="278"/>
        <v>6.64776393149214E-2</v>
      </c>
      <c r="O72" s="5">
        <f t="shared" si="279"/>
        <v>8.0597770353699694E-2</v>
      </c>
      <c r="P72" s="5">
        <f t="shared" si="280"/>
        <v>0.11013097408310746</v>
      </c>
      <c r="Q72" s="5">
        <f t="shared" si="281"/>
        <v>4.5418422497103886E-2</v>
      </c>
      <c r="R72" s="5">
        <f t="shared" si="282"/>
        <v>6.676162879318126E-2</v>
      </c>
      <c r="S72" s="5">
        <f t="shared" si="283"/>
        <v>6.2326082980436723E-2</v>
      </c>
      <c r="T72" s="5">
        <f t="shared" si="284"/>
        <v>7.5242971358061489E-2</v>
      </c>
      <c r="U72" s="5">
        <f t="shared" si="285"/>
        <v>9.1224895900986688E-2</v>
      </c>
      <c r="V72" s="5">
        <f t="shared" si="286"/>
        <v>1.5676448083848139E-2</v>
      </c>
      <c r="W72" s="5">
        <f t="shared" si="287"/>
        <v>2.0686987117109357E-2</v>
      </c>
      <c r="X72" s="5">
        <f t="shared" si="288"/>
        <v>3.427134395159806E-2</v>
      </c>
      <c r="Y72" s="5">
        <f t="shared" si="289"/>
        <v>2.8388015364434957E-2</v>
      </c>
      <c r="Z72" s="5">
        <f t="shared" si="290"/>
        <v>3.6867149546517049E-2</v>
      </c>
      <c r="AA72" s="5">
        <f t="shared" si="291"/>
        <v>5.0376270626438471E-2</v>
      </c>
      <c r="AB72" s="5">
        <f t="shared" si="292"/>
        <v>3.4417749587965077E-2</v>
      </c>
      <c r="AC72" s="5">
        <f t="shared" si="293"/>
        <v>2.2179309959047522E-3</v>
      </c>
      <c r="AD72" s="5">
        <f t="shared" si="294"/>
        <v>7.0668147271749221E-3</v>
      </c>
      <c r="AE72" s="5">
        <f t="shared" si="295"/>
        <v>1.1707322907206993E-2</v>
      </c>
      <c r="AF72" s="5">
        <f t="shared" si="296"/>
        <v>9.6975380666592219E-3</v>
      </c>
      <c r="AG72" s="5">
        <f t="shared" si="297"/>
        <v>5.3551807018387618E-3</v>
      </c>
      <c r="AH72" s="5">
        <f t="shared" si="298"/>
        <v>1.5269100757290925E-2</v>
      </c>
      <c r="AI72" s="5">
        <f t="shared" si="299"/>
        <v>2.0864112399064303E-2</v>
      </c>
      <c r="AJ72" s="5">
        <f t="shared" si="300"/>
        <v>1.4254643843152642E-2</v>
      </c>
      <c r="AK72" s="5">
        <f t="shared" si="301"/>
        <v>6.4926436747353876E-3</v>
      </c>
      <c r="AL72" s="5">
        <f t="shared" si="302"/>
        <v>2.0082989723320039E-4</v>
      </c>
      <c r="AM72" s="5">
        <f t="shared" si="303"/>
        <v>1.9312573689152875E-3</v>
      </c>
      <c r="AN72" s="5">
        <f t="shared" si="304"/>
        <v>3.1994405552857787E-3</v>
      </c>
      <c r="AO72" s="5">
        <f t="shared" si="305"/>
        <v>2.6501956786207045E-3</v>
      </c>
      <c r="AP72" s="5">
        <f t="shared" si="306"/>
        <v>1.4634927603986486E-3</v>
      </c>
      <c r="AQ72" s="5">
        <f t="shared" si="307"/>
        <v>6.061281843310804E-4</v>
      </c>
      <c r="AR72" s="5">
        <f t="shared" si="308"/>
        <v>5.0591475783530538E-3</v>
      </c>
      <c r="AS72" s="5">
        <f t="shared" si="309"/>
        <v>6.9129561325220971E-3</v>
      </c>
      <c r="AT72" s="5">
        <f t="shared" si="310"/>
        <v>4.7230251490046476E-3</v>
      </c>
      <c r="AU72" s="5">
        <f t="shared" si="311"/>
        <v>2.1512231169515598E-3</v>
      </c>
      <c r="AV72" s="5">
        <f t="shared" si="312"/>
        <v>7.348723677475115E-4</v>
      </c>
      <c r="AW72" s="5">
        <f t="shared" si="313"/>
        <v>1.2628338358151876E-5</v>
      </c>
      <c r="AX72" s="5">
        <f t="shared" si="314"/>
        <v>4.3982038690490216E-4</v>
      </c>
      <c r="AY72" s="5">
        <f t="shared" si="315"/>
        <v>7.2863368992367094E-4</v>
      </c>
      <c r="AZ72" s="5">
        <f t="shared" si="316"/>
        <v>6.0354984659519303E-4</v>
      </c>
      <c r="BA72" s="5">
        <f t="shared" si="317"/>
        <v>3.3329268406757391E-4</v>
      </c>
      <c r="BB72" s="5">
        <f t="shared" si="318"/>
        <v>1.3803832510225891E-4</v>
      </c>
      <c r="BC72" s="5">
        <f t="shared" si="319"/>
        <v>4.5736567546555932E-5</v>
      </c>
      <c r="BD72" s="5">
        <f t="shared" si="320"/>
        <v>1.3968828631102203E-3</v>
      </c>
      <c r="BE72" s="5">
        <f t="shared" si="321"/>
        <v>1.9087385385378327E-3</v>
      </c>
      <c r="BF72" s="5">
        <f t="shared" si="322"/>
        <v>1.3040759911635018E-3</v>
      </c>
      <c r="BG72" s="5">
        <f t="shared" si="323"/>
        <v>5.9397490590192112E-4</v>
      </c>
      <c r="BH72" s="5">
        <f t="shared" si="324"/>
        <v>2.0290584553651344E-4</v>
      </c>
      <c r="BI72" s="5">
        <f t="shared" si="325"/>
        <v>5.5451207441663417E-5</v>
      </c>
      <c r="BJ72" s="8">
        <f t="shared" si="326"/>
        <v>0.31645182205380068</v>
      </c>
      <c r="BK72" s="8">
        <f t="shared" si="327"/>
        <v>0.23993160450962783</v>
      </c>
      <c r="BL72" s="8">
        <f t="shared" si="328"/>
        <v>0.40530206963278498</v>
      </c>
      <c r="BM72" s="8">
        <f t="shared" si="329"/>
        <v>0.57979950056997753</v>
      </c>
      <c r="BN72" s="8">
        <f t="shared" si="330"/>
        <v>0.41803713982118756</v>
      </c>
    </row>
    <row r="73" spans="1:66" x14ac:dyDescent="0.25">
      <c r="A73" s="10" t="s">
        <v>61</v>
      </c>
      <c r="B73" t="s">
        <v>69</v>
      </c>
      <c r="C73" t="s">
        <v>281</v>
      </c>
      <c r="D73" t="s">
        <v>787</v>
      </c>
      <c r="E73" s="1">
        <f>VLOOKUP(A73,home!$A$2:$E$670,3,FALSE)</f>
        <v>1.4861111111111101</v>
      </c>
      <c r="F73">
        <f>VLOOKUP(B73,home!$B$2:$E$670,3,FALSE)</f>
        <v>1.45</v>
      </c>
      <c r="G73">
        <f>VLOOKUP(C73,away!$B$2:$E$670,4,FALSE)</f>
        <v>0.75</v>
      </c>
      <c r="H73">
        <f>VLOOKUP(A73,away!$A$2:$E$670,3,FALSE)</f>
        <v>1.2916666666666701</v>
      </c>
      <c r="I73">
        <f>VLOOKUP(C73,away!$B$2:$E$670,3,FALSE)</f>
        <v>1.19</v>
      </c>
      <c r="J73">
        <f>VLOOKUP(B73,home!$B$2:$E$670,4,FALSE)</f>
        <v>0.6</v>
      </c>
      <c r="K73" s="3">
        <f t="shared" si="276"/>
        <v>1.6161458333333321</v>
      </c>
      <c r="L73" s="3">
        <f t="shared" si="277"/>
        <v>0.92225000000000235</v>
      </c>
      <c r="M73" s="5">
        <f t="shared" si="331"/>
        <v>7.8993016170074357E-2</v>
      </c>
      <c r="N73" s="5">
        <f t="shared" si="278"/>
        <v>0.12766423394569817</v>
      </c>
      <c r="O73" s="5">
        <f t="shared" si="279"/>
        <v>7.2851309162851249E-2</v>
      </c>
      <c r="P73" s="5">
        <f t="shared" si="280"/>
        <v>0.11773833975642042</v>
      </c>
      <c r="Q73" s="5">
        <f t="shared" si="281"/>
        <v>0.10316200987851594</v>
      </c>
      <c r="R73" s="5">
        <f t="shared" si="282"/>
        <v>3.3593559937719869E-2</v>
      </c>
      <c r="S73" s="5">
        <f t="shared" si="283"/>
        <v>4.38719690698742E-2</v>
      </c>
      <c r="T73" s="5">
        <f t="shared" si="284"/>
        <v>9.5141163610461557E-2</v>
      </c>
      <c r="U73" s="5">
        <f t="shared" si="285"/>
        <v>5.429209192017951E-2</v>
      </c>
      <c r="V73" s="5">
        <f t="shared" si="286"/>
        <v>7.2656392096046244E-3</v>
      </c>
      <c r="W73" s="5">
        <f t="shared" si="287"/>
        <v>5.5574950807818532E-2</v>
      </c>
      <c r="X73" s="5">
        <f t="shared" si="288"/>
        <v>5.1253998382510768E-2</v>
      </c>
      <c r="Y73" s="5">
        <f t="shared" si="289"/>
        <v>2.3634500004135337E-2</v>
      </c>
      <c r="Z73" s="5">
        <f t="shared" si="290"/>
        <v>1.0327220217520744E-2</v>
      </c>
      <c r="AA73" s="5">
        <f t="shared" si="291"/>
        <v>1.6690293924461894E-2</v>
      </c>
      <c r="AB73" s="5">
        <f t="shared" si="292"/>
        <v>1.3486974491563863E-2</v>
      </c>
      <c r="AC73" s="5">
        <f t="shared" si="293"/>
        <v>6.7683538628133437E-4</v>
      </c>
      <c r="AD73" s="5">
        <f t="shared" si="294"/>
        <v>2.2454306296440209E-2</v>
      </c>
      <c r="AE73" s="5">
        <f t="shared" si="295"/>
        <v>2.0708483981892033E-2</v>
      </c>
      <c r="AF73" s="5">
        <f t="shared" si="296"/>
        <v>9.549199676149988E-3</v>
      </c>
      <c r="AG73" s="5">
        <f t="shared" si="297"/>
        <v>2.9355831337764503E-3</v>
      </c>
      <c r="AH73" s="5">
        <f t="shared" si="298"/>
        <v>2.3810697114021321E-3</v>
      </c>
      <c r="AI73" s="5">
        <f t="shared" si="299"/>
        <v>3.8481558929587549E-3</v>
      </c>
      <c r="AJ73" s="5">
        <f t="shared" si="300"/>
        <v>3.1095905562112005E-3</v>
      </c>
      <c r="AK73" s="5">
        <f t="shared" si="301"/>
        <v>1.6751839402644702E-3</v>
      </c>
      <c r="AL73" s="5">
        <f t="shared" si="302"/>
        <v>4.0352668391639042E-5</v>
      </c>
      <c r="AM73" s="5">
        <f t="shared" si="303"/>
        <v>7.2578867122764425E-3</v>
      </c>
      <c r="AN73" s="5">
        <f t="shared" si="304"/>
        <v>6.6935860203969659E-3</v>
      </c>
      <c r="AO73" s="5">
        <f t="shared" si="305"/>
        <v>3.0865798536555589E-3</v>
      </c>
      <c r="AP73" s="5">
        <f t="shared" si="306"/>
        <v>9.4886609001128221E-4</v>
      </c>
      <c r="AQ73" s="5">
        <f t="shared" si="307"/>
        <v>2.1877293787822677E-4</v>
      </c>
      <c r="AR73" s="5">
        <f t="shared" si="308"/>
        <v>4.3918830826812454E-4</v>
      </c>
      <c r="AS73" s="5">
        <f t="shared" si="309"/>
        <v>7.0979235445624441E-4</v>
      </c>
      <c r="AT73" s="5">
        <f t="shared" si="310"/>
        <v>5.735639780931576E-4</v>
      </c>
      <c r="AU73" s="5">
        <f t="shared" si="311"/>
        <v>3.089876777817824E-4</v>
      </c>
      <c r="AV73" s="5">
        <f t="shared" si="312"/>
        <v>1.2484228699959248E-4</v>
      </c>
      <c r="AW73" s="5">
        <f t="shared" si="313"/>
        <v>1.6707019077005053E-6</v>
      </c>
      <c r="AX73" s="5">
        <f t="shared" si="314"/>
        <v>1.9549672281418211E-3</v>
      </c>
      <c r="AY73" s="5">
        <f t="shared" si="315"/>
        <v>1.802968526153799E-3</v>
      </c>
      <c r="AZ73" s="5">
        <f t="shared" si="316"/>
        <v>8.3139386162267266E-4</v>
      </c>
      <c r="BA73" s="5">
        <f t="shared" si="317"/>
        <v>2.5558432962717061E-4</v>
      </c>
      <c r="BB73" s="5">
        <f t="shared" si="318"/>
        <v>5.8928161999664669E-5</v>
      </c>
      <c r="BC73" s="5">
        <f t="shared" si="319"/>
        <v>1.086929948083818E-5</v>
      </c>
      <c r="BD73" s="5">
        <f t="shared" si="320"/>
        <v>6.7506902883379796E-5</v>
      </c>
      <c r="BE73" s="5">
        <f t="shared" si="321"/>
        <v>1.0910099981621213E-4</v>
      </c>
      <c r="BF73" s="5">
        <f t="shared" si="322"/>
        <v>8.8161563132735957E-5</v>
      </c>
      <c r="BG73" s="5">
        <f t="shared" si="323"/>
        <v>4.7493980972374906E-5</v>
      </c>
      <c r="BH73" s="5">
        <f t="shared" si="324"/>
        <v>1.9189299864229071E-5</v>
      </c>
      <c r="BI73" s="5">
        <f t="shared" si="325"/>
        <v>6.2025414040315318E-6</v>
      </c>
      <c r="BJ73" s="8">
        <f t="shared" si="326"/>
        <v>0.53519883273864333</v>
      </c>
      <c r="BK73" s="8">
        <f t="shared" si="327"/>
        <v>0.25038912078680037</v>
      </c>
      <c r="BL73" s="8">
        <f t="shared" si="328"/>
        <v>0.20442225943128484</v>
      </c>
      <c r="BM73" s="8">
        <f t="shared" si="329"/>
        <v>0.4645336664987233</v>
      </c>
      <c r="BN73" s="8">
        <f t="shared" si="330"/>
        <v>0.53400246885128</v>
      </c>
    </row>
    <row r="74" spans="1:66" x14ac:dyDescent="0.25">
      <c r="A74" s="10" t="s">
        <v>35</v>
      </c>
      <c r="B74" t="s">
        <v>302</v>
      </c>
      <c r="C74" t="s">
        <v>290</v>
      </c>
      <c r="D74" t="s">
        <v>788</v>
      </c>
      <c r="E74" s="1">
        <f>VLOOKUP(A74,home!$A$2:$E$670,3,FALSE)</f>
        <v>1.5833333333333299</v>
      </c>
      <c r="F74">
        <f>VLOOKUP(B74,home!$B$2:$E$670,3,FALSE)</f>
        <v>1.0900000000000001</v>
      </c>
      <c r="G74">
        <f>VLOOKUP(C74,away!$B$2:$E$670,4,FALSE)</f>
        <v>0.3</v>
      </c>
      <c r="H74">
        <f>VLOOKUP(A74,away!$A$2:$E$670,3,FALSE)</f>
        <v>1.1499999999999999</v>
      </c>
      <c r="I74">
        <f>VLOOKUP(C74,away!$B$2:$E$670,3,FALSE)</f>
        <v>1.38</v>
      </c>
      <c r="J74">
        <f>VLOOKUP(B74,home!$B$2:$E$670,4,FALSE)</f>
        <v>0.99</v>
      </c>
      <c r="K74" s="3">
        <f t="shared" si="276"/>
        <v>0.51774999999999893</v>
      </c>
      <c r="L74" s="3">
        <f t="shared" si="277"/>
        <v>1.5711299999999997</v>
      </c>
      <c r="M74" s="5">
        <f t="shared" si="331"/>
        <v>0.12382574301511216</v>
      </c>
      <c r="N74" s="5">
        <f t="shared" si="278"/>
        <v>6.4110778446074185E-2</v>
      </c>
      <c r="O74" s="5">
        <f t="shared" si="279"/>
        <v>0.19454633962333312</v>
      </c>
      <c r="P74" s="5">
        <f t="shared" si="280"/>
        <v>0.10072636733998051</v>
      </c>
      <c r="Q74" s="5">
        <f t="shared" si="281"/>
        <v>1.6596677770227417E-2</v>
      </c>
      <c r="R74" s="5">
        <f t="shared" si="282"/>
        <v>0.15282879528620369</v>
      </c>
      <c r="S74" s="5">
        <f t="shared" si="283"/>
        <v>2.0484030280097862E-2</v>
      </c>
      <c r="T74" s="5">
        <f t="shared" si="284"/>
        <v>2.6075538345137397E-2</v>
      </c>
      <c r="U74" s="5">
        <f t="shared" si="285"/>
        <v>7.9127108759431797E-2</v>
      </c>
      <c r="V74" s="5">
        <f t="shared" si="286"/>
        <v>1.8514207576947796E-3</v>
      </c>
      <c r="W74" s="5">
        <f t="shared" si="287"/>
        <v>2.8643099718450768E-3</v>
      </c>
      <c r="X74" s="5">
        <f t="shared" si="288"/>
        <v>4.500203326064954E-3</v>
      </c>
      <c r="Y74" s="5">
        <f t="shared" si="289"/>
        <v>3.5352022258402162E-3</v>
      </c>
      <c r="Z74" s="5">
        <f t="shared" si="290"/>
        <v>8.0037968379337743E-2</v>
      </c>
      <c r="AA74" s="5">
        <f t="shared" si="291"/>
        <v>4.1439658128402029E-2</v>
      </c>
      <c r="AB74" s="5">
        <f t="shared" si="292"/>
        <v>1.0727691497990051E-2</v>
      </c>
      <c r="AC74" s="5">
        <f t="shared" si="293"/>
        <v>9.4127684397212651E-5</v>
      </c>
      <c r="AD74" s="5">
        <f t="shared" si="294"/>
        <v>3.7074912198069624E-4</v>
      </c>
      <c r="AE74" s="5">
        <f t="shared" si="295"/>
        <v>5.824950680175311E-4</v>
      </c>
      <c r="AF74" s="5">
        <f t="shared" si="296"/>
        <v>4.5758773810719192E-4</v>
      </c>
      <c r="AG74" s="5">
        <f t="shared" si="297"/>
        <v>2.3964327432411748E-4</v>
      </c>
      <c r="AH74" s="5">
        <f t="shared" si="298"/>
        <v>3.143751331495722E-2</v>
      </c>
      <c r="AI74" s="5">
        <f t="shared" si="299"/>
        <v>1.6276772518819066E-2</v>
      </c>
      <c r="AJ74" s="5">
        <f t="shared" si="300"/>
        <v>4.2136494858092764E-3</v>
      </c>
      <c r="AK74" s="5">
        <f t="shared" si="301"/>
        <v>7.2720567375924965E-4</v>
      </c>
      <c r="AL74" s="5">
        <f t="shared" si="302"/>
        <v>3.0627362241786113E-6</v>
      </c>
      <c r="AM74" s="5">
        <f t="shared" si="303"/>
        <v>3.8391071581101024E-5</v>
      </c>
      <c r="AN74" s="5">
        <f t="shared" si="304"/>
        <v>6.0317364293215242E-5</v>
      </c>
      <c r="AO74" s="5">
        <f t="shared" si="305"/>
        <v>4.7383210280999634E-5</v>
      </c>
      <c r="AP74" s="5">
        <f t="shared" si="306"/>
        <v>2.4815061056262319E-5</v>
      </c>
      <c r="AQ74" s="5">
        <f t="shared" si="307"/>
        <v>9.746921719331352E-6</v>
      </c>
      <c r="AR74" s="5">
        <f t="shared" si="308"/>
        <v>9.8784840589057395E-3</v>
      </c>
      <c r="AS74" s="5">
        <f t="shared" si="309"/>
        <v>5.1145851214984359E-3</v>
      </c>
      <c r="AT74" s="5">
        <f t="shared" si="310"/>
        <v>1.3240382233279046E-3</v>
      </c>
      <c r="AU74" s="5">
        <f t="shared" si="311"/>
        <v>2.285069300426738E-4</v>
      </c>
      <c r="AV74" s="5">
        <f t="shared" si="312"/>
        <v>2.9577365757398518E-5</v>
      </c>
      <c r="AW74" s="5">
        <f t="shared" si="313"/>
        <v>6.9205294847388302E-8</v>
      </c>
      <c r="AX74" s="5">
        <f t="shared" si="314"/>
        <v>3.3128295518525023E-6</v>
      </c>
      <c r="AY74" s="5">
        <f t="shared" si="315"/>
        <v>5.2048858938020211E-6</v>
      </c>
      <c r="AZ74" s="5">
        <f t="shared" si="316"/>
        <v>4.0887761871645851E-6</v>
      </c>
      <c r="BA74" s="5">
        <f t="shared" si="317"/>
        <v>2.1413329769799649E-6</v>
      </c>
      <c r="BB74" s="5">
        <f t="shared" si="318"/>
        <v>8.4107812003063286E-7</v>
      </c>
      <c r="BC74" s="5">
        <f t="shared" si="319"/>
        <v>2.6428861334474542E-7</v>
      </c>
      <c r="BD74" s="5">
        <f t="shared" si="320"/>
        <v>2.5867304432447618E-3</v>
      </c>
      <c r="BE74" s="5">
        <f t="shared" si="321"/>
        <v>1.3392796869899728E-3</v>
      </c>
      <c r="BF74" s="5">
        <f t="shared" si="322"/>
        <v>3.4670602896952839E-4</v>
      </c>
      <c r="BG74" s="5">
        <f t="shared" si="323"/>
        <v>5.9835682166324336E-5</v>
      </c>
      <c r="BH74" s="5">
        <f t="shared" si="324"/>
        <v>7.7449811104035882E-6</v>
      </c>
      <c r="BI74" s="5">
        <f t="shared" si="325"/>
        <v>8.0199279398229004E-7</v>
      </c>
      <c r="BJ74" s="8">
        <f t="shared" si="326"/>
        <v>0.11952969210789284</v>
      </c>
      <c r="BK74" s="8">
        <f t="shared" si="327"/>
        <v>0.24698995669940052</v>
      </c>
      <c r="BL74" s="8">
        <f t="shared" si="328"/>
        <v>0.55224102480351278</v>
      </c>
      <c r="BM74" s="8">
        <f t="shared" si="329"/>
        <v>0.34615880482861372</v>
      </c>
      <c r="BN74" s="8">
        <f t="shared" si="330"/>
        <v>0.65263470148093106</v>
      </c>
    </row>
    <row r="75" spans="1:66" x14ac:dyDescent="0.25">
      <c r="A75" s="10" t="s">
        <v>22</v>
      </c>
      <c r="B75" t="s">
        <v>280</v>
      </c>
      <c r="C75" t="s">
        <v>744</v>
      </c>
      <c r="D75" t="s">
        <v>788</v>
      </c>
      <c r="E75" s="1">
        <f>VLOOKUP(A75,home!$A$2:$E$670,3,FALSE)</f>
        <v>1.51864406779661</v>
      </c>
      <c r="F75">
        <f>VLOOKUP(B75,home!$B$2:$E$670,3,FALSE)</f>
        <v>1.58</v>
      </c>
      <c r="G75" t="e">
        <f>VLOOKUP(C75,away!$B$2:$E$670,4,FALSE)</f>
        <v>#N/A</v>
      </c>
      <c r="H75">
        <f>VLOOKUP(A75,away!$A$2:$E$670,3,FALSE)</f>
        <v>1.3491525423728801</v>
      </c>
      <c r="I75" t="e">
        <f>VLOOKUP(C75,away!$B$2:$E$670,3,FALSE)</f>
        <v>#N/A</v>
      </c>
      <c r="J75">
        <f>VLOOKUP(B75,home!$B$2:$E$670,4,FALSE)</f>
        <v>0.64</v>
      </c>
      <c r="K75" s="3" t="e">
        <f t="shared" si="276"/>
        <v>#N/A</v>
      </c>
      <c r="L75" s="3" t="e">
        <f t="shared" si="277"/>
        <v>#N/A</v>
      </c>
      <c r="M75" s="5" t="e">
        <f t="shared" si="331"/>
        <v>#N/A</v>
      </c>
      <c r="N75" s="5" t="e">
        <f t="shared" si="278"/>
        <v>#N/A</v>
      </c>
      <c r="O75" s="5" t="e">
        <f t="shared" si="279"/>
        <v>#N/A</v>
      </c>
      <c r="P75" s="5" t="e">
        <f t="shared" si="280"/>
        <v>#N/A</v>
      </c>
      <c r="Q75" s="5" t="e">
        <f t="shared" si="281"/>
        <v>#N/A</v>
      </c>
      <c r="R75" s="5" t="e">
        <f t="shared" si="282"/>
        <v>#N/A</v>
      </c>
      <c r="S75" s="5" t="e">
        <f t="shared" si="283"/>
        <v>#N/A</v>
      </c>
      <c r="T75" s="5" t="e">
        <f t="shared" si="284"/>
        <v>#N/A</v>
      </c>
      <c r="U75" s="5" t="e">
        <f t="shared" si="285"/>
        <v>#N/A</v>
      </c>
      <c r="V75" s="5" t="e">
        <f t="shared" si="286"/>
        <v>#N/A</v>
      </c>
      <c r="W75" s="5" t="e">
        <f t="shared" si="287"/>
        <v>#N/A</v>
      </c>
      <c r="X75" s="5" t="e">
        <f t="shared" si="288"/>
        <v>#N/A</v>
      </c>
      <c r="Y75" s="5" t="e">
        <f t="shared" si="289"/>
        <v>#N/A</v>
      </c>
      <c r="Z75" s="5" t="e">
        <f t="shared" si="290"/>
        <v>#N/A</v>
      </c>
      <c r="AA75" s="5" t="e">
        <f t="shared" si="291"/>
        <v>#N/A</v>
      </c>
      <c r="AB75" s="5" t="e">
        <f t="shared" si="292"/>
        <v>#N/A</v>
      </c>
      <c r="AC75" s="5" t="e">
        <f t="shared" si="293"/>
        <v>#N/A</v>
      </c>
      <c r="AD75" s="5" t="e">
        <f t="shared" si="294"/>
        <v>#N/A</v>
      </c>
      <c r="AE75" s="5" t="e">
        <f t="shared" si="295"/>
        <v>#N/A</v>
      </c>
      <c r="AF75" s="5" t="e">
        <f t="shared" si="296"/>
        <v>#N/A</v>
      </c>
      <c r="AG75" s="5" t="e">
        <f t="shared" si="297"/>
        <v>#N/A</v>
      </c>
      <c r="AH75" s="5" t="e">
        <f t="shared" si="298"/>
        <v>#N/A</v>
      </c>
      <c r="AI75" s="5" t="e">
        <f t="shared" si="299"/>
        <v>#N/A</v>
      </c>
      <c r="AJ75" s="5" t="e">
        <f t="shared" si="300"/>
        <v>#N/A</v>
      </c>
      <c r="AK75" s="5" t="e">
        <f t="shared" si="301"/>
        <v>#N/A</v>
      </c>
      <c r="AL75" s="5" t="e">
        <f t="shared" si="302"/>
        <v>#N/A</v>
      </c>
      <c r="AM75" s="5" t="e">
        <f t="shared" si="303"/>
        <v>#N/A</v>
      </c>
      <c r="AN75" s="5" t="e">
        <f t="shared" si="304"/>
        <v>#N/A</v>
      </c>
      <c r="AO75" s="5" t="e">
        <f t="shared" si="305"/>
        <v>#N/A</v>
      </c>
      <c r="AP75" s="5" t="e">
        <f t="shared" si="306"/>
        <v>#N/A</v>
      </c>
      <c r="AQ75" s="5" t="e">
        <f t="shared" si="307"/>
        <v>#N/A</v>
      </c>
      <c r="AR75" s="5" t="e">
        <f t="shared" si="308"/>
        <v>#N/A</v>
      </c>
      <c r="AS75" s="5" t="e">
        <f t="shared" si="309"/>
        <v>#N/A</v>
      </c>
      <c r="AT75" s="5" t="e">
        <f t="shared" si="310"/>
        <v>#N/A</v>
      </c>
      <c r="AU75" s="5" t="e">
        <f t="shared" si="311"/>
        <v>#N/A</v>
      </c>
      <c r="AV75" s="5" t="e">
        <f t="shared" si="312"/>
        <v>#N/A</v>
      </c>
      <c r="AW75" s="5" t="e">
        <f t="shared" si="313"/>
        <v>#N/A</v>
      </c>
      <c r="AX75" s="5" t="e">
        <f t="shared" si="314"/>
        <v>#N/A</v>
      </c>
      <c r="AY75" s="5" t="e">
        <f t="shared" si="315"/>
        <v>#N/A</v>
      </c>
      <c r="AZ75" s="5" t="e">
        <f t="shared" si="316"/>
        <v>#N/A</v>
      </c>
      <c r="BA75" s="5" t="e">
        <f t="shared" si="317"/>
        <v>#N/A</v>
      </c>
      <c r="BB75" s="5" t="e">
        <f t="shared" si="318"/>
        <v>#N/A</v>
      </c>
      <c r="BC75" s="5" t="e">
        <f t="shared" si="319"/>
        <v>#N/A</v>
      </c>
      <c r="BD75" s="5" t="e">
        <f t="shared" si="320"/>
        <v>#N/A</v>
      </c>
      <c r="BE75" s="5" t="e">
        <f t="shared" si="321"/>
        <v>#N/A</v>
      </c>
      <c r="BF75" s="5" t="e">
        <f t="shared" si="322"/>
        <v>#N/A</v>
      </c>
      <c r="BG75" s="5" t="e">
        <f t="shared" si="323"/>
        <v>#N/A</v>
      </c>
      <c r="BH75" s="5" t="e">
        <f t="shared" si="324"/>
        <v>#N/A</v>
      </c>
      <c r="BI75" s="5" t="e">
        <f t="shared" si="325"/>
        <v>#N/A</v>
      </c>
      <c r="BJ75" s="8" t="e">
        <f t="shared" si="326"/>
        <v>#N/A</v>
      </c>
      <c r="BK75" s="8" t="e">
        <f t="shared" si="327"/>
        <v>#N/A</v>
      </c>
      <c r="BL75" s="8" t="e">
        <f t="shared" si="328"/>
        <v>#N/A</v>
      </c>
      <c r="BM75" s="8" t="e">
        <f t="shared" si="329"/>
        <v>#N/A</v>
      </c>
      <c r="BN75" s="8" t="e">
        <f t="shared" si="330"/>
        <v>#N/A</v>
      </c>
    </row>
    <row r="76" spans="1:66" x14ac:dyDescent="0.25">
      <c r="A76" s="10" t="s">
        <v>10</v>
      </c>
      <c r="B76" t="s">
        <v>231</v>
      </c>
      <c r="C76" t="s">
        <v>52</v>
      </c>
      <c r="D76" t="s">
        <v>788</v>
      </c>
      <c r="E76" s="1">
        <f>VLOOKUP(A76,home!$A$2:$E$670,3,FALSE)</f>
        <v>1.5156794425087099</v>
      </c>
      <c r="F76">
        <f>VLOOKUP(B76,home!$B$2:$E$670,3,FALSE)</f>
        <v>1.4</v>
      </c>
      <c r="G76">
        <f>VLOOKUP(C76,away!$B$2:$E$670,4,FALSE)</f>
        <v>0.65</v>
      </c>
      <c r="H76">
        <f>VLOOKUP(A76,away!$A$2:$E$670,3,FALSE)</f>
        <v>1.3867595818815299</v>
      </c>
      <c r="I76">
        <f>VLOOKUP(C76,away!$B$2:$E$670,3,FALSE)</f>
        <v>0.95</v>
      </c>
      <c r="J76">
        <f>VLOOKUP(B76,home!$B$2:$E$670,4,FALSE)</f>
        <v>0.72</v>
      </c>
      <c r="K76" s="3">
        <f t="shared" si="276"/>
        <v>1.3792682926829261</v>
      </c>
      <c r="L76" s="3">
        <f t="shared" si="277"/>
        <v>0.94854355400696644</v>
      </c>
      <c r="M76" s="5">
        <f t="shared" si="331"/>
        <v>9.7508878197316032E-2</v>
      </c>
      <c r="N76" s="5">
        <f t="shared" si="278"/>
        <v>0.13449090395263949</v>
      </c>
      <c r="O76" s="5">
        <f t="shared" si="279"/>
        <v>9.2491417872514539E-2</v>
      </c>
      <c r="P76" s="5">
        <f t="shared" si="280"/>
        <v>0.1275704800168462</v>
      </c>
      <c r="Q76" s="5">
        <f t="shared" si="281"/>
        <v>9.2749519738070232E-2</v>
      </c>
      <c r="R76" s="5">
        <f t="shared" si="282"/>
        <v>4.3866069111969191E-2</v>
      </c>
      <c r="S76" s="5">
        <f t="shared" si="283"/>
        <v>4.1724988720505334E-2</v>
      </c>
      <c r="T76" s="5">
        <f t="shared" si="284"/>
        <v>8.797695908478842E-2</v>
      </c>
      <c r="U76" s="5">
        <f t="shared" si="285"/>
        <v>6.0503078250776991E-2</v>
      </c>
      <c r="V76" s="5">
        <f t="shared" si="286"/>
        <v>6.0654042063524221E-3</v>
      </c>
      <c r="W76" s="5">
        <f t="shared" si="287"/>
        <v>4.2642157245429822E-2</v>
      </c>
      <c r="X76" s="5">
        <f t="shared" si="288"/>
        <v>4.0447943384103915E-2</v>
      </c>
      <c r="Y76" s="5">
        <f t="shared" si="289"/>
        <v>1.9183317984915241E-2</v>
      </c>
      <c r="Z76" s="5">
        <f t="shared" si="290"/>
        <v>1.3869625698594162E-2</v>
      </c>
      <c r="AA76" s="5">
        <f t="shared" si="291"/>
        <v>1.9129934957451206E-2</v>
      </c>
      <c r="AB76" s="5">
        <f t="shared" si="292"/>
        <v>1.3192656363949576E-2</v>
      </c>
      <c r="AC76" s="5">
        <f t="shared" si="293"/>
        <v>4.9595902214591588E-4</v>
      </c>
      <c r="AD76" s="5">
        <f t="shared" si="294"/>
        <v>1.4703743855055228E-2</v>
      </c>
      <c r="AE76" s="5">
        <f t="shared" si="295"/>
        <v>1.3947141453482179E-2</v>
      </c>
      <c r="AF76" s="5">
        <f t="shared" si="296"/>
        <v>6.6147355612619354E-3</v>
      </c>
      <c r="AG76" s="5">
        <f t="shared" si="297"/>
        <v>2.0914549260318879E-3</v>
      </c>
      <c r="AH76" s="5">
        <f t="shared" si="298"/>
        <v>3.288986013222714E-3</v>
      </c>
      <c r="AI76" s="5">
        <f t="shared" si="299"/>
        <v>4.5363941231157164E-3</v>
      </c>
      <c r="AJ76" s="5">
        <f t="shared" si="300"/>
        <v>3.1284522885633376E-3</v>
      </c>
      <c r="AK76" s="5">
        <f t="shared" si="301"/>
        <v>1.4383250155955822E-3</v>
      </c>
      <c r="AL76" s="5">
        <f t="shared" si="302"/>
        <v>2.5954449151105769E-5</v>
      </c>
      <c r="AM76" s="5">
        <f t="shared" si="303"/>
        <v>4.0560815366018146E-3</v>
      </c>
      <c r="AN76" s="5">
        <f t="shared" si="304"/>
        <v>3.8473699960703228E-3</v>
      </c>
      <c r="AO76" s="5">
        <f t="shared" si="305"/>
        <v>1.8246990048261559E-3</v>
      </c>
      <c r="AP76" s="5">
        <f t="shared" si="306"/>
        <v>5.7693549301025902E-4</v>
      </c>
      <c r="AQ76" s="5">
        <f t="shared" si="307"/>
        <v>1.3681211074317807E-4</v>
      </c>
      <c r="AR76" s="5">
        <f t="shared" si="308"/>
        <v>6.2394929641229559E-4</v>
      </c>
      <c r="AS76" s="5">
        <f t="shared" si="309"/>
        <v>8.6059348078329988E-4</v>
      </c>
      <c r="AT76" s="5">
        <f t="shared" si="310"/>
        <v>5.9349465046701941E-4</v>
      </c>
      <c r="AU76" s="5">
        <f t="shared" si="311"/>
        <v>2.7286278442203185E-4</v>
      </c>
      <c r="AV76" s="5">
        <f t="shared" si="312"/>
        <v>9.4087746701621401E-5</v>
      </c>
      <c r="AW76" s="5">
        <f t="shared" si="313"/>
        <v>9.4322509053976114E-7</v>
      </c>
      <c r="AX76" s="5">
        <f t="shared" si="314"/>
        <v>9.3240410932858553E-4</v>
      </c>
      <c r="AY76" s="5">
        <f t="shared" si="315"/>
        <v>8.8442590763323657E-4</v>
      </c>
      <c r="AZ76" s="5">
        <f t="shared" si="316"/>
        <v>4.1945824684113357E-4</v>
      </c>
      <c r="BA76" s="5">
        <f t="shared" si="317"/>
        <v>1.3262480540540678E-4</v>
      </c>
      <c r="BB76" s="5">
        <f t="shared" si="318"/>
        <v>3.1450101067181708E-5</v>
      </c>
      <c r="BC76" s="5">
        <f t="shared" si="319"/>
        <v>5.9663581280285678E-6</v>
      </c>
      <c r="BD76" s="5">
        <f t="shared" si="320"/>
        <v>9.86405138565108E-5</v>
      </c>
      <c r="BE76" s="5">
        <f t="shared" si="321"/>
        <v>1.3605173313623617E-4</v>
      </c>
      <c r="BF76" s="5">
        <f t="shared" si="322"/>
        <v>9.3825920839684781E-5</v>
      </c>
      <c r="BG76" s="5">
        <f t="shared" si="323"/>
        <v>4.3137039215318456E-5</v>
      </c>
      <c r="BH76" s="5">
        <f t="shared" si="324"/>
        <v>1.4874387607477194E-5</v>
      </c>
      <c r="BI76" s="5">
        <f t="shared" si="325"/>
        <v>4.1031542400138252E-6</v>
      </c>
      <c r="BJ76" s="8">
        <f t="shared" si="326"/>
        <v>0.46769610485543367</v>
      </c>
      <c r="BK76" s="8">
        <f t="shared" si="327"/>
        <v>0.27427609051995028</v>
      </c>
      <c r="BL76" s="8">
        <f t="shared" si="328"/>
        <v>0.2444109347048404</v>
      </c>
      <c r="BM76" s="8">
        <f t="shared" si="329"/>
        <v>0.41069200420692015</v>
      </c>
      <c r="BN76" s="8">
        <f t="shared" si="330"/>
        <v>0.58867726888935568</v>
      </c>
    </row>
    <row r="77" spans="1:66" s="10" customFormat="1" x14ac:dyDescent="0.25">
      <c r="A77" s="10" t="s">
        <v>19</v>
      </c>
      <c r="B77" t="s">
        <v>248</v>
      </c>
      <c r="C77" t="s">
        <v>145</v>
      </c>
      <c r="D77" t="s">
        <v>788</v>
      </c>
      <c r="E77" s="1">
        <f>VLOOKUP(A77,home!$A$2:$E$670,3,FALSE)</f>
        <v>1.50344827586207</v>
      </c>
      <c r="F77">
        <f>VLOOKUP(B77,home!$B$2:$E$670,3,FALSE)</f>
        <v>1.92</v>
      </c>
      <c r="G77">
        <f>VLOOKUP(C77,away!$B$2:$E$670,4,FALSE)</f>
        <v>0.89</v>
      </c>
      <c r="H77">
        <f>VLOOKUP(A77,away!$A$2:$E$670,3,FALSE)</f>
        <v>1.16206896551724</v>
      </c>
      <c r="I77">
        <f>VLOOKUP(C77,away!$B$2:$E$670,3,FALSE)</f>
        <v>1.1100000000000001</v>
      </c>
      <c r="J77">
        <f>VLOOKUP(B77,home!$B$2:$E$670,4,FALSE)</f>
        <v>0.55000000000000004</v>
      </c>
      <c r="K77" s="3">
        <f t="shared" si="276"/>
        <v>2.569092413793105</v>
      </c>
      <c r="L77" s="3">
        <f t="shared" si="277"/>
        <v>0.7094431034482751</v>
      </c>
      <c r="M77" s="5">
        <f t="shared" si="331"/>
        <v>3.7683403111056793E-2</v>
      </c>
      <c r="N77" s="5">
        <f t="shared" si="278"/>
        <v>9.681214505852348E-2</v>
      </c>
      <c r="O77" s="5">
        <f t="shared" si="279"/>
        <v>2.6734230451600512E-2</v>
      </c>
      <c r="P77" s="5">
        <f t="shared" si="280"/>
        <v>6.868270864180348E-2</v>
      </c>
      <c r="Q77" s="5">
        <f t="shared" si="281"/>
        <v>0.12435967371644518</v>
      </c>
      <c r="R77" s="5">
        <f t="shared" si="282"/>
        <v>9.4832077099424247E-3</v>
      </c>
      <c r="S77" s="5">
        <f t="shared" si="283"/>
        <v>3.1295703658136095E-2</v>
      </c>
      <c r="T77" s="5">
        <f t="shared" si="284"/>
        <v>8.8226112865209746E-2</v>
      </c>
      <c r="U77" s="5">
        <f t="shared" si="285"/>
        <v>2.4363236986037363E-2</v>
      </c>
      <c r="V77" s="5">
        <f t="shared" si="286"/>
        <v>6.3378142885086586E-3</v>
      </c>
      <c r="W77" s="5">
        <f t="shared" si="287"/>
        <v>0.10649716477556838</v>
      </c>
      <c r="X77" s="5">
        <f t="shared" si="288"/>
        <v>7.5553679086821549E-2</v>
      </c>
      <c r="Y77" s="5">
        <f t="shared" si="289"/>
        <v>2.6800518284144859E-2</v>
      </c>
      <c r="Z77" s="5">
        <f t="shared" si="290"/>
        <v>2.2425987694620554E-3</v>
      </c>
      <c r="AA77" s="5">
        <f t="shared" si="291"/>
        <v>5.7614434858067175E-3</v>
      </c>
      <c r="AB77" s="5">
        <f t="shared" si="292"/>
        <v>7.4008403759418719E-3</v>
      </c>
      <c r="AC77" s="5">
        <f t="shared" si="293"/>
        <v>7.2196613141704466E-4</v>
      </c>
      <c r="AD77" s="5">
        <f t="shared" si="294"/>
        <v>6.8400264528846746E-2</v>
      </c>
      <c r="AE77" s="5">
        <f t="shared" si="295"/>
        <v>4.8526095944028E-2</v>
      </c>
      <c r="AF77" s="5">
        <f t="shared" si="296"/>
        <v>1.7213252052379988E-2</v>
      </c>
      <c r="AG77" s="5">
        <f t="shared" si="297"/>
        <v>4.0706076521592844E-3</v>
      </c>
      <c r="AH77" s="5">
        <f t="shared" si="298"/>
        <v>3.9774905769911071E-4</v>
      </c>
      <c r="AI77" s="5">
        <f t="shared" si="299"/>
        <v>1.0218540867281412E-3</v>
      </c>
      <c r="AJ77" s="5">
        <f t="shared" si="300"/>
        <v>1.3126187911083748E-3</v>
      </c>
      <c r="AK77" s="5">
        <f t="shared" si="301"/>
        <v>1.1240796594796008E-3</v>
      </c>
      <c r="AL77" s="5">
        <f t="shared" si="302"/>
        <v>5.2634937781208575E-5</v>
      </c>
      <c r="AM77" s="5">
        <f t="shared" si="303"/>
        <v>3.5145320140500348E-2</v>
      </c>
      <c r="AN77" s="5">
        <f t="shared" si="304"/>
        <v>2.4933604992159731E-2</v>
      </c>
      <c r="AO77" s="5">
        <f t="shared" si="305"/>
        <v>8.8444870528956027E-3</v>
      </c>
      <c r="AP77" s="5">
        <f t="shared" si="306"/>
        <v>2.0915534477381156E-3</v>
      </c>
      <c r="AQ77" s="5">
        <f t="shared" si="307"/>
        <v>3.7095954224781698E-4</v>
      </c>
      <c r="AR77" s="5">
        <f t="shared" si="308"/>
        <v>5.6436065177536843E-5</v>
      </c>
      <c r="AS77" s="5">
        <f t="shared" si="309"/>
        <v>1.449894669119431E-4</v>
      </c>
      <c r="AT77" s="5">
        <f t="shared" si="310"/>
        <v>1.8624566976168977E-4</v>
      </c>
      <c r="AU77" s="5">
        <f t="shared" si="311"/>
        <v>1.5949411242885769E-4</v>
      </c>
      <c r="AV77" s="5">
        <f t="shared" si="312"/>
        <v>1.0243877857141072E-4</v>
      </c>
      <c r="AW77" s="5">
        <f t="shared" si="313"/>
        <v>2.6648263319826567E-6</v>
      </c>
      <c r="AX77" s="5">
        <f t="shared" si="314"/>
        <v>1.5048595892214927E-2</v>
      </c>
      <c r="AY77" s="5">
        <f t="shared" si="315"/>
        <v>1.0676122572311922E-2</v>
      </c>
      <c r="AZ77" s="5">
        <f t="shared" si="316"/>
        <v>3.7870507652475755E-3</v>
      </c>
      <c r="BA77" s="5">
        <f t="shared" si="317"/>
        <v>8.9556568260446869E-4</v>
      </c>
      <c r="BB77" s="5">
        <f t="shared" si="318"/>
        <v>1.5883822430217174E-4</v>
      </c>
      <c r="BC77" s="5">
        <f t="shared" si="319"/>
        <v>2.2537336559029196E-5</v>
      </c>
      <c r="BD77" s="5">
        <f t="shared" si="320"/>
        <v>6.6730295376601438E-6</v>
      </c>
      <c r="BE77" s="5">
        <f t="shared" si="321"/>
        <v>1.7143629562219985E-5</v>
      </c>
      <c r="BF77" s="5">
        <f t="shared" si="322"/>
        <v>2.2021784326589287E-5</v>
      </c>
      <c r="BG77" s="5">
        <f t="shared" si="323"/>
        <v>1.8858666350542813E-5</v>
      </c>
      <c r="BH77" s="5">
        <f t="shared" si="324"/>
        <v>1.2112414163858711E-5</v>
      </c>
      <c r="BI77" s="5">
        <f t="shared" si="325"/>
        <v>6.2235822682179116E-6</v>
      </c>
      <c r="BJ77" s="8">
        <f t="shared" si="326"/>
        <v>0.75843414961290889</v>
      </c>
      <c r="BK77" s="8">
        <f t="shared" si="327"/>
        <v>0.1554503533410152</v>
      </c>
      <c r="BL77" s="8">
        <f t="shared" si="328"/>
        <v>7.8331897803404632E-2</v>
      </c>
      <c r="BM77" s="8">
        <f t="shared" si="329"/>
        <v>0.62003017309143893</v>
      </c>
      <c r="BN77" s="8">
        <f t="shared" si="330"/>
        <v>0.36375536868937186</v>
      </c>
    </row>
    <row r="78" spans="1:66" x14ac:dyDescent="0.25">
      <c r="A78" s="10" t="s">
        <v>318</v>
      </c>
      <c r="B78" t="s">
        <v>330</v>
      </c>
      <c r="C78" t="s">
        <v>308</v>
      </c>
      <c r="D78" t="s">
        <v>788</v>
      </c>
      <c r="E78" s="1">
        <f>VLOOKUP(A78,home!$A$2:$E$670,3,FALSE)</f>
        <v>1.44290657439446</v>
      </c>
      <c r="F78">
        <f>VLOOKUP(B78,home!$B$2:$E$670,3,FALSE)</f>
        <v>1.24</v>
      </c>
      <c r="G78">
        <f>VLOOKUP(C78,away!$B$2:$E$670,4,FALSE)</f>
        <v>0.75</v>
      </c>
      <c r="H78">
        <f>VLOOKUP(A78,away!$A$2:$E$670,3,FALSE)</f>
        <v>1.07958477508651</v>
      </c>
      <c r="I78">
        <f>VLOOKUP(C78,away!$B$2:$E$670,3,FALSE)</f>
        <v>1.45</v>
      </c>
      <c r="J78">
        <f>VLOOKUP(B78,home!$B$2:$E$670,4,FALSE)</f>
        <v>0.86</v>
      </c>
      <c r="K78" s="3">
        <f t="shared" si="276"/>
        <v>1.3419031141868478</v>
      </c>
      <c r="L78" s="3">
        <f t="shared" si="277"/>
        <v>1.3462422145328778</v>
      </c>
      <c r="M78" s="5">
        <f t="shared" si="331"/>
        <v>6.8006953021318789E-2</v>
      </c>
      <c r="N78" s="5">
        <f t="shared" si="278"/>
        <v>9.1258742045666336E-2</v>
      </c>
      <c r="O78" s="5">
        <f t="shared" si="279"/>
        <v>9.1553831039053596E-2</v>
      </c>
      <c r="P78" s="5">
        <f t="shared" si="280"/>
        <v>0.1228563709870425</v>
      </c>
      <c r="Q78" s="5">
        <f t="shared" si="281"/>
        <v>6.1230195073926956E-2</v>
      </c>
      <c r="R78" s="5">
        <f t="shared" si="282"/>
        <v>6.1626816123492238E-2</v>
      </c>
      <c r="S78" s="5">
        <f t="shared" si="283"/>
        <v>5.5485826160209917E-2</v>
      </c>
      <c r="T78" s="5">
        <f t="shared" si="284"/>
        <v>8.2430673412603531E-2</v>
      </c>
      <c r="U78" s="5">
        <f t="shared" si="285"/>
        <v>8.2697216473534466E-2</v>
      </c>
      <c r="V78" s="5">
        <f t="shared" si="286"/>
        <v>1.1137402444267351E-2</v>
      </c>
      <c r="W78" s="5">
        <f t="shared" si="287"/>
        <v>2.7388329817323587E-2</v>
      </c>
      <c r="X78" s="5">
        <f t="shared" si="288"/>
        <v>3.6871325785630557E-2</v>
      </c>
      <c r="Y78" s="5">
        <f t="shared" si="289"/>
        <v>2.4818867639205246E-2</v>
      </c>
      <c r="Z78" s="5">
        <f t="shared" si="290"/>
        <v>2.7654873804233555E-2</v>
      </c>
      <c r="AA78" s="5">
        <f t="shared" si="291"/>
        <v>3.7110161280345277E-2</v>
      </c>
      <c r="AB78" s="5">
        <f t="shared" si="292"/>
        <v>2.4899120495035763E-2</v>
      </c>
      <c r="AC78" s="5">
        <f t="shared" si="293"/>
        <v>1.2575008746678906E-3</v>
      </c>
      <c r="AD78" s="5">
        <f t="shared" si="294"/>
        <v>9.1881212685607609E-3</v>
      </c>
      <c r="AE78" s="5">
        <f t="shared" si="295"/>
        <v>1.2369436723983876E-2</v>
      </c>
      <c r="AF78" s="5">
        <f t="shared" si="296"/>
        <v>8.3261289439101813E-3</v>
      </c>
      <c r="AG78" s="5">
        <f t="shared" si="297"/>
        <v>3.7363287559786448E-3</v>
      </c>
      <c r="AH78" s="5">
        <f t="shared" si="298"/>
        <v>9.3075396382096606E-3</v>
      </c>
      <c r="AI78" s="5">
        <f t="shared" si="299"/>
        <v>1.2489816425931069E-2</v>
      </c>
      <c r="AJ78" s="5">
        <f t="shared" si="300"/>
        <v>8.3800617787894768E-3</v>
      </c>
      <c r="AK78" s="5">
        <f t="shared" si="301"/>
        <v>3.7484103326785906E-3</v>
      </c>
      <c r="AL78" s="5">
        <f t="shared" si="302"/>
        <v>9.0868352197045872E-5</v>
      </c>
      <c r="AM78" s="5">
        <f t="shared" si="303"/>
        <v>2.4659137087616181E-3</v>
      </c>
      <c r="AN78" s="5">
        <f t="shared" si="304"/>
        <v>3.3197171321302228E-3</v>
      </c>
      <c r="AO78" s="5">
        <f t="shared" si="305"/>
        <v>2.2345716717908633E-3</v>
      </c>
      <c r="AP78" s="5">
        <f t="shared" si="306"/>
        <v>1.0027582386547224E-3</v>
      </c>
      <c r="AQ78" s="5">
        <f t="shared" si="307"/>
        <v>3.374888679619053E-4</v>
      </c>
      <c r="AR78" s="5">
        <f t="shared" si="308"/>
        <v>2.5060405548791827E-3</v>
      </c>
      <c r="AS78" s="5">
        <f t="shared" si="309"/>
        <v>3.3628636248709109E-3</v>
      </c>
      <c r="AT78" s="5">
        <f t="shared" si="310"/>
        <v>2.2563185853999744E-3</v>
      </c>
      <c r="AU78" s="5">
        <f t="shared" si="311"/>
        <v>1.0092536454486293E-3</v>
      </c>
      <c r="AV78" s="5">
        <f t="shared" si="312"/>
        <v>3.3858015245798634E-4</v>
      </c>
      <c r="AW78" s="5">
        <f t="shared" si="313"/>
        <v>4.5598915880956856E-6</v>
      </c>
      <c r="AX78" s="5">
        <f t="shared" si="314"/>
        <v>5.5150288085054153E-4</v>
      </c>
      <c r="AY78" s="5">
        <f t="shared" si="315"/>
        <v>7.4245645963749501E-4</v>
      </c>
      <c r="AZ78" s="5">
        <f t="shared" si="316"/>
        <v>4.9976311420831085E-4</v>
      </c>
      <c r="BA78" s="5">
        <f t="shared" si="317"/>
        <v>2.2426740053788134E-4</v>
      </c>
      <c r="BB78" s="5">
        <f t="shared" si="318"/>
        <v>7.5479560486912308E-5</v>
      </c>
      <c r="BC78" s="5">
        <f t="shared" si="319"/>
        <v>2.0322754132373827E-5</v>
      </c>
      <c r="BD78" s="5">
        <f t="shared" si="320"/>
        <v>5.6228959771829174E-4</v>
      </c>
      <c r="BE78" s="5">
        <f t="shared" si="321"/>
        <v>7.5453816225304554E-4</v>
      </c>
      <c r="BF78" s="5">
        <f t="shared" si="322"/>
        <v>5.0625855485009153E-4</v>
      </c>
      <c r="BG78" s="5">
        <f t="shared" si="323"/>
        <v>2.2644997711235697E-4</v>
      </c>
      <c r="BH78" s="5">
        <f t="shared" si="324"/>
        <v>7.5968482373653108E-5</v>
      </c>
      <c r="BI78" s="5">
        <f t="shared" si="325"/>
        <v>2.038846861545074E-5</v>
      </c>
      <c r="BJ78" s="8">
        <f t="shared" si="326"/>
        <v>0.36909239125594251</v>
      </c>
      <c r="BK78" s="8">
        <f t="shared" si="327"/>
        <v>0.25957737829934102</v>
      </c>
      <c r="BL78" s="8">
        <f t="shared" si="328"/>
        <v>0.34343192339304984</v>
      </c>
      <c r="BM78" s="8">
        <f t="shared" si="329"/>
        <v>0.50248576189401706</v>
      </c>
      <c r="BN78" s="8">
        <f t="shared" si="330"/>
        <v>0.49653290829050045</v>
      </c>
    </row>
    <row r="79" spans="1:66" x14ac:dyDescent="0.25">
      <c r="A79" s="10" t="s">
        <v>61</v>
      </c>
      <c r="B79" t="s">
        <v>246</v>
      </c>
      <c r="C79" t="s">
        <v>30</v>
      </c>
      <c r="D79" t="s">
        <v>788</v>
      </c>
      <c r="E79" s="1">
        <f>VLOOKUP(A79,home!$A$2:$E$670,3,FALSE)</f>
        <v>1.4861111111111101</v>
      </c>
      <c r="F79">
        <f>VLOOKUP(B79,home!$B$2:$E$670,3,FALSE)</f>
        <v>1.78</v>
      </c>
      <c r="G79">
        <f>VLOOKUP(C79,away!$B$2:$E$670,4,FALSE)</f>
        <v>0.52</v>
      </c>
      <c r="H79">
        <f>VLOOKUP(A79,away!$A$2:$E$670,3,FALSE)</f>
        <v>1.2916666666666701</v>
      </c>
      <c r="I79">
        <f>VLOOKUP(C79,away!$B$2:$E$670,3,FALSE)</f>
        <v>1.77</v>
      </c>
      <c r="J79">
        <f>VLOOKUP(B79,home!$B$2:$E$670,4,FALSE)</f>
        <v>0.39</v>
      </c>
      <c r="K79" s="3">
        <f t="shared" si="276"/>
        <v>1.3755444444444436</v>
      </c>
      <c r="L79" s="3">
        <f t="shared" si="277"/>
        <v>0.89163750000000241</v>
      </c>
      <c r="M79" s="5">
        <f t="shared" si="331"/>
        <v>0.10360373015534634</v>
      </c>
      <c r="N79" s="5">
        <f t="shared" si="278"/>
        <v>0.1425115354389079</v>
      </c>
      <c r="O79" s="5">
        <f t="shared" si="279"/>
        <v>9.237697094638786E-2</v>
      </c>
      <c r="P79" s="5">
        <f t="shared" si="280"/>
        <v>0.12706862917990958</v>
      </c>
      <c r="Q79" s="5">
        <f t="shared" si="281"/>
        <v>9.8015475421118631E-2</v>
      </c>
      <c r="R79" s="5">
        <f t="shared" si="282"/>
        <v>4.1183385716105067E-2</v>
      </c>
      <c r="S79" s="5">
        <f t="shared" si="283"/>
        <v>3.8962005753680293E-2</v>
      </c>
      <c r="T79" s="5">
        <f t="shared" si="284"/>
        <v>8.7394273465797895E-2</v>
      </c>
      <c r="U79" s="5">
        <f t="shared" si="285"/>
        <v>5.6649577425200971E-2</v>
      </c>
      <c r="V79" s="5">
        <f t="shared" si="286"/>
        <v>5.3095993249111196E-3</v>
      </c>
      <c r="W79" s="5">
        <f t="shared" si="287"/>
        <v>4.4941547561700219E-2</v>
      </c>
      <c r="X79" s="5">
        <f t="shared" si="288"/>
        <v>4.0071569114045587E-2</v>
      </c>
      <c r="Y79" s="5">
        <f t="shared" si="289"/>
        <v>1.7864656852962457E-2</v>
      </c>
      <c r="Z79" s="5">
        <f t="shared" si="290"/>
        <v>1.224021702714791E-2</v>
      </c>
      <c r="AA79" s="5">
        <f t="shared" si="291"/>
        <v>1.6836962530487588E-2</v>
      </c>
      <c r="AB79" s="5">
        <f t="shared" si="292"/>
        <v>1.1579995135065736E-2</v>
      </c>
      <c r="AC79" s="5">
        <f t="shared" si="293"/>
        <v>4.070096623809963E-4</v>
      </c>
      <c r="AD79" s="5">
        <f t="shared" si="294"/>
        <v>1.5454774018308125E-2</v>
      </c>
      <c r="AE79" s="5">
        <f t="shared" si="295"/>
        <v>1.3780056068749248E-2</v>
      </c>
      <c r="AF79" s="5">
        <f t="shared" si="296"/>
        <v>6.1434073714997208E-3</v>
      </c>
      <c r="AG79" s="5">
        <f t="shared" si="297"/>
        <v>1.8258974634018656E-3</v>
      </c>
      <c r="AH79" s="5">
        <f t="shared" si="298"/>
        <v>2.7284591273859056E-3</v>
      </c>
      <c r="AI79" s="5">
        <f t="shared" si="299"/>
        <v>3.7531167945694167E-3</v>
      </c>
      <c r="AJ79" s="5">
        <f t="shared" si="300"/>
        <v>2.58128947806055E-3</v>
      </c>
      <c r="AK79" s="5">
        <f t="shared" si="301"/>
        <v>1.1835594670163625E-3</v>
      </c>
      <c r="AL79" s="5">
        <f t="shared" si="302"/>
        <v>1.9967682547407632E-5</v>
      </c>
      <c r="AM79" s="5">
        <f t="shared" si="303"/>
        <v>4.2517457082056082E-3</v>
      </c>
      <c r="AN79" s="5">
        <f t="shared" si="304"/>
        <v>3.7910159139001886E-3</v>
      </c>
      <c r="AO79" s="5">
        <f t="shared" si="305"/>
        <v>1.6901059759650942E-3</v>
      </c>
      <c r="AP79" s="5">
        <f t="shared" si="306"/>
        <v>5.0232062238152696E-4</v>
      </c>
      <c r="AQ79" s="5">
        <f t="shared" si="307"/>
        <v>1.1197197598467746E-4</v>
      </c>
      <c r="AR79" s="5">
        <f t="shared" si="308"/>
        <v>4.8655929503891156E-4</v>
      </c>
      <c r="AS79" s="5">
        <f t="shared" si="309"/>
        <v>6.6928393518357967E-4</v>
      </c>
      <c r="AT79" s="5">
        <f t="shared" si="310"/>
        <v>4.6031489939884416E-4</v>
      </c>
      <c r="AU79" s="5">
        <f t="shared" si="311"/>
        <v>2.1106120085436102E-4</v>
      </c>
      <c r="AV79" s="5">
        <f t="shared" si="312"/>
        <v>7.2581015568247336E-5</v>
      </c>
      <c r="AW79" s="5">
        <f t="shared" si="313"/>
        <v>6.8028064599664878E-7</v>
      </c>
      <c r="AX79" s="5">
        <f t="shared" si="314"/>
        <v>9.7474419801878902E-4</v>
      </c>
      <c r="AY79" s="5">
        <f t="shared" si="315"/>
        <v>8.6911847986098027E-4</v>
      </c>
      <c r="AZ79" s="5">
        <f t="shared" si="316"/>
        <v>3.8746931429352348E-4</v>
      </c>
      <c r="BA79" s="5">
        <f t="shared" si="317"/>
        <v>1.1516072357446415E-4</v>
      </c>
      <c r="BB79" s="5">
        <f t="shared" si="318"/>
        <v>2.5670404916531636E-5</v>
      </c>
      <c r="BC79" s="5">
        <f t="shared" si="319"/>
        <v>4.5777391327528093E-6</v>
      </c>
      <c r="BD79" s="5">
        <f t="shared" si="320"/>
        <v>7.2305752238376427E-5</v>
      </c>
      <c r="BE79" s="5">
        <f t="shared" si="321"/>
        <v>9.9459775792875061E-5</v>
      </c>
      <c r="BF79" s="5">
        <f t="shared" si="322"/>
        <v>6.8405671018789639E-5</v>
      </c>
      <c r="BG79" s="5">
        <f t="shared" si="323"/>
        <v>3.1365013579463463E-5</v>
      </c>
      <c r="BH79" s="5">
        <f t="shared" si="324"/>
        <v>1.0785992544788881E-5</v>
      </c>
      <c r="BI79" s="5">
        <f t="shared" si="325"/>
        <v>2.9673224245607023E-6</v>
      </c>
      <c r="BJ79" s="8">
        <f t="shared" si="326"/>
        <v>0.48072709383272588</v>
      </c>
      <c r="BK79" s="8">
        <f t="shared" si="327"/>
        <v>0.27624006023863673</v>
      </c>
      <c r="BL79" s="8">
        <f t="shared" si="328"/>
        <v>0.23105840649392229</v>
      </c>
      <c r="BM79" s="8">
        <f t="shared" si="329"/>
        <v>0.39463761253544238</v>
      </c>
      <c r="BN79" s="8">
        <f t="shared" si="330"/>
        <v>0.60475972685777535</v>
      </c>
    </row>
    <row r="80" spans="1:66" x14ac:dyDescent="0.25">
      <c r="A80" s="10" t="s">
        <v>318</v>
      </c>
      <c r="B80" t="s">
        <v>745</v>
      </c>
      <c r="C80" t="s">
        <v>43</v>
      </c>
      <c r="D80" t="s">
        <v>788</v>
      </c>
      <c r="E80" s="1">
        <f>VLOOKUP(A80,home!$A$2:$E$670,3,FALSE)</f>
        <v>1.44290657439446</v>
      </c>
      <c r="F80">
        <f>VLOOKUP(B80,home!$B$2:$E$670,3,FALSE)</f>
        <v>1.35</v>
      </c>
      <c r="G80">
        <f>VLOOKUP(C80,away!$B$2:$E$670,4,FALSE)</f>
        <v>0.8</v>
      </c>
      <c r="H80">
        <f>VLOOKUP(A80,away!$A$2:$E$670,3,FALSE)</f>
        <v>1.07958477508651</v>
      </c>
      <c r="I80">
        <f>VLOOKUP(C80,away!$B$2:$E$670,3,FALSE)</f>
        <v>1.0900000000000001</v>
      </c>
      <c r="J80">
        <f>VLOOKUP(B80,home!$B$2:$E$670,4,FALSE)</f>
        <v>0.3</v>
      </c>
      <c r="K80" s="3">
        <f t="shared" si="276"/>
        <v>1.558339100346017</v>
      </c>
      <c r="L80" s="3">
        <f t="shared" si="277"/>
        <v>0.35302422145328877</v>
      </c>
      <c r="M80" s="5">
        <f t="shared" si="331"/>
        <v>0.14787864292838435</v>
      </c>
      <c r="N80" s="5">
        <f t="shared" si="278"/>
        <v>0.23044507138140835</v>
      </c>
      <c r="O80" s="5">
        <f t="shared" si="279"/>
        <v>5.2204742789361769E-2</v>
      </c>
      <c r="P80" s="5">
        <f t="shared" si="280"/>
        <v>8.1352691912169234E-2</v>
      </c>
      <c r="Q80" s="5">
        <f t="shared" si="281"/>
        <v>0.17955578260783883</v>
      </c>
      <c r="R80" s="5">
        <f t="shared" si="282"/>
        <v>9.2147693396918157E-3</v>
      </c>
      <c r="S80" s="5">
        <f t="shared" si="283"/>
        <v>1.1188668543167291E-2</v>
      </c>
      <c r="T80" s="5">
        <f t="shared" si="284"/>
        <v>6.3387540362568259E-2</v>
      </c>
      <c r="U80" s="5">
        <f t="shared" si="285"/>
        <v>1.4359735362711403E-2</v>
      </c>
      <c r="V80" s="5">
        <f t="shared" si="286"/>
        <v>6.8391538033767563E-4</v>
      </c>
      <c r="W80" s="5">
        <f t="shared" si="287"/>
        <v>9.3269598910341506E-2</v>
      </c>
      <c r="X80" s="5">
        <f t="shared" si="288"/>
        <v>3.2926427540583822E-2</v>
      </c>
      <c r="Y80" s="5">
        <f t="shared" si="289"/>
        <v>5.8119132238763646E-3</v>
      </c>
      <c r="Z80" s="5">
        <f t="shared" si="290"/>
        <v>1.0843455906721128E-3</v>
      </c>
      <c r="AA80" s="5">
        <f t="shared" si="291"/>
        <v>1.6897781322321504E-3</v>
      </c>
      <c r="AB80" s="5">
        <f t="shared" si="292"/>
        <v>1.3166236671835116E-3</v>
      </c>
      <c r="AC80" s="5">
        <f t="shared" si="293"/>
        <v>2.3515209891376063E-5</v>
      </c>
      <c r="AD80" s="5">
        <f t="shared" si="294"/>
        <v>3.6336415713893871E-2</v>
      </c>
      <c r="AE80" s="5">
        <f t="shared" si="295"/>
        <v>1.2827634867800431E-2</v>
      </c>
      <c r="AF80" s="5">
        <f t="shared" si="296"/>
        <v>2.2642329061461539E-3</v>
      </c>
      <c r="AG80" s="5">
        <f t="shared" si="297"/>
        <v>2.6644301962705443E-4</v>
      </c>
      <c r="AH80" s="5">
        <f t="shared" si="298"/>
        <v>9.5700064483332311E-5</v>
      </c>
      <c r="AI80" s="5">
        <f t="shared" si="299"/>
        <v>1.4913315239001187E-4</v>
      </c>
      <c r="AJ80" s="5">
        <f t="shared" si="300"/>
        <v>1.1620001126360831E-4</v>
      </c>
      <c r="AK80" s="5">
        <f t="shared" si="301"/>
        <v>6.0359673670909465E-5</v>
      </c>
      <c r="AL80" s="5">
        <f t="shared" si="302"/>
        <v>5.1745825838273735E-7</v>
      </c>
      <c r="AM80" s="5">
        <f t="shared" si="303"/>
        <v>1.1324891474677645E-2</v>
      </c>
      <c r="AN80" s="5">
        <f t="shared" si="304"/>
        <v>3.9979609958910624E-3</v>
      </c>
      <c r="AO80" s="5">
        <f t="shared" si="305"/>
        <v>7.0568853398752867E-4</v>
      </c>
      <c r="AP80" s="5">
        <f t="shared" si="306"/>
        <v>8.3041715099819996E-5</v>
      </c>
      <c r="AQ80" s="5">
        <f t="shared" si="307"/>
        <v>7.3289342053149427E-6</v>
      </c>
      <c r="AR80" s="5">
        <f t="shared" si="308"/>
        <v>6.7568881514515875E-6</v>
      </c>
      <c r="AS80" s="5">
        <f t="shared" si="309"/>
        <v>1.0529523003071729E-5</v>
      </c>
      <c r="AT80" s="5">
        <f t="shared" si="310"/>
        <v>8.2042837018397472E-6</v>
      </c>
      <c r="AU80" s="5">
        <f t="shared" si="311"/>
        <v>4.2616853609694796E-6</v>
      </c>
      <c r="AV80" s="5">
        <f t="shared" si="312"/>
        <v>1.6602877328427429E-6</v>
      </c>
      <c r="AW80" s="5">
        <f t="shared" si="313"/>
        <v>7.9075016885458485E-9</v>
      </c>
      <c r="AX80" s="5">
        <f t="shared" si="314"/>
        <v>2.9413368653609055E-3</v>
      </c>
      <c r="AY80" s="5">
        <f t="shared" si="315"/>
        <v>1.0383631569258903E-3</v>
      </c>
      <c r="AZ80" s="5">
        <f t="shared" si="316"/>
        <v>1.8328367252977079E-4</v>
      </c>
      <c r="BA80" s="5">
        <f t="shared" si="317"/>
        <v>2.1567858599973951E-5</v>
      </c>
      <c r="BB80" s="5">
        <f t="shared" si="318"/>
        <v>1.9034941226676059E-6</v>
      </c>
      <c r="BC80" s="5">
        <f t="shared" si="319"/>
        <v>1.3439590613912859E-7</v>
      </c>
      <c r="BD80" s="5">
        <f t="shared" si="320"/>
        <v>3.9755752985219091E-7</v>
      </c>
      <c r="BE80" s="5">
        <f t="shared" si="321"/>
        <v>6.1952944340564792E-7</v>
      </c>
      <c r="BF80" s="5">
        <f t="shared" si="322"/>
        <v>4.8271847773731323E-7</v>
      </c>
      <c r="BG80" s="5">
        <f t="shared" si="323"/>
        <v>2.5074635943918782E-7</v>
      </c>
      <c r="BH80" s="5">
        <f t="shared" si="324"/>
        <v>9.7686964045875763E-8</v>
      </c>
      <c r="BI80" s="5">
        <f t="shared" si="325"/>
        <v>3.0445883133356734E-8</v>
      </c>
      <c r="BJ80" s="8">
        <f t="shared" si="326"/>
        <v>0.67739656163139161</v>
      </c>
      <c r="BK80" s="8">
        <f t="shared" si="327"/>
        <v>0.24216631458913424</v>
      </c>
      <c r="BL80" s="8">
        <f t="shared" si="328"/>
        <v>7.9240333545596259E-2</v>
      </c>
      <c r="BM80" s="8">
        <f t="shared" si="329"/>
        <v>0.29819749914851551</v>
      </c>
      <c r="BN80" s="8">
        <f t="shared" si="330"/>
        <v>0.70065170095885443</v>
      </c>
    </row>
    <row r="81" spans="1:66" x14ac:dyDescent="0.25">
      <c r="A81" s="10" t="s">
        <v>318</v>
      </c>
      <c r="B81" t="s">
        <v>743</v>
      </c>
      <c r="C81" t="s">
        <v>385</v>
      </c>
      <c r="D81" t="s">
        <v>788</v>
      </c>
      <c r="E81" s="1">
        <f>VLOOKUP(A81,home!$A$2:$E$670,3,FALSE)</f>
        <v>1.44290657439446</v>
      </c>
      <c r="F81" t="e">
        <f>VLOOKUP(B81,home!$B$2:$E$670,3,FALSE)</f>
        <v>#N/A</v>
      </c>
      <c r="G81">
        <f>VLOOKUP(C81,away!$B$2:$E$670,4,FALSE)</f>
        <v>0.59</v>
      </c>
      <c r="H81">
        <f>VLOOKUP(A81,away!$A$2:$E$670,3,FALSE)</f>
        <v>1.07958477508651</v>
      </c>
      <c r="I81">
        <f>VLOOKUP(C81,away!$B$2:$E$670,3,FALSE)</f>
        <v>1.34</v>
      </c>
      <c r="J81" t="e">
        <f>VLOOKUP(B81,home!$B$2:$E$670,4,FALSE)</f>
        <v>#N/A</v>
      </c>
      <c r="K81" s="3" t="e">
        <f t="shared" si="276"/>
        <v>#N/A</v>
      </c>
      <c r="L81" s="3" t="e">
        <f t="shared" si="277"/>
        <v>#N/A</v>
      </c>
      <c r="M81" s="5" t="e">
        <f t="shared" si="331"/>
        <v>#N/A</v>
      </c>
      <c r="N81" s="5" t="e">
        <f t="shared" si="278"/>
        <v>#N/A</v>
      </c>
      <c r="O81" s="5" t="e">
        <f t="shared" si="279"/>
        <v>#N/A</v>
      </c>
      <c r="P81" s="5" t="e">
        <f t="shared" si="280"/>
        <v>#N/A</v>
      </c>
      <c r="Q81" s="5" t="e">
        <f t="shared" si="281"/>
        <v>#N/A</v>
      </c>
      <c r="R81" s="5" t="e">
        <f t="shared" si="282"/>
        <v>#N/A</v>
      </c>
      <c r="S81" s="5" t="e">
        <f t="shared" si="283"/>
        <v>#N/A</v>
      </c>
      <c r="T81" s="5" t="e">
        <f t="shared" si="284"/>
        <v>#N/A</v>
      </c>
      <c r="U81" s="5" t="e">
        <f t="shared" si="285"/>
        <v>#N/A</v>
      </c>
      <c r="V81" s="5" t="e">
        <f t="shared" si="286"/>
        <v>#N/A</v>
      </c>
      <c r="W81" s="5" t="e">
        <f t="shared" si="287"/>
        <v>#N/A</v>
      </c>
      <c r="X81" s="5" t="e">
        <f t="shared" si="288"/>
        <v>#N/A</v>
      </c>
      <c r="Y81" s="5" t="e">
        <f t="shared" si="289"/>
        <v>#N/A</v>
      </c>
      <c r="Z81" s="5" t="e">
        <f t="shared" si="290"/>
        <v>#N/A</v>
      </c>
      <c r="AA81" s="5" t="e">
        <f t="shared" si="291"/>
        <v>#N/A</v>
      </c>
      <c r="AB81" s="5" t="e">
        <f t="shared" si="292"/>
        <v>#N/A</v>
      </c>
      <c r="AC81" s="5" t="e">
        <f t="shared" si="293"/>
        <v>#N/A</v>
      </c>
      <c r="AD81" s="5" t="e">
        <f t="shared" si="294"/>
        <v>#N/A</v>
      </c>
      <c r="AE81" s="5" t="e">
        <f t="shared" si="295"/>
        <v>#N/A</v>
      </c>
      <c r="AF81" s="5" t="e">
        <f t="shared" si="296"/>
        <v>#N/A</v>
      </c>
      <c r="AG81" s="5" t="e">
        <f t="shared" si="297"/>
        <v>#N/A</v>
      </c>
      <c r="AH81" s="5" t="e">
        <f t="shared" si="298"/>
        <v>#N/A</v>
      </c>
      <c r="AI81" s="5" t="e">
        <f t="shared" si="299"/>
        <v>#N/A</v>
      </c>
      <c r="AJ81" s="5" t="e">
        <f t="shared" si="300"/>
        <v>#N/A</v>
      </c>
      <c r="AK81" s="5" t="e">
        <f t="shared" si="301"/>
        <v>#N/A</v>
      </c>
      <c r="AL81" s="5" t="e">
        <f t="shared" si="302"/>
        <v>#N/A</v>
      </c>
      <c r="AM81" s="5" t="e">
        <f t="shared" si="303"/>
        <v>#N/A</v>
      </c>
      <c r="AN81" s="5" t="e">
        <f t="shared" si="304"/>
        <v>#N/A</v>
      </c>
      <c r="AO81" s="5" t="e">
        <f t="shared" si="305"/>
        <v>#N/A</v>
      </c>
      <c r="AP81" s="5" t="e">
        <f t="shared" si="306"/>
        <v>#N/A</v>
      </c>
      <c r="AQ81" s="5" t="e">
        <f t="shared" si="307"/>
        <v>#N/A</v>
      </c>
      <c r="AR81" s="5" t="e">
        <f t="shared" si="308"/>
        <v>#N/A</v>
      </c>
      <c r="AS81" s="5" t="e">
        <f t="shared" si="309"/>
        <v>#N/A</v>
      </c>
      <c r="AT81" s="5" t="e">
        <f t="shared" si="310"/>
        <v>#N/A</v>
      </c>
      <c r="AU81" s="5" t="e">
        <f t="shared" si="311"/>
        <v>#N/A</v>
      </c>
      <c r="AV81" s="5" t="e">
        <f t="shared" si="312"/>
        <v>#N/A</v>
      </c>
      <c r="AW81" s="5" t="e">
        <f t="shared" si="313"/>
        <v>#N/A</v>
      </c>
      <c r="AX81" s="5" t="e">
        <f t="shared" si="314"/>
        <v>#N/A</v>
      </c>
      <c r="AY81" s="5" t="e">
        <f t="shared" si="315"/>
        <v>#N/A</v>
      </c>
      <c r="AZ81" s="5" t="e">
        <f t="shared" si="316"/>
        <v>#N/A</v>
      </c>
      <c r="BA81" s="5" t="e">
        <f t="shared" si="317"/>
        <v>#N/A</v>
      </c>
      <c r="BB81" s="5" t="e">
        <f t="shared" si="318"/>
        <v>#N/A</v>
      </c>
      <c r="BC81" s="5" t="e">
        <f t="shared" si="319"/>
        <v>#N/A</v>
      </c>
      <c r="BD81" s="5" t="e">
        <f t="shared" si="320"/>
        <v>#N/A</v>
      </c>
      <c r="BE81" s="5" t="e">
        <f t="shared" si="321"/>
        <v>#N/A</v>
      </c>
      <c r="BF81" s="5" t="e">
        <f t="shared" si="322"/>
        <v>#N/A</v>
      </c>
      <c r="BG81" s="5" t="e">
        <f t="shared" si="323"/>
        <v>#N/A</v>
      </c>
      <c r="BH81" s="5" t="e">
        <f t="shared" si="324"/>
        <v>#N/A</v>
      </c>
      <c r="BI81" s="5" t="e">
        <f t="shared" si="325"/>
        <v>#N/A</v>
      </c>
      <c r="BJ81" s="8" t="e">
        <f t="shared" si="326"/>
        <v>#N/A</v>
      </c>
      <c r="BK81" s="8" t="e">
        <f t="shared" si="327"/>
        <v>#N/A</v>
      </c>
      <c r="BL81" s="8" t="e">
        <f t="shared" si="328"/>
        <v>#N/A</v>
      </c>
      <c r="BM81" s="8" t="e">
        <f t="shared" si="329"/>
        <v>#N/A</v>
      </c>
      <c r="BN81" s="8" t="e">
        <f t="shared" si="330"/>
        <v>#N/A</v>
      </c>
    </row>
    <row r="82" spans="1:66" x14ac:dyDescent="0.25">
      <c r="A82" s="10" t="s">
        <v>19</v>
      </c>
      <c r="B82" t="s">
        <v>145</v>
      </c>
      <c r="C82" t="s">
        <v>231</v>
      </c>
      <c r="D82" s="11">
        <v>44389</v>
      </c>
      <c r="E82" s="1">
        <f>VLOOKUP(A82,home!$A$2:$E$670,3,FALSE)</f>
        <v>1.50344827586207</v>
      </c>
      <c r="F82">
        <f>VLOOKUP(B82,home!$B$2:$E$670,3,FALSE)</f>
        <v>1.62</v>
      </c>
      <c r="G82">
        <f>VLOOKUP(C82,away!$B$2:$E$670,4,FALSE)</f>
        <v>0.82</v>
      </c>
      <c r="H82">
        <f>VLOOKUP(A82,away!$A$2:$E$670,3,FALSE)</f>
        <v>1.16206896551724</v>
      </c>
      <c r="I82">
        <f>VLOOKUP(C82,away!$B$2:$E$670,3,FALSE)</f>
        <v>1.36</v>
      </c>
      <c r="J82">
        <f>VLOOKUP(B82,home!$B$2:$E$670,4,FALSE)</f>
        <v>0.43</v>
      </c>
      <c r="K82" s="3">
        <f t="shared" ref="K82:K97" si="332">E82*F82*G82</f>
        <v>1.9971806896551738</v>
      </c>
      <c r="L82" s="3">
        <f t="shared" ref="L82:L97" si="333">H82*I82*J82</f>
        <v>0.67957793103448205</v>
      </c>
      <c r="M82" s="5">
        <f t="shared" si="331"/>
        <v>6.8785753913837025E-2</v>
      </c>
      <c r="N82" s="5">
        <f t="shared" ref="N82:N97" si="334">_xlfn.POISSON.DIST(1,K82,FALSE) * _xlfn.POISSON.DIST(0,L82,FALSE)</f>
        <v>0.1373775794400881</v>
      </c>
      <c r="O82" s="5">
        <f t="shared" ref="O82:O97" si="335">_xlfn.POISSON.DIST(0,K82,FALSE) * _xlfn.POISSON.DIST(1,L82,FALSE)</f>
        <v>4.6745280329412386E-2</v>
      </c>
      <c r="P82" s="5">
        <f t="shared" ref="P82:P97" si="336">_xlfn.POISSON.DIST(1,K82,FALSE) * _xlfn.POISSON.DIST(1,L82,FALSE)</f>
        <v>9.3358771206420277E-2</v>
      </c>
      <c r="Q82" s="5">
        <f t="shared" ref="Q82:Q97" si="337">_xlfn.POISSON.DIST(2,K82,FALSE) * _xlfn.POISSON.DIST(0,L82,FALSE)</f>
        <v>0.13718392442465682</v>
      </c>
      <c r="R82" s="5">
        <f t="shared" ref="R82:R97" si="338">_xlfn.POISSON.DIST(0,K82,FALSE) * _xlfn.POISSON.DIST(2,L82,FALSE)</f>
        <v>1.5883530445944469E-2</v>
      </c>
      <c r="S82" s="5">
        <f t="shared" ref="S82:S97" si="339">_xlfn.POISSON.DIST(2,K82,FALSE) * _xlfn.POISSON.DIST(2,L82,FALSE)</f>
        <v>3.1677562813698532E-2</v>
      </c>
      <c r="T82" s="5">
        <f t="shared" ref="T82:T97" si="340">_xlfn.POISSON.DIST(2,K82,FALSE) * _xlfn.POISSON.DIST(1,L82,FALSE)</f>
        <v>9.3227167531699032E-2</v>
      </c>
      <c r="U82" s="5">
        <f t="shared" ref="U82:U97" si="341">_xlfn.POISSON.DIST(1,K82,FALSE) * _xlfn.POISSON.DIST(2,L82,FALSE)</f>
        <v>3.1722280290190329E-2</v>
      </c>
      <c r="V82" s="5">
        <f t="shared" ref="V82:V97" si="342">_xlfn.POISSON.DIST(3,K82,FALSE) * _xlfn.POISSON.DIST(3,L82,FALSE)</f>
        <v>4.7771169833373478E-3</v>
      </c>
      <c r="W82" s="5">
        <f t="shared" ref="W82:W97" si="343">_xlfn.POISSON.DIST(3,K82,FALSE) * _xlfn.POISSON.DIST(0,L82,FALSE)</f>
        <v>9.1327028264013121E-2</v>
      </c>
      <c r="X82" s="5">
        <f t="shared" ref="X82:X97" si="344">_xlfn.POISSON.DIST(3,K82,FALSE) * _xlfn.POISSON.DIST(1,L82,FALSE)</f>
        <v>6.2063832915185704E-2</v>
      </c>
      <c r="Y82" s="5">
        <f t="shared" ref="Y82:Y97" si="345">_xlfn.POISSON.DIST(3,K82,FALSE) * _xlfn.POISSON.DIST(2,L82,FALSE)</f>
        <v>2.1088605582285841E-2</v>
      </c>
      <c r="Z82" s="5">
        <f t="shared" ref="Z82:Z97" si="346">_xlfn.POISSON.DIST(0,K82,FALSE) * _xlfn.POISSON.DIST(3,L82,FALSE)</f>
        <v>3.5980322526593831E-3</v>
      </c>
      <c r="AA82" s="5">
        <f t="shared" ref="AA82:AA97" si="347">_xlfn.POISSON.DIST(1,K82,FALSE) * _xlfn.POISSON.DIST(3,L82,FALSE)</f>
        <v>7.1859205357678252E-3</v>
      </c>
      <c r="AB82" s="5">
        <f t="shared" ref="AB82:AB97" si="348">_xlfn.POISSON.DIST(2,K82,FALSE) * _xlfn.POISSON.DIST(3,L82,FALSE)</f>
        <v>7.1757908657160323E-3</v>
      </c>
      <c r="AC82" s="5">
        <f t="shared" ref="AC82:AC97" si="349">_xlfn.POISSON.DIST(4,K82,FALSE) * _xlfn.POISSON.DIST(4,L82,FALSE)</f>
        <v>4.0523086731043015E-4</v>
      </c>
      <c r="AD82" s="5">
        <f t="shared" ref="AD82:AD97" si="350">_xlfn.POISSON.DIST(4,K82,FALSE) * _xlfn.POISSON.DIST(0,L82,FALSE)</f>
        <v>4.559914432311981E-2</v>
      </c>
      <c r="AE82" s="5">
        <f t="shared" ref="AE82:AE97" si="351">_xlfn.POISSON.DIST(4,K82,FALSE) * _xlfn.POISSON.DIST(1,L82,FALSE)</f>
        <v>3.0988172156048505E-2</v>
      </c>
      <c r="AF82" s="5">
        <f t="shared" ref="AF82:AF97" si="352">_xlfn.POISSON.DIST(4,K82,FALSE) * _xlfn.POISSON.DIST(2,L82,FALSE)</f>
        <v>1.0529438960173894E-2</v>
      </c>
      <c r="AG82" s="5">
        <f t="shared" ref="AG82:AG97" si="353">_xlfn.POISSON.DIST(4,K82,FALSE) * _xlfn.POISSON.DIST(3,L82,FALSE)</f>
        <v>2.3851914478362811E-3</v>
      </c>
      <c r="AH82" s="5">
        <f t="shared" ref="AH82:AH97" si="354">_xlfn.POISSON.DIST(0,K82,FALSE) * _xlfn.POISSON.DIST(4,L82,FALSE)</f>
        <v>6.1128582851439992E-4</v>
      </c>
      <c r="AI82" s="5">
        <f t="shared" ref="AI82:AI97" si="355">_xlfn.POISSON.DIST(1,K82,FALSE) * _xlfn.POISSON.DIST(4,L82,FALSE)</f>
        <v>1.2208482525688238E-3</v>
      </c>
      <c r="AJ82" s="5">
        <f t="shared" ref="AJ82:AJ97" si="356">_xlfn.POISSON.DIST(2,K82,FALSE) * _xlfn.POISSON.DIST(4,L82,FALSE)</f>
        <v>1.2191272775148589E-3</v>
      </c>
      <c r="AK82" s="5">
        <f t="shared" ref="AK82:AK97" si="357">_xlfn.POISSON.DIST(3,K82,FALSE) * _xlfn.POISSON.DIST(4,L82,FALSE)</f>
        <v>8.1160581896152009E-4</v>
      </c>
      <c r="AL82" s="5">
        <f t="shared" ref="AL82:AL97" si="358">_xlfn.POISSON.DIST(5,K82,FALSE) * _xlfn.POISSON.DIST(5,L82,FALSE)</f>
        <v>2.1999820413048278E-5</v>
      </c>
      <c r="AM82" s="5">
        <f t="shared" ref="AM82:AM97" si="359">_xlfn.POISSON.DIST(5,K82,FALSE) * _xlfn.POISSON.DIST(0,L82,FALSE)</f>
        <v>1.8213946101386835E-2</v>
      </c>
      <c r="AN82" s="5">
        <f t="shared" ref="AN82:AN97" si="360">_xlfn.POISSON.DIST(5,K82,FALSE) * _xlfn.POISSON.DIST(1,L82,FALSE)</f>
        <v>1.2377795807554035E-2</v>
      </c>
      <c r="AO82" s="5">
        <f t="shared" ref="AO82:AO97" si="361">_xlfn.POISSON.DIST(5,K82,FALSE) * _xlfn.POISSON.DIST(2,L82,FALSE)</f>
        <v>4.2058384328324278E-3</v>
      </c>
      <c r="AP82" s="5">
        <f t="shared" ref="AP82:AP97" si="362">_xlfn.POISSON.DIST(5,K82,FALSE) * _xlfn.POISSON.DIST(3,L82,FALSE)</f>
        <v>9.5273166014985683E-4</v>
      </c>
      <c r="AQ82" s="5">
        <f t="shared" ref="AQ82:AQ97" si="363">_xlfn.POISSON.DIST(5,K82,FALSE) * _xlfn.POISSON.DIST(4,L82,FALSE)</f>
        <v>1.6186385260892172E-4</v>
      </c>
      <c r="AR82" s="5">
        <f t="shared" ref="AR82:AR97" si="364">_xlfn.POISSON.DIST(0,K82,FALSE) * _xlfn.POISSON.DIST(5,L82,FALSE)</f>
        <v>8.3083271722503036E-5</v>
      </c>
      <c r="AS82" s="5">
        <f t="shared" ref="AS82:AS97" si="365">_xlfn.POISSON.DIST(1,K82,FALSE) * _xlfn.POISSON.DIST(5,L82,FALSE)</f>
        <v>1.6593230591755681E-4</v>
      </c>
      <c r="AT82" s="5">
        <f t="shared" ref="AT82:AT97" si="366">_xlfn.POISSON.DIST(2,K82,FALSE) * _xlfn.POISSON.DIST(5,L82,FALSE)</f>
        <v>1.6569839858424974E-4</v>
      </c>
      <c r="AU82" s="5">
        <f t="shared" ref="AU82:AU97" si="367">_xlfn.POISSON.DIST(3,K82,FALSE) * _xlfn.POISSON.DIST(5,L82,FALSE)</f>
        <v>1.1030988065308327E-4</v>
      </c>
      <c r="AV82" s="5">
        <f t="shared" ref="AV82:AV97" si="368">_xlfn.POISSON.DIST(4,K82,FALSE) * _xlfn.POISSON.DIST(5,L82,FALSE)</f>
        <v>5.5077190879626173E-5</v>
      </c>
      <c r="AW82" s="5">
        <f t="shared" ref="AW82:AW97" si="369">_xlfn.POISSON.DIST(6,K82,FALSE) * _xlfn.POISSON.DIST(6,L82,FALSE)</f>
        <v>8.294176255259246E-7</v>
      </c>
      <c r="AX82" s="5">
        <f t="shared" ref="AX82:AX97" si="370">_xlfn.POISSON.DIST(6,K82,FALSE) * _xlfn.POISSON.DIST(0,L82,FALSE)</f>
        <v>6.0627569060183262E-3</v>
      </c>
      <c r="AY82" s="5">
        <f t="shared" ref="AY82:AY97" si="371">_xlfn.POISSON.DIST(6,K82,FALSE) * _xlfn.POISSON.DIST(1,L82,FALSE)</f>
        <v>4.1201157945569521E-3</v>
      </c>
      <c r="AZ82" s="5">
        <f t="shared" ref="AZ82:AZ97" si="372">_xlfn.POISSON.DIST(6,K82,FALSE) * _xlfn.POISSON.DIST(2,L82,FALSE)</f>
        <v>1.399969883643752E-3</v>
      </c>
      <c r="BA82" s="5">
        <f t="shared" ref="BA82:BA97" si="373">_xlfn.POISSON.DIST(6,K82,FALSE) * _xlfn.POISSON.DIST(3,L82,FALSE)</f>
        <v>3.1712954567906859E-4</v>
      </c>
      <c r="BB82" s="5">
        <f t="shared" ref="BB82:BB97" si="374">_xlfn.POISSON.DIST(6,K82,FALSE) * _xlfn.POISSON.DIST(4,L82,FALSE)</f>
        <v>5.3878560130621662E-5</v>
      </c>
      <c r="BC82" s="5">
        <f t="shared" ref="BC82:BC97" si="375">_xlfn.POISSON.DIST(6,K82,FALSE) * _xlfn.POISSON.DIST(5,L82,FALSE)</f>
        <v>7.3229360841369617E-6</v>
      </c>
      <c r="BD82" s="5">
        <f t="shared" ref="BD82:BD97" si="376">_xlfn.POISSON.DIST(0,K82,FALSE) * _xlfn.POISSON.DIST(6,L82,FALSE)</f>
        <v>9.4102596501257152E-6</v>
      </c>
      <c r="BE82" s="5">
        <f t="shared" ref="BE82:BE97" si="377">_xlfn.POISSON.DIST(1,K82,FALSE) * _xlfn.POISSON.DIST(6,L82,FALSE)</f>
        <v>1.879398885787233E-5</v>
      </c>
      <c r="BF82" s="5">
        <f t="shared" ref="BF82:BF97" si="378">_xlfn.POISSON.DIST(2,K82,FALSE) * _xlfn.POISSON.DIST(6,L82,FALSE)</f>
        <v>1.876749581426856E-5</v>
      </c>
      <c r="BG82" s="5">
        <f t="shared" ref="BG82:BG97" si="379">_xlfn.POISSON.DIST(3,K82,FALSE) * _xlfn.POISSON.DIST(6,L82,FALSE)</f>
        <v>1.2494026744480492E-5</v>
      </c>
      <c r="BH82" s="5">
        <f t="shared" ref="BH82:BH97" si="380">_xlfn.POISSON.DIST(4,K82,FALSE) * _xlfn.POISSON.DIST(6,L82,FALSE)</f>
        <v>6.2382072375279316E-6</v>
      </c>
      <c r="BI82" s="5">
        <f t="shared" ref="BI82:BI97" si="381">_xlfn.POISSON.DIST(5,K82,FALSE) * _xlfn.POISSON.DIST(6,L82,FALSE)</f>
        <v>2.4917654065715851E-6</v>
      </c>
      <c r="BJ82" s="8">
        <f t="shared" ref="BJ82:BJ97" si="382">SUM(N82,Q82,T82,W82,X82,Y82,AD82,AE82,AF82,AG82,AM82,AN82,AO82,AP82,AQ82,AX82,AY82,AZ82,BA82,BB82,BC82)</f>
        <v>0.67964343452575227</v>
      </c>
      <c r="BK82" s="8">
        <f t="shared" ref="BK82:BK97" si="383">SUM(M82,P82,S82,V82,AC82,AL82,AY82)</f>
        <v>0.2031465513995736</v>
      </c>
      <c r="BL82" s="8">
        <f t="shared" ref="BL82:BL97" si="384">SUM(O82,R82,U82,AA82,AB82,AH82,AI82,AJ82,AK82,AR82,AS82,AT82,AU82,AV82,BD82,BE82,BF82,BG82,BH82,BI82)</f>
        <v>0.1132239664360585</v>
      </c>
      <c r="BM82" s="8">
        <f t="shared" ref="BM82:BM97" si="385">SUM(S82:BI82)</f>
        <v>0.49615785847675303</v>
      </c>
      <c r="BN82" s="8">
        <f t="shared" ref="BN82:BN97" si="386">SUM(M82:R82)</f>
        <v>0.49933483976035908</v>
      </c>
    </row>
    <row r="83" spans="1:66" x14ac:dyDescent="0.25">
      <c r="A83" s="10" t="s">
        <v>13</v>
      </c>
      <c r="B83" t="s">
        <v>52</v>
      </c>
      <c r="C83" t="s">
        <v>248</v>
      </c>
      <c r="D83" s="11">
        <v>44389</v>
      </c>
      <c r="E83" s="1">
        <f>VLOOKUP(A83,home!$A$2:$E$670,3,FALSE)</f>
        <v>1.7759336099585099</v>
      </c>
      <c r="F83">
        <f>VLOOKUP(B83,home!$B$2:$E$670,3,FALSE)</f>
        <v>1.41</v>
      </c>
      <c r="G83">
        <f>VLOOKUP(C83,away!$B$2:$E$670,4,FALSE)</f>
        <v>0.36</v>
      </c>
      <c r="H83">
        <f>VLOOKUP(A83,away!$A$2:$E$670,3,FALSE)</f>
        <v>1.31120331950207</v>
      </c>
      <c r="I83">
        <f>VLOOKUP(C83,away!$B$2:$E$670,3,FALSE)</f>
        <v>1.26</v>
      </c>
      <c r="J83">
        <f>VLOOKUP(B83,home!$B$2:$E$670,4,FALSE)</f>
        <v>0.82</v>
      </c>
      <c r="K83" s="3">
        <f t="shared" si="332"/>
        <v>0.90146390041493962</v>
      </c>
      <c r="L83" s="3">
        <f t="shared" si="333"/>
        <v>1.3547352697095387</v>
      </c>
      <c r="M83" s="5">
        <f t="shared" si="331"/>
        <v>0.10474785789020744</v>
      </c>
      <c r="N83" s="5">
        <f t="shared" si="334"/>
        <v>9.4426412533816215E-2</v>
      </c>
      <c r="O83" s="5">
        <f t="shared" si="335"/>
        <v>0.14190561751038663</v>
      </c>
      <c r="P83" s="5">
        <f t="shared" si="336"/>
        <v>0.12792279145170368</v>
      </c>
      <c r="Q83" s="5">
        <f t="shared" si="337"/>
        <v>4.2561001072462051E-2</v>
      </c>
      <c r="R83" s="5">
        <f t="shared" si="338"/>
        <v>9.6122272505616155E-2</v>
      </c>
      <c r="S83" s="5">
        <f t="shared" si="339"/>
        <v>3.9056265451147515E-2</v>
      </c>
      <c r="T83" s="5">
        <f t="shared" si="340"/>
        <v>5.765888926700985E-2</v>
      </c>
      <c r="U83" s="5">
        <f t="shared" si="341"/>
        <v>8.6650758689660448E-2</v>
      </c>
      <c r="V83" s="5">
        <f t="shared" si="342"/>
        <v>5.29969628530503E-3</v>
      </c>
      <c r="W83" s="5">
        <f t="shared" si="343"/>
        <v>1.2789068677448692E-2</v>
      </c>
      <c r="X83" s="5">
        <f t="shared" si="344"/>
        <v>1.7325802404077269E-2</v>
      </c>
      <c r="Y83" s="5">
        <f t="shared" si="345"/>
        <v>1.1735937796410899E-2</v>
      </c>
      <c r="Z83" s="5">
        <f t="shared" si="346"/>
        <v>4.3406744255996561E-2</v>
      </c>
      <c r="AA83" s="5">
        <f t="shared" si="347"/>
        <v>3.9129612981324439E-2</v>
      </c>
      <c r="AB83" s="5">
        <f t="shared" si="348"/>
        <v>1.7636966769935893E-2</v>
      </c>
      <c r="AC83" s="5">
        <f t="shared" si="349"/>
        <v>4.0451420458464531E-4</v>
      </c>
      <c r="AD83" s="5">
        <f t="shared" si="350"/>
        <v>2.8822209331618568E-3</v>
      </c>
      <c r="AE83" s="5">
        <f t="shared" si="351"/>
        <v>3.9046463532495072E-3</v>
      </c>
      <c r="AF83" s="5">
        <f t="shared" si="352"/>
        <v>2.6448810652449192E-3</v>
      </c>
      <c r="AG83" s="5">
        <f t="shared" si="353"/>
        <v>1.1943712210914093E-3</v>
      </c>
      <c r="AH83" s="5">
        <f t="shared" si="354"/>
        <v>1.4701161846715114E-2</v>
      </c>
      <c r="AI83" s="5">
        <f t="shared" si="355"/>
        <v>1.3252566698971104E-2</v>
      </c>
      <c r="AJ83" s="5">
        <f t="shared" si="356"/>
        <v>5.973355233481816E-3</v>
      </c>
      <c r="AK83" s="5">
        <f t="shared" si="357"/>
        <v>1.794921369112837E-3</v>
      </c>
      <c r="AL83" s="5">
        <f t="shared" si="358"/>
        <v>1.9760437024524961E-5</v>
      </c>
      <c r="AM83" s="5">
        <f t="shared" si="359"/>
        <v>5.1964362485313492E-4</v>
      </c>
      <c r="AN83" s="5">
        <f t="shared" si="360"/>
        <v>7.0397954626825424E-4</v>
      </c>
      <c r="AO83" s="5">
        <f t="shared" si="361"/>
        <v>4.7685296024186112E-4</v>
      </c>
      <c r="AP83" s="5">
        <f t="shared" si="362"/>
        <v>2.1533650790168325E-4</v>
      </c>
      <c r="AQ83" s="5">
        <f t="shared" si="363"/>
        <v>7.2930990527624246E-5</v>
      </c>
      <c r="AR83" s="5">
        <f t="shared" si="364"/>
        <v>3.9832364918906344E-3</v>
      </c>
      <c r="AS83" s="5">
        <f t="shared" si="365"/>
        <v>3.5907439042548524E-3</v>
      </c>
      <c r="AT83" s="5">
        <f t="shared" si="366"/>
        <v>1.6184630026603738E-3</v>
      </c>
      <c r="AU83" s="5">
        <f t="shared" si="367"/>
        <v>4.8632865701849854E-4</v>
      </c>
      <c r="AV83" s="5">
        <f t="shared" si="368"/>
        <v>1.0960193200986375E-4</v>
      </c>
      <c r="AW83" s="5">
        <f t="shared" si="369"/>
        <v>6.7034260371021905E-7</v>
      </c>
      <c r="AX83" s="5">
        <f t="shared" si="370"/>
        <v>7.807332814764409E-5</v>
      </c>
      <c r="AY83" s="5">
        <f t="shared" si="371"/>
        <v>1.0576869126521995E-4</v>
      </c>
      <c r="AZ83" s="5">
        <f t="shared" si="372"/>
        <v>7.1644288244006348E-5</v>
      </c>
      <c r="BA83" s="5">
        <f t="shared" si="373"/>
        <v>3.2353014719130632E-5</v>
      </c>
      <c r="BB83" s="5">
        <f t="shared" si="374"/>
        <v>1.0957442530359523E-5</v>
      </c>
      <c r="BC83" s="5">
        <f t="shared" si="375"/>
        <v>2.9688867723386746E-6</v>
      </c>
      <c r="BD83" s="5">
        <f t="shared" si="376"/>
        <v>8.9937182719305542E-4</v>
      </c>
      <c r="BE83" s="5">
        <f t="shared" si="377"/>
        <v>8.1075123526476282E-4</v>
      </c>
      <c r="BF83" s="5">
        <f t="shared" si="378"/>
        <v>3.6543148540400171E-4</v>
      </c>
      <c r="BG83" s="5">
        <f t="shared" si="379"/>
        <v>1.0980776405557218E-4</v>
      </c>
      <c r="BH83" s="5">
        <f t="shared" si="380"/>
        <v>2.4746933820344869E-5</v>
      </c>
      <c r="BI83" s="5">
        <f t="shared" si="381"/>
        <v>4.4616934969996938E-6</v>
      </c>
      <c r="BJ83" s="8">
        <f t="shared" si="382"/>
        <v>0.24941374060544386</v>
      </c>
      <c r="BK83" s="8">
        <f t="shared" si="383"/>
        <v>0.27755665441123806</v>
      </c>
      <c r="BL83" s="8">
        <f t="shared" si="384"/>
        <v>0.42917017853227335</v>
      </c>
      <c r="BM83" s="8">
        <f t="shared" si="385"/>
        <v>0.39175626649209827</v>
      </c>
      <c r="BN83" s="8">
        <f t="shared" si="386"/>
        <v>0.60768595296419214</v>
      </c>
    </row>
    <row r="84" spans="1:66" x14ac:dyDescent="0.25">
      <c r="A84" s="10" t="s">
        <v>22</v>
      </c>
      <c r="B84" t="s">
        <v>308</v>
      </c>
      <c r="C84" t="s">
        <v>246</v>
      </c>
      <c r="D84" s="11">
        <v>44389</v>
      </c>
      <c r="E84" s="1">
        <f>VLOOKUP(A84,home!$A$2:$E$670,3,FALSE)</f>
        <v>1.51864406779661</v>
      </c>
      <c r="F84">
        <f>VLOOKUP(B84,home!$B$2:$E$670,3,FALSE)</f>
        <v>1.01</v>
      </c>
      <c r="G84">
        <f>VLOOKUP(C84,away!$B$2:$E$670,4,FALSE)</f>
        <v>0.57999999999999996</v>
      </c>
      <c r="H84">
        <f>VLOOKUP(A84,away!$A$2:$E$670,3,FALSE)</f>
        <v>1.3491525423728801</v>
      </c>
      <c r="I84">
        <f>VLOOKUP(C84,away!$B$2:$E$670,3,FALSE)</f>
        <v>1.7</v>
      </c>
      <c r="J84">
        <f>VLOOKUP(B84,home!$B$2:$E$670,4,FALSE)</f>
        <v>0.59</v>
      </c>
      <c r="K84" s="3">
        <f t="shared" si="332"/>
        <v>0.889621694915254</v>
      </c>
      <c r="L84" s="3">
        <f t="shared" si="333"/>
        <v>1.3531999999999986</v>
      </c>
      <c r="M84" s="5">
        <f t="shared" si="331"/>
        <v>0.10615853436971492</v>
      </c>
      <c r="N84" s="5">
        <f t="shared" si="334"/>
        <v>9.4440935275705032E-2</v>
      </c>
      <c r="O84" s="5">
        <f t="shared" si="335"/>
        <v>0.14365372870909809</v>
      </c>
      <c r="P84" s="5">
        <f t="shared" si="336"/>
        <v>0.12779747361508392</v>
      </c>
      <c r="Q84" s="5">
        <f t="shared" si="337"/>
        <v>4.2008352454677253E-2</v>
      </c>
      <c r="R84" s="5">
        <f t="shared" si="338"/>
        <v>9.7196112844575702E-2</v>
      </c>
      <c r="S84" s="5">
        <f t="shared" si="339"/>
        <v>3.8461802339693353E-2</v>
      </c>
      <c r="T84" s="5">
        <f t="shared" si="340"/>
        <v>5.6845702541669207E-2</v>
      </c>
      <c r="U84" s="5">
        <f t="shared" si="341"/>
        <v>8.6467770647965708E-2</v>
      </c>
      <c r="V84" s="5">
        <f t="shared" si="342"/>
        <v>5.1446339182753724E-3</v>
      </c>
      <c r="W84" s="5">
        <f t="shared" si="343"/>
        <v>1.245718057044245E-2</v>
      </c>
      <c r="X84" s="5">
        <f t="shared" si="344"/>
        <v>1.6857056747922709E-2</v>
      </c>
      <c r="Y84" s="5">
        <f t="shared" si="345"/>
        <v>1.1405484595644496E-2</v>
      </c>
      <c r="Z84" s="5">
        <f t="shared" si="346"/>
        <v>4.3841926633759909E-2</v>
      </c>
      <c r="AA84" s="5">
        <f t="shared" si="347"/>
        <v>3.9002729080275703E-2</v>
      </c>
      <c r="AB84" s="5">
        <f t="shared" si="348"/>
        <v>1.7348836975357669E-2</v>
      </c>
      <c r="AC84" s="5">
        <f t="shared" si="349"/>
        <v>3.8708099479095365E-4</v>
      </c>
      <c r="AD84" s="5">
        <f t="shared" si="350"/>
        <v>2.7705445232355957E-3</v>
      </c>
      <c r="AE84" s="5">
        <f t="shared" si="351"/>
        <v>3.7491008488424044E-3</v>
      </c>
      <c r="AF84" s="5">
        <f t="shared" si="352"/>
        <v>2.5366416343267687E-3</v>
      </c>
      <c r="AG84" s="5">
        <f t="shared" si="353"/>
        <v>1.1441944865236602E-3</v>
      </c>
      <c r="AH84" s="5">
        <f t="shared" si="354"/>
        <v>1.4831723780200956E-2</v>
      </c>
      <c r="AI84" s="5">
        <f t="shared" si="355"/>
        <v>1.3194623247857251E-2</v>
      </c>
      <c r="AJ84" s="5">
        <f t="shared" si="356"/>
        <v>5.8691115487634902E-3</v>
      </c>
      <c r="AK84" s="5">
        <f t="shared" si="357"/>
        <v>1.740429654552556E-3</v>
      </c>
      <c r="AL84" s="5">
        <f t="shared" si="358"/>
        <v>1.8639282658676066E-5</v>
      </c>
      <c r="AM84" s="5">
        <f t="shared" si="359"/>
        <v>4.9294730291980511E-4</v>
      </c>
      <c r="AN84" s="5">
        <f t="shared" si="360"/>
        <v>6.6705629031107972E-4</v>
      </c>
      <c r="AO84" s="5">
        <f t="shared" si="361"/>
        <v>4.5133028602447613E-4</v>
      </c>
      <c r="AP84" s="5">
        <f t="shared" si="362"/>
        <v>2.0358004768277355E-4</v>
      </c>
      <c r="AQ84" s="5">
        <f t="shared" si="363"/>
        <v>6.8871130131082191E-5</v>
      </c>
      <c r="AR84" s="5">
        <f t="shared" si="364"/>
        <v>4.0140577238735823E-3</v>
      </c>
      <c r="AS84" s="5">
        <f t="shared" si="365"/>
        <v>3.5709928358000826E-3</v>
      </c>
      <c r="AT84" s="5">
        <f t="shared" si="366"/>
        <v>1.5884163495573495E-3</v>
      </c>
      <c r="AU84" s="5">
        <f t="shared" si="367"/>
        <v>4.7102988170810332E-4</v>
      </c>
      <c r="AV84" s="5">
        <f t="shared" si="368"/>
        <v>1.047596004302236E-4</v>
      </c>
      <c r="AW84" s="5">
        <f t="shared" si="369"/>
        <v>6.2329558123166837E-7</v>
      </c>
      <c r="AX84" s="5">
        <f t="shared" si="370"/>
        <v>7.3089435854569983E-5</v>
      </c>
      <c r="AY84" s="5">
        <f t="shared" si="371"/>
        <v>9.8904624598404004E-5</v>
      </c>
      <c r="AZ84" s="5">
        <f t="shared" si="372"/>
        <v>6.69188690032801E-5</v>
      </c>
      <c r="BA84" s="5">
        <f t="shared" si="373"/>
        <v>3.0184871178412851E-5</v>
      </c>
      <c r="BB84" s="5">
        <f t="shared" si="374"/>
        <v>1.0211541919657053E-5</v>
      </c>
      <c r="BC84" s="5">
        <f t="shared" si="375"/>
        <v>2.7636517051359822E-6</v>
      </c>
      <c r="BD84" s="5">
        <f t="shared" si="376"/>
        <v>9.0530381865762182E-4</v>
      </c>
      <c r="BE84" s="5">
        <f t="shared" si="377"/>
        <v>8.0537791756744523E-4</v>
      </c>
      <c r="BF84" s="5">
        <f t="shared" si="378"/>
        <v>3.5824083403683418E-4</v>
      </c>
      <c r="BG84" s="5">
        <f t="shared" si="379"/>
        <v>1.0623293932123421E-4</v>
      </c>
      <c r="BH84" s="5">
        <f t="shared" si="380"/>
        <v>2.3626781883696426E-5</v>
      </c>
      <c r="BI84" s="5">
        <f t="shared" si="381"/>
        <v>4.2037795489534078E-6</v>
      </c>
      <c r="BJ84" s="8">
        <f t="shared" si="382"/>
        <v>0.2463810517303183</v>
      </c>
      <c r="BK84" s="8">
        <f t="shared" si="383"/>
        <v>0.27806706914481555</v>
      </c>
      <c r="BL84" s="8">
        <f t="shared" si="384"/>
        <v>0.43125730895103231</v>
      </c>
      <c r="BM84" s="8">
        <f t="shared" si="385"/>
        <v>0.38819393786205397</v>
      </c>
      <c r="BN84" s="8">
        <f t="shared" si="386"/>
        <v>0.61125513726885494</v>
      </c>
    </row>
    <row r="85" spans="1:66" x14ac:dyDescent="0.25">
      <c r="A85" s="10" t="s">
        <v>28</v>
      </c>
      <c r="B85" t="s">
        <v>30</v>
      </c>
      <c r="C85" t="s">
        <v>330</v>
      </c>
      <c r="D85" s="11">
        <v>44389</v>
      </c>
      <c r="E85" s="1">
        <f>VLOOKUP(A85,home!$A$2:$E$670,3,FALSE)</f>
        <v>1.37037037037037</v>
      </c>
      <c r="F85">
        <f>VLOOKUP(B85,home!$B$2:$E$670,3,FALSE)</f>
        <v>1.91</v>
      </c>
      <c r="G85">
        <f>VLOOKUP(C85,away!$B$2:$E$670,4,FALSE)</f>
        <v>1.06</v>
      </c>
      <c r="H85">
        <f>VLOOKUP(A85,away!$A$2:$E$670,3,FALSE)</f>
        <v>1.2674897119341599</v>
      </c>
      <c r="I85">
        <f>VLOOKUP(C85,away!$B$2:$E$670,3,FALSE)</f>
        <v>1.29</v>
      </c>
      <c r="J85">
        <f>VLOOKUP(B85,home!$B$2:$E$670,4,FALSE)</f>
        <v>0.55000000000000004</v>
      </c>
      <c r="K85" s="3">
        <f t="shared" si="332"/>
        <v>2.7744518518518508</v>
      </c>
      <c r="L85" s="3">
        <f t="shared" si="333"/>
        <v>0.89928395061728661</v>
      </c>
      <c r="M85" s="5">
        <f t="shared" si="331"/>
        <v>2.5381472443786048E-2</v>
      </c>
      <c r="N85" s="5">
        <f t="shared" si="334"/>
        <v>7.0419673224388926E-2</v>
      </c>
      <c r="O85" s="5">
        <f t="shared" si="335"/>
        <v>2.2825150811731712E-2</v>
      </c>
      <c r="P85" s="5">
        <f t="shared" si="336"/>
        <v>6.3327281938406824E-2</v>
      </c>
      <c r="Q85" s="5">
        <f t="shared" si="337"/>
        <v>9.7687996392104043E-2</v>
      </c>
      <c r="R85" s="5">
        <f t="shared" si="338"/>
        <v>1.026314589770473E-2</v>
      </c>
      <c r="S85" s="5">
        <f t="shared" si="339"/>
        <v>3.950070909586148E-2</v>
      </c>
      <c r="T85" s="5">
        <f t="shared" si="340"/>
        <v>8.7849247323378551E-2</v>
      </c>
      <c r="U85" s="5">
        <f t="shared" si="341"/>
        <v>2.8474604141712614E-2</v>
      </c>
      <c r="V85" s="5">
        <f t="shared" si="342"/>
        <v>1.0950562231393087E-2</v>
      </c>
      <c r="W85" s="5">
        <f t="shared" si="343"/>
        <v>9.0343547497923324E-2</v>
      </c>
      <c r="X85" s="5">
        <f t="shared" si="344"/>
        <v>8.1244502306712957E-2</v>
      </c>
      <c r="Y85" s="5">
        <f t="shared" si="345"/>
        <v>3.6530938500158039E-2</v>
      </c>
      <c r="Z85" s="5">
        <f t="shared" si="346"/>
        <v>3.0764941295498365E-3</v>
      </c>
      <c r="AA85" s="5">
        <f t="shared" si="347"/>
        <v>8.5355848349408913E-3</v>
      </c>
      <c r="AB85" s="5">
        <f t="shared" si="348"/>
        <v>1.1840784575970167E-2</v>
      </c>
      <c r="AC85" s="5">
        <f t="shared" si="349"/>
        <v>1.7076170013071784E-3</v>
      </c>
      <c r="AD85" s="5">
        <f t="shared" si="350"/>
        <v>6.2663455664619755E-2</v>
      </c>
      <c r="AE85" s="5">
        <f t="shared" si="351"/>
        <v>5.6352239969410432E-2</v>
      </c>
      <c r="AF85" s="5">
        <f t="shared" si="352"/>
        <v>2.5338332492912386E-2</v>
      </c>
      <c r="AG85" s="5">
        <f t="shared" si="353"/>
        <v>7.5954519154268719E-3</v>
      </c>
      <c r="AH85" s="5">
        <f t="shared" si="354"/>
        <v>6.9166044871811678E-4</v>
      </c>
      <c r="AI85" s="5">
        <f t="shared" si="355"/>
        <v>1.918978612798661E-3</v>
      </c>
      <c r="AJ85" s="5">
        <f t="shared" si="356"/>
        <v>2.6620568829716709E-3</v>
      </c>
      <c r="AK85" s="5">
        <f t="shared" si="357"/>
        <v>2.4619162162319058E-3</v>
      </c>
      <c r="AL85" s="5">
        <f t="shared" si="358"/>
        <v>1.7042154433569327E-4</v>
      </c>
      <c r="AM85" s="5">
        <f t="shared" si="359"/>
        <v>3.4771348122428124E-2</v>
      </c>
      <c r="AN85" s="5">
        <f t="shared" si="360"/>
        <v>3.1269315307826132E-2</v>
      </c>
      <c r="AO85" s="5">
        <f t="shared" si="361"/>
        <v>1.4059996701559737E-2</v>
      </c>
      <c r="AP85" s="5">
        <f t="shared" si="362"/>
        <v>4.2146431264815541E-3</v>
      </c>
      <c r="AQ85" s="5">
        <f t="shared" si="363"/>
        <v>9.4754023030608093E-4</v>
      </c>
      <c r="AR85" s="5">
        <f t="shared" si="364"/>
        <v>1.2439982816179069E-4</v>
      </c>
      <c r="AS85" s="5">
        <f t="shared" si="365"/>
        <v>3.4514133361353218E-4</v>
      </c>
      <c r="AT85" s="5">
        <f t="shared" si="366"/>
        <v>4.7878900609734097E-4</v>
      </c>
      <c r="AU85" s="5">
        <f t="shared" si="367"/>
        <v>4.4279234820435821E-4</v>
      </c>
      <c r="AV85" s="5">
        <f t="shared" si="368"/>
        <v>3.0712651261535279E-4</v>
      </c>
      <c r="AW85" s="5">
        <f t="shared" si="369"/>
        <v>1.1811254592222295E-5</v>
      </c>
      <c r="AX85" s="5">
        <f t="shared" si="370"/>
        <v>1.6078571864942673E-2</v>
      </c>
      <c r="AY85" s="5">
        <f t="shared" si="371"/>
        <v>1.4459201626989601E-2</v>
      </c>
      <c r="AZ85" s="5">
        <f t="shared" si="372"/>
        <v>6.5014639809455521E-3</v>
      </c>
      <c r="BA85" s="5">
        <f t="shared" si="373"/>
        <v>1.9488874045269027E-3</v>
      </c>
      <c r="BB85" s="5">
        <f t="shared" si="374"/>
        <v>4.3815079111280574E-4</v>
      </c>
      <c r="BC85" s="5">
        <f t="shared" si="375"/>
        <v>7.8804394879602717E-5</v>
      </c>
      <c r="BD85" s="5">
        <f t="shared" si="376"/>
        <v>1.864512815424111E-5</v>
      </c>
      <c r="BE85" s="5">
        <f t="shared" si="377"/>
        <v>5.1730010335549326E-5</v>
      </c>
      <c r="BF85" s="5">
        <f t="shared" si="378"/>
        <v>7.1761211485890113E-5</v>
      </c>
      <c r="BG85" s="5">
        <f t="shared" si="379"/>
        <v>6.6366008699386705E-5</v>
      </c>
      <c r="BH85" s="5">
        <f t="shared" si="380"/>
        <v>4.6032323934007374E-5</v>
      </c>
      <c r="BI85" s="5">
        <f t="shared" si="381"/>
        <v>2.5542893276750204E-5</v>
      </c>
      <c r="BJ85" s="8">
        <f t="shared" si="382"/>
        <v>0.74079330883903405</v>
      </c>
      <c r="BK85" s="8">
        <f t="shared" si="383"/>
        <v>0.1554972658820799</v>
      </c>
      <c r="BL85" s="8">
        <f t="shared" si="384"/>
        <v>9.1652209027358642E-2</v>
      </c>
      <c r="BM85" s="8">
        <f t="shared" si="385"/>
        <v>0.68666716679750261</v>
      </c>
      <c r="BN85" s="8">
        <f t="shared" si="386"/>
        <v>0.28990472070812223</v>
      </c>
    </row>
    <row r="86" spans="1:66" x14ac:dyDescent="0.25">
      <c r="A86" s="10" t="s">
        <v>13</v>
      </c>
      <c r="B86" t="s">
        <v>43</v>
      </c>
      <c r="C86" t="s">
        <v>302</v>
      </c>
      <c r="D86" s="11">
        <v>44389</v>
      </c>
      <c r="E86" s="1">
        <f>VLOOKUP(A86,home!$A$2:$E$670,3,FALSE)</f>
        <v>1.7759336099585099</v>
      </c>
      <c r="F86">
        <f>VLOOKUP(B86,home!$B$2:$E$670,3,FALSE)</f>
        <v>1.73</v>
      </c>
      <c r="G86">
        <f>VLOOKUP(C86,away!$B$2:$E$670,4,FALSE)</f>
        <v>0.93</v>
      </c>
      <c r="H86">
        <f>VLOOKUP(A86,away!$A$2:$E$670,3,FALSE)</f>
        <v>1.31120331950207</v>
      </c>
      <c r="I86">
        <f>VLOOKUP(C86,away!$B$2:$E$670,3,FALSE)</f>
        <v>0.76</v>
      </c>
      <c r="J86">
        <f>VLOOKUP(B86,home!$B$2:$E$670,4,FALSE)</f>
        <v>1.06</v>
      </c>
      <c r="K86" s="3">
        <f t="shared" si="332"/>
        <v>2.8572995850622465</v>
      </c>
      <c r="L86" s="3">
        <f t="shared" si="333"/>
        <v>1.0563053941908678</v>
      </c>
      <c r="M86" s="5">
        <f t="shared" si="331"/>
        <v>1.9968385536720642E-2</v>
      </c>
      <c r="N86" s="5">
        <f t="shared" si="334"/>
        <v>5.7055659708434847E-2</v>
      </c>
      <c r="O86" s="5">
        <f t="shared" si="335"/>
        <v>2.1092713355720921E-2</v>
      </c>
      <c r="P86" s="5">
        <f t="shared" si="336"/>
        <v>6.0268201119138283E-2</v>
      </c>
      <c r="Q86" s="5">
        <f t="shared" si="337"/>
        <v>8.1512556405181832E-2</v>
      </c>
      <c r="R86" s="5">
        <f t="shared" si="338"/>
        <v>1.1140173447884882E-2</v>
      </c>
      <c r="S86" s="5">
        <f t="shared" si="339"/>
        <v>4.5475084345920264E-2</v>
      </c>
      <c r="T86" s="5">
        <f t="shared" si="340"/>
        <v>8.6102153025080938E-2</v>
      </c>
      <c r="U86" s="5">
        <f t="shared" si="341"/>
        <v>3.1830812970162929E-2</v>
      </c>
      <c r="V86" s="5">
        <f t="shared" si="342"/>
        <v>1.5250225992536037E-2</v>
      </c>
      <c r="W86" s="5">
        <f t="shared" si="343"/>
        <v>7.7635264531296336E-2</v>
      </c>
      <c r="X86" s="5">
        <f t="shared" si="344"/>
        <v>8.2006548703843274E-2</v>
      </c>
      <c r="Y86" s="5">
        <f t="shared" si="345"/>
        <v>4.3311979877422871E-2</v>
      </c>
      <c r="Z86" s="5">
        <f t="shared" si="346"/>
        <v>3.9224751017408934E-3</v>
      </c>
      <c r="AA86" s="5">
        <f t="shared" si="347"/>
        <v>1.1207686480621247E-2</v>
      </c>
      <c r="AB86" s="5">
        <f t="shared" si="348"/>
        <v>1.6011858965293425E-2</v>
      </c>
      <c r="AC86" s="5">
        <f t="shared" si="349"/>
        <v>2.8767463622068252E-3</v>
      </c>
      <c r="AD86" s="5">
        <f t="shared" si="350"/>
        <v>5.545680228286768E-2</v>
      </c>
      <c r="AE86" s="5">
        <f t="shared" si="351"/>
        <v>5.8579319395969567E-2</v>
      </c>
      <c r="AF86" s="5">
        <f t="shared" si="352"/>
        <v>3.0938825532996185E-2</v>
      </c>
      <c r="AG86" s="5">
        <f t="shared" si="353"/>
        <v>1.0893616100144676E-2</v>
      </c>
      <c r="AH86" s="5">
        <f t="shared" si="354"/>
        <v>1.0358329021370695E-3</v>
      </c>
      <c r="AI86" s="5">
        <f t="shared" si="355"/>
        <v>2.959684921470071E-3</v>
      </c>
      <c r="AJ86" s="5">
        <f t="shared" si="356"/>
        <v>4.2283532490157115E-3</v>
      </c>
      <c r="AK86" s="5">
        <f t="shared" si="357"/>
        <v>4.0272239946363975E-3</v>
      </c>
      <c r="AL86" s="5">
        <f t="shared" si="358"/>
        <v>3.4730164440665857E-4</v>
      </c>
      <c r="AM86" s="5">
        <f t="shared" si="359"/>
        <v>3.1691339630343367E-2</v>
      </c>
      <c r="AN86" s="5">
        <f t="shared" si="360"/>
        <v>3.3475733000666523E-2</v>
      </c>
      <c r="AO86" s="5">
        <f t="shared" si="361"/>
        <v>1.7680298671548644E-2</v>
      </c>
      <c r="AP86" s="5">
        <f t="shared" si="362"/>
        <v>6.2252649525541557E-3</v>
      </c>
      <c r="AQ86" s="5">
        <f t="shared" si="363"/>
        <v>1.6439452374125774E-3</v>
      </c>
      <c r="AR86" s="5">
        <f t="shared" si="364"/>
        <v>2.1883117640155364E-4</v>
      </c>
      <c r="AS86" s="5">
        <f t="shared" si="365"/>
        <v>6.2526622953084244E-4</v>
      </c>
      <c r="AT86" s="5">
        <f t="shared" si="366"/>
        <v>8.9328646909595595E-4</v>
      </c>
      <c r="AU86" s="5">
        <f t="shared" si="367"/>
        <v>8.5079568582986458E-4</v>
      </c>
      <c r="AV86" s="5">
        <f t="shared" si="368"/>
        <v>6.0774454002360538E-4</v>
      </c>
      <c r="AW86" s="5">
        <f t="shared" si="369"/>
        <v>2.9117200335968649E-5</v>
      </c>
      <c r="AX86" s="5">
        <f t="shared" si="370"/>
        <v>1.50919419293078E-2</v>
      </c>
      <c r="AY86" s="5">
        <f t="shared" si="371"/>
        <v>1.5941699668743162E-2</v>
      </c>
      <c r="AZ86" s="5">
        <f t="shared" si="372"/>
        <v>8.4196516763320843E-3</v>
      </c>
      <c r="BA86" s="5">
        <f t="shared" si="373"/>
        <v>2.9645744943059219E-3</v>
      </c>
      <c r="BB86" s="5">
        <f t="shared" si="374"/>
        <v>7.8287400745400207E-4</v>
      </c>
      <c r="BC86" s="5">
        <f t="shared" si="375"/>
        <v>1.6539080740909687E-4</v>
      </c>
      <c r="BD86" s="5">
        <f t="shared" si="376"/>
        <v>3.8525425341682388E-5</v>
      </c>
      <c r="BE86" s="5">
        <f t="shared" si="377"/>
        <v>1.1007868184313565E-4</v>
      </c>
      <c r="BF86" s="5">
        <f t="shared" si="378"/>
        <v>1.5726388597729531E-4</v>
      </c>
      <c r="BG86" s="5">
        <f t="shared" si="379"/>
        <v>1.4978334538273409E-4</v>
      </c>
      <c r="BH86" s="5">
        <f t="shared" si="380"/>
        <v>1.069939726528303E-4</v>
      </c>
      <c r="BI86" s="5">
        <f t="shared" si="381"/>
        <v>6.1142766733018661E-5</v>
      </c>
      <c r="BJ86" s="8">
        <f t="shared" si="382"/>
        <v>0.71757543963931558</v>
      </c>
      <c r="BK86" s="8">
        <f t="shared" si="383"/>
        <v>0.16012764466967189</v>
      </c>
      <c r="BL86" s="8">
        <f t="shared" si="384"/>
        <v>0.10735405246575516</v>
      </c>
      <c r="BM86" s="8">
        <f t="shared" si="385"/>
        <v>0.72202933983499473</v>
      </c>
      <c r="BN86" s="8">
        <f t="shared" si="386"/>
        <v>0.25103768957308142</v>
      </c>
    </row>
    <row r="87" spans="1:66" x14ac:dyDescent="0.25">
      <c r="A87" s="10" t="s">
        <v>185</v>
      </c>
      <c r="B87" t="s">
        <v>290</v>
      </c>
      <c r="C87" t="s">
        <v>745</v>
      </c>
      <c r="D87" s="11">
        <v>44389</v>
      </c>
      <c r="E87" s="1">
        <f>VLOOKUP(A87,home!$A$2:$E$670,3,FALSE)</f>
        <v>1.5643153526971001</v>
      </c>
      <c r="F87">
        <f>VLOOKUP(B87,home!$B$2:$E$670,3,FALSE)</f>
        <v>2.37</v>
      </c>
      <c r="G87">
        <f>VLOOKUP(C87,away!$B$2:$E$670,4,FALSE)</f>
        <v>0.63</v>
      </c>
      <c r="H87">
        <f>VLOOKUP(A87,away!$A$2:$E$670,3,FALSE)</f>
        <v>1.2946058091286301</v>
      </c>
      <c r="I87">
        <f>VLOOKUP(C87,away!$B$2:$E$670,3,FALSE)</f>
        <v>1.56</v>
      </c>
      <c r="J87">
        <f>VLOOKUP(B87,home!$B$2:$E$670,4,FALSE)</f>
        <v>0.39</v>
      </c>
      <c r="K87" s="3">
        <f t="shared" si="332"/>
        <v>2.3356792531120401</v>
      </c>
      <c r="L87" s="3">
        <f t="shared" si="333"/>
        <v>0.78763817427385863</v>
      </c>
      <c r="M87" s="5">
        <f t="shared" si="331"/>
        <v>4.4010922933407498E-2</v>
      </c>
      <c r="N87" s="5">
        <f t="shared" si="334"/>
        <v>0.10279539960587276</v>
      </c>
      <c r="O87" s="5">
        <f t="shared" si="335"/>
        <v>3.4664682987376572E-2</v>
      </c>
      <c r="P87" s="5">
        <f t="shared" si="336"/>
        <v>8.0965580869321346E-2</v>
      </c>
      <c r="Q87" s="5">
        <f t="shared" si="337"/>
        <v>0.12004854108739935</v>
      </c>
      <c r="R87" s="5">
        <f t="shared" si="338"/>
        <v>1.3651613809979686E-2</v>
      </c>
      <c r="S87" s="5">
        <f t="shared" si="339"/>
        <v>3.7237490426101548E-2</v>
      </c>
      <c r="T87" s="5">
        <f t="shared" si="340"/>
        <v>9.455481372631952E-2</v>
      </c>
      <c r="U87" s="5">
        <f t="shared" si="341"/>
        <v>3.1885791147467361E-2</v>
      </c>
      <c r="V87" s="5">
        <f t="shared" si="342"/>
        <v>7.6116332580714718E-3</v>
      </c>
      <c r="W87" s="5">
        <f t="shared" si="343"/>
        <v>9.3464962261402315E-2</v>
      </c>
      <c r="X87" s="5">
        <f t="shared" si="344"/>
        <v>7.3616572234146013E-2</v>
      </c>
      <c r="Y87" s="5">
        <f t="shared" si="345"/>
        <v>2.8991611275401195E-2</v>
      </c>
      <c r="Z87" s="5">
        <f t="shared" si="346"/>
        <v>3.5841773923947317E-3</v>
      </c>
      <c r="AA87" s="5">
        <f t="shared" si="347"/>
        <v>8.3714887748895864E-3</v>
      </c>
      <c r="AB87" s="5">
        <f t="shared" si="348"/>
        <v>9.7765563245849722E-3</v>
      </c>
      <c r="AC87" s="5">
        <f t="shared" si="349"/>
        <v>8.7518090258594688E-4</v>
      </c>
      <c r="AD87" s="5">
        <f t="shared" si="350"/>
        <v>5.4576043311714312E-2</v>
      </c>
      <c r="AE87" s="5">
        <f t="shared" si="351"/>
        <v>4.2986175113129695E-2</v>
      </c>
      <c r="AF87" s="5">
        <f t="shared" si="352"/>
        <v>1.6928776242560922E-2</v>
      </c>
      <c r="AG87" s="5">
        <f t="shared" si="353"/>
        <v>4.444583470793787E-3</v>
      </c>
      <c r="AH87" s="5">
        <f t="shared" si="354"/>
        <v>7.0575873440485639E-4</v>
      </c>
      <c r="AI87" s="5">
        <f t="shared" si="355"/>
        <v>1.6484260336520333E-3</v>
      </c>
      <c r="AJ87" s="5">
        <f t="shared" si="356"/>
        <v>1.9250972435454127E-3</v>
      </c>
      <c r="AK87" s="5">
        <f t="shared" si="357"/>
        <v>1.4988032306573987E-3</v>
      </c>
      <c r="AL87" s="5">
        <f t="shared" si="358"/>
        <v>6.4401767034810893E-5</v>
      </c>
      <c r="AM87" s="5">
        <f t="shared" si="359"/>
        <v>2.549442641602304E-2</v>
      </c>
      <c r="AN87" s="5">
        <f t="shared" si="360"/>
        <v>2.008038347647562E-2</v>
      </c>
      <c r="AO87" s="5">
        <f t="shared" si="361"/>
        <v>7.9080382900651065E-3</v>
      </c>
      <c r="AP87" s="5">
        <f t="shared" si="362"/>
        <v>2.0762242802915493E-3</v>
      </c>
      <c r="AQ87" s="5">
        <f t="shared" si="363"/>
        <v>4.0882837537797292E-4</v>
      </c>
      <c r="AR87" s="5">
        <f t="shared" si="364"/>
        <v>1.1117650420889407E-4</v>
      </c>
      <c r="AS87" s="5">
        <f t="shared" si="365"/>
        <v>2.5967265431423725E-4</v>
      </c>
      <c r="AT87" s="5">
        <f t="shared" si="366"/>
        <v>3.0325601564114947E-4</v>
      </c>
      <c r="AU87" s="5">
        <f t="shared" si="367"/>
        <v>2.3610292803815102E-4</v>
      </c>
      <c r="AV87" s="5">
        <f t="shared" si="368"/>
        <v>1.3786517765442864E-4</v>
      </c>
      <c r="AW87" s="5">
        <f t="shared" si="369"/>
        <v>3.2910557762582945E-6</v>
      </c>
      <c r="AX87" s="5">
        <f t="shared" si="370"/>
        <v>9.9244671416494328E-3</v>
      </c>
      <c r="AY87" s="5">
        <f t="shared" si="371"/>
        <v>7.8168891800896607E-3</v>
      </c>
      <c r="AZ87" s="5">
        <f t="shared" si="372"/>
        <v>3.0784401611534495E-3</v>
      </c>
      <c r="BA87" s="5">
        <f t="shared" si="373"/>
        <v>8.0823232938074217E-4</v>
      </c>
      <c r="BB87" s="5">
        <f t="shared" si="374"/>
        <v>1.5914865907563889E-4</v>
      </c>
      <c r="BC87" s="5">
        <f t="shared" si="375"/>
        <v>2.5070311854493806E-5</v>
      </c>
      <c r="BD87" s="5">
        <f t="shared" si="376"/>
        <v>1.4594476466207209E-5</v>
      </c>
      <c r="BE87" s="5">
        <f t="shared" si="377"/>
        <v>3.4088015892152092E-5</v>
      </c>
      <c r="BF87" s="5">
        <f t="shared" si="378"/>
        <v>3.9809335749526595E-5</v>
      </c>
      <c r="BG87" s="5">
        <f t="shared" si="379"/>
        <v>3.0993946530113565E-5</v>
      </c>
      <c r="BH87" s="5">
        <f t="shared" si="380"/>
        <v>1.809797947061255E-5</v>
      </c>
      <c r="BI87" s="5">
        <f t="shared" si="381"/>
        <v>8.4542150345514671E-6</v>
      </c>
      <c r="BJ87" s="8">
        <f t="shared" si="382"/>
        <v>0.71018762695017679</v>
      </c>
      <c r="BK87" s="8">
        <f t="shared" si="383"/>
        <v>0.17858209933661229</v>
      </c>
      <c r="BL87" s="8">
        <f t="shared" si="384"/>
        <v>0.10532232953555788</v>
      </c>
      <c r="BM87" s="8">
        <f t="shared" si="385"/>
        <v>0.59372589379707097</v>
      </c>
      <c r="BN87" s="8">
        <f t="shared" si="386"/>
        <v>0.3961367412933573</v>
      </c>
    </row>
    <row r="88" spans="1:66" x14ac:dyDescent="0.25">
      <c r="A88" s="10" t="s">
        <v>318</v>
      </c>
      <c r="B88" t="s">
        <v>385</v>
      </c>
      <c r="C88" t="s">
        <v>280</v>
      </c>
      <c r="D88" s="11">
        <v>44389</v>
      </c>
      <c r="E88" s="1">
        <f>VLOOKUP(A88,home!$A$2:$E$670,3,FALSE)</f>
        <v>1.44290657439446</v>
      </c>
      <c r="F88">
        <f>VLOOKUP(B88,home!$B$2:$E$670,3,FALSE)</f>
        <v>1.48</v>
      </c>
      <c r="G88">
        <f>VLOOKUP(C88,away!$B$2:$E$670,4,FALSE)</f>
        <v>0.52</v>
      </c>
      <c r="H88">
        <f>VLOOKUP(A88,away!$A$2:$E$670,3,FALSE)</f>
        <v>1.07958477508651</v>
      </c>
      <c r="I88">
        <f>VLOOKUP(C88,away!$B$2:$E$670,3,FALSE)</f>
        <v>1.22</v>
      </c>
      <c r="J88">
        <f>VLOOKUP(B88,home!$B$2:$E$670,4,FALSE)</f>
        <v>0.8</v>
      </c>
      <c r="K88" s="3">
        <f t="shared" si="332"/>
        <v>1.1104608996539764</v>
      </c>
      <c r="L88" s="3">
        <f t="shared" si="333"/>
        <v>1.0536747404844338</v>
      </c>
      <c r="M88" s="5">
        <f t="shared" si="331"/>
        <v>0.114849162713087</v>
      </c>
      <c r="N88" s="5">
        <f t="shared" si="334"/>
        <v>0.12753550455088053</v>
      </c>
      <c r="O88" s="5">
        <f t="shared" si="335"/>
        <v>0.12101366171656645</v>
      </c>
      <c r="P88" s="5">
        <f t="shared" si="336"/>
        <v>0.13438093966020034</v>
      </c>
      <c r="Q88" s="5">
        <f t="shared" si="337"/>
        <v>7.0811595560697313E-2</v>
      </c>
      <c r="R88" s="5">
        <f t="shared" si="338"/>
        <v>6.3754519302137089E-2</v>
      </c>
      <c r="S88" s="5">
        <f t="shared" si="339"/>
        <v>3.9308595111552956E-2</v>
      </c>
      <c r="T88" s="5">
        <f t="shared" si="340"/>
        <v>7.4612389575706414E-2</v>
      </c>
      <c r="U88" s="5">
        <f t="shared" si="341"/>
        <v>7.0796900861257964E-2</v>
      </c>
      <c r="V88" s="5">
        <f t="shared" si="342"/>
        <v>5.110399514002364E-3</v>
      </c>
      <c r="W88" s="5">
        <f t="shared" si="343"/>
        <v>2.6211169370755145E-2</v>
      </c>
      <c r="X88" s="5">
        <f t="shared" si="344"/>
        <v>2.7618047084523964E-2</v>
      </c>
      <c r="Y88" s="5">
        <f t="shared" si="345"/>
        <v>1.4550219297236329E-2</v>
      </c>
      <c r="Z88" s="5">
        <f t="shared" si="346"/>
        <v>2.2392175526796378E-2</v>
      </c>
      <c r="AA88" s="5">
        <f t="shared" si="347"/>
        <v>2.4865635380696062E-2</v>
      </c>
      <c r="AB88" s="5">
        <f t="shared" si="348"/>
        <v>1.380615791765775E-2</v>
      </c>
      <c r="AC88" s="5">
        <f t="shared" si="349"/>
        <v>3.7371859778282876E-4</v>
      </c>
      <c r="AD88" s="5">
        <f t="shared" si="350"/>
        <v>7.2766196801078804E-3</v>
      </c>
      <c r="AE88" s="5">
        <f t="shared" si="351"/>
        <v>7.6671903530415942E-3</v>
      </c>
      <c r="AF88" s="5">
        <f t="shared" si="352"/>
        <v>4.039362402742927E-3</v>
      </c>
      <c r="AG88" s="5">
        <f t="shared" si="353"/>
        <v>1.4187247104775779E-3</v>
      </c>
      <c r="AH88" s="5">
        <f t="shared" si="354"/>
        <v>5.8985174342697658E-3</v>
      </c>
      <c r="AI88" s="5">
        <f t="shared" si="355"/>
        <v>6.5500729766838689E-3</v>
      </c>
      <c r="AJ88" s="5">
        <f t="shared" si="356"/>
        <v>3.6367999652437847E-3</v>
      </c>
      <c r="AK88" s="5">
        <f t="shared" si="357"/>
        <v>1.3461747204220542E-3</v>
      </c>
      <c r="AL88" s="5">
        <f t="shared" si="358"/>
        <v>1.7490996068994884E-5</v>
      </c>
      <c r="AM88" s="5">
        <f t="shared" si="359"/>
        <v>1.6160803272824837E-3</v>
      </c>
      <c r="AN88" s="5">
        <f t="shared" si="360"/>
        <v>1.7028230194513698E-3</v>
      </c>
      <c r="AO88" s="5">
        <f t="shared" si="361"/>
        <v>8.971108015556708E-4</v>
      </c>
      <c r="AP88" s="5">
        <f t="shared" si="362"/>
        <v>3.150876636716513E-4</v>
      </c>
      <c r="AQ88" s="5">
        <f t="shared" si="363"/>
        <v>8.2999978062268432E-5</v>
      </c>
      <c r="AR88" s="5">
        <f t="shared" si="364"/>
        <v>1.243023765359421E-3</v>
      </c>
      <c r="AS88" s="5">
        <f t="shared" si="365"/>
        <v>1.380329288772296E-3</v>
      </c>
      <c r="AT88" s="5">
        <f t="shared" si="366"/>
        <v>7.6640085191440879E-4</v>
      </c>
      <c r="AU88" s="5">
        <f t="shared" si="367"/>
        <v>2.8368605983748274E-4</v>
      </c>
      <c r="AV88" s="5">
        <f t="shared" si="368"/>
        <v>7.8755569306605751E-5</v>
      </c>
      <c r="AW88" s="5">
        <f t="shared" si="369"/>
        <v>5.6848875898987417E-7</v>
      </c>
      <c r="AX88" s="5">
        <f t="shared" si="370"/>
        <v>2.9909900235786666E-4</v>
      </c>
      <c r="AY88" s="5">
        <f t="shared" si="371"/>
        <v>3.1515306368857816E-4</v>
      </c>
      <c r="AZ88" s="5">
        <f t="shared" si="372"/>
        <v>1.6603441129746838E-4</v>
      </c>
      <c r="BA88" s="5">
        <f t="shared" si="373"/>
        <v>5.8315421745115258E-5</v>
      </c>
      <c r="BB88" s="5">
        <f t="shared" si="374"/>
        <v>1.5361371718381154E-5</v>
      </c>
      <c r="BC88" s="5">
        <f t="shared" si="375"/>
        <v>3.2371778717700376E-6</v>
      </c>
      <c r="BD88" s="5">
        <f t="shared" si="376"/>
        <v>2.1829045723017855E-4</v>
      </c>
      <c r="BE88" s="5">
        <f t="shared" si="377"/>
        <v>2.4240301752170195E-4</v>
      </c>
      <c r="BF88" s="5">
        <f t="shared" si="378"/>
        <v>1.3458953645799389E-4</v>
      </c>
      <c r="BG88" s="5">
        <f t="shared" si="379"/>
        <v>4.9818805913051846E-5</v>
      </c>
      <c r="BH88" s="5">
        <f t="shared" si="380"/>
        <v>1.3830459008473604E-5</v>
      </c>
      <c r="BI88" s="5">
        <f t="shared" si="381"/>
        <v>3.0716367906354049E-6</v>
      </c>
      <c r="BJ88" s="8">
        <f t="shared" si="382"/>
        <v>0.36721212482487237</v>
      </c>
      <c r="BK88" s="8">
        <f t="shared" si="383"/>
        <v>0.2943554596563831</v>
      </c>
      <c r="BL88" s="8">
        <f t="shared" si="384"/>
        <v>0.31608263972304707</v>
      </c>
      <c r="BM88" s="8">
        <f t="shared" si="385"/>
        <v>0.36738243165260059</v>
      </c>
      <c r="BN88" s="8">
        <f t="shared" si="386"/>
        <v>0.63234538350356861</v>
      </c>
    </row>
    <row r="89" spans="1:66" x14ac:dyDescent="0.25">
      <c r="B89" t="s">
        <v>744</v>
      </c>
      <c r="C89" t="s">
        <v>743</v>
      </c>
      <c r="D89" s="11">
        <v>44389</v>
      </c>
      <c r="E89" s="1" t="e">
        <f>VLOOKUP(A89,home!$A$2:$E$670,3,FALSE)</f>
        <v>#N/A</v>
      </c>
      <c r="F89" t="e">
        <f>VLOOKUP(B89,home!$B$2:$E$670,3,FALSE)</f>
        <v>#N/A</v>
      </c>
      <c r="G89" t="e">
        <f>VLOOKUP(C89,away!$B$2:$E$670,4,FALSE)</f>
        <v>#N/A</v>
      </c>
      <c r="H89" t="e">
        <f>VLOOKUP(A89,away!$A$2:$E$670,3,FALSE)</f>
        <v>#N/A</v>
      </c>
      <c r="I89" t="e">
        <f>VLOOKUP(C89,away!$B$2:$E$670,3,FALSE)</f>
        <v>#N/A</v>
      </c>
      <c r="J89" t="e">
        <f>VLOOKUP(B89,home!$B$2:$E$670,4,FALSE)</f>
        <v>#N/A</v>
      </c>
      <c r="K89" s="3" t="e">
        <f t="shared" si="332"/>
        <v>#N/A</v>
      </c>
      <c r="L89" s="3" t="e">
        <f t="shared" si="333"/>
        <v>#N/A</v>
      </c>
      <c r="M89" s="5" t="e">
        <f t="shared" si="331"/>
        <v>#N/A</v>
      </c>
      <c r="N89" s="5" t="e">
        <f t="shared" si="334"/>
        <v>#N/A</v>
      </c>
      <c r="O89" s="5" t="e">
        <f t="shared" si="335"/>
        <v>#N/A</v>
      </c>
      <c r="P89" s="5" t="e">
        <f t="shared" si="336"/>
        <v>#N/A</v>
      </c>
      <c r="Q89" s="5" t="e">
        <f t="shared" si="337"/>
        <v>#N/A</v>
      </c>
      <c r="R89" s="5" t="e">
        <f t="shared" si="338"/>
        <v>#N/A</v>
      </c>
      <c r="S89" s="5" t="e">
        <f t="shared" si="339"/>
        <v>#N/A</v>
      </c>
      <c r="T89" s="5" t="e">
        <f t="shared" si="340"/>
        <v>#N/A</v>
      </c>
      <c r="U89" s="5" t="e">
        <f t="shared" si="341"/>
        <v>#N/A</v>
      </c>
      <c r="V89" s="5" t="e">
        <f t="shared" si="342"/>
        <v>#N/A</v>
      </c>
      <c r="W89" s="5" t="e">
        <f t="shared" si="343"/>
        <v>#N/A</v>
      </c>
      <c r="X89" s="5" t="e">
        <f t="shared" si="344"/>
        <v>#N/A</v>
      </c>
      <c r="Y89" s="5" t="e">
        <f t="shared" si="345"/>
        <v>#N/A</v>
      </c>
      <c r="Z89" s="5" t="e">
        <f t="shared" si="346"/>
        <v>#N/A</v>
      </c>
      <c r="AA89" s="5" t="e">
        <f t="shared" si="347"/>
        <v>#N/A</v>
      </c>
      <c r="AB89" s="5" t="e">
        <f t="shared" si="348"/>
        <v>#N/A</v>
      </c>
      <c r="AC89" s="5" t="e">
        <f t="shared" si="349"/>
        <v>#N/A</v>
      </c>
      <c r="AD89" s="5" t="e">
        <f t="shared" si="350"/>
        <v>#N/A</v>
      </c>
      <c r="AE89" s="5" t="e">
        <f t="shared" si="351"/>
        <v>#N/A</v>
      </c>
      <c r="AF89" s="5" t="e">
        <f t="shared" si="352"/>
        <v>#N/A</v>
      </c>
      <c r="AG89" s="5" t="e">
        <f t="shared" si="353"/>
        <v>#N/A</v>
      </c>
      <c r="AH89" s="5" t="e">
        <f t="shared" si="354"/>
        <v>#N/A</v>
      </c>
      <c r="AI89" s="5" t="e">
        <f t="shared" si="355"/>
        <v>#N/A</v>
      </c>
      <c r="AJ89" s="5" t="e">
        <f t="shared" si="356"/>
        <v>#N/A</v>
      </c>
      <c r="AK89" s="5" t="e">
        <f t="shared" si="357"/>
        <v>#N/A</v>
      </c>
      <c r="AL89" s="5" t="e">
        <f t="shared" si="358"/>
        <v>#N/A</v>
      </c>
      <c r="AM89" s="5" t="e">
        <f t="shared" si="359"/>
        <v>#N/A</v>
      </c>
      <c r="AN89" s="5" t="e">
        <f t="shared" si="360"/>
        <v>#N/A</v>
      </c>
      <c r="AO89" s="5" t="e">
        <f t="shared" si="361"/>
        <v>#N/A</v>
      </c>
      <c r="AP89" s="5" t="e">
        <f t="shared" si="362"/>
        <v>#N/A</v>
      </c>
      <c r="AQ89" s="5" t="e">
        <f t="shared" si="363"/>
        <v>#N/A</v>
      </c>
      <c r="AR89" s="5" t="e">
        <f t="shared" si="364"/>
        <v>#N/A</v>
      </c>
      <c r="AS89" s="5" t="e">
        <f t="shared" si="365"/>
        <v>#N/A</v>
      </c>
      <c r="AT89" s="5" t="e">
        <f t="shared" si="366"/>
        <v>#N/A</v>
      </c>
      <c r="AU89" s="5" t="e">
        <f t="shared" si="367"/>
        <v>#N/A</v>
      </c>
      <c r="AV89" s="5" t="e">
        <f t="shared" si="368"/>
        <v>#N/A</v>
      </c>
      <c r="AW89" s="5" t="e">
        <f t="shared" si="369"/>
        <v>#N/A</v>
      </c>
      <c r="AX89" s="5" t="e">
        <f t="shared" si="370"/>
        <v>#N/A</v>
      </c>
      <c r="AY89" s="5" t="e">
        <f t="shared" si="371"/>
        <v>#N/A</v>
      </c>
      <c r="AZ89" s="5" t="e">
        <f t="shared" si="372"/>
        <v>#N/A</v>
      </c>
      <c r="BA89" s="5" t="e">
        <f t="shared" si="373"/>
        <v>#N/A</v>
      </c>
      <c r="BB89" s="5" t="e">
        <f t="shared" si="374"/>
        <v>#N/A</v>
      </c>
      <c r="BC89" s="5" t="e">
        <f t="shared" si="375"/>
        <v>#N/A</v>
      </c>
      <c r="BD89" s="5" t="e">
        <f t="shared" si="376"/>
        <v>#N/A</v>
      </c>
      <c r="BE89" s="5" t="e">
        <f t="shared" si="377"/>
        <v>#N/A</v>
      </c>
      <c r="BF89" s="5" t="e">
        <f t="shared" si="378"/>
        <v>#N/A</v>
      </c>
      <c r="BG89" s="5" t="e">
        <f t="shared" si="379"/>
        <v>#N/A</v>
      </c>
      <c r="BH89" s="5" t="e">
        <f t="shared" si="380"/>
        <v>#N/A</v>
      </c>
      <c r="BI89" s="5" t="e">
        <f t="shared" si="381"/>
        <v>#N/A</v>
      </c>
      <c r="BJ89" s="8" t="e">
        <f t="shared" si="382"/>
        <v>#N/A</v>
      </c>
      <c r="BK89" s="8" t="e">
        <f t="shared" si="383"/>
        <v>#N/A</v>
      </c>
      <c r="BL89" s="8" t="e">
        <f t="shared" si="384"/>
        <v>#N/A</v>
      </c>
      <c r="BM89" s="8" t="e">
        <f t="shared" si="385"/>
        <v>#N/A</v>
      </c>
      <c r="BN89" s="8" t="e">
        <f t="shared" si="386"/>
        <v>#N/A</v>
      </c>
    </row>
    <row r="90" spans="1:66" x14ac:dyDescent="0.25">
      <c r="A90" t="s">
        <v>22</v>
      </c>
      <c r="B90" t="s">
        <v>281</v>
      </c>
      <c r="C90" t="s">
        <v>696</v>
      </c>
      <c r="D90" s="11">
        <v>44420</v>
      </c>
      <c r="E90" s="1">
        <f>VLOOKUP(A90,home!$A$2:$E$670,3,FALSE)</f>
        <v>1.51864406779661</v>
      </c>
      <c r="F90">
        <f>VLOOKUP(B90,home!$B$2:$E$670,3,FALSE)</f>
        <v>0.88</v>
      </c>
      <c r="G90">
        <f>VLOOKUP(C90,away!$B$2:$E$670,4,FALSE)</f>
        <v>0.61709999999999998</v>
      </c>
      <c r="H90">
        <f>VLOOKUP(A90,away!$A$2:$E$670,3,FALSE)</f>
        <v>1.3491525423728801</v>
      </c>
      <c r="I90">
        <f>VLOOKUP(C90,away!$B$2:$E$670,3,FALSE)</f>
        <v>1.5726</v>
      </c>
      <c r="J90">
        <f>VLOOKUP(B90,home!$B$2:$E$670,4,FALSE)</f>
        <v>0.44</v>
      </c>
      <c r="K90" s="3">
        <f t="shared" si="332"/>
        <v>0.82469662372881347</v>
      </c>
      <c r="L90" s="3">
        <f t="shared" si="333"/>
        <v>0.93353800677966003</v>
      </c>
      <c r="M90" s="5">
        <f t="shared" si="331"/>
        <v>0.17234885482608905</v>
      </c>
      <c r="N90" s="5">
        <f t="shared" si="334"/>
        <v>0.14213551867860308</v>
      </c>
      <c r="O90" s="5">
        <f t="shared" si="335"/>
        <v>0.16089420640510418</v>
      </c>
      <c r="P90" s="5">
        <f t="shared" si="336"/>
        <v>0.13268890879981626</v>
      </c>
      <c r="Q90" s="5">
        <f t="shared" si="337"/>
        <v>5.8609341183093813E-2</v>
      </c>
      <c r="R90" s="5">
        <f t="shared" si="338"/>
        <v>7.5100428374908074E-2</v>
      </c>
      <c r="S90" s="5">
        <f t="shared" si="339"/>
        <v>2.5538821444813009E-2</v>
      </c>
      <c r="T90" s="5">
        <f t="shared" si="340"/>
        <v>5.4714047546734444E-2</v>
      </c>
      <c r="U90" s="5">
        <f t="shared" si="341"/>
        <v>6.1935069721374275E-2</v>
      </c>
      <c r="V90" s="5">
        <f t="shared" si="342"/>
        <v>2.1846635502194515E-3</v>
      </c>
      <c r="W90" s="5">
        <f t="shared" si="343"/>
        <v>1.6111641930889192E-2</v>
      </c>
      <c r="X90" s="5">
        <f t="shared" si="344"/>
        <v>1.504083009410989E-2</v>
      </c>
      <c r="Y90" s="5">
        <f t="shared" si="345"/>
        <v>7.0205932731834354E-3</v>
      </c>
      <c r="Z90" s="5">
        <f t="shared" si="346"/>
        <v>2.3369701404470103E-2</v>
      </c>
      <c r="AA90" s="5">
        <f t="shared" si="347"/>
        <v>1.9272913845817006E-2</v>
      </c>
      <c r="AB90" s="5">
        <f t="shared" si="348"/>
        <v>7.9471534890307918E-3</v>
      </c>
      <c r="AC90" s="5">
        <f t="shared" si="349"/>
        <v>1.0512131878750349E-4</v>
      </c>
      <c r="AD90" s="5">
        <f t="shared" si="350"/>
        <v>3.3218041757829739E-3</v>
      </c>
      <c r="AE90" s="5">
        <f t="shared" si="351"/>
        <v>3.1010304491727891E-3</v>
      </c>
      <c r="AF90" s="5">
        <f t="shared" si="352"/>
        <v>1.4474648922418994E-3</v>
      </c>
      <c r="AG90" s="5">
        <f t="shared" si="353"/>
        <v>4.5042116346234615E-4</v>
      </c>
      <c r="AH90" s="5">
        <f t="shared" si="354"/>
        <v>5.4541261170412102E-3</v>
      </c>
      <c r="AI90" s="5">
        <f t="shared" si="355"/>
        <v>4.4979993941150296E-3</v>
      </c>
      <c r="AJ90" s="5">
        <f t="shared" si="356"/>
        <v>1.8547424569304563E-3</v>
      </c>
      <c r="AK90" s="5">
        <f t="shared" si="357"/>
        <v>5.0986661403901049E-4</v>
      </c>
      <c r="AL90" s="5">
        <f t="shared" si="358"/>
        <v>3.2372557614232656E-6</v>
      </c>
      <c r="AM90" s="5">
        <f t="shared" si="359"/>
        <v>5.4789613769129866E-4</v>
      </c>
      <c r="AN90" s="5">
        <f t="shared" si="360"/>
        <v>5.1148186830260911E-4</v>
      </c>
      <c r="AO90" s="5">
        <f t="shared" si="361"/>
        <v>2.3874388191957714E-4</v>
      </c>
      <c r="AP90" s="5">
        <f t="shared" si="362"/>
        <v>7.4292162552680192E-5</v>
      </c>
      <c r="AQ90" s="5">
        <f t="shared" si="363"/>
        <v>1.7338639337194889E-5</v>
      </c>
      <c r="AR90" s="5">
        <f t="shared" si="364"/>
        <v>1.018326804805508E-3</v>
      </c>
      <c r="AS90" s="5">
        <f t="shared" si="365"/>
        <v>8.3981067777565296E-4</v>
      </c>
      <c r="AT90" s="5">
        <f t="shared" si="366"/>
        <v>3.4629451526649362E-4</v>
      </c>
      <c r="AU90" s="5">
        <f t="shared" si="367"/>
        <v>9.5195972518694454E-5</v>
      </c>
      <c r="AV90" s="5">
        <f t="shared" si="368"/>
        <v>1.9626949282187055E-5</v>
      </c>
      <c r="AW90" s="5">
        <f t="shared" si="369"/>
        <v>6.9231020311586469E-8</v>
      </c>
      <c r="AX90" s="5">
        <f t="shared" si="370"/>
        <v>7.5308015818011822E-5</v>
      </c>
      <c r="AY90" s="5">
        <f t="shared" si="371"/>
        <v>7.0302894981277869E-5</v>
      </c>
      <c r="AZ90" s="5">
        <f t="shared" si="372"/>
        <v>3.2815212225830947E-5</v>
      </c>
      <c r="BA90" s="5">
        <f t="shared" si="373"/>
        <v>1.0211415937784587E-5</v>
      </c>
      <c r="BB90" s="5">
        <f t="shared" si="374"/>
        <v>2.3831862202393684E-6</v>
      </c>
      <c r="BC90" s="5">
        <f t="shared" si="375"/>
        <v>4.4495898276540258E-7</v>
      </c>
      <c r="BD90" s="5">
        <f t="shared" si="376"/>
        <v>1.5844112926807221E-4</v>
      </c>
      <c r="BE90" s="5">
        <f t="shared" si="377"/>
        <v>1.3066586436715966E-4</v>
      </c>
      <c r="BF90" s="5">
        <f t="shared" si="378"/>
        <v>5.387984859010181E-5</v>
      </c>
      <c r="BG90" s="5">
        <f t="shared" si="379"/>
        <v>1.4811509739758877E-5</v>
      </c>
      <c r="BH90" s="5">
        <f t="shared" si="380"/>
        <v>3.0537505186763954E-6</v>
      </c>
      <c r="BI90" s="5">
        <f t="shared" si="381"/>
        <v>5.0368354849250739E-7</v>
      </c>
      <c r="BJ90" s="8">
        <f t="shared" si="382"/>
        <v>0.30353391176124311</v>
      </c>
      <c r="BK90" s="8">
        <f t="shared" si="383"/>
        <v>0.33293991009046792</v>
      </c>
      <c r="BL90" s="8">
        <f t="shared" si="384"/>
        <v>0.34014711712404094</v>
      </c>
      <c r="BM90" s="8">
        <f t="shared" si="385"/>
        <v>0.25814314844864661</v>
      </c>
      <c r="BN90" s="8">
        <f t="shared" si="386"/>
        <v>0.74177725826761454</v>
      </c>
    </row>
    <row r="91" spans="1:66" x14ac:dyDescent="0.25">
      <c r="A91" t="s">
        <v>61</v>
      </c>
      <c r="B91" t="s">
        <v>685</v>
      </c>
      <c r="C91" t="s">
        <v>69</v>
      </c>
      <c r="D91" s="11">
        <v>44420</v>
      </c>
      <c r="E91" s="1">
        <f>VLOOKUP(A91,home!$A$2:$E$670,3,FALSE)</f>
        <v>1.4861111111111101</v>
      </c>
      <c r="F91">
        <f>VLOOKUP(B91,home!$B$2:$E$670,3,FALSE)</f>
        <v>2.0179999999999998</v>
      </c>
      <c r="G91">
        <f>VLOOKUP(C91,away!$B$2:$E$670,4,FALSE)</f>
        <v>0.4</v>
      </c>
      <c r="H91">
        <f>VLOOKUP(A91,away!$A$2:$E$670,3,FALSE)</f>
        <v>1.2916666666666701</v>
      </c>
      <c r="I91">
        <f>VLOOKUP(C91,away!$B$2:$E$670,3,FALSE)</f>
        <v>1.3</v>
      </c>
      <c r="J91">
        <f>VLOOKUP(B91,home!$B$2:$E$670,4,FALSE)</f>
        <v>1.0864</v>
      </c>
      <c r="K91" s="3">
        <f t="shared" si="332"/>
        <v>1.1995888888888881</v>
      </c>
      <c r="L91" s="3">
        <f t="shared" si="333"/>
        <v>1.8242466666666717</v>
      </c>
      <c r="M91" s="5">
        <f t="shared" si="331"/>
        <v>4.8614397088527987E-2</v>
      </c>
      <c r="N91" s="5">
        <f t="shared" si="334"/>
        <v>5.8317290587430487E-2</v>
      </c>
      <c r="O91" s="5">
        <f t="shared" si="335"/>
        <v>8.868465184075712E-2</v>
      </c>
      <c r="P91" s="5">
        <f t="shared" si="336"/>
        <v>0.10638512296315174</v>
      </c>
      <c r="Q91" s="5">
        <f t="shared" si="337"/>
        <v>3.4978386909393082E-2</v>
      </c>
      <c r="R91" s="5">
        <f t="shared" si="338"/>
        <v>8.0891340252497779E-2</v>
      </c>
      <c r="S91" s="5">
        <f t="shared" si="339"/>
        <v>5.8201865423091352E-2</v>
      </c>
      <c r="T91" s="5">
        <f t="shared" si="340"/>
        <v>6.3809205724837476E-2</v>
      </c>
      <c r="U91" s="5">
        <f t="shared" si="341"/>
        <v>9.7036352974226803E-2</v>
      </c>
      <c r="V91" s="5">
        <f t="shared" si="342"/>
        <v>1.415175791658989E-2</v>
      </c>
      <c r="W91" s="5">
        <f t="shared" si="343"/>
        <v>1.3986561429254828E-2</v>
      </c>
      <c r="X91" s="5">
        <f t="shared" si="344"/>
        <v>2.551493806544676E-2</v>
      </c>
      <c r="Y91" s="5">
        <f t="shared" si="345"/>
        <v>2.3272770358048919E-2</v>
      </c>
      <c r="Z91" s="5">
        <f t="shared" si="346"/>
        <v>4.9188585939272882E-2</v>
      </c>
      <c r="AA91" s="5">
        <f t="shared" si="347"/>
        <v>5.9006081152907938E-2</v>
      </c>
      <c r="AB91" s="5">
        <f t="shared" si="348"/>
        <v>3.5391519663952209E-2</v>
      </c>
      <c r="AC91" s="5">
        <f t="shared" si="349"/>
        <v>1.9355589550966153E-3</v>
      </c>
      <c r="AD91" s="5">
        <f t="shared" si="350"/>
        <v>4.1945309210739924E-3</v>
      </c>
      <c r="AE91" s="5">
        <f t="shared" si="351"/>
        <v>7.6518590509995149E-3</v>
      </c>
      <c r="AF91" s="5">
        <f t="shared" si="352"/>
        <v>6.9794391837945356E-3</v>
      </c>
      <c r="AG91" s="5">
        <f t="shared" si="353"/>
        <v>4.2440728887466464E-3</v>
      </c>
      <c r="AH91" s="5">
        <f t="shared" si="354"/>
        <v>2.2433028484441418E-2</v>
      </c>
      <c r="AI91" s="5">
        <f t="shared" si="355"/>
        <v>2.6910411714063859E-2</v>
      </c>
      <c r="AJ91" s="5">
        <f t="shared" si="356"/>
        <v>1.6140715443808195E-2</v>
      </c>
      <c r="AK91" s="5">
        <f t="shared" si="357"/>
        <v>6.4540743017031969E-3</v>
      </c>
      <c r="AL91" s="5">
        <f t="shared" si="358"/>
        <v>1.6942691035777506E-4</v>
      </c>
      <c r="AM91" s="5">
        <f t="shared" si="359"/>
        <v>1.0063425374042469E-3</v>
      </c>
      <c r="AN91" s="5">
        <f t="shared" si="360"/>
        <v>1.8358170193845777E-3</v>
      </c>
      <c r="AO91" s="5">
        <f t="shared" si="361"/>
        <v>1.6744915391111307E-3</v>
      </c>
      <c r="AP91" s="5">
        <f t="shared" si="362"/>
        <v>1.0182285361950085E-3</v>
      </c>
      <c r="AQ91" s="5">
        <f t="shared" si="363"/>
        <v>4.6437500326465715E-4</v>
      </c>
      <c r="AR91" s="5">
        <f t="shared" si="364"/>
        <v>8.1846754871961486E-3</v>
      </c>
      <c r="AS91" s="5">
        <f t="shared" si="365"/>
        <v>9.8182457736017466E-3</v>
      </c>
      <c r="AT91" s="5">
        <f t="shared" si="366"/>
        <v>5.8889292691964717E-3</v>
      </c>
      <c r="AU91" s="5">
        <f t="shared" si="367"/>
        <v>2.3547647062602162E-3</v>
      </c>
      <c r="AV91" s="5">
        <f t="shared" si="368"/>
        <v>7.0618739439436509E-4</v>
      </c>
      <c r="AW91" s="5">
        <f t="shared" si="369"/>
        <v>1.029901963841411E-5</v>
      </c>
      <c r="AX91" s="5">
        <f t="shared" si="370"/>
        <v>2.0119955438106446E-4</v>
      </c>
      <c r="AY91" s="5">
        <f t="shared" si="371"/>
        <v>3.6703761641447661E-4</v>
      </c>
      <c r="AZ91" s="5">
        <f t="shared" si="372"/>
        <v>3.3478357414269477E-4</v>
      </c>
      <c r="BA91" s="5">
        <f t="shared" si="373"/>
        <v>2.0357593972818852E-4</v>
      </c>
      <c r="BB91" s="5">
        <f t="shared" si="374"/>
        <v>9.2843182365670801E-5</v>
      </c>
      <c r="BC91" s="5">
        <f t="shared" si="375"/>
        <v>3.3873773190660158E-5</v>
      </c>
      <c r="BD91" s="5">
        <f t="shared" si="376"/>
        <v>2.4884778292109983E-3</v>
      </c>
      <c r="BE91" s="5">
        <f t="shared" si="377"/>
        <v>2.9851503541678537E-3</v>
      </c>
      <c r="BF91" s="5">
        <f t="shared" si="378"/>
        <v>1.7904765982612438E-3</v>
      </c>
      <c r="BG91" s="5">
        <f t="shared" si="379"/>
        <v>7.1594527769658725E-4</v>
      </c>
      <c r="BH91" s="5">
        <f t="shared" si="380"/>
        <v>2.1471000004432379E-4</v>
      </c>
      <c r="BI91" s="5">
        <f t="shared" si="381"/>
        <v>5.1512746077300692E-5</v>
      </c>
      <c r="BJ91" s="8">
        <f t="shared" si="382"/>
        <v>0.25018162339460864</v>
      </c>
      <c r="BK91" s="8">
        <f t="shared" si="383"/>
        <v>0.22982516687322985</v>
      </c>
      <c r="BL91" s="8">
        <f t="shared" si="384"/>
        <v>0.46814725126446577</v>
      </c>
      <c r="BM91" s="8">
        <f t="shared" si="385"/>
        <v>0.57911469923304315</v>
      </c>
      <c r="BN91" s="8">
        <f t="shared" si="386"/>
        <v>0.41787118964175818</v>
      </c>
    </row>
    <row r="92" spans="1:66" x14ac:dyDescent="0.25">
      <c r="A92" t="s">
        <v>28</v>
      </c>
      <c r="B92" t="s">
        <v>31</v>
      </c>
      <c r="C92" t="s">
        <v>673</v>
      </c>
      <c r="D92" s="11">
        <v>44420</v>
      </c>
      <c r="E92" s="1">
        <f>VLOOKUP(A92,home!$A$2:$E$670,3,FALSE)</f>
        <v>1.37037037037037</v>
      </c>
      <c r="F92">
        <f>VLOOKUP(B92,home!$B$2:$E$670,3,FALSE)</f>
        <v>1.72</v>
      </c>
      <c r="G92">
        <f>VLOOKUP(C92,away!$B$2:$E$670,4,FALSE)</f>
        <v>0.97299999999999998</v>
      </c>
      <c r="H92">
        <f>VLOOKUP(A92,away!$A$2:$E$670,3,FALSE)</f>
        <v>1.2674897119341599</v>
      </c>
      <c r="I92">
        <f>VLOOKUP(C92,away!$B$2:$E$670,3,FALSE)</f>
        <v>1.5556000000000001</v>
      </c>
      <c r="J92">
        <f>VLOOKUP(B92,home!$B$2:$E$670,4,FALSE)</f>
        <v>0.79</v>
      </c>
      <c r="K92" s="3">
        <f t="shared" si="332"/>
        <v>2.2933970370370367</v>
      </c>
      <c r="L92" s="3">
        <f t="shared" si="333"/>
        <v>1.5576485267489757</v>
      </c>
      <c r="M92" s="5">
        <f t="shared" si="331"/>
        <v>2.1257498744071103E-2</v>
      </c>
      <c r="N92" s="5">
        <f t="shared" si="334"/>
        <v>4.8751884634471193E-2</v>
      </c>
      <c r="O92" s="5">
        <f t="shared" si="335"/>
        <v>3.311171160107055E-2</v>
      </c>
      <c r="P92" s="5">
        <f t="shared" si="336"/>
        <v>7.5938301277120077E-2</v>
      </c>
      <c r="Q92" s="5">
        <f t="shared" si="337"/>
        <v>5.5903713885333842E-2</v>
      </c>
      <c r="R92" s="5">
        <f t="shared" si="338"/>
        <v>2.5788204396772263E-2</v>
      </c>
      <c r="S92" s="5">
        <f t="shared" si="339"/>
        <v>6.7818722116389868E-2</v>
      </c>
      <c r="T92" s="5">
        <f t="shared" si="340"/>
        <v>8.7078337573286507E-2</v>
      </c>
      <c r="U92" s="5">
        <f t="shared" si="341"/>
        <v>5.9142591554062984E-2</v>
      </c>
      <c r="V92" s="5">
        <f t="shared" si="342"/>
        <v>2.691880699139737E-2</v>
      </c>
      <c r="W92" s="5">
        <f t="shared" si="343"/>
        <v>4.2736470594663629E-2</v>
      </c>
      <c r="X92" s="5">
        <f t="shared" si="344"/>
        <v>6.6568400460228716E-2</v>
      </c>
      <c r="Y92" s="5">
        <f t="shared" si="345"/>
        <v>5.1845085452455558E-2</v>
      </c>
      <c r="Z92" s="5">
        <f t="shared" si="346"/>
        <v>1.3389652862044583E-2</v>
      </c>
      <c r="AA92" s="5">
        <f t="shared" si="347"/>
        <v>3.0707790200767523E-2</v>
      </c>
      <c r="AB92" s="5">
        <f t="shared" si="348"/>
        <v>3.5212577530197596E-2</v>
      </c>
      <c r="AC92" s="5">
        <f t="shared" si="349"/>
        <v>6.0101393511299093E-3</v>
      </c>
      <c r="AD92" s="5">
        <f t="shared" si="350"/>
        <v>2.45029237588055E-2</v>
      </c>
      <c r="AE92" s="5">
        <f t="shared" si="351"/>
        <v>3.816694309394586E-2</v>
      </c>
      <c r="AF92" s="5">
        <f t="shared" si="352"/>
        <v>2.9725341340398389E-2</v>
      </c>
      <c r="AG92" s="5">
        <f t="shared" si="353"/>
        <v>1.5433878048660648E-2</v>
      </c>
      <c r="AH92" s="5">
        <f t="shared" si="354"/>
        <v>5.2140932635609928E-3</v>
      </c>
      <c r="AI92" s="5">
        <f t="shared" si="355"/>
        <v>1.1957986041485553E-2</v>
      </c>
      <c r="AJ92" s="5">
        <f t="shared" si="356"/>
        <v>1.3712204878236607E-2</v>
      </c>
      <c r="AK92" s="5">
        <f t="shared" si="357"/>
        <v>1.0482510012997544E-2</v>
      </c>
      <c r="AL92" s="5">
        <f t="shared" si="358"/>
        <v>8.5880239864226013E-4</v>
      </c>
      <c r="AM92" s="5">
        <f t="shared" si="359"/>
        <v>1.1238986549437781E-2</v>
      </c>
      <c r="AN92" s="5">
        <f t="shared" si="360"/>
        <v>1.7506390840883315E-2</v>
      </c>
      <c r="AO92" s="5">
        <f t="shared" si="361"/>
        <v>1.3634401950996831E-2</v>
      </c>
      <c r="AP92" s="5">
        <f t="shared" si="362"/>
        <v>7.0792020373578544E-3</v>
      </c>
      <c r="AQ92" s="5">
        <f t="shared" si="363"/>
        <v>2.7567271560122045E-3</v>
      </c>
      <c r="AR92" s="5">
        <f t="shared" si="364"/>
        <v>1.6243449380635064E-3</v>
      </c>
      <c r="AS92" s="5">
        <f t="shared" si="365"/>
        <v>3.7252678680809543E-3</v>
      </c>
      <c r="AT92" s="5">
        <f t="shared" si="366"/>
        <v>4.2717591454130704E-3</v>
      </c>
      <c r="AU92" s="5">
        <f t="shared" si="367"/>
        <v>3.2656132556753998E-3</v>
      </c>
      <c r="AV92" s="5">
        <f t="shared" si="368"/>
        <v>1.8723369411687081E-3</v>
      </c>
      <c r="AW92" s="5">
        <f t="shared" si="369"/>
        <v>8.5219594572739525E-5</v>
      </c>
      <c r="AX92" s="5">
        <f t="shared" si="370"/>
        <v>4.2959097419632891E-3</v>
      </c>
      <c r="AY92" s="5">
        <f t="shared" si="371"/>
        <v>6.6915174806156889E-3</v>
      </c>
      <c r="AZ92" s="5">
        <f t="shared" si="372"/>
        <v>5.2115161726980245E-3</v>
      </c>
      <c r="BA92" s="5">
        <f t="shared" si="373"/>
        <v>2.7059034961771779E-3</v>
      </c>
      <c r="BB92" s="5">
        <f t="shared" si="374"/>
        <v>1.0537116485863219E-3</v>
      </c>
      <c r="BC92" s="5">
        <f t="shared" si="375"/>
        <v>3.2826247940774349E-4</v>
      </c>
      <c r="BD92" s="5">
        <f t="shared" si="376"/>
        <v>4.216930832844625E-4</v>
      </c>
      <c r="BE92" s="5">
        <f t="shared" si="377"/>
        <v>9.6710966774359865E-4</v>
      </c>
      <c r="BF92" s="5">
        <f t="shared" si="378"/>
        <v>1.1089832232465211E-3</v>
      </c>
      <c r="BG92" s="5">
        <f t="shared" si="379"/>
        <v>8.4777961277245138E-4</v>
      </c>
      <c r="BH92" s="5">
        <f t="shared" si="380"/>
        <v>4.8607381299818657E-4</v>
      </c>
      <c r="BI92" s="5">
        <f t="shared" si="381"/>
        <v>2.2295204850226701E-4</v>
      </c>
      <c r="BJ92" s="8">
        <f t="shared" si="382"/>
        <v>0.53321550839638598</v>
      </c>
      <c r="BK92" s="8">
        <f t="shared" si="383"/>
        <v>0.20549378835936627</v>
      </c>
      <c r="BL92" s="8">
        <f t="shared" si="384"/>
        <v>0.24414358307610071</v>
      </c>
      <c r="BM92" s="8">
        <f t="shared" si="385"/>
        <v>0.72888492026901586</v>
      </c>
      <c r="BN92" s="8">
        <f t="shared" si="386"/>
        <v>0.26075131453883899</v>
      </c>
    </row>
    <row r="93" spans="1:66" x14ac:dyDescent="0.25">
      <c r="A93" t="s">
        <v>13</v>
      </c>
      <c r="B93" t="s">
        <v>234</v>
      </c>
      <c r="C93" t="s">
        <v>331</v>
      </c>
      <c r="D93" s="11">
        <v>44420</v>
      </c>
      <c r="E93" s="1">
        <f>VLOOKUP(A93,home!$A$2:$E$670,3,FALSE)</f>
        <v>1.7759336099585099</v>
      </c>
      <c r="F93">
        <f>VLOOKUP(B93,home!$B$2:$E$670,3,FALSE)</f>
        <v>1.69</v>
      </c>
      <c r="G93">
        <f>VLOOKUP(C93,away!$B$2:$E$670,4,FALSE)</f>
        <v>0.74</v>
      </c>
      <c r="H93">
        <f>VLOOKUP(A93,away!$A$2:$E$670,3,FALSE)</f>
        <v>1.31120331950207</v>
      </c>
      <c r="I93">
        <f>VLOOKUP(C93,away!$B$2:$E$670,3,FALSE)</f>
        <v>1.1599999999999999</v>
      </c>
      <c r="J93">
        <f>VLOOKUP(B93,home!$B$2:$E$670,4,FALSE)</f>
        <v>0.65</v>
      </c>
      <c r="K93" s="3">
        <f t="shared" si="332"/>
        <v>2.2209825726141124</v>
      </c>
      <c r="L93" s="3">
        <f t="shared" si="333"/>
        <v>0.98864730290456071</v>
      </c>
      <c r="M93" s="5">
        <f t="shared" si="331"/>
        <v>4.0371553007196886E-2</v>
      </c>
      <c r="N93" s="5">
        <f t="shared" si="334"/>
        <v>8.9664515658351138E-2</v>
      </c>
      <c r="O93" s="5">
        <f t="shared" si="335"/>
        <v>3.9913226994633705E-2</v>
      </c>
      <c r="P93" s="5">
        <f t="shared" si="336"/>
        <v>8.8646581571872607E-2</v>
      </c>
      <c r="Q93" s="5">
        <f t="shared" si="337"/>
        <v>9.9571663329541552E-2</v>
      </c>
      <c r="R93" s="5">
        <f t="shared" si="338"/>
        <v>1.9730052109231056E-2</v>
      </c>
      <c r="S93" s="5">
        <f t="shared" si="339"/>
        <v>4.8661841315454285E-2</v>
      </c>
      <c r="T93" s="5">
        <f t="shared" si="340"/>
        <v>9.8441256396472207E-2</v>
      </c>
      <c r="U93" s="5">
        <f t="shared" si="341"/>
        <v>4.3820101891370485E-2</v>
      </c>
      <c r="V93" s="5">
        <f t="shared" si="342"/>
        <v>1.1872237212945329E-2</v>
      </c>
      <c r="W93" s="5">
        <f t="shared" si="343"/>
        <v>7.3715642993703825E-2</v>
      </c>
      <c r="X93" s="5">
        <f t="shared" si="344"/>
        <v>7.2878771627600758E-2</v>
      </c>
      <c r="Y93" s="5">
        <f t="shared" si="345"/>
        <v>3.6025700504312447E-2</v>
      </c>
      <c r="Z93" s="5">
        <f t="shared" si="346"/>
        <v>6.5020209346525757E-3</v>
      </c>
      <c r="AA93" s="5">
        <f t="shared" si="347"/>
        <v>1.4440875182635494E-2</v>
      </c>
      <c r="AB93" s="5">
        <f t="shared" si="348"/>
        <v>1.6036466056964536E-2</v>
      </c>
      <c r="AC93" s="5">
        <f t="shared" si="349"/>
        <v>1.6292927292615635E-3</v>
      </c>
      <c r="AD93" s="5">
        <f t="shared" si="350"/>
        <v>4.093028960451494E-2</v>
      </c>
      <c r="AE93" s="5">
        <f t="shared" si="351"/>
        <v>4.0465620424606275E-2</v>
      </c>
      <c r="AF93" s="5">
        <f t="shared" si="352"/>
        <v>2.0003113246573345E-2</v>
      </c>
      <c r="AG93" s="5">
        <f t="shared" si="353"/>
        <v>6.5920079869730783E-3</v>
      </c>
      <c r="AH93" s="5">
        <f t="shared" si="354"/>
        <v>1.6070513651183147E-3</v>
      </c>
      <c r="AI93" s="5">
        <f t="shared" si="355"/>
        <v>3.5692330752234956E-3</v>
      </c>
      <c r="AJ93" s="5">
        <f t="shared" si="356"/>
        <v>3.9636022288346302E-3</v>
      </c>
      <c r="AK93" s="5">
        <f t="shared" si="357"/>
        <v>2.9343638250053884E-3</v>
      </c>
      <c r="AL93" s="5">
        <f t="shared" si="358"/>
        <v>1.4310198153952305E-4</v>
      </c>
      <c r="AM93" s="5">
        <f t="shared" si="359"/>
        <v>1.8181091980735243E-2</v>
      </c>
      <c r="AN93" s="5">
        <f t="shared" si="360"/>
        <v>1.7974687550613634E-2</v>
      </c>
      <c r="AO93" s="5">
        <f t="shared" si="361"/>
        <v>8.8853131837331768E-3</v>
      </c>
      <c r="AP93" s="5">
        <f t="shared" si="362"/>
        <v>2.9281469715200475E-3</v>
      </c>
      <c r="AQ93" s="5">
        <f t="shared" si="363"/>
        <v>7.2372615147536291E-4</v>
      </c>
      <c r="AR93" s="5">
        <f t="shared" si="364"/>
        <v>3.1776139955066296E-4</v>
      </c>
      <c r="AS93" s="5">
        <f t="shared" si="365"/>
        <v>7.0574253065149224E-4</v>
      </c>
      <c r="AT93" s="5">
        <f t="shared" si="366"/>
        <v>7.837209306647728E-4</v>
      </c>
      <c r="AU93" s="5">
        <f t="shared" si="367"/>
        <v>5.8021017626645776E-4</v>
      </c>
      <c r="AV93" s="5">
        <f t="shared" si="368"/>
        <v>3.2215917248529122E-4</v>
      </c>
      <c r="AW93" s="5">
        <f t="shared" si="369"/>
        <v>8.7283003712612484E-6</v>
      </c>
      <c r="AX93" s="5">
        <f t="shared" si="370"/>
        <v>6.7299814067178698E-3</v>
      </c>
      <c r="AY93" s="5">
        <f t="shared" si="371"/>
        <v>6.6535779663494631E-3</v>
      </c>
      <c r="AZ93" s="5">
        <f t="shared" si="372"/>
        <v>3.2890209555483038E-3</v>
      </c>
      <c r="BA93" s="5">
        <f t="shared" si="373"/>
        <v>1.0838938989664708E-3</v>
      </c>
      <c r="BB93" s="5">
        <f t="shared" si="374"/>
        <v>2.6789719496197735E-4</v>
      </c>
      <c r="BC93" s="5">
        <f t="shared" si="375"/>
        <v>5.2971167850971259E-5</v>
      </c>
      <c r="BD93" s="5">
        <f t="shared" si="376"/>
        <v>5.2358991772156881E-5</v>
      </c>
      <c r="BE93" s="5">
        <f t="shared" si="377"/>
        <v>1.1628840824560613E-4</v>
      </c>
      <c r="BF93" s="5">
        <f t="shared" si="378"/>
        <v>1.2913726405526323E-4</v>
      </c>
      <c r="BG93" s="5">
        <f t="shared" si="379"/>
        <v>9.5603870980602161E-5</v>
      </c>
      <c r="BH93" s="5">
        <f t="shared" si="380"/>
        <v>5.3083632830591362E-5</v>
      </c>
      <c r="BI93" s="5">
        <f t="shared" si="381"/>
        <v>2.3579564681557941E-5</v>
      </c>
      <c r="BJ93" s="8">
        <f t="shared" si="382"/>
        <v>0.64505889020112195</v>
      </c>
      <c r="BK93" s="8">
        <f t="shared" si="383"/>
        <v>0.19797818578461968</v>
      </c>
      <c r="BL93" s="8">
        <f t="shared" si="384"/>
        <v>0.1491946186712016</v>
      </c>
      <c r="BM93" s="8">
        <f t="shared" si="385"/>
        <v>0.6141912732547905</v>
      </c>
      <c r="BN93" s="8">
        <f t="shared" si="386"/>
        <v>0.37789759267082695</v>
      </c>
    </row>
    <row r="94" spans="1:66" x14ac:dyDescent="0.25">
      <c r="A94" t="s">
        <v>61</v>
      </c>
      <c r="B94" t="s">
        <v>247</v>
      </c>
      <c r="C94" t="s">
        <v>740</v>
      </c>
      <c r="D94" s="11">
        <v>44420</v>
      </c>
      <c r="E94" s="1">
        <f>VLOOKUP(A94,home!$A$2:$E$670,3,FALSE)</f>
        <v>1.4861111111111101</v>
      </c>
      <c r="F94">
        <f>VLOOKUP(B94,home!$B$2:$E$670,3,FALSE)</f>
        <v>1.08</v>
      </c>
      <c r="G94" t="e">
        <f>VLOOKUP(C94,away!$B$2:$E$675,4,FALSE)</f>
        <v>#N/A</v>
      </c>
      <c r="H94">
        <f>VLOOKUP(A94,away!$A$2:$E$670,3,FALSE)</f>
        <v>1.2916666666666701</v>
      </c>
      <c r="I94" t="e">
        <f>VLOOKUP(C94,away!$B$2:$E$675,3,FALSE)</f>
        <v>#N/A</v>
      </c>
      <c r="J94">
        <f>VLOOKUP(B94,home!$B$2:$E$670,4,FALSE)</f>
        <v>0.93</v>
      </c>
      <c r="K94" s="3" t="e">
        <f t="shared" si="332"/>
        <v>#N/A</v>
      </c>
      <c r="L94" s="3" t="e">
        <f t="shared" si="333"/>
        <v>#N/A</v>
      </c>
      <c r="M94" s="5" t="e">
        <f t="shared" si="331"/>
        <v>#N/A</v>
      </c>
      <c r="N94" s="5" t="e">
        <f t="shared" si="334"/>
        <v>#N/A</v>
      </c>
      <c r="O94" s="5" t="e">
        <f t="shared" si="335"/>
        <v>#N/A</v>
      </c>
      <c r="P94" s="5" t="e">
        <f t="shared" si="336"/>
        <v>#N/A</v>
      </c>
      <c r="Q94" s="5" t="e">
        <f t="shared" si="337"/>
        <v>#N/A</v>
      </c>
      <c r="R94" s="5" t="e">
        <f t="shared" si="338"/>
        <v>#N/A</v>
      </c>
      <c r="S94" s="5" t="e">
        <f t="shared" si="339"/>
        <v>#N/A</v>
      </c>
      <c r="T94" s="5" t="e">
        <f t="shared" si="340"/>
        <v>#N/A</v>
      </c>
      <c r="U94" s="5" t="e">
        <f t="shared" si="341"/>
        <v>#N/A</v>
      </c>
      <c r="V94" s="5" t="e">
        <f t="shared" si="342"/>
        <v>#N/A</v>
      </c>
      <c r="W94" s="5" t="e">
        <f t="shared" si="343"/>
        <v>#N/A</v>
      </c>
      <c r="X94" s="5" t="e">
        <f t="shared" si="344"/>
        <v>#N/A</v>
      </c>
      <c r="Y94" s="5" t="e">
        <f t="shared" si="345"/>
        <v>#N/A</v>
      </c>
      <c r="Z94" s="5" t="e">
        <f t="shared" si="346"/>
        <v>#N/A</v>
      </c>
      <c r="AA94" s="5" t="e">
        <f t="shared" si="347"/>
        <v>#N/A</v>
      </c>
      <c r="AB94" s="5" t="e">
        <f t="shared" si="348"/>
        <v>#N/A</v>
      </c>
      <c r="AC94" s="5" t="e">
        <f t="shared" si="349"/>
        <v>#N/A</v>
      </c>
      <c r="AD94" s="5" t="e">
        <f t="shared" si="350"/>
        <v>#N/A</v>
      </c>
      <c r="AE94" s="5" t="e">
        <f t="shared" si="351"/>
        <v>#N/A</v>
      </c>
      <c r="AF94" s="5" t="e">
        <f t="shared" si="352"/>
        <v>#N/A</v>
      </c>
      <c r="AG94" s="5" t="e">
        <f t="shared" si="353"/>
        <v>#N/A</v>
      </c>
      <c r="AH94" s="5" t="e">
        <f t="shared" si="354"/>
        <v>#N/A</v>
      </c>
      <c r="AI94" s="5" t="e">
        <f t="shared" si="355"/>
        <v>#N/A</v>
      </c>
      <c r="AJ94" s="5" t="e">
        <f t="shared" si="356"/>
        <v>#N/A</v>
      </c>
      <c r="AK94" s="5" t="e">
        <f t="shared" si="357"/>
        <v>#N/A</v>
      </c>
      <c r="AL94" s="5" t="e">
        <f t="shared" si="358"/>
        <v>#N/A</v>
      </c>
      <c r="AM94" s="5" t="e">
        <f t="shared" si="359"/>
        <v>#N/A</v>
      </c>
      <c r="AN94" s="5" t="e">
        <f t="shared" si="360"/>
        <v>#N/A</v>
      </c>
      <c r="AO94" s="5" t="e">
        <f t="shared" si="361"/>
        <v>#N/A</v>
      </c>
      <c r="AP94" s="5" t="e">
        <f t="shared" si="362"/>
        <v>#N/A</v>
      </c>
      <c r="AQ94" s="5" t="e">
        <f t="shared" si="363"/>
        <v>#N/A</v>
      </c>
      <c r="AR94" s="5" t="e">
        <f t="shared" si="364"/>
        <v>#N/A</v>
      </c>
      <c r="AS94" s="5" t="e">
        <f t="shared" si="365"/>
        <v>#N/A</v>
      </c>
      <c r="AT94" s="5" t="e">
        <f t="shared" si="366"/>
        <v>#N/A</v>
      </c>
      <c r="AU94" s="5" t="e">
        <f t="shared" si="367"/>
        <v>#N/A</v>
      </c>
      <c r="AV94" s="5" t="e">
        <f t="shared" si="368"/>
        <v>#N/A</v>
      </c>
      <c r="AW94" s="5" t="e">
        <f t="shared" si="369"/>
        <v>#N/A</v>
      </c>
      <c r="AX94" s="5" t="e">
        <f t="shared" si="370"/>
        <v>#N/A</v>
      </c>
      <c r="AY94" s="5" t="e">
        <f t="shared" si="371"/>
        <v>#N/A</v>
      </c>
      <c r="AZ94" s="5" t="e">
        <f t="shared" si="372"/>
        <v>#N/A</v>
      </c>
      <c r="BA94" s="5" t="e">
        <f t="shared" si="373"/>
        <v>#N/A</v>
      </c>
      <c r="BB94" s="5" t="e">
        <f t="shared" si="374"/>
        <v>#N/A</v>
      </c>
      <c r="BC94" s="5" t="e">
        <f t="shared" si="375"/>
        <v>#N/A</v>
      </c>
      <c r="BD94" s="5" t="e">
        <f t="shared" si="376"/>
        <v>#N/A</v>
      </c>
      <c r="BE94" s="5" t="e">
        <f t="shared" si="377"/>
        <v>#N/A</v>
      </c>
      <c r="BF94" s="5" t="e">
        <f t="shared" si="378"/>
        <v>#N/A</v>
      </c>
      <c r="BG94" s="5" t="e">
        <f t="shared" si="379"/>
        <v>#N/A</v>
      </c>
      <c r="BH94" s="5" t="e">
        <f t="shared" si="380"/>
        <v>#N/A</v>
      </c>
      <c r="BI94" s="5" t="e">
        <f t="shared" si="381"/>
        <v>#N/A</v>
      </c>
      <c r="BJ94" s="8" t="e">
        <f t="shared" si="382"/>
        <v>#N/A</v>
      </c>
      <c r="BK94" s="8" t="e">
        <f t="shared" si="383"/>
        <v>#N/A</v>
      </c>
      <c r="BL94" s="8" t="e">
        <f t="shared" si="384"/>
        <v>#N/A</v>
      </c>
      <c r="BM94" s="8" t="e">
        <f t="shared" si="385"/>
        <v>#N/A</v>
      </c>
      <c r="BN94" s="8" t="e">
        <f t="shared" si="386"/>
        <v>#N/A</v>
      </c>
    </row>
    <row r="95" spans="1:66" x14ac:dyDescent="0.25">
      <c r="A95" t="s">
        <v>318</v>
      </c>
      <c r="B95" t="s">
        <v>278</v>
      </c>
      <c r="C95" t="s">
        <v>400</v>
      </c>
      <c r="D95" s="11">
        <v>44420</v>
      </c>
      <c r="E95" s="1">
        <f>VLOOKUP(A95,home!$A$2:$E$670,3,FALSE)</f>
        <v>1.44290657439446</v>
      </c>
      <c r="F95">
        <f>VLOOKUP(B95,home!$B$2:$E$670,3,FALSE)</f>
        <v>1.1299999999999999</v>
      </c>
      <c r="G95">
        <f>VLOOKUP(C95,away!$B$2:$E$670,4,FALSE)</f>
        <v>0.64</v>
      </c>
      <c r="H95">
        <f>VLOOKUP(A95,away!$A$2:$E$670,3,FALSE)</f>
        <v>1.07958477508651</v>
      </c>
      <c r="I95">
        <f>VLOOKUP(C95,away!$B$2:$E$670,3,FALSE)</f>
        <v>0.64</v>
      </c>
      <c r="J95">
        <f>VLOOKUP(B95,home!$B$2:$E$670,4,FALSE)</f>
        <v>0.95</v>
      </c>
      <c r="K95" s="3">
        <f t="shared" si="332"/>
        <v>1.0435100346020734</v>
      </c>
      <c r="L95" s="3">
        <f t="shared" si="333"/>
        <v>0.65638754325259807</v>
      </c>
      <c r="M95" s="5">
        <f t="shared" si="331"/>
        <v>0.18270223584941911</v>
      </c>
      <c r="N95" s="5">
        <f t="shared" si="334"/>
        <v>0.19065161645310352</v>
      </c>
      <c r="O95" s="5">
        <f t="shared" si="335"/>
        <v>0.11992347173595698</v>
      </c>
      <c r="P95" s="5">
        <f t="shared" si="336"/>
        <v>0.12514134614078923</v>
      </c>
      <c r="Q95" s="5">
        <f t="shared" si="337"/>
        <v>9.9473437440959628E-2</v>
      </c>
      <c r="R95" s="5">
        <f t="shared" si="338"/>
        <v>3.9358136495543587E-2</v>
      </c>
      <c r="S95" s="5">
        <f t="shared" si="339"/>
        <v>2.1428797027470272E-2</v>
      </c>
      <c r="T95" s="5">
        <f t="shared" si="340"/>
        <v>6.5293125220762499E-2</v>
      </c>
      <c r="U95" s="5">
        <f t="shared" si="341"/>
        <v>4.1070610376337816E-2</v>
      </c>
      <c r="V95" s="5">
        <f t="shared" si="342"/>
        <v>1.6308433310918584E-3</v>
      </c>
      <c r="W95" s="5">
        <f t="shared" si="343"/>
        <v>3.4600510048667661E-2</v>
      </c>
      <c r="X95" s="5">
        <f t="shared" si="344"/>
        <v>2.27113437861318E-2</v>
      </c>
      <c r="Y95" s="5">
        <f t="shared" si="345"/>
        <v>7.4537215758721043E-3</v>
      </c>
      <c r="Z95" s="5">
        <f t="shared" si="346"/>
        <v>8.6113968404367587E-3</v>
      </c>
      <c r="AA95" s="5">
        <f t="shared" si="347"/>
        <v>8.9860790149363483E-3</v>
      </c>
      <c r="AB95" s="5">
        <f t="shared" si="348"/>
        <v>4.6885318119065968E-3</v>
      </c>
      <c r="AC95" s="5">
        <f t="shared" si="349"/>
        <v>6.9815076717838077E-5</v>
      </c>
      <c r="AD95" s="5">
        <f t="shared" si="350"/>
        <v>9.0264948595336417E-3</v>
      </c>
      <c r="AE95" s="5">
        <f t="shared" si="351"/>
        <v>5.9248787850314927E-3</v>
      </c>
      <c r="AF95" s="5">
        <f t="shared" si="352"/>
        <v>1.9445083148881294E-3</v>
      </c>
      <c r="AG95" s="5">
        <f t="shared" si="353"/>
        <v>4.2545034521455628E-4</v>
      </c>
      <c r="AH95" s="5">
        <f t="shared" si="354"/>
        <v>1.4131034040168672E-3</v>
      </c>
      <c r="AI95" s="5">
        <f t="shared" si="355"/>
        <v>1.4745875820219487E-3</v>
      </c>
      <c r="AJ95" s="5">
        <f t="shared" si="356"/>
        <v>7.6937346936975569E-4</v>
      </c>
      <c r="AK95" s="5">
        <f t="shared" si="357"/>
        <v>2.6761631188131703E-4</v>
      </c>
      <c r="AL95" s="5">
        <f t="shared" si="358"/>
        <v>1.9127850605163819E-6</v>
      </c>
      <c r="AM95" s="5">
        <f t="shared" si="359"/>
        <v>1.8838475926414781E-3</v>
      </c>
      <c r="AN95" s="5">
        <f t="shared" si="360"/>
        <v>1.2365340931962611E-3</v>
      </c>
      <c r="AO95" s="5">
        <f t="shared" si="361"/>
        <v>4.0582278779058642E-4</v>
      </c>
      <c r="AP95" s="5">
        <f t="shared" si="362"/>
        <v>8.8792340891261169E-5</v>
      </c>
      <c r="AQ95" s="5">
        <f t="shared" si="363"/>
        <v>1.4570546624315528E-5</v>
      </c>
      <c r="AR95" s="5">
        <f t="shared" si="364"/>
        <v>1.8550869434490308E-4</v>
      </c>
      <c r="AS95" s="5">
        <f t="shared" si="365"/>
        <v>1.9358018405483526E-4</v>
      </c>
      <c r="AT95" s="5">
        <f t="shared" si="366"/>
        <v>1.0100143228066843E-4</v>
      </c>
      <c r="AU95" s="5">
        <f t="shared" si="367"/>
        <v>3.5132002698019768E-5</v>
      </c>
      <c r="AV95" s="5">
        <f t="shared" si="368"/>
        <v>9.1651493377626823E-6</v>
      </c>
      <c r="AW95" s="5">
        <f t="shared" si="369"/>
        <v>3.6393232384397814E-8</v>
      </c>
      <c r="AX95" s="5">
        <f t="shared" si="370"/>
        <v>3.2763564443039013E-4</v>
      </c>
      <c r="AY95" s="5">
        <f t="shared" si="371"/>
        <v>2.1505595572964556E-4</v>
      </c>
      <c r="AZ95" s="5">
        <f t="shared" si="372"/>
        <v>7.0580025221610762E-5</v>
      </c>
      <c r="BA95" s="5">
        <f t="shared" si="373"/>
        <v>1.5442616452639835E-5</v>
      </c>
      <c r="BB95" s="5">
        <f t="shared" si="374"/>
        <v>2.5340852686851026E-6</v>
      </c>
      <c r="BC95" s="5">
        <f t="shared" si="375"/>
        <v>3.3266840078096299E-7</v>
      </c>
      <c r="BD95" s="5">
        <f t="shared" si="376"/>
        <v>2.0294266022174669E-5</v>
      </c>
      <c r="BE95" s="5">
        <f t="shared" si="377"/>
        <v>2.117727023902317E-5</v>
      </c>
      <c r="BF95" s="5">
        <f t="shared" si="378"/>
        <v>1.1049346999950262E-5</v>
      </c>
      <c r="BG95" s="5">
        <f t="shared" si="379"/>
        <v>3.8433681567494721E-6</v>
      </c>
      <c r="BH95" s="5">
        <f t="shared" si="380"/>
        <v>1.0026483095595368E-6</v>
      </c>
      <c r="BI95" s="5">
        <f t="shared" si="381"/>
        <v>2.0925471444043659E-7</v>
      </c>
      <c r="BJ95" s="8">
        <f t="shared" si="382"/>
        <v>0.44176623518681268</v>
      </c>
      <c r="BK95" s="8">
        <f t="shared" si="383"/>
        <v>0.33119000616627842</v>
      </c>
      <c r="BL95" s="8">
        <f t="shared" si="384"/>
        <v>0.21853347381912935</v>
      </c>
      <c r="BM95" s="8">
        <f t="shared" si="385"/>
        <v>0.24263584833438792</v>
      </c>
      <c r="BN95" s="8">
        <f t="shared" si="386"/>
        <v>0.75725024411577191</v>
      </c>
    </row>
    <row r="96" spans="1:66" x14ac:dyDescent="0.25">
      <c r="A96" t="s">
        <v>318</v>
      </c>
      <c r="B96" t="s">
        <v>498</v>
      </c>
      <c r="C96" t="s">
        <v>386</v>
      </c>
      <c r="D96" s="11">
        <v>44420</v>
      </c>
      <c r="E96" s="1">
        <f>VLOOKUP(A96,home!$A$2:$E$670,3,FALSE)</f>
        <v>1.44290657439446</v>
      </c>
      <c r="F96">
        <f>VLOOKUP(B96,home!$B$2:$E$670,3,FALSE)</f>
        <v>1.8513999999999999</v>
      </c>
      <c r="G96">
        <f>VLOOKUP(C96,away!$B$2:$E$670,4,FALSE)</f>
        <v>0.37</v>
      </c>
      <c r="H96">
        <f>VLOOKUP(A96,away!$A$2:$E$670,3,FALSE)</f>
        <v>1.07958477508651</v>
      </c>
      <c r="I96">
        <f>VLOOKUP(C96,away!$B$2:$E$670,3,FALSE)</f>
        <v>0.55000000000000004</v>
      </c>
      <c r="J96">
        <f>VLOOKUP(B96,home!$B$2:$E$670,4,FALSE)</f>
        <v>0.41959999999999997</v>
      </c>
      <c r="K96" s="3">
        <f t="shared" si="332"/>
        <v>0.98841697577854404</v>
      </c>
      <c r="L96" s="3">
        <f t="shared" si="333"/>
        <v>0.24914657439446478</v>
      </c>
      <c r="M96" s="5">
        <f t="shared" si="331"/>
        <v>0.29009014769878588</v>
      </c>
      <c r="N96" s="5">
        <f t="shared" si="334"/>
        <v>0.28673002649158508</v>
      </c>
      <c r="O96" s="5">
        <f t="shared" si="335"/>
        <v>7.2274966564736823E-2</v>
      </c>
      <c r="P96" s="5">
        <f t="shared" si="336"/>
        <v>7.1437803876412562E-2</v>
      </c>
      <c r="Q96" s="5">
        <f t="shared" si="337"/>
        <v>0.14170441282485718</v>
      </c>
      <c r="R96" s="5">
        <f t="shared" si="338"/>
        <v>9.0035301670393277E-3</v>
      </c>
      <c r="S96" s="5">
        <f t="shared" si="339"/>
        <v>4.3980809613567446E-3</v>
      </c>
      <c r="T96" s="5">
        <f t="shared" si="340"/>
        <v>3.5305169031892222E-2</v>
      </c>
      <c r="U96" s="5">
        <f t="shared" si="341"/>
        <v>8.8992420590359028E-3</v>
      </c>
      <c r="V96" s="5">
        <f t="shared" si="342"/>
        <v>1.2034161244257404E-4</v>
      </c>
      <c r="W96" s="5">
        <f t="shared" si="343"/>
        <v>4.668768239293989E-2</v>
      </c>
      <c r="X96" s="5">
        <f t="shared" si="344"/>
        <v>1.163207613461774E-2</v>
      </c>
      <c r="Y96" s="5">
        <f t="shared" si="345"/>
        <v>1.4490459610178085E-3</v>
      </c>
      <c r="Z96" s="5">
        <f t="shared" si="346"/>
        <v>7.4773289952502389E-4</v>
      </c>
      <c r="AA96" s="5">
        <f t="shared" si="347"/>
        <v>7.3907189123864603E-4</v>
      </c>
      <c r="AB96" s="5">
        <f t="shared" si="348"/>
        <v>3.6525560181051579E-4</v>
      </c>
      <c r="AC96" s="5">
        <f t="shared" si="349"/>
        <v>1.8522131344431365E-6</v>
      </c>
      <c r="AD96" s="5">
        <f t="shared" si="350"/>
        <v>1.1536724459234702E-2</v>
      </c>
      <c r="AE96" s="5">
        <f t="shared" si="351"/>
        <v>2.8743353787511602E-3</v>
      </c>
      <c r="AF96" s="5">
        <f t="shared" si="352"/>
        <v>3.5806540663833398E-4</v>
      </c>
      <c r="AG96" s="5">
        <f t="shared" si="353"/>
        <v>2.9736923157700651E-5</v>
      </c>
      <c r="AH96" s="5">
        <f t="shared" si="354"/>
        <v>4.6573772619675048E-5</v>
      </c>
      <c r="AI96" s="5">
        <f t="shared" si="355"/>
        <v>4.6034307483336773E-5</v>
      </c>
      <c r="AJ96" s="5">
        <f t="shared" si="356"/>
        <v>2.2750545492369663E-5</v>
      </c>
      <c r="AK96" s="5">
        <f t="shared" si="357"/>
        <v>7.4956751242934038E-6</v>
      </c>
      <c r="AL96" s="5">
        <f t="shared" si="358"/>
        <v>1.8245092387357638E-8</v>
      </c>
      <c r="AM96" s="5">
        <f t="shared" si="359"/>
        <v>2.2806188600774258E-3</v>
      </c>
      <c r="AN96" s="5">
        <f t="shared" si="360"/>
        <v>5.682083764876998E-4</v>
      </c>
      <c r="AO96" s="5">
        <f t="shared" si="361"/>
        <v>7.0783585272075368E-5</v>
      </c>
      <c r="AP96" s="5">
        <f t="shared" si="362"/>
        <v>5.8784959312986895E-6</v>
      </c>
      <c r="AQ96" s="5">
        <f t="shared" si="363"/>
        <v>3.6615178096871678E-7</v>
      </c>
      <c r="AR96" s="5">
        <f t="shared" si="364"/>
        <v>2.3207391809637519E-6</v>
      </c>
      <c r="AS96" s="5">
        <f t="shared" si="365"/>
        <v>2.293858002818967E-6</v>
      </c>
      <c r="AT96" s="5">
        <f t="shared" si="366"/>
        <v>1.133644095005867E-6</v>
      </c>
      <c r="AU96" s="5">
        <f t="shared" si="367"/>
        <v>3.735043559983012E-7</v>
      </c>
      <c r="AV96" s="5">
        <f t="shared" si="368"/>
        <v>9.2294511498988373E-8</v>
      </c>
      <c r="AW96" s="5">
        <f t="shared" si="369"/>
        <v>1.2480692467636068E-10</v>
      </c>
      <c r="AX96" s="5">
        <f t="shared" si="370"/>
        <v>3.7570039943020649E-4</v>
      </c>
      <c r="AY96" s="5">
        <f t="shared" si="371"/>
        <v>9.3604467516668059E-5</v>
      </c>
      <c r="AZ96" s="5">
        <f t="shared" si="372"/>
        <v>1.16606162148979E-5</v>
      </c>
      <c r="BA96" s="5">
        <f t="shared" si="373"/>
        <v>9.6840086175678727E-7</v>
      </c>
      <c r="BB96" s="5">
        <f t="shared" si="374"/>
        <v>6.0318439336837781E-8</v>
      </c>
      <c r="BC96" s="5">
        <f t="shared" si="375"/>
        <v>3.0056265067186941E-9</v>
      </c>
      <c r="BD96" s="5">
        <f t="shared" si="376"/>
        <v>9.6367369500022389E-8</v>
      </c>
      <c r="BE96" s="5">
        <f t="shared" si="377"/>
        <v>9.5251143924945645E-8</v>
      </c>
      <c r="BF96" s="5">
        <f t="shared" si="378"/>
        <v>4.7073923808870805E-8</v>
      </c>
      <c r="BG96" s="5">
        <f t="shared" si="379"/>
        <v>1.5509555136397893E-8</v>
      </c>
      <c r="BH96" s="5">
        <f t="shared" si="380"/>
        <v>3.8324768958972469E-9</v>
      </c>
      <c r="BI96" s="5">
        <f t="shared" si="381"/>
        <v>7.5761704463678012E-10</v>
      </c>
      <c r="BJ96" s="8">
        <f t="shared" si="382"/>
        <v>0.54171512768233077</v>
      </c>
      <c r="BK96" s="8">
        <f t="shared" si="383"/>
        <v>0.36614184907474123</v>
      </c>
      <c r="BL96" s="8">
        <f t="shared" si="384"/>
        <v>9.1411393416813494E-2</v>
      </c>
      <c r="BM96" s="8">
        <f t="shared" si="385"/>
        <v>0.12868161110728382</v>
      </c>
      <c r="BN96" s="8">
        <f t="shared" si="386"/>
        <v>0.87124088762341689</v>
      </c>
    </row>
    <row r="97" spans="1:66" s="15" customFormat="1" x14ac:dyDescent="0.25">
      <c r="A97" s="15" t="s">
        <v>13</v>
      </c>
      <c r="B97" s="15" t="s">
        <v>51</v>
      </c>
      <c r="C97" s="15" t="s">
        <v>258</v>
      </c>
      <c r="D97" s="22">
        <v>44420</v>
      </c>
      <c r="E97" s="24">
        <f>VLOOKUP(A97,home!$A$2:$E$670,3,FALSE)</f>
        <v>1.7759336099585099</v>
      </c>
      <c r="F97" s="15">
        <f>VLOOKUP(B97,home!$B$2:$E$670,3,FALSE)</f>
        <v>0.56000000000000005</v>
      </c>
      <c r="G97" s="15">
        <f>VLOOKUP(C97,away!$B$2:$E$670,4,FALSE)</f>
        <v>0.84</v>
      </c>
      <c r="H97" s="15">
        <f>VLOOKUP(A97,away!$A$2:$E$670,3,FALSE)</f>
        <v>1.31120331950207</v>
      </c>
      <c r="I97" s="15">
        <f>VLOOKUP(C97,away!$B$2:$E$670,3,FALSE)</f>
        <v>0.84</v>
      </c>
      <c r="J97" s="15">
        <f>VLOOKUP(B97,home!$B$2:$E$670,4,FALSE)</f>
        <v>1.04</v>
      </c>
      <c r="K97" s="19">
        <f t="shared" si="332"/>
        <v>0.83539917012448306</v>
      </c>
      <c r="L97" s="19">
        <f t="shared" si="333"/>
        <v>1.1454672199170084</v>
      </c>
      <c r="M97" s="20">
        <f t="shared" si="331"/>
        <v>0.13794966730326169</v>
      </c>
      <c r="N97" s="20">
        <f t="shared" si="334"/>
        <v>0.11524303758409336</v>
      </c>
      <c r="O97" s="20">
        <f t="shared" si="335"/>
        <v>0.15801682189434338</v>
      </c>
      <c r="P97" s="20">
        <f t="shared" si="336"/>
        <v>0.13200712187624272</v>
      </c>
      <c r="Q97" s="20">
        <f t="shared" si="337"/>
        <v>4.8136968980188093E-2</v>
      </c>
      <c r="R97" s="20">
        <f t="shared" si="338"/>
        <v>9.0501544837717302E-2</v>
      </c>
      <c r="S97" s="20">
        <f t="shared" si="339"/>
        <v>3.1580141813138646E-2</v>
      </c>
      <c r="T97" s="20">
        <f t="shared" si="340"/>
        <v>5.5139320032967322E-2</v>
      </c>
      <c r="U97" s="20">
        <f t="shared" si="341"/>
        <v>7.5604915452412741E-2</v>
      </c>
      <c r="V97" s="20">
        <f t="shared" si="342"/>
        <v>3.35774933204968E-3</v>
      </c>
      <c r="W97" s="20">
        <f t="shared" si="343"/>
        <v>1.3404527979452375E-2</v>
      </c>
      <c r="X97" s="20">
        <f t="shared" si="344"/>
        <v>1.5354447398923065E-2</v>
      </c>
      <c r="Y97" s="20">
        <f t="shared" si="345"/>
        <v>8.7940080877031736E-3</v>
      </c>
      <c r="Z97" s="20">
        <f t="shared" si="346"/>
        <v>3.4555517654484835E-2</v>
      </c>
      <c r="AA97" s="20">
        <f t="shared" si="347"/>
        <v>2.8867650771778559E-2</v>
      </c>
      <c r="AB97" s="20">
        <f t="shared" si="348"/>
        <v>1.2058005749093598E-2</v>
      </c>
      <c r="AC97" s="20">
        <f t="shared" si="349"/>
        <v>2.008190894778234E-4</v>
      </c>
      <c r="AD97" s="20">
        <f t="shared" si="350"/>
        <v>2.7995328874862307E-3</v>
      </c>
      <c r="AE97" s="20">
        <f t="shared" si="351"/>
        <v>3.2067731536950879E-3</v>
      </c>
      <c r="AF97" s="20">
        <f t="shared" si="352"/>
        <v>1.8366267646338051E-3</v>
      </c>
      <c r="AG97" s="20">
        <f t="shared" si="353"/>
        <v>7.0126525137008476E-4</v>
      </c>
      <c r="AH97" s="20">
        <f t="shared" si="354"/>
        <v>9.8955531851189684E-3</v>
      </c>
      <c r="AI97" s="20">
        <f t="shared" si="355"/>
        <v>8.2667369187710716E-3</v>
      </c>
      <c r="AJ97" s="20">
        <f t="shared" si="356"/>
        <v>3.4530125807893893E-3</v>
      </c>
      <c r="AK97" s="20">
        <f t="shared" si="357"/>
        <v>9.6154794814028535E-4</v>
      </c>
      <c r="AL97" s="20">
        <f t="shared" si="358"/>
        <v>7.6867311209958412E-6</v>
      </c>
      <c r="AM97" s="20">
        <f t="shared" si="359"/>
        <v>4.677454901884392E-4</v>
      </c>
      <c r="AN97" s="20">
        <f t="shared" si="360"/>
        <v>5.3578712627486971E-4</v>
      </c>
      <c r="AO97" s="20">
        <f t="shared" si="361"/>
        <v>3.068632950006991E-4</v>
      </c>
      <c r="AP97" s="20">
        <f t="shared" si="362"/>
        <v>1.171672818063412E-4</v>
      </c>
      <c r="AQ97" s="20">
        <f t="shared" si="363"/>
        <v>3.3552820138985608E-5</v>
      </c>
      <c r="AR97" s="20">
        <f t="shared" si="364"/>
        <v>2.2670063592998219E-3</v>
      </c>
      <c r="AS97" s="20">
        <f t="shared" si="365"/>
        <v>1.893855231225997E-3</v>
      </c>
      <c r="AT97" s="20">
        <f t="shared" si="366"/>
        <v>7.9106254425105431E-4</v>
      </c>
      <c r="AU97" s="20">
        <f t="shared" si="367"/>
        <v>2.2028433099463102E-4</v>
      </c>
      <c r="AV97" s="20">
        <f t="shared" si="368"/>
        <v>4.6006336826085408E-5</v>
      </c>
      <c r="AW97" s="20">
        <f t="shared" si="369"/>
        <v>2.0432235896761534E-7</v>
      </c>
      <c r="AX97" s="20">
        <f t="shared" si="370"/>
        <v>6.5125699055481915E-5</v>
      </c>
      <c r="AY97" s="20">
        <f t="shared" si="371"/>
        <v>7.4599353442234608E-5</v>
      </c>
      <c r="AZ97" s="20">
        <f t="shared" si="372"/>
        <v>4.2725556997541394E-5</v>
      </c>
      <c r="BA97" s="20">
        <f t="shared" si="373"/>
        <v>1.6313574997793141E-5</v>
      </c>
      <c r="BB97" s="20">
        <f t="shared" si="374"/>
        <v>4.6716663499074343E-6</v>
      </c>
      <c r="BC97" s="20">
        <f t="shared" si="375"/>
        <v>1.0702481332416601E-6</v>
      </c>
      <c r="BD97" s="20">
        <f t="shared" si="376"/>
        <v>4.3279691198689079E-4</v>
      </c>
      <c r="BE97" s="20">
        <f t="shared" si="377"/>
        <v>3.6155818110628757E-4</v>
      </c>
      <c r="BF97" s="20">
        <f t="shared" si="378"/>
        <v>1.5102270222395507E-4</v>
      </c>
      <c r="BG97" s="20">
        <f t="shared" si="379"/>
        <v>4.2054746702616332E-5</v>
      </c>
      <c r="BH97" s="20">
        <f t="shared" si="380"/>
        <v>8.7831251237902525E-6</v>
      </c>
      <c r="BI97" s="20">
        <f t="shared" si="381"/>
        <v>1.4674830879027756E-6</v>
      </c>
      <c r="BJ97" s="21">
        <f t="shared" si="382"/>
        <v>0.26628213023289821</v>
      </c>
      <c r="BK97" s="21">
        <f t="shared" si="383"/>
        <v>0.30517778549873376</v>
      </c>
      <c r="BL97" s="21">
        <f t="shared" si="384"/>
        <v>0.39384168729099428</v>
      </c>
      <c r="BM97" s="21">
        <f t="shared" si="385"/>
        <v>0.31792756317018139</v>
      </c>
      <c r="BN97" s="21">
        <f t="shared" si="386"/>
        <v>0.68185516247584654</v>
      </c>
    </row>
    <row r="98" spans="1:66" x14ac:dyDescent="0.25">
      <c r="A98" t="s">
        <v>318</v>
      </c>
      <c r="B98" t="s">
        <v>145</v>
      </c>
      <c r="C98" t="s">
        <v>385</v>
      </c>
      <c r="D98" s="11" t="s">
        <v>793</v>
      </c>
      <c r="E98" s="1">
        <f>VLOOKUP(A98,home!$A$2:$E$670,3,FALSE)</f>
        <v>1.44290657439446</v>
      </c>
      <c r="F98">
        <f>VLOOKUP(B98,home!$B$2:$E$670,3,FALSE)</f>
        <v>1.62</v>
      </c>
      <c r="G98">
        <f>VLOOKUP(C98,away!$B$2:$E$670,4,FALSE)</f>
        <v>0.59</v>
      </c>
      <c r="H98">
        <f>VLOOKUP(A98,away!$A$2:$E$670,3,FALSE)</f>
        <v>1.07958477508651</v>
      </c>
      <c r="I98">
        <f>VLOOKUP(C98,away!$B$2:$E$670,3,FALSE)</f>
        <v>1.34</v>
      </c>
      <c r="J98">
        <f>VLOOKUP(B98,home!$B$2:$E$670,4,FALSE)</f>
        <v>0.43</v>
      </c>
      <c r="K98" s="3">
        <f t="shared" ref="K98:K99" si="387">E98*F98*G98</f>
        <v>1.3791301038062249</v>
      </c>
      <c r="L98" s="3">
        <f t="shared" ref="L98:L99" si="388">H98*I98*J98</f>
        <v>0.62205674740484707</v>
      </c>
      <c r="M98" s="5">
        <f t="shared" si="331"/>
        <v>0.13517475567181336</v>
      </c>
      <c r="N98" s="5">
        <f t="shared" ref="N98:N99" si="389">_xlfn.POISSON.DIST(1,K98,FALSE) * _xlfn.POISSON.DIST(0,L98,FALSE)</f>
        <v>0.18642357482164906</v>
      </c>
      <c r="O98" s="5">
        <f t="shared" ref="O98:O99" si="390">_xlfn.POISSON.DIST(0,K98,FALSE) * _xlfn.POISSON.DIST(1,L98,FALSE)</f>
        <v>8.4086368844453113E-2</v>
      </c>
      <c r="P98" s="5">
        <f t="shared" ref="P98:P99" si="391">_xlfn.POISSON.DIST(1,K98,FALSE) * _xlfn.POISSON.DIST(1,L98,FALSE)</f>
        <v>0.11596604259313914</v>
      </c>
      <c r="Q98" s="5">
        <f t="shared" ref="Q98:Q99" si="392">_xlfn.POISSON.DIST(2,K98,FALSE) * _xlfn.POISSON.DIST(0,L98,FALSE)</f>
        <v>0.12855118204785421</v>
      </c>
      <c r="R98" s="5">
        <f t="shared" ref="R98:R99" si="393">_xlfn.POISSON.DIST(0,K98,FALSE) * _xlfn.POISSON.DIST(2,L98,FALSE)</f>
        <v>2.6153246552232386E-2</v>
      </c>
      <c r="S98" s="5">
        <f t="shared" ref="S98:S99" si="394">_xlfn.POISSON.DIST(2,K98,FALSE) * _xlfn.POISSON.DIST(2,L98,FALSE)</f>
        <v>2.487173542107975E-2</v>
      </c>
      <c r="T98" s="5">
        <f t="shared" ref="T98:T99" si="395">_xlfn.POISSON.DIST(2,K98,FALSE) * _xlfn.POISSON.DIST(1,L98,FALSE)</f>
        <v>7.9966130179736555E-2</v>
      </c>
      <c r="U98" s="5">
        <f t="shared" ref="U98:U99" si="396">_xlfn.POISSON.DIST(1,K98,FALSE) * _xlfn.POISSON.DIST(2,L98,FALSE)</f>
        <v>3.6068729632450044E-2</v>
      </c>
      <c r="V98" s="5">
        <f t="shared" ref="V98:V99" si="397">_xlfn.POISSON.DIST(3,K98,FALSE) * _xlfn.POISSON.DIST(3,L98,FALSE)</f>
        <v>2.3708213160162565E-3</v>
      </c>
      <c r="W98" s="5">
        <f t="shared" ref="W98:W99" si="398">_xlfn.POISSON.DIST(3,K98,FALSE) * _xlfn.POISSON.DIST(0,L98,FALSE)</f>
        <v>5.9096268347356665E-2</v>
      </c>
      <c r="X98" s="5">
        <f t="shared" ref="X98:X99" si="399">_xlfn.POISSON.DIST(3,K98,FALSE) * _xlfn.POISSON.DIST(1,L98,FALSE)</f>
        <v>3.6761232471920702E-2</v>
      </c>
      <c r="Y98" s="5">
        <f t="shared" ref="Y98:Y99" si="400">_xlfn.POISSON.DIST(3,K98,FALSE) * _xlfn.POISSON.DIST(2,L98,FALSE)</f>
        <v>1.1433786351038219E-2</v>
      </c>
      <c r="Z98" s="5">
        <f t="shared" ref="Z98:Z99" si="401">_xlfn.POISSON.DIST(0,K98,FALSE) * _xlfn.POISSON.DIST(3,L98,FALSE)</f>
        <v>5.4229344947862362E-3</v>
      </c>
      <c r="AA98" s="5">
        <f t="shared" ref="AA98:AA99" si="402">_xlfn.POISSON.DIST(1,K98,FALSE) * _xlfn.POISSON.DIST(3,L98,FALSE)</f>
        <v>7.4789322127289002E-3</v>
      </c>
      <c r="AB98" s="5">
        <f t="shared" ref="AB98:AB99" si="403">_xlfn.POISSON.DIST(2,K98,FALSE) * _xlfn.POISSON.DIST(3,L98,FALSE)</f>
        <v>5.1572102794502648E-3</v>
      </c>
      <c r="AC98" s="5">
        <f t="shared" ref="AC98:AC99" si="404">_xlfn.POISSON.DIST(4,K98,FALSE) * _xlfn.POISSON.DIST(4,L98,FALSE)</f>
        <v>1.2712005856208524E-4</v>
      </c>
      <c r="AD98" s="5">
        <f t="shared" ref="AD98:AD99" si="405">_xlfn.POISSON.DIST(4,K98,FALSE) * _xlfn.POISSON.DIST(0,L98,FALSE)</f>
        <v>2.0375360675112648E-2</v>
      </c>
      <c r="AE98" s="5">
        <f t="shared" ref="AE98:AE99" si="406">_xlfn.POISSON.DIST(4,K98,FALSE) * _xlfn.POISSON.DIST(1,L98,FALSE)</f>
        <v>1.2674630588761202E-2</v>
      </c>
      <c r="AF98" s="5">
        <f t="shared" ref="AF98:AF99" si="407">_xlfn.POISSON.DIST(4,K98,FALSE) * _xlfn.POISSON.DIST(2,L98,FALSE)</f>
        <v>3.942169739301388E-3</v>
      </c>
      <c r="AG98" s="5">
        <f t="shared" ref="AG98:AG99" si="408">_xlfn.POISSON.DIST(4,K98,FALSE) * _xlfn.POISSON.DIST(3,L98,FALSE)</f>
        <v>8.1741776191587834E-4</v>
      </c>
      <c r="AH98" s="5">
        <f t="shared" ref="AH98:AH99" si="409">_xlfn.POISSON.DIST(0,K98,FALSE) * _xlfn.POISSON.DIST(4,L98,FALSE)</f>
        <v>8.4334324830406837E-4</v>
      </c>
      <c r="AI98" s="5">
        <f t="shared" ref="AI98:AI99" si="410">_xlfn.POISSON.DIST(1,K98,FALSE) * _xlfn.POISSON.DIST(4,L98,FALSE)</f>
        <v>1.1630800615778688E-3</v>
      </c>
      <c r="AJ98" s="5">
        <f t="shared" ref="AJ98:AJ99" si="411">_xlfn.POISSON.DIST(2,K98,FALSE) * _xlfn.POISSON.DIST(4,L98,FALSE)</f>
        <v>8.0201936302941844E-4</v>
      </c>
      <c r="AK98" s="5">
        <f t="shared" ref="AK98:AK99" si="412">_xlfn.POISSON.DIST(3,K98,FALSE) * _xlfn.POISSON.DIST(4,L98,FALSE)</f>
        <v>3.6869634912978786E-4</v>
      </c>
      <c r="AL98" s="5">
        <f t="shared" ref="AL98:AL99" si="413">_xlfn.POISSON.DIST(5,K98,FALSE) * _xlfn.POISSON.DIST(5,L98,FALSE)</f>
        <v>4.3622376241445051E-6</v>
      </c>
      <c r="AM98" s="5">
        <f t="shared" ref="AM98:AM99" si="414">_xlfn.POISSON.DIST(5,K98,FALSE) * _xlfn.POISSON.DIST(0,L98,FALSE)</f>
        <v>5.6200546565914767E-3</v>
      </c>
      <c r="AN98" s="5">
        <f t="shared" ref="AN98:AN99" si="415">_xlfn.POISSON.DIST(5,K98,FALSE) * _xlfn.POISSON.DIST(1,L98,FALSE)</f>
        <v>3.4959929199167585E-3</v>
      </c>
      <c r="AO98" s="5">
        <f t="shared" ref="AO98:AO99" si="416">_xlfn.POISSON.DIST(5,K98,FALSE) * _xlfn.POISSON.DIST(2,L98,FALSE)</f>
        <v>1.0873529923568965E-3</v>
      </c>
      <c r="AP98" s="5">
        <f t="shared" ref="AP98:AP99" si="417">_xlfn.POISSON.DIST(5,K98,FALSE) * _xlfn.POISSON.DIST(3,L98,FALSE)</f>
        <v>2.2546508856881951E-4</v>
      </c>
      <c r="AQ98" s="5">
        <f t="shared" ref="AQ98:AQ99" si="418">_xlfn.POISSON.DIST(5,K98,FALSE) * _xlfn.POISSON.DIST(4,L98,FALSE)</f>
        <v>3.5063019912116402E-5</v>
      </c>
      <c r="AR98" s="5">
        <f t="shared" ref="AR98:AR99" si="419">_xlfn.POISSON.DIST(0,K98,FALSE) * _xlfn.POISSON.DIST(5,L98,FALSE)</f>
        <v>1.0492147159717346E-4</v>
      </c>
      <c r="AS98" s="5">
        <f t="shared" ref="AS98:AS99" si="420">_xlfn.POISSON.DIST(1,K98,FALSE) * _xlfn.POISSON.DIST(5,L98,FALSE)</f>
        <v>1.4470036001531172E-4</v>
      </c>
      <c r="AT98" s="5">
        <f t="shared" ref="AT98:AT99" si="421">_xlfn.POISSON.DIST(2,K98,FALSE) * _xlfn.POISSON.DIST(5,L98,FALSE)</f>
        <v>9.9780311264357493E-5</v>
      </c>
      <c r="AU98" s="5">
        <f t="shared" ref="AU98:AU99" si="422">_xlfn.POISSON.DIST(3,K98,FALSE) * _xlfn.POISSON.DIST(5,L98,FALSE)</f>
        <v>4.587001034394357E-5</v>
      </c>
      <c r="AV98" s="5">
        <f t="shared" ref="AV98:AV99" si="423">_xlfn.POISSON.DIST(4,K98,FALSE) * _xlfn.POISSON.DIST(5,L98,FALSE)</f>
        <v>1.581517803180889E-5</v>
      </c>
      <c r="AW98" s="5">
        <f t="shared" ref="AW98:AW99" si="424">_xlfn.POISSON.DIST(6,K98,FALSE) * _xlfn.POISSON.DIST(6,L98,FALSE)</f>
        <v>1.0395420514248237E-7</v>
      </c>
      <c r="AX98" s="5">
        <f t="shared" ref="AX98:AX99" si="425">_xlfn.POISSON.DIST(6,K98,FALSE) * _xlfn.POISSON.DIST(0,L98,FALSE)</f>
        <v>1.2917977603236069E-3</v>
      </c>
      <c r="AY98" s="5">
        <f t="shared" ref="AY98:AY99" si="426">_xlfn.POISSON.DIST(6,K98,FALSE) * _xlfn.POISSON.DIST(1,L98,FALSE)</f>
        <v>8.0357151309176915E-4</v>
      </c>
      <c r="AZ98" s="5">
        <f t="shared" ref="AZ98:AZ99" si="427">_xlfn.POISSON.DIST(6,K98,FALSE) * _xlfn.POISSON.DIST(2,L98,FALSE)</f>
        <v>2.4993354087052868E-4</v>
      </c>
      <c r="BA98" s="5">
        <f t="shared" ref="BA98:BA99" si="428">_xlfn.POISSON.DIST(6,K98,FALSE) * _xlfn.POISSON.DIST(3,L98,FALSE)</f>
        <v>5.1824281833765829E-5</v>
      </c>
      <c r="BB98" s="5">
        <f t="shared" ref="BB98:BB99" si="429">_xlfn.POISSON.DIST(6,K98,FALSE) * _xlfn.POISSON.DIST(4,L98,FALSE)</f>
        <v>8.059411048526119E-6</v>
      </c>
      <c r="BC98" s="5">
        <f t="shared" ref="BC98:BC99" si="430">_xlfn.POISSON.DIST(6,K98,FALSE) * _xlfn.POISSON.DIST(5,L98,FALSE)</f>
        <v>1.0026822045689694E-6</v>
      </c>
      <c r="BD98" s="5">
        <f t="shared" ref="BD98:BD99" si="431">_xlfn.POISSON.DIST(0,K98,FALSE) * _xlfn.POISSON.DIST(6,L98,FALSE)</f>
        <v>1.0877851559111287E-5</v>
      </c>
      <c r="BE98" s="5">
        <f t="shared" ref="BE98:BE99" si="432">_xlfn.POISSON.DIST(1,K98,FALSE) * _xlfn.POISSON.DIST(6,L98,FALSE)</f>
        <v>1.5001972549905856E-5</v>
      </c>
      <c r="BF98" s="5">
        <f t="shared" ref="BF98:BF99" si="433">_xlfn.POISSON.DIST(2,K98,FALSE) * _xlfn.POISSON.DIST(6,L98,FALSE)</f>
        <v>1.0344835980024901E-5</v>
      </c>
      <c r="BG98" s="5">
        <f t="shared" ref="BG98:BG99" si="434">_xlfn.POISSON.DIST(3,K98,FALSE) * _xlfn.POISSON.DIST(6,L98,FALSE)</f>
        <v>4.7556249063300347E-6</v>
      </c>
      <c r="BH98" s="5">
        <f t="shared" ref="BH98:BH99" si="435">_xlfn.POISSON.DIST(4,K98,FALSE) * _xlfn.POISSON.DIST(6,L98,FALSE)</f>
        <v>1.6396563676826039E-6</v>
      </c>
      <c r="BI98" s="5">
        <f t="shared" ref="BI98:BI99" si="436">_xlfn.POISSON.DIST(5,K98,FALSE) * _xlfn.POISSON.DIST(6,L98,FALSE)</f>
        <v>4.5225989131372949E-7</v>
      </c>
      <c r="BJ98" s="8">
        <f t="shared" ref="BJ98:BJ99" si="437">SUM(N98,Q98,T98,W98,X98,Y98,AD98,AE98,AF98,AG98,AM98,AN98,AO98,AP98,AQ98,AX98,AY98,AZ98,BA98,BB98,BC98)</f>
        <v>0.55291187085136528</v>
      </c>
      <c r="BK98" s="8">
        <f t="shared" ref="BK98:BK99" si="438">SUM(M98,P98,S98,V98,AC98,AL98,AY98)</f>
        <v>0.27931840881132647</v>
      </c>
      <c r="BL98" s="8">
        <f t="shared" ref="BL98:BL99" si="439">SUM(O98,R98,U98,AA98,AB98,AH98,AI98,AJ98,AK98,AR98,AS98,AT98,AU98,AV98,BD98,BE98,BF98,BG98,BH98,BI98)</f>
        <v>0.16257578607586287</v>
      </c>
      <c r="BM98" s="8">
        <f t="shared" ref="BM98:BM99" si="440">SUM(S98:BI98)</f>
        <v>0.32307036214331297</v>
      </c>
      <c r="BN98" s="8">
        <f t="shared" ref="BN98:BN99" si="441">SUM(M98:R98)</f>
        <v>0.67635517053114125</v>
      </c>
    </row>
    <row r="99" spans="1:66" x14ac:dyDescent="0.25">
      <c r="A99" t="s">
        <v>61</v>
      </c>
      <c r="B99" t="s">
        <v>745</v>
      </c>
      <c r="C99" t="s">
        <v>248</v>
      </c>
      <c r="D99" s="11" t="s">
        <v>793</v>
      </c>
      <c r="E99" s="1">
        <f>VLOOKUP(A99,home!$A$2:$E$670,3,FALSE)</f>
        <v>1.4861111111111101</v>
      </c>
      <c r="F99">
        <f>VLOOKUP(B99,home!$B$2:$E$670,3,FALSE)</f>
        <v>1.35</v>
      </c>
      <c r="G99">
        <f>VLOOKUP(C99,away!$B$2:$E$670,4,FALSE)</f>
        <v>0.36</v>
      </c>
      <c r="H99">
        <f>VLOOKUP(A99,away!$A$2:$E$670,3,FALSE)</f>
        <v>1.2916666666666701</v>
      </c>
      <c r="I99">
        <f>VLOOKUP(C99,away!$B$2:$E$670,3,FALSE)</f>
        <v>1.26</v>
      </c>
      <c r="J99">
        <f>VLOOKUP(B99,home!$B$2:$E$670,4,FALSE)</f>
        <v>0.3</v>
      </c>
      <c r="K99" s="3">
        <f t="shared" si="387"/>
        <v>0.7222499999999995</v>
      </c>
      <c r="L99" s="3">
        <f t="shared" si="388"/>
        <v>0.48825000000000129</v>
      </c>
      <c r="M99" s="5">
        <f t="shared" si="331"/>
        <v>0.29804821805862047</v>
      </c>
      <c r="N99" s="5">
        <f t="shared" si="389"/>
        <v>0.21526532549283853</v>
      </c>
      <c r="O99" s="5">
        <f t="shared" si="390"/>
        <v>0.14552204246712183</v>
      </c>
      <c r="P99" s="5">
        <f t="shared" si="391"/>
        <v>0.10510329517187868</v>
      </c>
      <c r="Q99" s="5">
        <f t="shared" si="392"/>
        <v>7.7737690668601242E-2</v>
      </c>
      <c r="R99" s="5">
        <f t="shared" si="393"/>
        <v>3.5525568617286202E-2</v>
      </c>
      <c r="S99" s="5">
        <f t="shared" si="394"/>
        <v>9.265868730856136E-3</v>
      </c>
      <c r="T99" s="5">
        <f t="shared" si="395"/>
        <v>3.7955427468944654E-2</v>
      </c>
      <c r="U99" s="5">
        <f t="shared" si="396"/>
        <v>2.5658341933834945E-2</v>
      </c>
      <c r="V99" s="5">
        <f t="shared" si="397"/>
        <v>3.6305584772920165E-4</v>
      </c>
      <c r="W99" s="5">
        <f t="shared" si="398"/>
        <v>1.8715349028465739E-2</v>
      </c>
      <c r="X99" s="5">
        <f t="shared" si="399"/>
        <v>9.1377691631484206E-3</v>
      </c>
      <c r="Y99" s="5">
        <f t="shared" si="400"/>
        <v>2.2307578969536137E-3</v>
      </c>
      <c r="Z99" s="5">
        <f t="shared" si="401"/>
        <v>5.7817862924633466E-3</v>
      </c>
      <c r="AA99" s="5">
        <f t="shared" si="402"/>
        <v>4.1758951497316496E-3</v>
      </c>
      <c r="AB99" s="5">
        <f t="shared" si="403"/>
        <v>1.5080201359468405E-3</v>
      </c>
      <c r="AC99" s="5">
        <f t="shared" si="404"/>
        <v>8.0017182656527961E-6</v>
      </c>
      <c r="AD99" s="5">
        <f t="shared" si="405"/>
        <v>3.379290208952342E-3</v>
      </c>
      <c r="AE99" s="5">
        <f t="shared" si="406"/>
        <v>1.6499384445209852E-3</v>
      </c>
      <c r="AF99" s="5">
        <f t="shared" si="407"/>
        <v>4.0279122276868653E-4</v>
      </c>
      <c r="AG99" s="5">
        <f t="shared" si="408"/>
        <v>6.5554271505603918E-5</v>
      </c>
      <c r="AH99" s="5">
        <f t="shared" si="409"/>
        <v>7.0573928932380888E-4</v>
      </c>
      <c r="AI99" s="5">
        <f t="shared" si="410"/>
        <v>5.0972020171412063E-4</v>
      </c>
      <c r="AJ99" s="5">
        <f t="shared" si="411"/>
        <v>1.8407270784401164E-4</v>
      </c>
      <c r="AK99" s="5">
        <f t="shared" si="412"/>
        <v>4.4315504413445784E-5</v>
      </c>
      <c r="AL99" s="5">
        <f t="shared" si="413"/>
        <v>1.1286857706919213E-7</v>
      </c>
      <c r="AM99" s="5">
        <f t="shared" si="414"/>
        <v>4.8813847068316556E-4</v>
      </c>
      <c r="AN99" s="5">
        <f t="shared" si="415"/>
        <v>2.383336083110562E-4</v>
      </c>
      <c r="AO99" s="5">
        <f t="shared" si="416"/>
        <v>5.8183192128936738E-5</v>
      </c>
      <c r="AP99" s="5">
        <f t="shared" si="417"/>
        <v>9.4693145189844806E-6</v>
      </c>
      <c r="AQ99" s="5">
        <f t="shared" si="418"/>
        <v>1.1558482034735459E-6</v>
      </c>
      <c r="AR99" s="5">
        <f t="shared" si="419"/>
        <v>6.8915441602470154E-5</v>
      </c>
      <c r="AS99" s="5">
        <f t="shared" si="420"/>
        <v>4.9774177697384044E-5</v>
      </c>
      <c r="AT99" s="5">
        <f t="shared" si="421"/>
        <v>1.7974699920967797E-5</v>
      </c>
      <c r="AU99" s="5">
        <f t="shared" si="422"/>
        <v>4.3274090059729942E-6</v>
      </c>
      <c r="AV99" s="5">
        <f t="shared" si="423"/>
        <v>7.813677886409981E-7</v>
      </c>
      <c r="AW99" s="5">
        <f t="shared" si="424"/>
        <v>1.1056059102527898E-9</v>
      </c>
      <c r="AX99" s="5">
        <f t="shared" si="425"/>
        <v>5.8759668408486001E-5</v>
      </c>
      <c r="AY99" s="5">
        <f t="shared" si="426"/>
        <v>2.8689408100443364E-5</v>
      </c>
      <c r="AZ99" s="5">
        <f t="shared" si="427"/>
        <v>7.0038017525207535E-6</v>
      </c>
      <c r="BA99" s="5">
        <f t="shared" si="428"/>
        <v>1.139868735222756E-6</v>
      </c>
      <c r="BB99" s="5">
        <f t="shared" si="429"/>
        <v>1.3913522749312798E-7</v>
      </c>
      <c r="BC99" s="5">
        <f t="shared" si="430"/>
        <v>1.358655496470399E-8</v>
      </c>
      <c r="BD99" s="5">
        <f t="shared" si="431"/>
        <v>5.6079940604010214E-6</v>
      </c>
      <c r="BE99" s="5">
        <f t="shared" si="432"/>
        <v>4.0503737101246357E-6</v>
      </c>
      <c r="BF99" s="5">
        <f t="shared" si="433"/>
        <v>1.4626912060687578E-6</v>
      </c>
      <c r="BG99" s="5">
        <f t="shared" si="434"/>
        <v>3.5214290786105323E-7</v>
      </c>
      <c r="BH99" s="5">
        <f t="shared" si="435"/>
        <v>6.358380380066137E-8</v>
      </c>
      <c r="BI99" s="5">
        <f t="shared" si="436"/>
        <v>9.1846804590055293E-9</v>
      </c>
      <c r="BJ99" s="8">
        <f t="shared" si="437"/>
        <v>0.36743091976932457</v>
      </c>
      <c r="BK99" s="8">
        <f t="shared" si="438"/>
        <v>0.41281724180402768</v>
      </c>
      <c r="BL99" s="8">
        <f t="shared" si="439"/>
        <v>0.21398703507360101</v>
      </c>
      <c r="BM99" s="8">
        <f t="shared" si="440"/>
        <v>0.12278615416057508</v>
      </c>
      <c r="BN99" s="8">
        <f t="shared" si="441"/>
        <v>0.87720214047634693</v>
      </c>
    </row>
    <row r="100" spans="1:66" s="15" customFormat="1" x14ac:dyDescent="0.25">
      <c r="A100" t="s">
        <v>13</v>
      </c>
      <c r="B100" t="s">
        <v>498</v>
      </c>
      <c r="C100" t="s">
        <v>234</v>
      </c>
      <c r="D100" s="11" t="s">
        <v>794</v>
      </c>
      <c r="E100" s="1">
        <f>VLOOKUP(A100,home!$A$2:$E$670,3,FALSE)</f>
        <v>1.7759336099585099</v>
      </c>
      <c r="F100">
        <f>VLOOKUP(B100,home!$B$2:$E$670,3,FALSE)</f>
        <v>1.8513999999999999</v>
      </c>
      <c r="G100">
        <f>VLOOKUP(C100,away!$B$2:$E$670,4,FALSE)</f>
        <v>0.69</v>
      </c>
      <c r="H100">
        <f>VLOOKUP(A100,away!$A$2:$E$670,3,FALSE)</f>
        <v>1.31120331950207</v>
      </c>
      <c r="I100">
        <f>VLOOKUP(C100,away!$B$2:$E$670,3,FALSE)</f>
        <v>1.69</v>
      </c>
      <c r="J100">
        <f>VLOOKUP(B100,home!$B$2:$E$670,4,FALSE)</f>
        <v>0.41959999999999997</v>
      </c>
      <c r="K100" s="3">
        <f t="shared" ref="K100:K101" si="442">E100*F100*G100</f>
        <v>2.2686948049792575</v>
      </c>
      <c r="L100" s="3">
        <f t="shared" ref="L100:L101" si="443">H100*I100*J100</f>
        <v>0.92980574273858574</v>
      </c>
      <c r="M100" s="5">
        <f t="shared" si="331"/>
        <v>4.0823370805055846E-2</v>
      </c>
      <c r="N100" s="5">
        <f t="shared" ref="N100:N101" si="444">_xlfn.POISSON.DIST(1,K100,FALSE) * _xlfn.POISSON.DIST(0,L100,FALSE)</f>
        <v>9.2615769267172091E-2</v>
      </c>
      <c r="O100" s="5">
        <f t="shared" ref="O100:O101" si="445">_xlfn.POISSON.DIST(0,K100,FALSE) * _xlfn.POISSON.DIST(1,L100,FALSE)</f>
        <v>3.7957804612487649E-2</v>
      </c>
      <c r="P100" s="5">
        <f t="shared" ref="P100:P101" si="446">_xlfn.POISSON.DIST(1,K100,FALSE) * _xlfn.POISSON.DIST(1,L100,FALSE)</f>
        <v>8.6114674132768423E-2</v>
      </c>
      <c r="Q100" s="5">
        <f t="shared" ref="Q100:Q101" si="447">_xlfn.POISSON.DIST(2,K100,FALSE) * _xlfn.POISSON.DIST(0,L100,FALSE)</f>
        <v>0.10505845729779546</v>
      </c>
      <c r="R100" s="5">
        <f t="shared" ref="R100:R101" si="448">_xlfn.POISSON.DIST(0,K100,FALSE) * _xlfn.POISSON.DIST(2,L100,FALSE)</f>
        <v>1.7646692355220091E-2</v>
      </c>
      <c r="S100" s="5">
        <f t="shared" ref="S100:S101" si="449">_xlfn.POISSON.DIST(2,K100,FALSE) * _xlfn.POISSON.DIST(2,L100,FALSE)</f>
        <v>4.5413552058239631E-2</v>
      </c>
      <c r="T100" s="5">
        <f t="shared" ref="T100:T101" si="450">_xlfn.POISSON.DIST(2,K100,FALSE) * _xlfn.POISSON.DIST(1,L100,FALSE)</f>
        <v>9.7683956918746706E-2</v>
      </c>
      <c r="U100" s="5">
        <f t="shared" ref="U100:U101" si="451">_xlfn.POISSON.DIST(1,K100,FALSE) * _xlfn.POISSON.DIST(2,L100,FALSE)</f>
        <v>4.0034959271355003E-2</v>
      </c>
      <c r="V100" s="5">
        <f t="shared" ref="V100:V101" si="452">_xlfn.POISSON.DIST(3,K100,FALSE) * _xlfn.POISSON.DIST(3,L100,FALSE)</f>
        <v>1.0644156792174449E-2</v>
      </c>
      <c r="W100" s="5">
        <f t="shared" ref="W100:W101" si="453">_xlfn.POISSON.DIST(3,K100,FALSE) * _xlfn.POISSON.DIST(0,L100,FALSE)</f>
        <v>7.9448525430214578E-2</v>
      </c>
      <c r="X100" s="5">
        <f t="shared" ref="X100:X101" si="454">_xlfn.POISSON.DIST(3,K100,FALSE) * _xlfn.POISSON.DIST(1,L100,FALSE)</f>
        <v>7.387169519712608E-2</v>
      </c>
      <c r="Y100" s="5">
        <f t="shared" ref="Y100:Y101" si="455">_xlfn.POISSON.DIST(3,K100,FALSE) * _xlfn.POISSON.DIST(2,L100,FALSE)</f>
        <v>3.4343163210061103E-2</v>
      </c>
      <c r="Z100" s="5">
        <f t="shared" ref="Z100:Z101" si="456">_xlfn.POISSON.DIST(0,K100,FALSE) * _xlfn.POISSON.DIST(3,L100,FALSE)</f>
        <v>5.4693319640749154E-3</v>
      </c>
      <c r="AA100" s="5">
        <f t="shared" ref="AA100:AA101" si="457">_xlfn.POISSON.DIST(1,K100,FALSE) * _xlfn.POISSON.DIST(3,L100,FALSE)</f>
        <v>1.2408245013603759E-2</v>
      </c>
      <c r="AB100" s="5">
        <f t="shared" ref="AB100:AB101" si="458">_xlfn.POISSON.DIST(2,K100,FALSE) * _xlfn.POISSON.DIST(3,L100,FALSE)</f>
        <v>1.4075260500636315E-2</v>
      </c>
      <c r="AC100" s="5">
        <f t="shared" ref="AC100:AC101" si="459">_xlfn.POISSON.DIST(4,K100,FALSE) * _xlfn.POISSON.DIST(4,L100,FALSE)</f>
        <v>1.4033292625952693E-3</v>
      </c>
      <c r="AD100" s="5">
        <f t="shared" ref="AD100:AD101" si="460">_xlfn.POISSON.DIST(4,K100,FALSE) * _xlfn.POISSON.DIST(0,L100,FALSE)</f>
        <v>4.5061114226697563E-2</v>
      </c>
      <c r="AE100" s="5">
        <f t="shared" ref="AE100:AE101" si="461">_xlfn.POISSON.DIST(4,K100,FALSE) * _xlfn.POISSON.DIST(1,L100,FALSE)</f>
        <v>4.1898082782182773E-2</v>
      </c>
      <c r="AF100" s="5">
        <f t="shared" ref="AF100:AF101" si="462">_xlfn.POISSON.DIST(4,K100,FALSE) * _xlfn.POISSON.DIST(2,L100,FALSE)</f>
        <v>1.9478538990305098E-2</v>
      </c>
      <c r="AG100" s="5">
        <f t="shared" ref="AG100:AG101" si="463">_xlfn.POISSON.DIST(4,K100,FALSE) * _xlfn.POISSON.DIST(3,L100,FALSE)</f>
        <v>6.0370858044477135E-3</v>
      </c>
      <c r="AH100" s="5">
        <f t="shared" ref="AH100:AH101" si="464">_xlfn.POISSON.DIST(0,K100,FALSE) * _xlfn.POISSON.DIST(4,L100,FALSE)</f>
        <v>1.2713540672851407E-3</v>
      </c>
      <c r="AI100" s="5">
        <f t="shared" ref="AI100:AI101" si="465">_xlfn.POISSON.DIST(1,K100,FALSE) * _xlfn.POISSON.DIST(4,L100,FALSE)</f>
        <v>2.8843143677390482E-3</v>
      </c>
      <c r="AJ100" s="5">
        <f t="shared" ref="AJ100:AJ101" si="466">_xlfn.POISSON.DIST(2,K100,FALSE) * _xlfn.POISSON.DIST(4,L100,FALSE)</f>
        <v>3.271814511008306E-3</v>
      </c>
      <c r="AK100" s="5">
        <f t="shared" ref="AK100:AK101" si="467">_xlfn.POISSON.DIST(3,K100,FALSE) * _xlfn.POISSON.DIST(4,L100,FALSE)</f>
        <v>2.4742495279934311E-3</v>
      </c>
      <c r="AL100" s="5">
        <f t="shared" ref="AL100:AL101" si="468">_xlfn.POISSON.DIST(5,K100,FALSE) * _xlfn.POISSON.DIST(5,L100,FALSE)</f>
        <v>1.1840986157311951E-4</v>
      </c>
      <c r="AM100" s="5">
        <f t="shared" ref="AM100:AM101" si="469">_xlfn.POISSON.DIST(5,K100,FALSE) * _xlfn.POISSON.DIST(0,L100,FALSE)</f>
        <v>2.0445983150537122E-2</v>
      </c>
      <c r="AN100" s="5">
        <f t="shared" ref="AN100:AN101" si="470">_xlfn.POISSON.DIST(5,K100,FALSE) * _xlfn.POISSON.DIST(1,L100,FALSE)</f>
        <v>1.9010792549305777E-2</v>
      </c>
      <c r="AO100" s="5">
        <f t="shared" ref="AO100:AO101" si="471">_xlfn.POISSON.DIST(5,K100,FALSE) * _xlfn.POISSON.DIST(2,L100,FALSE)</f>
        <v>8.8381720431782128E-3</v>
      </c>
      <c r="AP100" s="5">
        <f t="shared" ref="AP100:AP101" si="472">_xlfn.POISSON.DIST(5,K100,FALSE) * _xlfn.POISSON.DIST(3,L100,FALSE)</f>
        <v>2.7392610403529083E-3</v>
      </c>
      <c r="AQ100" s="5">
        <f t="shared" ref="AQ100:AQ101" si="473">_xlfn.POISSON.DIST(5,K100,FALSE) * _xlfn.POISSON.DIST(4,L100,FALSE)</f>
        <v>6.3674516154505162E-4</v>
      </c>
      <c r="AR100" s="5">
        <f t="shared" ref="AR100:AR101" si="474">_xlfn.POISSON.DIST(0,K100,FALSE) * _xlfn.POISSON.DIST(5,L100,FALSE)</f>
        <v>2.364224625631565E-4</v>
      </c>
      <c r="AS100" s="5">
        <f t="shared" ref="AS100:AS101" si="475">_xlfn.POISSON.DIST(1,K100,FALSE) * _xlfn.POISSON.DIST(5,L100,FALSE)</f>
        <v>5.3637041259743613E-4</v>
      </c>
      <c r="AT100" s="5">
        <f t="shared" ref="AT100:AT101" si="476">_xlfn.POISSON.DIST(2,K100,FALSE) * _xlfn.POISSON.DIST(5,L100,FALSE)</f>
        <v>6.0843038430219226E-4</v>
      </c>
      <c r="AU100" s="5">
        <f t="shared" ref="AU100:AU101" si="477">_xlfn.POISSON.DIST(3,K100,FALSE) * _xlfn.POISSON.DIST(5,L100,FALSE)</f>
        <v>4.6011428401930554E-4</v>
      </c>
      <c r="AV100" s="5">
        <f t="shared" ref="AV100:AV101" si="478">_xlfn.POISSON.DIST(4,K100,FALSE) * _xlfn.POISSON.DIST(5,L100,FALSE)</f>
        <v>2.6096472146283731E-4</v>
      </c>
      <c r="AW100" s="5">
        <f t="shared" ref="AW100:AW101" si="479">_xlfn.POISSON.DIST(6,K100,FALSE) * _xlfn.POISSON.DIST(6,L100,FALSE)</f>
        <v>6.9383095750119794E-6</v>
      </c>
      <c r="AX100" s="5">
        <f t="shared" ref="AX100:AX101" si="480">_xlfn.POISSON.DIST(6,K100,FALSE) * _xlfn.POISSON.DIST(0,L100,FALSE)</f>
        <v>7.7309492927195031E-3</v>
      </c>
      <c r="AY100" s="5">
        <f t="shared" ref="AY100:AY101" si="481">_xlfn.POISSON.DIST(6,K100,FALSE) * _xlfn.POISSON.DIST(1,L100,FALSE)</f>
        <v>7.1882810491914013E-3</v>
      </c>
      <c r="AZ100" s="5">
        <f t="shared" ref="AZ100:AZ101" si="482">_xlfn.POISSON.DIST(6,K100,FALSE) * _xlfn.POISSON.DIST(2,L100,FALSE)</f>
        <v>3.3418524999785548E-3</v>
      </c>
      <c r="BA100" s="5">
        <f t="shared" ref="BA100:BA101" si="483">_xlfn.POISSON.DIST(6,K100,FALSE) * _xlfn.POISSON.DIST(3,L100,FALSE)</f>
        <v>1.0357578819551203E-3</v>
      </c>
      <c r="BB100" s="5">
        <f t="shared" ref="BB100:BB101" si="484">_xlfn.POISSON.DIST(6,K100,FALSE) * _xlfn.POISSON.DIST(4,L100,FALSE)</f>
        <v>2.4076340668215617E-4</v>
      </c>
      <c r="BC100" s="5">
        <f t="shared" ref="BC100:BC101" si="485">_xlfn.POISSON.DIST(6,K100,FALSE) * _xlfn.POISSON.DIST(5,L100,FALSE)</f>
        <v>4.4772639634874889E-5</v>
      </c>
      <c r="BD100" s="5">
        <f t="shared" ref="BD100:BD101" si="486">_xlfn.POISSON.DIST(0,K100,FALSE) * _xlfn.POISSON.DIST(6,L100,FALSE)</f>
        <v>3.6637827233936857E-5</v>
      </c>
      <c r="BE100" s="5">
        <f t="shared" ref="BE100:BE101" si="487">_xlfn.POISSON.DIST(1,K100,FALSE) * _xlfn.POISSON.DIST(6,L100,FALSE)</f>
        <v>8.3120048311360097E-5</v>
      </c>
      <c r="BF100" s="5">
        <f t="shared" ref="BF100:BF101" si="488">_xlfn.POISSON.DIST(2,K100,FALSE) * _xlfn.POISSON.DIST(6,L100,FALSE)</f>
        <v>9.4287010896803805E-5</v>
      </c>
      <c r="BG100" s="5">
        <f t="shared" ref="BG100:BG101" si="489">_xlfn.POISSON.DIST(3,K100,FALSE) * _xlfn.POISSON.DIST(6,L100,FALSE)</f>
        <v>7.1302817266200477E-5</v>
      </c>
      <c r="BH100" s="5">
        <f t="shared" ref="BH100:BH101" si="490">_xlfn.POISSON.DIST(4,K100,FALSE) * _xlfn.POISSON.DIST(6,L100,FALSE)</f>
        <v>4.0441082778053585E-5</v>
      </c>
      <c r="BI100" s="5">
        <f t="shared" ref="BI100:BI101" si="491">_xlfn.POISSON.DIST(5,K100,FALSE) * _xlfn.POISSON.DIST(6,L100,FALSE)</f>
        <v>1.8349694881261246E-5</v>
      </c>
      <c r="BJ100" s="8">
        <f t="shared" ref="BJ100:BJ101" si="492">SUM(N100,Q100,T100,W100,X100,Y100,AD100,AE100,AF100,AG100,AM100,AN100,AO100,AP100,AQ100,AX100,AY100,AZ100,BA100,BB100,BC100)</f>
        <v>0.66674971983982978</v>
      </c>
      <c r="BK100" s="8">
        <f t="shared" ref="BK100:BK101" si="493">SUM(M100,P100,S100,V100,AC100,AL100,AY100)</f>
        <v>0.19170577396159813</v>
      </c>
      <c r="BL100" s="8">
        <f t="shared" ref="BL100:BL101" si="494">SUM(O100,R100,U100,AA100,AB100,AH100,AI100,AJ100,AK100,AR100,AS100,AT100,AU100,AV100,BD100,BE100,BF100,BG100,BH100,BI100)</f>
        <v>0.13447113497364127</v>
      </c>
      <c r="BM100" s="8">
        <f t="shared" ref="BM100:BM101" si="495">SUM(S100:BI100)</f>
        <v>0.61099784952902825</v>
      </c>
      <c r="BN100" s="8">
        <f t="shared" ref="BN100:BN101" si="496">SUM(M100:R100)</f>
        <v>0.38021676847049957</v>
      </c>
    </row>
    <row r="101" spans="1:66" x14ac:dyDescent="0.25">
      <c r="A101" t="s">
        <v>22</v>
      </c>
      <c r="B101" t="s">
        <v>280</v>
      </c>
      <c r="C101" t="s">
        <v>246</v>
      </c>
      <c r="D101" s="11" t="s">
        <v>794</v>
      </c>
      <c r="E101" s="1">
        <f>VLOOKUP(A101,home!$A$2:$E$670,3,FALSE)</f>
        <v>1.51864406779661</v>
      </c>
      <c r="F101">
        <f>VLOOKUP(B101,home!$B$2:$E$670,3,FALSE)</f>
        <v>1.58</v>
      </c>
      <c r="G101">
        <f>VLOOKUP(C101,away!$B$2:$E$670,4,FALSE)</f>
        <v>0.57999999999999996</v>
      </c>
      <c r="H101">
        <f>VLOOKUP(A101,away!$A$2:$E$670,3,FALSE)</f>
        <v>1.3491525423728801</v>
      </c>
      <c r="I101">
        <f>VLOOKUP(C101,away!$B$2:$E$670,3,FALSE)</f>
        <v>1.7</v>
      </c>
      <c r="J101">
        <f>VLOOKUP(B101,home!$B$2:$E$670,4,FALSE)</f>
        <v>0.64</v>
      </c>
      <c r="K101" s="3">
        <f t="shared" si="442"/>
        <v>1.3916854237288134</v>
      </c>
      <c r="L101" s="3">
        <f t="shared" si="443"/>
        <v>1.4678779661016936</v>
      </c>
      <c r="M101" s="5">
        <f t="shared" si="331"/>
        <v>5.7293769847915232E-2</v>
      </c>
      <c r="N101" s="5">
        <f t="shared" si="444"/>
        <v>7.9734904367817022E-2</v>
      </c>
      <c r="O101" s="5">
        <f t="shared" si="445"/>
        <v>8.4100262354656355E-2</v>
      </c>
      <c r="P101" s="5">
        <f t="shared" si="446"/>
        <v>0.1170411092507443</v>
      </c>
      <c r="Q101" s="5">
        <f t="shared" si="447"/>
        <v>5.5482952085550943E-2</v>
      </c>
      <c r="R101" s="5">
        <f t="shared" si="448"/>
        <v>6.1724461026885905E-2</v>
      </c>
      <c r="S101" s="5">
        <f t="shared" si="449"/>
        <v>5.9773607544970811E-2</v>
      </c>
      <c r="T101" s="5">
        <f t="shared" si="450"/>
        <v>8.1442202860656232E-2</v>
      </c>
      <c r="U101" s="5">
        <f t="shared" si="451"/>
        <v>8.5901032698634347E-2</v>
      </c>
      <c r="V101" s="5">
        <f t="shared" si="452"/>
        <v>1.3567442458893403E-2</v>
      </c>
      <c r="W101" s="5">
        <f t="shared" si="453"/>
        <v>2.573827189430181E-2</v>
      </c>
      <c r="X101" s="5">
        <f t="shared" si="454"/>
        <v>3.7780642199180127E-2</v>
      </c>
      <c r="Y101" s="5">
        <f t="shared" si="455"/>
        <v>2.7728686114674172E-2</v>
      </c>
      <c r="Z101" s="5">
        <f t="shared" si="456"/>
        <v>3.0201325436956188E-2</v>
      </c>
      <c r="AA101" s="5">
        <f t="shared" si="457"/>
        <v>4.2030744387902164E-2</v>
      </c>
      <c r="AB101" s="5">
        <f t="shared" si="458"/>
        <v>2.9246787156557541E-2</v>
      </c>
      <c r="AC101" s="5">
        <f t="shared" si="459"/>
        <v>1.7322438802025251E-3</v>
      </c>
      <c r="AD101" s="5">
        <f t="shared" si="460"/>
        <v>8.9548944568172036E-3</v>
      </c>
      <c r="AE101" s="5">
        <f t="shared" si="461"/>
        <v>1.314469226192817E-2</v>
      </c>
      <c r="AF101" s="5">
        <f t="shared" si="462"/>
        <v>9.6474020712358968E-3</v>
      </c>
      <c r="AG101" s="5">
        <f t="shared" si="463"/>
        <v>4.7204029768303391E-3</v>
      </c>
      <c r="AH101" s="5">
        <f t="shared" si="464"/>
        <v>1.1082965038993651E-2</v>
      </c>
      <c r="AI101" s="5">
        <f t="shared" si="465"/>
        <v>1.5424000896463503E-2</v>
      </c>
      <c r="AJ101" s="5">
        <f t="shared" si="466"/>
        <v>1.0732678611594207E-2</v>
      </c>
      <c r="AK101" s="5">
        <f t="shared" si="467"/>
        <v>4.9788374604405536E-3</v>
      </c>
      <c r="AL101" s="5">
        <f t="shared" si="468"/>
        <v>1.4154680047753502E-4</v>
      </c>
      <c r="AM101" s="5">
        <f t="shared" si="469"/>
        <v>2.4924792173164883E-3</v>
      </c>
      <c r="AN101" s="5">
        <f t="shared" si="470"/>
        <v>3.6586553240652679E-3</v>
      </c>
      <c r="AO101" s="5">
        <f t="shared" si="471"/>
        <v>2.6852297678780293E-3</v>
      </c>
      <c r="AP101" s="5">
        <f t="shared" si="472"/>
        <v>1.3138632033961753E-3</v>
      </c>
      <c r="AQ101" s="5">
        <f t="shared" si="473"/>
        <v>4.821477116842585E-4</v>
      </c>
      <c r="AR101" s="5">
        <f t="shared" si="474"/>
        <v>3.2536880359628349E-3</v>
      </c>
      <c r="AS101" s="5">
        <f t="shared" si="475"/>
        <v>4.5281102130103092E-3</v>
      </c>
      <c r="AT101" s="5">
        <f t="shared" si="476"/>
        <v>3.1508524902420106E-3</v>
      </c>
      <c r="AU101" s="5">
        <f t="shared" si="477"/>
        <v>1.46166516099648E-3</v>
      </c>
      <c r="AV101" s="5">
        <f t="shared" si="478"/>
        <v>5.0854452473275756E-4</v>
      </c>
      <c r="AW101" s="5">
        <f t="shared" si="479"/>
        <v>8.0320903723042974E-6</v>
      </c>
      <c r="AX101" s="5">
        <f t="shared" si="480"/>
        <v>5.7812449928106024E-4</v>
      </c>
      <c r="AY101" s="5">
        <f t="shared" si="481"/>
        <v>8.4861621415824274E-4</v>
      </c>
      <c r="AZ101" s="5">
        <f t="shared" si="482"/>
        <v>6.2283252121976042E-4</v>
      </c>
      <c r="BA101" s="5">
        <f t="shared" si="483"/>
        <v>3.0474737815668399E-4</v>
      </c>
      <c r="BB101" s="5">
        <f t="shared" si="484"/>
        <v>1.1183299040586428E-4</v>
      </c>
      <c r="BC101" s="5">
        <f t="shared" si="485"/>
        <v>3.2831436500006053E-5</v>
      </c>
      <c r="BD101" s="5">
        <f t="shared" si="486"/>
        <v>7.9600282942642324E-4</v>
      </c>
      <c r="BE101" s="5">
        <f t="shared" si="487"/>
        <v>1.1077855349596463E-3</v>
      </c>
      <c r="BF101" s="5">
        <f t="shared" si="488"/>
        <v>7.7084449081048299E-4</v>
      </c>
      <c r="BG101" s="5">
        <f t="shared" si="489"/>
        <v>3.5759101394086955E-4</v>
      </c>
      <c r="BH101" s="5">
        <f t="shared" si="490"/>
        <v>1.2441355043947875E-4</v>
      </c>
      <c r="BI101" s="5">
        <f t="shared" si="491"/>
        <v>3.4628904932194379E-5</v>
      </c>
      <c r="BJ101" s="8">
        <f t="shared" si="492"/>
        <v>0.35750641155305368</v>
      </c>
      <c r="BK101" s="8">
        <f t="shared" si="493"/>
        <v>0.250398335997362</v>
      </c>
      <c r="BL101" s="8">
        <f t="shared" si="494"/>
        <v>0.36131589638158174</v>
      </c>
      <c r="BM101" s="8">
        <f t="shared" si="495"/>
        <v>0.54320392631159786</v>
      </c>
      <c r="BN101" s="8">
        <f t="shared" si="496"/>
        <v>0.45537745893356973</v>
      </c>
    </row>
    <row r="102" spans="1:66" x14ac:dyDescent="0.25">
      <c r="A102" t="s">
        <v>61</v>
      </c>
      <c r="B102" t="s">
        <v>69</v>
      </c>
      <c r="C102" t="s">
        <v>258</v>
      </c>
      <c r="D102" s="11"/>
      <c r="E102" s="1">
        <f>VLOOKUP(A102,home!$A$2:$E$670,3,FALSE)</f>
        <v>1.4861111111111101</v>
      </c>
      <c r="F102">
        <f>VLOOKUP(B102,home!$B$2:$E$670,3,FALSE)</f>
        <v>1.45</v>
      </c>
      <c r="G102">
        <f>VLOOKUP(C102,away!$B$2:$E$670,4,FALSE)</f>
        <v>0.84</v>
      </c>
      <c r="H102">
        <f>VLOOKUP(A102,away!$A$2:$E$670,3,FALSE)</f>
        <v>1.2916666666666701</v>
      </c>
      <c r="I102">
        <f>VLOOKUP(C102,away!$B$2:$E$670,3,FALSE)</f>
        <v>0.84</v>
      </c>
      <c r="J102">
        <f>VLOOKUP(B102,home!$B$2:$E$670,4,FALSE)</f>
        <v>0.6</v>
      </c>
      <c r="K102" s="3">
        <f t="shared" ref="K102" si="497">E102*F102*G102</f>
        <v>1.8100833333333319</v>
      </c>
      <c r="L102" s="3">
        <f t="shared" ref="L102" si="498">H102*I102*J102</f>
        <v>0.65100000000000169</v>
      </c>
      <c r="M102" s="5">
        <f t="shared" si="331"/>
        <v>8.5342446552711532E-2</v>
      </c>
      <c r="N102" s="5">
        <f t="shared" ref="N102" si="499">_xlfn.POISSON.DIST(1,K102,FALSE) * _xlfn.POISSON.DIST(0,L102,FALSE)</f>
        <v>0.15447694013095381</v>
      </c>
      <c r="O102" s="5">
        <f t="shared" ref="O102" si="500">_xlfn.POISSON.DIST(0,K102,FALSE) * _xlfn.POISSON.DIST(1,L102,FALSE)</f>
        <v>5.5557932705815348E-2</v>
      </c>
      <c r="P102" s="5">
        <f t="shared" ref="P102" si="501">_xlfn.POISSON.DIST(1,K102,FALSE) * _xlfn.POISSON.DIST(1,L102,FALSE)</f>
        <v>0.10056448802525118</v>
      </c>
      <c r="Q102" s="5">
        <f t="shared" ref="Q102" si="502">_xlfn.POISSON.DIST(2,K102,FALSE) * _xlfn.POISSON.DIST(0,L102,FALSE)</f>
        <v>0.13980806735768525</v>
      </c>
      <c r="R102" s="5">
        <f t="shared" ref="R102" si="503">_xlfn.POISSON.DIST(0,K102,FALSE) * _xlfn.POISSON.DIST(2,L102,FALSE)</f>
        <v>1.808410709574294E-2</v>
      </c>
      <c r="S102" s="5">
        <f t="shared" ref="S102" si="504">_xlfn.POISSON.DIST(2,K102,FALSE) * _xlfn.POISSON.DIST(2,L102,FALSE)</f>
        <v>2.9625399377127336E-2</v>
      </c>
      <c r="T102" s="5">
        <f t="shared" ref="T102" si="505">_xlfn.POISSON.DIST(2,K102,FALSE) * _xlfn.POISSON.DIST(1,L102,FALSE)</f>
        <v>9.101505184985334E-2</v>
      </c>
      <c r="U102" s="5">
        <f t="shared" ref="U102" si="506">_xlfn.POISSON.DIST(1,K102,FALSE) * _xlfn.POISSON.DIST(2,L102,FALSE)</f>
        <v>3.2733740852219341E-2</v>
      </c>
      <c r="V102" s="5">
        <f t="shared" ref="V102" si="507">_xlfn.POISSON.DIST(3,K102,FALSE) * _xlfn.POISSON.DIST(3,L102,FALSE)</f>
        <v>3.8788346131087979E-3</v>
      </c>
      <c r="W102" s="5">
        <f t="shared" ref="W102" si="508">_xlfn.POISSON.DIST(3,K102,FALSE) * _xlfn.POISSON.DIST(0,L102,FALSE)</f>
        <v>8.4354750863229952E-2</v>
      </c>
      <c r="X102" s="5">
        <f t="shared" ref="X102" si="509">_xlfn.POISSON.DIST(3,K102,FALSE) * _xlfn.POISSON.DIST(1,L102,FALSE)</f>
        <v>5.4914942811962845E-2</v>
      </c>
      <c r="Y102" s="5">
        <f t="shared" ref="Y102" si="510">_xlfn.POISSON.DIST(3,K102,FALSE) * _xlfn.POISSON.DIST(2,L102,FALSE)</f>
        <v>1.7874813885293949E-2</v>
      </c>
      <c r="Z102" s="5">
        <f t="shared" ref="Z102" si="511">_xlfn.POISSON.DIST(0,K102,FALSE) * _xlfn.POISSON.DIST(3,L102,FALSE)</f>
        <v>3.9242512397762294E-3</v>
      </c>
      <c r="AA102" s="5">
        <f t="shared" ref="AA102" si="512">_xlfn.POISSON.DIST(1,K102,FALSE) * _xlfn.POISSON.DIST(3,L102,FALSE)</f>
        <v>7.1032217649316179E-3</v>
      </c>
      <c r="AB102" s="5">
        <f t="shared" ref="AB102" si="513">_xlfn.POISSON.DIST(2,K102,FALSE) * _xlfn.POISSON.DIST(3,L102,FALSE)</f>
        <v>6.4287116648366503E-3</v>
      </c>
      <c r="AC102" s="5">
        <f t="shared" ref="AC102" si="514">_xlfn.POISSON.DIST(4,K102,FALSE) * _xlfn.POISSON.DIST(4,L102,FALSE)</f>
        <v>2.8566750248437483E-4</v>
      </c>
      <c r="AD102" s="5">
        <f t="shared" ref="AD102" si="515">_xlfn.POISSON.DIST(4,K102,FALSE) * _xlfn.POISSON.DIST(0,L102,FALSE)</f>
        <v>3.8172282156254511E-2</v>
      </c>
      <c r="AE102" s="5">
        <f t="shared" ref="AE102" si="516">_xlfn.POISSON.DIST(4,K102,FALSE) * _xlfn.POISSON.DIST(1,L102,FALSE)</f>
        <v>2.4850155683721752E-2</v>
      </c>
      <c r="AF102" s="5">
        <f t="shared" ref="AF102" si="517">_xlfn.POISSON.DIST(4,K102,FALSE) * _xlfn.POISSON.DIST(2,L102,FALSE)</f>
        <v>8.0887256750514502E-3</v>
      </c>
      <c r="AG102" s="5">
        <f t="shared" ref="AG102" si="518">_xlfn.POISSON.DIST(4,K102,FALSE) * _xlfn.POISSON.DIST(3,L102,FALSE)</f>
        <v>1.7552534714861698E-3</v>
      </c>
      <c r="AH102" s="5">
        <f t="shared" ref="AH102" si="519">_xlfn.POISSON.DIST(0,K102,FALSE) * _xlfn.POISSON.DIST(4,L102,FALSE)</f>
        <v>6.3867188927358288E-4</v>
      </c>
      <c r="AI102" s="5">
        <f t="shared" ref="AI102" si="520">_xlfn.POISSON.DIST(1,K102,FALSE) * _xlfn.POISSON.DIST(4,L102,FALSE)</f>
        <v>1.1560493422426235E-3</v>
      </c>
      <c r="AJ102" s="5">
        <f t="shared" ref="AJ102" si="521">_xlfn.POISSON.DIST(2,K102,FALSE) * _xlfn.POISSON.DIST(4,L102,FALSE)</f>
        <v>1.0462728234521673E-3</v>
      </c>
      <c r="AK102" s="5">
        <f t="shared" ref="AK102" si="522">_xlfn.POISSON.DIST(3,K102,FALSE) * _xlfn.POISSON.DIST(4,L102,FALSE)</f>
        <v>6.3128033328345846E-4</v>
      </c>
      <c r="AL102" s="5">
        <f t="shared" ref="AL102" si="523">_xlfn.POISSON.DIST(5,K102,FALSE) * _xlfn.POISSON.DIST(5,L102,FALSE)</f>
        <v>1.3464814892574963E-5</v>
      </c>
      <c r="AM102" s="5">
        <f t="shared" ref="AM102" si="524">_xlfn.POISSON.DIST(5,K102,FALSE) * _xlfn.POISSON.DIST(0,L102,FALSE)</f>
        <v>1.3819002345266724E-2</v>
      </c>
      <c r="AN102" s="5">
        <f t="shared" ref="AN102" si="525">_xlfn.POISSON.DIST(5,K102,FALSE) * _xlfn.POISSON.DIST(1,L102,FALSE)</f>
        <v>8.9961705267686612E-3</v>
      </c>
      <c r="AO102" s="5">
        <f t="shared" ref="AO102" si="526">_xlfn.POISSON.DIST(5,K102,FALSE) * _xlfn.POISSON.DIST(2,L102,FALSE)</f>
        <v>2.9282535064632065E-3</v>
      </c>
      <c r="AP102" s="5">
        <f t="shared" ref="AP102" si="527">_xlfn.POISSON.DIST(5,K102,FALSE) * _xlfn.POISSON.DIST(3,L102,FALSE)</f>
        <v>6.354310109025176E-4</v>
      </c>
      <c r="AQ102" s="5">
        <f t="shared" ref="AQ102" si="528">_xlfn.POISSON.DIST(5,K102,FALSE) * _xlfn.POISSON.DIST(4,L102,FALSE)</f>
        <v>1.0341639702438499E-4</v>
      </c>
      <c r="AR102" s="5">
        <f t="shared" ref="AR102" si="529">_xlfn.POISSON.DIST(0,K102,FALSE) * _xlfn.POISSON.DIST(5,L102,FALSE)</f>
        <v>8.3155079983420724E-5</v>
      </c>
      <c r="AS102" s="5">
        <f t="shared" ref="AS102" si="530">_xlfn.POISSON.DIST(1,K102,FALSE) * _xlfn.POISSON.DIST(5,L102,FALSE)</f>
        <v>1.5051762435999E-4</v>
      </c>
      <c r="AT102" s="5">
        <f t="shared" ref="AT102" si="531">_xlfn.POISSON.DIST(2,K102,FALSE) * _xlfn.POISSON.DIST(5,L102,FALSE)</f>
        <v>1.3622472161347256E-4</v>
      </c>
      <c r="AU102" s="5">
        <f t="shared" ref="AU102" si="532">_xlfn.POISSON.DIST(3,K102,FALSE) * _xlfn.POISSON.DIST(5,L102,FALSE)</f>
        <v>8.2192699393506517E-5</v>
      </c>
      <c r="AV102" s="5">
        <f t="shared" ref="AV102" si="533">_xlfn.POISSON.DIST(4,K102,FALSE) * _xlfn.POISSON.DIST(5,L102,FALSE)</f>
        <v>3.7193908823465704E-5</v>
      </c>
      <c r="AW102" s="5">
        <f t="shared" ref="AW102" si="534">_xlfn.POISSON.DIST(6,K102,FALSE) * _xlfn.POISSON.DIST(6,L102,FALSE)</f>
        <v>4.4073490284105422E-7</v>
      </c>
      <c r="AX102" s="5">
        <f t="shared" ref="AX102" si="535">_xlfn.POISSON.DIST(6,K102,FALSE) * _xlfn.POISSON.DIST(0,L102,FALSE)</f>
        <v>4.1689243047435863E-3</v>
      </c>
      <c r="AY102" s="5">
        <f t="shared" ref="AY102" si="536">_xlfn.POISSON.DIST(6,K102,FALSE) * _xlfn.POISSON.DIST(1,L102,FALSE)</f>
        <v>2.7139697223880817E-3</v>
      </c>
      <c r="AZ102" s="5">
        <f t="shared" ref="AZ102" si="537">_xlfn.POISSON.DIST(6,K102,FALSE) * _xlfn.POISSON.DIST(2,L102,FALSE)</f>
        <v>8.833971446373228E-4</v>
      </c>
      <c r="BA102" s="5">
        <f t="shared" ref="BA102" si="538">_xlfn.POISSON.DIST(6,K102,FALSE) * _xlfn.POISSON.DIST(3,L102,FALSE)</f>
        <v>1.916971803862996E-4</v>
      </c>
      <c r="BB102" s="5">
        <f t="shared" ref="BB102" si="539">_xlfn.POISSON.DIST(6,K102,FALSE) * _xlfn.POISSON.DIST(4,L102,FALSE)</f>
        <v>3.1198716107870337E-5</v>
      </c>
      <c r="BC102" s="5">
        <f t="shared" ref="BC102" si="540">_xlfn.POISSON.DIST(6,K102,FALSE) * _xlfn.POISSON.DIST(5,L102,FALSE)</f>
        <v>4.0620728372447291E-6</v>
      </c>
      <c r="BD102" s="5">
        <f t="shared" ref="BD102" si="541">_xlfn.POISSON.DIST(0,K102,FALSE) * _xlfn.POISSON.DIST(6,L102,FALSE)</f>
        <v>9.0223261782011711E-6</v>
      </c>
      <c r="BE102" s="5">
        <f t="shared" ref="BE102" si="542">_xlfn.POISSON.DIST(1,K102,FALSE) * _xlfn.POISSON.DIST(6,L102,FALSE)</f>
        <v>1.6331162243058957E-5</v>
      </c>
      <c r="BF102" s="5">
        <f t="shared" ref="BF102" si="543">_xlfn.POISSON.DIST(2,K102,FALSE) * _xlfn.POISSON.DIST(6,L102,FALSE)</f>
        <v>1.4780382295061812E-5</v>
      </c>
      <c r="BG102" s="5">
        <f t="shared" ref="BG102" si="544">_xlfn.POISSON.DIST(3,K102,FALSE) * _xlfn.POISSON.DIST(6,L102,FALSE)</f>
        <v>8.91790788419548E-6</v>
      </c>
      <c r="BH102" s="5">
        <f t="shared" ref="BH102" si="545">_xlfn.POISSON.DIST(4,K102,FALSE) * _xlfn.POISSON.DIST(6,L102,FALSE)</f>
        <v>4.0355391073460395E-6</v>
      </c>
      <c r="BI102" s="5">
        <f t="shared" ref="BI102" si="546">_xlfn.POISSON.DIST(5,K102,FALSE) * _xlfn.POISSON.DIST(6,L102,FALSE)</f>
        <v>1.4609324158443873E-6</v>
      </c>
      <c r="BJ102" s="8">
        <f t="shared" ref="BJ102" si="547">SUM(N102,Q102,T102,W102,X102,Y102,AD102,AE102,AF102,AG102,AM102,AN102,AO102,AP102,AQ102,AX102,AY102,AZ102,BA102,BB102,BC102)</f>
        <v>0.64978650681301897</v>
      </c>
      <c r="BK102" s="8">
        <f t="shared" ref="BK102" si="548">SUM(M102,P102,S102,V102,AC102,AL102,AY102)</f>
        <v>0.22242427060796388</v>
      </c>
      <c r="BL102" s="8">
        <f t="shared" ref="BL102" si="549">SUM(O102,R102,U102,AA102,AB102,AH102,AI102,AJ102,AK102,AR102,AS102,AT102,AU102,AV102,BD102,BE102,BF102,BG102,BH102,BI102)</f>
        <v>0.12392382075609527</v>
      </c>
      <c r="BM102" s="8">
        <f t="shared" ref="BM102" si="550">SUM(S102:BI102)</f>
        <v>0.443511338561209</v>
      </c>
      <c r="BN102" s="8">
        <f t="shared" ref="BN102" si="551">SUM(M102:R102)</f>
        <v>0.55383398186816013</v>
      </c>
    </row>
    <row r="103" spans="1:66" x14ac:dyDescent="0.25">
      <c r="A103" t="s">
        <v>318</v>
      </c>
      <c r="B103" t="s">
        <v>400</v>
      </c>
      <c r="C103" t="s">
        <v>281</v>
      </c>
      <c r="D103" s="11"/>
      <c r="E103" s="1">
        <f>VLOOKUP(A103,home!$A$2:$E$670,3,FALSE)</f>
        <v>1.44290657439446</v>
      </c>
      <c r="F103">
        <f>VLOOKUP(B103,home!$B$2:$E$670,3,FALSE)</f>
        <v>1.62</v>
      </c>
      <c r="G103">
        <f>VLOOKUP(C103,away!$B$2:$E$670,4,FALSE)</f>
        <v>0.75</v>
      </c>
      <c r="H103">
        <f>VLOOKUP(A103,away!$A$2:$E$670,3,FALSE)</f>
        <v>1.07958477508651</v>
      </c>
      <c r="I103">
        <f>VLOOKUP(C103,away!$B$2:$E$670,3,FALSE)</f>
        <v>1.19</v>
      </c>
      <c r="J103">
        <f>VLOOKUP(B103,home!$B$2:$E$670,4,FALSE)</f>
        <v>0.86</v>
      </c>
      <c r="K103" s="3">
        <f t="shared" ref="K103:K105" si="552">E103*F103*G103</f>
        <v>1.7531314878892692</v>
      </c>
      <c r="L103" s="3">
        <f t="shared" ref="L103:L105" si="553">H103*I103*J103</f>
        <v>1.1048470588235342</v>
      </c>
      <c r="M103" s="5">
        <f t="shared" si="331"/>
        <v>5.7384643475947163E-2</v>
      </c>
      <c r="N103" s="5">
        <f t="shared" ref="N103:N105" si="554">_xlfn.POISSON.DIST(1,K103,FALSE) * _xlfn.POISSON.DIST(0,L103,FALSE)</f>
        <v>0.10060282539898249</v>
      </c>
      <c r="O103" s="5">
        <f t="shared" ref="O103:O105" si="555">_xlfn.POISSON.DIST(0,K103,FALSE) * _xlfn.POISSON.DIST(1,L103,FALSE)</f>
        <v>6.3401254566037332E-2</v>
      </c>
      <c r="P103" s="5">
        <f t="shared" ref="P103:P105" si="556">_xlfn.POISSON.DIST(1,K103,FALSE) * _xlfn.POISSON.DIST(1,L103,FALSE)</f>
        <v>0.11115073575140336</v>
      </c>
      <c r="Q103" s="5">
        <f t="shared" ref="Q103:Q105" si="557">_xlfn.POISSON.DIST(2,K103,FALSE) * _xlfn.POISSON.DIST(0,L103,FALSE)</f>
        <v>8.818499048879129E-2</v>
      </c>
      <c r="R103" s="5">
        <f t="shared" ref="R103:R105" si="558">_xlfn.POISSON.DIST(0,K103,FALSE) * _xlfn.POISSON.DIST(2,L103,FALSE)</f>
        <v>3.5024344816504259E-2</v>
      </c>
      <c r="S103" s="5">
        <f t="shared" ref="S103:S105" si="559">_xlfn.POISSON.DIST(2,K103,FALSE) * _xlfn.POISSON.DIST(2,L103,FALSE)</f>
        <v>5.3823136773763762E-2</v>
      </c>
      <c r="T103" s="5">
        <f t="shared" ref="T103:T105" si="560">_xlfn.POISSON.DIST(2,K103,FALSE) * _xlfn.POISSON.DIST(1,L103,FALSE)</f>
        <v>9.7430927373922394E-2</v>
      </c>
      <c r="U103" s="5">
        <f t="shared" ref="U103:U105" si="561">_xlfn.POISSON.DIST(1,K103,FALSE) * _xlfn.POISSON.DIST(2,L103,FALSE)</f>
        <v>6.1402281740504931E-2</v>
      </c>
      <c r="V103" s="5">
        <f t="shared" ref="V103:V105" si="562">_xlfn.POISSON.DIST(3,K103,FALSE) * _xlfn.POISSON.DIST(3,L103,FALSE)</f>
        <v>1.1583589248653686E-2</v>
      </c>
      <c r="W103" s="5">
        <f t="shared" ref="W103:W105" si="563">_xlfn.POISSON.DIST(3,K103,FALSE) * _xlfn.POISSON.DIST(0,L103,FALSE)</f>
        <v>5.1533294528371909E-2</v>
      </c>
      <c r="X103" s="5">
        <f t="shared" ref="X103:X105" si="564">_xlfn.POISSON.DIST(3,K103,FALSE) * _xlfn.POISSON.DIST(1,L103,FALSE)</f>
        <v>5.6936408891158634E-2</v>
      </c>
      <c r="Y103" s="5">
        <f t="shared" ref="Y103:Y105" si="565">_xlfn.POISSON.DIST(3,K103,FALSE) * _xlfn.POISSON.DIST(2,L103,FALSE)</f>
        <v>3.1453011951685372E-2</v>
      </c>
      <c r="Z103" s="5">
        <f t="shared" ref="Z103:Z105" si="566">_xlfn.POISSON.DIST(0,K103,FALSE) * _xlfn.POISSON.DIST(3,L103,FALSE)</f>
        <v>1.2898848119245345E-2</v>
      </c>
      <c r="AA103" s="5">
        <f t="shared" ref="AA103:AA105" si="567">_xlfn.POISSON.DIST(1,K103,FALSE) * _xlfn.POISSON.DIST(3,L103,FALSE)</f>
        <v>2.2613376795350294E-2</v>
      </c>
      <c r="AB103" s="5">
        <f t="shared" ref="AB103:AB105" si="568">_xlfn.POISSON.DIST(2,K103,FALSE) * _xlfn.POISSON.DIST(3,L103,FALSE)</f>
        <v>1.9822111453716568E-2</v>
      </c>
      <c r="AC103" s="5">
        <f t="shared" ref="AC103:AC105" si="569">_xlfn.POISSON.DIST(4,K103,FALSE) * _xlfn.POISSON.DIST(4,L103,FALSE)</f>
        <v>1.402296404622573E-3</v>
      </c>
      <c r="AD103" s="5">
        <f t="shared" ref="AD103:AD105" si="570">_xlfn.POISSON.DIST(4,K103,FALSE) * _xlfn.POISSON.DIST(0,L103,FALSE)</f>
        <v>2.2586160328090132E-2</v>
      </c>
      <c r="AE103" s="5">
        <f t="shared" ref="AE103:AE105" si="571">_xlfn.POISSON.DIST(4,K103,FALSE) * _xlfn.POISSON.DIST(1,L103,FALSE)</f>
        <v>2.4954252808607174E-2</v>
      </c>
      <c r="AF103" s="5">
        <f t="shared" ref="AF103:AF105" si="572">_xlfn.POISSON.DIST(4,K103,FALSE) * _xlfn.POISSON.DIST(2,L103,FALSE)</f>
        <v>1.3785316410364278E-2</v>
      </c>
      <c r="AG103" s="5">
        <f t="shared" ref="AG103:AG105" si="573">_xlfn.POISSON.DIST(4,K103,FALSE) * _xlfn.POISSON.DIST(3,L103,FALSE)</f>
        <v>5.0768887636475921E-3</v>
      </c>
      <c r="AH103" s="5">
        <f t="shared" ref="AH103:AH105" si="574">_xlfn.POISSON.DIST(0,K103,FALSE) * _xlfn.POISSON.DIST(4,L103,FALSE)</f>
        <v>3.5628136016899246E-3</v>
      </c>
      <c r="AI103" s="5">
        <f t="shared" ref="AI103:AI105" si="575">_xlfn.POISSON.DIST(1,K103,FALSE) * _xlfn.POISSON.DIST(4,L103,FALSE)</f>
        <v>6.2460807106027834E-3</v>
      </c>
      <c r="AJ103" s="5">
        <f t="shared" ref="AJ103:AJ105" si="576">_xlfn.POISSON.DIST(2,K103,FALSE) * _xlfn.POISSON.DIST(4,L103,FALSE)</f>
        <v>5.4751003848277618E-3</v>
      </c>
      <c r="AK103" s="5">
        <f t="shared" ref="AK103:AK105" si="577">_xlfn.POISSON.DIST(3,K103,FALSE) * _xlfn.POISSON.DIST(4,L103,FALSE)</f>
        <v>3.1995236279987347E-3</v>
      </c>
      <c r="AL103" s="5">
        <f t="shared" ref="AL103:AL105" si="578">_xlfn.POISSON.DIST(5,K103,FALSE) * _xlfn.POISSON.DIST(5,L103,FALSE)</f>
        <v>1.0864668153296321E-4</v>
      </c>
      <c r="AM103" s="5">
        <f t="shared" ref="AM103:AM105" si="579">_xlfn.POISSON.DIST(5,K103,FALSE) * _xlfn.POISSON.DIST(0,L103,FALSE)</f>
        <v>7.9193017723380547E-3</v>
      </c>
      <c r="AN103" s="5">
        <f t="shared" ref="AN103:AN105" si="580">_xlfn.POISSON.DIST(5,K103,FALSE) * _xlfn.POISSON.DIST(1,L103,FALSE)</f>
        <v>8.7496172711037015E-3</v>
      </c>
      <c r="AO103" s="5">
        <f t="shared" ref="AO103:AO105" si="581">_xlfn.POISSON.DIST(5,K103,FALSE) * _xlfn.POISSON.DIST(2,L103,FALSE)</f>
        <v>4.8334944539052613E-3</v>
      </c>
      <c r="AP103" s="5">
        <f t="shared" ref="AP103:AP105" si="582">_xlfn.POISSON.DIST(5,K103,FALSE) * _xlfn.POISSON.DIST(3,L103,FALSE)</f>
        <v>1.7800907104123644E-3</v>
      </c>
      <c r="AQ103" s="5">
        <f t="shared" ref="AQ103:AQ105" si="583">_xlfn.POISSON.DIST(5,K103,FALSE) * _xlfn.POISSON.DIST(4,L103,FALSE)</f>
        <v>4.916819964595492E-4</v>
      </c>
      <c r="AR103" s="5">
        <f t="shared" ref="AR103:AR105" si="584">_xlfn.POISSON.DIST(0,K103,FALSE) * _xlfn.POISSON.DIST(5,L103,FALSE)</f>
        <v>7.8727282579271881E-4</v>
      </c>
      <c r="AS103" s="5">
        <f t="shared" ref="AS103:AS105" si="585">_xlfn.POISSON.DIST(1,K103,FALSE) * _xlfn.POISSON.DIST(5,L103,FALSE)</f>
        <v>1.3801927804567786E-3</v>
      </c>
      <c r="AT103" s="5">
        <f t="shared" ref="AT103:AT105" si="586">_xlfn.POISSON.DIST(2,K103,FALSE) * _xlfn.POISSON.DIST(5,L103,FALSE)</f>
        <v>1.20982971138811E-3</v>
      </c>
      <c r="AU103" s="5">
        <f t="shared" ref="AU103:AU105" si="587">_xlfn.POISSON.DIST(3,K103,FALSE) * _xlfn.POISSON.DIST(5,L103,FALSE)</f>
        <v>7.0699685400616092E-4</v>
      </c>
      <c r="AV103" s="5">
        <f t="shared" ref="AV103:AV105" si="588">_xlfn.POISSON.DIST(4,K103,FALSE) * _xlfn.POISSON.DIST(5,L103,FALSE)</f>
        <v>3.0986461164921313E-4</v>
      </c>
      <c r="AW103" s="5">
        <f t="shared" ref="AW103:AW105" si="589">_xlfn.POISSON.DIST(6,K103,FALSE) * _xlfn.POISSON.DIST(6,L103,FALSE)</f>
        <v>5.8456205246690441E-6</v>
      </c>
      <c r="AX103" s="5">
        <f t="shared" ref="AX103:AX105" si="590">_xlfn.POISSON.DIST(6,K103,FALSE) * _xlfn.POISSON.DIST(0,L103,FALSE)</f>
        <v>2.3139295498638547E-3</v>
      </c>
      <c r="AY103" s="5">
        <f t="shared" ref="AY103:AY105" si="591">_xlfn.POISSON.DIST(6,K103,FALSE) * _xlfn.POISSON.DIST(1,L103,FALSE)</f>
        <v>2.5565382574919441E-3</v>
      </c>
      <c r="AZ103" s="5">
        <f t="shared" ref="AZ103:AZ105" si="592">_xlfn.POISSON.DIST(6,K103,FALSE) * _xlfn.POISSON.DIST(2,L103,FALSE)</f>
        <v>1.412291887279909E-3</v>
      </c>
      <c r="BA103" s="5">
        <f t="shared" ref="BA103:BA105" si="593">_xlfn.POISSON.DIST(6,K103,FALSE) * _xlfn.POISSON.DIST(3,L103,FALSE)</f>
        <v>5.2012217928718192E-4</v>
      </c>
      <c r="BB103" s="5">
        <f t="shared" ref="BB103:BB105" si="594">_xlfn.POISSON.DIST(6,K103,FALSE) * _xlfn.POISSON.DIST(4,L103,FALSE)</f>
        <v>1.436638650035825E-4</v>
      </c>
      <c r="BC103" s="5">
        <f t="shared" ref="BC103:BC105" si="595">_xlfn.POISSON.DIST(6,K103,FALSE) * _xlfn.POISSON.DIST(5,L103,FALSE)</f>
        <v>3.1745319741685868E-5</v>
      </c>
      <c r="BD103" s="5">
        <f t="shared" ref="BD103:BD105" si="596">_xlfn.POISSON.DIST(0,K103,FALSE) * _xlfn.POISSON.DIST(6,L103,FALSE)</f>
        <v>1.4496934434479614E-4</v>
      </c>
      <c r="BE103" s="5">
        <f t="shared" ref="BE103:BE105" si="597">_xlfn.POISSON.DIST(1,K103,FALSE) * _xlfn.POISSON.DIST(6,L103,FALSE)</f>
        <v>2.5415032234952427E-4</v>
      </c>
      <c r="BF103" s="5">
        <f t="shared" ref="BF103:BF105" si="598">_xlfn.POISSON.DIST(2,K103,FALSE) * _xlfn.POISSON.DIST(6,L103,FALSE)</f>
        <v>2.2277946638407948E-4</v>
      </c>
      <c r="BG103" s="5">
        <f t="shared" ref="BG103:BG105" si="599">_xlfn.POISSON.DIST(3,K103,FALSE) * _xlfn.POISSON.DIST(6,L103,FALSE)</f>
        <v>1.3018723245769958E-4</v>
      </c>
      <c r="BH103" s="5">
        <f t="shared" ref="BH103:BH105" si="600">_xlfn.POISSON.DIST(4,K103,FALSE) * _xlfn.POISSON.DIST(6,L103,FALSE)</f>
        <v>5.7058834135688223E-5</v>
      </c>
      <c r="BI103" s="5">
        <f t="shared" ref="BI103:BI105" si="601">_xlfn.POISSON.DIST(5,K103,FALSE) * _xlfn.POISSON.DIST(6,L103,FALSE)</f>
        <v>2.0006327757105237E-5</v>
      </c>
      <c r="BJ103" s="8">
        <f t="shared" ref="BJ103:BJ105" si="602">SUM(N103,Q103,T103,W103,X103,Y103,AD103,AE103,AF103,AG103,AM103,AN103,AO103,AP103,AQ103,AX103,AY103,AZ103,BA103,BB103,BC103)</f>
        <v>0.52329655420650834</v>
      </c>
      <c r="BK103" s="8">
        <f t="shared" ref="BK103:BK105" si="603">SUM(M103,P103,S103,V103,AC103,AL103,AY103)</f>
        <v>0.23800958659341545</v>
      </c>
      <c r="BL103" s="8">
        <f t="shared" ref="BL103:BL105" si="604">SUM(O103,R103,U103,AA103,AB103,AH103,AI103,AJ103,AK103,AR103,AS103,AT103,AU103,AV103,BD103,BE103,BF103,BG103,BH103,BI103)</f>
        <v>0.22597019600795448</v>
      </c>
      <c r="BM103" s="8">
        <f t="shared" ref="BM103:BM105" si="605">SUM(S103:BI103)</f>
        <v>0.54187569779249034</v>
      </c>
      <c r="BN103" s="8">
        <f t="shared" ref="BN103:BN105" si="606">SUM(M103:R103)</f>
        <v>0.45574879449766592</v>
      </c>
    </row>
    <row r="104" spans="1:66" s="10" customFormat="1" x14ac:dyDescent="0.25">
      <c r="A104" t="s">
        <v>318</v>
      </c>
      <c r="B104" t="s">
        <v>330</v>
      </c>
      <c r="C104" t="s">
        <v>247</v>
      </c>
      <c r="D104" s="11"/>
      <c r="E104" s="1">
        <f>VLOOKUP(A104,home!$A$2:$E$670,3,FALSE)</f>
        <v>1.44290657439446</v>
      </c>
      <c r="F104">
        <f>VLOOKUP(B104,home!$B$2:$E$670,3,FALSE)</f>
        <v>1.24</v>
      </c>
      <c r="G104">
        <f>VLOOKUP(C104,away!$B$2:$E$670,4,FALSE)</f>
        <v>1.06</v>
      </c>
      <c r="H104">
        <f>VLOOKUP(A104,away!$A$2:$E$670,3,FALSE)</f>
        <v>1.07958477508651</v>
      </c>
      <c r="I104">
        <f>VLOOKUP(C104,away!$B$2:$E$670,3,FALSE)</f>
        <v>1.1499999999999999</v>
      </c>
      <c r="J104">
        <f>VLOOKUP(B104,home!$B$2:$E$670,4,FALSE)</f>
        <v>0.86</v>
      </c>
      <c r="K104" s="3">
        <f t="shared" si="552"/>
        <v>1.8965564013840783</v>
      </c>
      <c r="L104" s="3">
        <f t="shared" si="553"/>
        <v>1.0677093425605584</v>
      </c>
      <c r="M104" s="5">
        <f t="shared" si="331"/>
        <v>5.1598341734225499E-2</v>
      </c>
      <c r="N104" s="5">
        <f t="shared" si="554"/>
        <v>9.7859165316848601E-2</v>
      </c>
      <c r="O104" s="5">
        <f t="shared" si="555"/>
        <v>5.5092031530264922E-2</v>
      </c>
      <c r="P104" s="5">
        <f t="shared" si="556"/>
        <v>0.10448514506397741</v>
      </c>
      <c r="Q104" s="5">
        <f t="shared" si="557"/>
        <v>9.2797713207886018E-2</v>
      </c>
      <c r="R104" s="5">
        <f t="shared" si="558"/>
        <v>2.9411138382752357E-2</v>
      </c>
      <c r="S104" s="5">
        <f t="shared" si="559"/>
        <v>5.2894846869657237E-2</v>
      </c>
      <c r="T104" s="5">
        <f t="shared" si="560"/>
        <v>9.9080985360315219E-2</v>
      </c>
      <c r="U104" s="5">
        <f t="shared" si="561"/>
        <v>5.5779882771801952E-2</v>
      </c>
      <c r="V104" s="5">
        <f t="shared" si="562"/>
        <v>1.1901170038844909E-2</v>
      </c>
      <c r="W104" s="5">
        <f t="shared" si="563"/>
        <v>5.8665365672740014E-2</v>
      </c>
      <c r="X104" s="5">
        <f t="shared" si="564"/>
        <v>6.2637559013515989E-2</v>
      </c>
      <c r="Y104" s="5">
        <f t="shared" si="565"/>
        <v>3.3439353476959664E-2</v>
      </c>
      <c r="Z104" s="5">
        <f t="shared" si="566"/>
        <v>1.0467515742202041E-2</v>
      </c>
      <c r="AA104" s="5">
        <f t="shared" si="567"/>
        <v>1.9852233987461894E-2</v>
      </c>
      <c r="AB104" s="5">
        <f t="shared" si="568"/>
        <v>1.8825440725347715E-2</v>
      </c>
      <c r="AC104" s="5">
        <f t="shared" si="569"/>
        <v>1.5062202535800606E-3</v>
      </c>
      <c r="AD104" s="5">
        <f t="shared" si="570"/>
        <v>2.7815543701543207E-2</v>
      </c>
      <c r="AE104" s="5">
        <f t="shared" si="571"/>
        <v>2.9698915878539175E-2</v>
      </c>
      <c r="AF104" s="5">
        <f t="shared" si="572"/>
        <v>1.5854904973718196E-2</v>
      </c>
      <c r="AG104" s="5">
        <f t="shared" si="573"/>
        <v>5.6428100552829282E-3</v>
      </c>
      <c r="AH104" s="5">
        <f t="shared" si="574"/>
        <v>2.7940660878372089E-3</v>
      </c>
      <c r="AI104" s="5">
        <f t="shared" si="575"/>
        <v>5.2991039247778267E-3</v>
      </c>
      <c r="AJ104" s="5">
        <f t="shared" si="576"/>
        <v>5.0250247350684413E-3</v>
      </c>
      <c r="AK104" s="5">
        <f t="shared" si="577"/>
        <v>3.1767476094691277E-3</v>
      </c>
      <c r="AL104" s="5">
        <f t="shared" si="578"/>
        <v>1.2200209262866598E-4</v>
      </c>
      <c r="AM104" s="5">
        <f t="shared" si="579"/>
        <v>1.0550749493028068E-2</v>
      </c>
      <c r="AN104" s="5">
        <f t="shared" si="580"/>
        <v>1.1265133804722143E-2</v>
      </c>
      <c r="AO104" s="5">
        <f t="shared" si="581"/>
        <v>6.0139443042483004E-3</v>
      </c>
      <c r="AP104" s="5">
        <f t="shared" si="582"/>
        <v>2.1403815064282559E-3</v>
      </c>
      <c r="AQ104" s="5">
        <f t="shared" si="583"/>
        <v>5.7132633276432254E-4</v>
      </c>
      <c r="AR104" s="5">
        <f t="shared" si="584"/>
        <v>5.9665009314308374E-4</v>
      </c>
      <c r="AS104" s="5">
        <f t="shared" si="585"/>
        <v>1.1315805535369219E-3</v>
      </c>
      <c r="AT104" s="5">
        <f t="shared" si="586"/>
        <v>1.0730531712460944E-3</v>
      </c>
      <c r="AU104" s="5">
        <f t="shared" si="587"/>
        <v>6.7836862031742183E-4</v>
      </c>
      <c r="AV104" s="5">
        <f t="shared" si="588"/>
        <v>3.2164108734027293E-4</v>
      </c>
      <c r="AW104" s="5">
        <f t="shared" si="589"/>
        <v>6.8625193917593655E-6</v>
      </c>
      <c r="AX104" s="5">
        <f t="shared" si="590"/>
        <v>3.335015248400366E-3</v>
      </c>
      <c r="AY104" s="5">
        <f t="shared" si="591"/>
        <v>3.5608269382989915E-3</v>
      </c>
      <c r="AZ104" s="5">
        <f t="shared" si="592"/>
        <v>1.9009640946315712E-3</v>
      </c>
      <c r="BA104" s="5">
        <f t="shared" si="593"/>
        <v>6.7655904123676734E-4</v>
      </c>
      <c r="BB104" s="5">
        <f t="shared" si="594"/>
        <v>1.8059210228057762E-4</v>
      </c>
      <c r="BC104" s="5">
        <f t="shared" si="595"/>
        <v>3.8563974959524941E-5</v>
      </c>
      <c r="BD104" s="5">
        <f t="shared" si="596"/>
        <v>1.0617481311474959E-4</v>
      </c>
      <c r="BE104" s="5">
        <f t="shared" si="597"/>
        <v>2.0136652147853651E-4</v>
      </c>
      <c r="BF104" s="5">
        <f t="shared" si="598"/>
        <v>1.9095148266728152E-4</v>
      </c>
      <c r="BG104" s="5">
        <f t="shared" si="599"/>
        <v>1.2071675226880453E-4</v>
      </c>
      <c r="BH104" s="5">
        <f t="shared" si="600"/>
        <v>5.7236532317424297E-5</v>
      </c>
      <c r="BI104" s="5">
        <f t="shared" si="601"/>
        <v>2.171046235192754E-5</v>
      </c>
      <c r="BJ104" s="8">
        <f t="shared" si="602"/>
        <v>0.56372637349834787</v>
      </c>
      <c r="BK104" s="8">
        <f t="shared" si="603"/>
        <v>0.22606855299121276</v>
      </c>
      <c r="BL104" s="8">
        <f t="shared" si="604"/>
        <v>0.19975511984456398</v>
      </c>
      <c r="BM104" s="8">
        <f t="shared" si="605"/>
        <v>0.5652200624214645</v>
      </c>
      <c r="BN104" s="8">
        <f t="shared" si="606"/>
        <v>0.43124353523595482</v>
      </c>
    </row>
    <row r="105" spans="1:66" x14ac:dyDescent="0.25">
      <c r="A105" t="s">
        <v>28</v>
      </c>
      <c r="B105" t="s">
        <v>31</v>
      </c>
      <c r="C105" t="s">
        <v>290</v>
      </c>
      <c r="D105" s="11"/>
      <c r="E105" s="1">
        <f>VLOOKUP(A105,home!$A$2:$E$670,3,FALSE)</f>
        <v>1.37037037037037</v>
      </c>
      <c r="F105">
        <f>VLOOKUP(B105,home!$B$2:$E$670,3,FALSE)</f>
        <v>1.72</v>
      </c>
      <c r="G105">
        <f>VLOOKUP(C105,away!$B$2:$E$670,4,FALSE)</f>
        <v>0.3</v>
      </c>
      <c r="H105">
        <f>VLOOKUP(A105,away!$A$2:$E$670,3,FALSE)</f>
        <v>1.2674897119341599</v>
      </c>
      <c r="I105">
        <f>VLOOKUP(C105,away!$B$2:$E$670,3,FALSE)</f>
        <v>1.38</v>
      </c>
      <c r="J105">
        <f>VLOOKUP(B105,home!$B$2:$E$670,4,FALSE)</f>
        <v>0.79</v>
      </c>
      <c r="K105" s="3">
        <f t="shared" si="552"/>
        <v>0.70711111111111091</v>
      </c>
      <c r="L105" s="3">
        <f t="shared" si="553"/>
        <v>1.3818172839506211</v>
      </c>
      <c r="M105" s="5">
        <f t="shared" si="331"/>
        <v>0.12381975060563742</v>
      </c>
      <c r="N105" s="5">
        <f t="shared" si="554"/>
        <v>8.7554321428252938E-2</v>
      </c>
      <c r="O105" s="5">
        <f t="shared" si="555"/>
        <v>0.17109627148132517</v>
      </c>
      <c r="P105" s="5">
        <f t="shared" si="556"/>
        <v>0.12098407463412814</v>
      </c>
      <c r="Q105" s="5">
        <f t="shared" si="557"/>
        <v>3.0955316753855634E-2</v>
      </c>
      <c r="R105" s="5">
        <f t="shared" si="558"/>
        <v>0.11821189257620146</v>
      </c>
      <c r="S105" s="5">
        <f t="shared" si="559"/>
        <v>2.9553335076758482E-2</v>
      </c>
      <c r="T105" s="5">
        <f t="shared" si="560"/>
        <v>4.2774591720643948E-2</v>
      </c>
      <c r="U105" s="5">
        <f t="shared" si="561"/>
        <v>8.3588942706105118E-2</v>
      </c>
      <c r="V105" s="5">
        <f t="shared" si="562"/>
        <v>3.208501676496364E-3</v>
      </c>
      <c r="W105" s="5">
        <f t="shared" si="563"/>
        <v>7.2962828082050821E-3</v>
      </c>
      <c r="X105" s="5">
        <f t="shared" si="564"/>
        <v>1.0082129692969557E-2</v>
      </c>
      <c r="Y105" s="5">
        <f t="shared" si="565"/>
        <v>6.9658305343885535E-3</v>
      </c>
      <c r="Z105" s="5">
        <f t="shared" si="566"/>
        <v>5.4449078776769751E-2</v>
      </c>
      <c r="AA105" s="5">
        <f t="shared" si="567"/>
        <v>3.8501548592818076E-2</v>
      </c>
      <c r="AB105" s="5">
        <f t="shared" si="568"/>
        <v>1.3612436402483006E-2</v>
      </c>
      <c r="AC105" s="5">
        <f t="shared" si="569"/>
        <v>1.9593885688383452E-4</v>
      </c>
      <c r="AD105" s="5">
        <f t="shared" si="570"/>
        <v>1.2898206608726976E-3</v>
      </c>
      <c r="AE105" s="5">
        <f t="shared" si="571"/>
        <v>1.7822964823905061E-3</v>
      </c>
      <c r="AF105" s="5">
        <f t="shared" si="572"/>
        <v>1.231404042245798E-3</v>
      </c>
      <c r="AG105" s="5">
        <f t="shared" si="573"/>
        <v>5.671917963673013E-4</v>
      </c>
      <c r="AH105" s="5">
        <f t="shared" si="574"/>
        <v>1.8809669537232346E-2</v>
      </c>
      <c r="AI105" s="5">
        <f t="shared" si="575"/>
        <v>1.3300526326105181E-2</v>
      </c>
      <c r="AJ105" s="5">
        <f t="shared" si="576"/>
        <v>4.7024749744074079E-3</v>
      </c>
      <c r="AK105" s="5">
        <f t="shared" si="577"/>
        <v>1.108390768041805E-3</v>
      </c>
      <c r="AL105" s="5">
        <f t="shared" si="578"/>
        <v>7.6580613897247807E-6</v>
      </c>
      <c r="AM105" s="5">
        <f t="shared" si="579"/>
        <v>1.8240930412875218E-4</v>
      </c>
      <c r="AN105" s="5">
        <f t="shared" si="580"/>
        <v>2.5205632919851514E-4</v>
      </c>
      <c r="AO105" s="5">
        <f t="shared" si="581"/>
        <v>1.7414789610782798E-4</v>
      </c>
      <c r="AP105" s="5">
        <f t="shared" si="582"/>
        <v>8.0213524268477914E-5</v>
      </c>
      <c r="AQ105" s="5">
        <f t="shared" si="583"/>
        <v>2.7710108560193845E-5</v>
      </c>
      <c r="AR105" s="5">
        <f t="shared" si="584"/>
        <v>5.1983052943894263E-3</v>
      </c>
      <c r="AS105" s="5">
        <f t="shared" si="585"/>
        <v>3.6757794326104779E-3</v>
      </c>
      <c r="AT105" s="5">
        <f t="shared" si="586"/>
        <v>1.2995922393962817E-3</v>
      </c>
      <c r="AU105" s="5">
        <f t="shared" si="587"/>
        <v>3.0631870413029387E-4</v>
      </c>
      <c r="AV105" s="5">
        <f t="shared" si="588"/>
        <v>5.4150339807921922E-5</v>
      </c>
      <c r="AW105" s="5">
        <f t="shared" si="589"/>
        <v>2.078521996233788E-7</v>
      </c>
      <c r="AX105" s="5">
        <f t="shared" si="590"/>
        <v>2.1497274286581079E-5</v>
      </c>
      <c r="AY105" s="5">
        <f t="shared" si="591"/>
        <v>2.9705305167024992E-5</v>
      </c>
      <c r="AZ105" s="5">
        <f t="shared" si="592"/>
        <v>2.0523652052411421E-5</v>
      </c>
      <c r="BA105" s="5">
        <f t="shared" si="593"/>
        <v>9.4533123786035775E-6</v>
      </c>
      <c r="BB105" s="5">
        <f t="shared" si="594"/>
        <v>3.2656876088346949E-6</v>
      </c>
      <c r="BC105" s="5">
        <f t="shared" si="595"/>
        <v>9.0251671637423113E-7</v>
      </c>
      <c r="BD105" s="5">
        <f t="shared" si="596"/>
        <v>1.1971846838398882E-3</v>
      </c>
      <c r="BE105" s="5">
        <f t="shared" si="597"/>
        <v>8.4654259199522751E-4</v>
      </c>
      <c r="BF105" s="5">
        <f t="shared" si="598"/>
        <v>2.9929983641431253E-4</v>
      </c>
      <c r="BG105" s="5">
        <f t="shared" si="599"/>
        <v>7.0546079960766088E-5</v>
      </c>
      <c r="BH105" s="5">
        <f t="shared" si="600"/>
        <v>1.2470979246397641E-5</v>
      </c>
      <c r="BI105" s="5">
        <f t="shared" si="601"/>
        <v>1.7636735983127689E-6</v>
      </c>
      <c r="BJ105" s="8">
        <f t="shared" si="602"/>
        <v>0.19130107083066564</v>
      </c>
      <c r="BK105" s="8">
        <f t="shared" si="603"/>
        <v>0.27779896421646111</v>
      </c>
      <c r="BL105" s="8">
        <f t="shared" si="604"/>
        <v>0.47589410722010889</v>
      </c>
      <c r="BM105" s="8">
        <f t="shared" si="605"/>
        <v>0.34679209611163714</v>
      </c>
      <c r="BN105" s="8">
        <f t="shared" si="606"/>
        <v>0.65262162747940078</v>
      </c>
    </row>
    <row r="106" spans="1:66" x14ac:dyDescent="0.25">
      <c r="A106" t="s">
        <v>13</v>
      </c>
      <c r="B106" t="s">
        <v>234</v>
      </c>
      <c r="C106" t="s">
        <v>498</v>
      </c>
      <c r="D106" s="11"/>
      <c r="E106" s="1">
        <f>VLOOKUP(A106,home!$A$2:$E$670,3,FALSE)</f>
        <v>1.7759336099585099</v>
      </c>
      <c r="F106">
        <f>VLOOKUP(B106,home!$B$2:$E$670,3,FALSE)</f>
        <v>1.69</v>
      </c>
      <c r="G106">
        <f>VLOOKUP(C106,away!$B$2:$E$670,4,FALSE)</f>
        <v>0.48</v>
      </c>
      <c r="H106">
        <f>VLOOKUP(A106,away!$A$2:$E$670,3,FALSE)</f>
        <v>1.31120331950207</v>
      </c>
      <c r="I106">
        <f>VLOOKUP(C106,away!$B$2:$E$670,3,FALSE)</f>
        <v>1.2586999999999999</v>
      </c>
      <c r="J106">
        <f>VLOOKUP(B106,home!$B$2:$E$670,4,FALSE)</f>
        <v>0.65</v>
      </c>
      <c r="K106" s="3">
        <f t="shared" ref="K106" si="607">E106*F106*G106</f>
        <v>1.4406373443983431</v>
      </c>
      <c r="L106" s="3">
        <f t="shared" ref="L106" si="608">H106*I106*J106</f>
        <v>1.0727675518672162</v>
      </c>
      <c r="M106" s="5">
        <f t="shared" si="331"/>
        <v>8.099199986667617E-2</v>
      </c>
      <c r="N106" s="5">
        <f t="shared" ref="N106" si="609">_xlfn.POISSON.DIST(1,K106,FALSE) * _xlfn.POISSON.DIST(0,L106,FALSE)</f>
        <v>0.11668009960543932</v>
      </c>
      <c r="O106" s="5">
        <f t="shared" ref="O106" si="610">_xlfn.POISSON.DIST(0,K106,FALSE) * _xlfn.POISSON.DIST(1,L106,FALSE)</f>
        <v>8.6885589417804096E-2</v>
      </c>
      <c r="P106" s="5">
        <f t="shared" ref="P106" si="611">_xlfn.POISSON.DIST(1,K106,FALSE) * _xlfn.POISSON.DIST(1,L106,FALSE)</f>
        <v>0.12517062480535007</v>
      </c>
      <c r="Q106" s="5">
        <f t="shared" ref="Q106" si="612">_xlfn.POISSON.DIST(2,K106,FALSE) * _xlfn.POISSON.DIST(0,L106,FALSE)</f>
        <v>8.4046854419857139E-2</v>
      </c>
      <c r="R106" s="5">
        <f t="shared" ref="R106" si="613">_xlfn.POISSON.DIST(0,K106,FALSE) * _xlfn.POISSON.DIST(2,L106,FALSE)</f>
        <v>4.6604020526138899E-2</v>
      </c>
      <c r="S106" s="5">
        <f t="shared" ref="S106" si="614">_xlfn.POISSON.DIST(2,K106,FALSE) * _xlfn.POISSON.DIST(2,L106,FALSE)</f>
        <v>4.8361829995409604E-2</v>
      </c>
      <c r="T106" s="5">
        <f t="shared" ref="T106" si="615">_xlfn.POISSON.DIST(2,K106,FALSE) * _xlfn.POISSON.DIST(1,L106,FALSE)</f>
        <v>9.0162738258130468E-2</v>
      </c>
      <c r="U106" s="5">
        <f t="shared" ref="U106" si="616">_xlfn.POISSON.DIST(1,K106,FALSE) * _xlfn.POISSON.DIST(2,L106,FALSE)</f>
        <v>6.7139492369062609E-2</v>
      </c>
      <c r="V106" s="5">
        <f t="shared" ref="V106" si="617">_xlfn.POISSON.DIST(3,K106,FALSE) * _xlfn.POISSON.DIST(3,L106,FALSE)</f>
        <v>8.3046343222106852E-3</v>
      </c>
      <c r="W106" s="5">
        <f t="shared" ref="W106" si="618">_xlfn.POISSON.DIST(3,K106,FALSE) * _xlfn.POISSON.DIST(0,L106,FALSE)</f>
        <v>4.0360345718819031E-2</v>
      </c>
      <c r="X106" s="5">
        <f t="shared" ref="X106" si="619">_xlfn.POISSON.DIST(3,K106,FALSE) * _xlfn.POISSON.DIST(1,L106,FALSE)</f>
        <v>4.3297269269291977E-2</v>
      </c>
      <c r="Y106" s="5">
        <f t="shared" ref="Y106" si="620">_xlfn.POISSON.DIST(3,K106,FALSE) * _xlfn.POISSON.DIST(2,L106,FALSE)</f>
        <v>2.3223952778277001E-2</v>
      </c>
      <c r="Z106" s="5">
        <f t="shared" ref="Z106" si="621">_xlfn.POISSON.DIST(0,K106,FALSE) * _xlfn.POISSON.DIST(3,L106,FALSE)</f>
        <v>1.6665093668998508E-2</v>
      </c>
      <c r="AA106" s="5">
        <f t="shared" ref="AA106" si="622">_xlfn.POISSON.DIST(1,K106,FALSE) * _xlfn.POISSON.DIST(3,L106,FALSE)</f>
        <v>2.4008356287455651E-2</v>
      </c>
      <c r="AB106" s="5">
        <f t="shared" ref="AB106" si="623">_xlfn.POISSON.DIST(2,K106,FALSE) * _xlfn.POISSON.DIST(3,L106,FALSE)</f>
        <v>1.7293667322664689E-2</v>
      </c>
      <c r="AC106" s="5">
        <f t="shared" ref="AC106" si="624">_xlfn.POISSON.DIST(4,K106,FALSE) * _xlfn.POISSON.DIST(4,L106,FALSE)</f>
        <v>8.0215967981576704E-4</v>
      </c>
      <c r="AD106" s="5">
        <f t="shared" ref="AD106" si="625">_xlfn.POISSON.DIST(4,K106,FALSE) * _xlfn.POISSON.DIST(0,L106,FALSE)</f>
        <v>1.4536155318839618E-2</v>
      </c>
      <c r="AE106" s="5">
        <f t="shared" ref="AE106" si="626">_xlfn.POISSON.DIST(4,K106,FALSE) * _xlfn.POISSON.DIST(1,L106,FALSE)</f>
        <v>1.559391575495319E-2</v>
      </c>
      <c r="AF106" s="5">
        <f t="shared" ref="AF106" si="627">_xlfn.POISSON.DIST(4,K106,FALSE) * _xlfn.POISSON.DIST(2,L106,FALSE)</f>
        <v>8.3643234142323723E-3</v>
      </c>
      <c r="AG106" s="5">
        <f t="shared" ref="AG106" si="628">_xlfn.POISSON.DIST(4,K106,FALSE) * _xlfn.POISSON.DIST(3,L106,FALSE)</f>
        <v>2.9909915840372328E-3</v>
      </c>
      <c r="AH106" s="5">
        <f t="shared" ref="AH106" si="629">_xlfn.POISSON.DIST(0,K106,FALSE) * _xlfn.POISSON.DIST(4,L106,FALSE)</f>
        <v>4.4694429342323413E-3</v>
      </c>
      <c r="AI106" s="5">
        <f t="shared" ref="AI106" si="630">_xlfn.POISSON.DIST(1,K106,FALSE) * _xlfn.POISSON.DIST(4,L106,FALSE)</f>
        <v>6.4388463997124192E-3</v>
      </c>
      <c r="AJ106" s="5">
        <f t="shared" ref="AJ106" si="631">_xlfn.POISSON.DIST(2,K106,FALSE) * _xlfn.POISSON.DIST(4,L106,FALSE)</f>
        <v>4.6380212891352669E-3</v>
      </c>
      <c r="AK106" s="5">
        <f t="shared" ref="AK106" si="632">_xlfn.POISSON.DIST(3,K106,FALSE) * _xlfn.POISSON.DIST(4,L106,FALSE)</f>
        <v>2.227235557747603E-3</v>
      </c>
      <c r="AL106" s="5">
        <f t="shared" ref="AL106" si="633">_xlfn.POISSON.DIST(5,K106,FALSE) * _xlfn.POISSON.DIST(5,L106,FALSE)</f>
        <v>4.9588516634473707E-5</v>
      </c>
      <c r="AM106" s="5">
        <f t="shared" ref="AM106" si="634">_xlfn.POISSON.DIST(5,K106,FALSE) * _xlfn.POISSON.DIST(0,L106,FALSE)</f>
        <v>4.1882656392589878E-3</v>
      </c>
      <c r="AN106" s="5">
        <f t="shared" ref="AN106" si="635">_xlfn.POISSON.DIST(5,K106,FALSE) * _xlfn.POISSON.DIST(1,L106,FALSE)</f>
        <v>4.4930354763974461E-3</v>
      </c>
      <c r="AO106" s="5">
        <f t="shared" ref="AO106" si="636">_xlfn.POISSON.DIST(5,K106,FALSE) * _xlfn.POISSON.DIST(2,L106,FALSE)</f>
        <v>2.4099913342337195E-3</v>
      </c>
      <c r="AP106" s="5">
        <f t="shared" ref="AP106" si="637">_xlfn.POISSON.DIST(5,K106,FALSE) * _xlfn.POISSON.DIST(3,L106,FALSE)</f>
        <v>8.6178683454903786E-4</v>
      </c>
      <c r="AQ106" s="5">
        <f t="shared" ref="AQ106" si="638">_xlfn.POISSON.DIST(5,K106,FALSE) * _xlfn.POISSON.DIST(4,L106,FALSE)</f>
        <v>2.3112423818264218E-4</v>
      </c>
      <c r="AR106" s="5">
        <f t="shared" ref="AR106" si="639">_xlfn.POISSON.DIST(0,K106,FALSE) * _xlfn.POISSON.DIST(5,L106,FALSE)</f>
        <v>9.5893467095333178E-4</v>
      </c>
      <c r="AS106" s="5">
        <f t="shared" ref="AS106" si="640">_xlfn.POISSON.DIST(1,K106,FALSE) * _xlfn.POISSON.DIST(5,L106,FALSE)</f>
        <v>1.3814770978137069E-3</v>
      </c>
      <c r="AT106" s="5">
        <f t="shared" ref="AT106" si="641">_xlfn.POISSON.DIST(2,K106,FALSE) * _xlfn.POISSON.DIST(5,L106,FALSE)</f>
        <v>9.9510374877073444E-4</v>
      </c>
      <c r="AU106" s="5">
        <f t="shared" ref="AU106" si="642">_xlfn.POISSON.DIST(3,K106,FALSE) * _xlfn.POISSON.DIST(5,L106,FALSE)</f>
        <v>4.7786120734330214E-4</v>
      </c>
      <c r="AV106" s="5">
        <f t="shared" ref="AV106" si="643">_xlfn.POISSON.DIST(4,K106,FALSE) * _xlfn.POISSON.DIST(5,L106,FALSE)</f>
        <v>1.7210617518451015E-4</v>
      </c>
      <c r="AW106" s="5">
        <f t="shared" ref="AW106" si="644">_xlfn.POISSON.DIST(6,K106,FALSE) * _xlfn.POISSON.DIST(6,L106,FALSE)</f>
        <v>2.1288198630472318E-6</v>
      </c>
      <c r="AX106" s="5">
        <f t="shared" ref="AX106" si="645">_xlfn.POISSON.DIST(6,K106,FALSE) * _xlfn.POISSON.DIST(0,L106,FALSE)</f>
        <v>1.0056286480294822E-3</v>
      </c>
      <c r="AY106" s="5">
        <f t="shared" ref="AY106" si="646">_xlfn.POISSON.DIST(6,K106,FALSE) * _xlfn.POISSON.DIST(1,L106,FALSE)</f>
        <v>1.078805782834126E-3</v>
      </c>
      <c r="AZ106" s="5">
        <f t="shared" ref="AZ106" si="647">_xlfn.POISSON.DIST(6,K106,FALSE) * _xlfn.POISSON.DIST(2,L106,FALSE)</f>
        <v>5.7865391929558046E-4</v>
      </c>
      <c r="BA106" s="5">
        <f t="shared" ref="BA106" si="648">_xlfn.POISSON.DIST(6,K106,FALSE) * _xlfn.POISSON.DIST(3,L106,FALSE)</f>
        <v>2.0692038279369657E-4</v>
      </c>
      <c r="BB106" s="5">
        <f t="shared" ref="BB106" si="649">_xlfn.POISSON.DIST(6,K106,FALSE) * _xlfn.POISSON.DIST(4,L106,FALSE)</f>
        <v>5.5494368120255254E-5</v>
      </c>
      <c r="BC106" s="5">
        <f t="shared" ref="BC106" si="650">_xlfn.POISSON.DIST(6,K106,FALSE) * _xlfn.POISSON.DIST(5,L106,FALSE)</f>
        <v>1.1906511486156869E-5</v>
      </c>
      <c r="BD106" s="5">
        <f t="shared" ref="BD106" si="651">_xlfn.POISSON.DIST(0,K106,FALSE) * _xlfn.POISSON.DIST(6,L106,FALSE)</f>
        <v>1.7145233322653333E-4</v>
      </c>
      <c r="BE106" s="5">
        <f t="shared" ref="BE106" si="652">_xlfn.POISSON.DIST(1,K106,FALSE) * _xlfn.POISSON.DIST(6,L106,FALSE)</f>
        <v>2.4700063403037279E-4</v>
      </c>
      <c r="BF106" s="5">
        <f t="shared" ref="BF106" si="653">_xlfn.POISSON.DIST(2,K106,FALSE) * _xlfn.POISSON.DIST(6,L106,FALSE)</f>
        <v>1.7791916873711167E-4</v>
      </c>
      <c r="BG106" s="5">
        <f t="shared" ref="BG106" si="654">_xlfn.POISSON.DIST(3,K106,FALSE) * _xlfn.POISSON.DIST(6,L106,FALSE)</f>
        <v>8.543899958899772E-5</v>
      </c>
      <c r="BH106" s="5">
        <f t="shared" ref="BH106" si="655">_xlfn.POISSON.DIST(4,K106,FALSE) * _xlfn.POISSON.DIST(6,L106,FALSE)</f>
        <v>3.0771653368986194E-5</v>
      </c>
      <c r="BI106" s="5">
        <f t="shared" ref="BI106" si="656">_xlfn.POISSON.DIST(5,K106,FALSE) * _xlfn.POISSON.DIST(6,L106,FALSE)</f>
        <v>8.8661585984485114E-6</v>
      </c>
      <c r="BJ106" s="8">
        <f t="shared" ref="BJ106" si="657">SUM(N106,Q106,T106,W106,X106,Y106,AD106,AE106,AF106,AG106,AM106,AN106,AO106,AP106,AQ106,AX106,AY106,AZ106,BA106,BB106,BC106)</f>
        <v>0.45437825925705844</v>
      </c>
      <c r="BK106" s="8">
        <f t="shared" ref="BK106" si="658">SUM(M106,P106,S106,V106,AC106,AL106,AY106)</f>
        <v>0.2647596429689309</v>
      </c>
      <c r="BL106" s="8">
        <f t="shared" ref="BL106" si="659">SUM(O106,R106,U106,AA106,AB106,AH106,AI106,AJ106,AK106,AR106,AS106,AT106,AU106,AV106,BD106,BE106,BF106,BG106,BH106,BI106)</f>
        <v>0.2644116039515696</v>
      </c>
      <c r="BM106" s="8">
        <f t="shared" ref="BM106" si="660">SUM(S106:BI106)</f>
        <v>0.45875873424232061</v>
      </c>
      <c r="BN106" s="8">
        <f t="shared" ref="BN106" si="661">SUM(M106:R106)</f>
        <v>0.54037918864126577</v>
      </c>
    </row>
    <row r="107" spans="1:66" x14ac:dyDescent="0.25">
      <c r="A107" t="s">
        <v>61</v>
      </c>
      <c r="B107" t="s">
        <v>246</v>
      </c>
      <c r="C107" t="s">
        <v>280</v>
      </c>
      <c r="D107" s="11"/>
      <c r="E107" s="1">
        <f>VLOOKUP(A107,home!$A$2:$E$670,3,FALSE)</f>
        <v>1.4861111111111101</v>
      </c>
      <c r="F107">
        <f>VLOOKUP(B107,home!$B$2:$E$670,3,FALSE)</f>
        <v>1.78</v>
      </c>
      <c r="G107">
        <f>VLOOKUP(C107,away!$B$2:$E$670,4,FALSE)</f>
        <v>0.52</v>
      </c>
      <c r="H107">
        <f>VLOOKUP(A107,away!$A$2:$E$670,3,FALSE)</f>
        <v>1.2916666666666701</v>
      </c>
      <c r="I107">
        <f>VLOOKUP(C107,away!$B$2:$E$670,3,FALSE)</f>
        <v>1.22</v>
      </c>
      <c r="J107">
        <f>VLOOKUP(B107,home!$B$2:$E$670,4,FALSE)</f>
        <v>0.39</v>
      </c>
      <c r="K107" s="3">
        <f t="shared" ref="K107" si="662">E107*F107*G107</f>
        <v>1.3755444444444436</v>
      </c>
      <c r="L107" s="3">
        <f t="shared" ref="L107" si="663">H107*I107*J107</f>
        <v>0.61457500000000165</v>
      </c>
      <c r="M107" s="5">
        <f t="shared" si="331"/>
        <v>0.13667909891144961</v>
      </c>
      <c r="N107" s="5">
        <f t="shared" ref="N107" si="664">_xlfn.POISSON.DIST(1,K107,FALSE) * _xlfn.POISSON.DIST(0,L107,FALSE)</f>
        <v>0.18800817517931709</v>
      </c>
      <c r="O107" s="5">
        <f t="shared" ref="O107" si="665">_xlfn.POISSON.DIST(0,K107,FALSE) * _xlfn.POISSON.DIST(1,L107,FALSE)</f>
        <v>8.3999557213504369E-2</v>
      </c>
      <c r="P107" s="5">
        <f t="shared" ref="P107" si="666">_xlfn.POISSON.DIST(1,K107,FALSE) * _xlfn.POISSON.DIST(1,L107,FALSE)</f>
        <v>0.11554512426082911</v>
      </c>
      <c r="Q107" s="5">
        <f t="shared" ref="Q107" si="667">_xlfn.POISSON.DIST(2,K107,FALSE) * _xlfn.POISSON.DIST(0,L107,FALSE)</f>
        <v>0.12930680043902371</v>
      </c>
      <c r="R107" s="5">
        <f t="shared" ref="R107" si="668">_xlfn.POISSON.DIST(0,K107,FALSE) * _xlfn.POISSON.DIST(2,L107,FALSE)</f>
        <v>2.5812013937244794E-2</v>
      </c>
      <c r="S107" s="5">
        <f t="shared" ref="S107" si="669">_xlfn.POISSON.DIST(2,K107,FALSE) * _xlfn.POISSON.DIST(2,L107,FALSE)</f>
        <v>2.4419746411080665E-2</v>
      </c>
      <c r="T107" s="5">
        <f t="shared" ref="T107" si="670">_xlfn.POISSON.DIST(2,K107,FALSE) * _xlfn.POISSON.DIST(1,L107,FALSE)</f>
        <v>7.9468726879813212E-2</v>
      </c>
      <c r="U107" s="5">
        <f t="shared" ref="U107" si="671">_xlfn.POISSON.DIST(1,K107,FALSE) * _xlfn.POISSON.DIST(2,L107,FALSE)</f>
        <v>3.5505572371299615E-2</v>
      </c>
      <c r="V107" s="5">
        <f t="shared" ref="V107" si="672">_xlfn.POISSON.DIST(3,K107,FALSE) * _xlfn.POISSON.DIST(3,L107,FALSE)</f>
        <v>2.2937609626881277E-3</v>
      </c>
      <c r="W107" s="5">
        <f t="shared" ref="W107" si="673">_xlfn.POISSON.DIST(3,K107,FALSE) * _xlfn.POISSON.DIST(0,L107,FALSE)</f>
        <v>5.9289083657595144E-2</v>
      </c>
      <c r="X107" s="5">
        <f t="shared" ref="X107" si="674">_xlfn.POISSON.DIST(3,K107,FALSE) * _xlfn.POISSON.DIST(1,L107,FALSE)</f>
        <v>3.6437588588866629E-2</v>
      </c>
      <c r="Y107" s="5">
        <f t="shared" ref="Y107" si="675">_xlfn.POISSON.DIST(3,K107,FALSE) * _xlfn.POISSON.DIST(2,L107,FALSE)</f>
        <v>1.1196815503501384E-2</v>
      </c>
      <c r="Z107" s="5">
        <f t="shared" ref="Z107" si="676">_xlfn.POISSON.DIST(0,K107,FALSE) * _xlfn.POISSON.DIST(3,L107,FALSE)</f>
        <v>5.2878061551607548E-3</v>
      </c>
      <c r="AA107" s="5">
        <f t="shared" ref="AA107" si="677">_xlfn.POISSON.DIST(1,K107,FALSE) * _xlfn.POISSON.DIST(3,L107,FALSE)</f>
        <v>7.2736123800305084E-3</v>
      </c>
      <c r="AB107" s="5">
        <f t="shared" ref="AB107" si="678">_xlfn.POISSON.DIST(2,K107,FALSE) * _xlfn.POISSON.DIST(3,L107,FALSE)</f>
        <v>5.0025885501966483E-3</v>
      </c>
      <c r="AC107" s="5">
        <f t="shared" ref="AC107" si="679">_xlfn.POISSON.DIST(4,K107,FALSE) * _xlfn.POISSON.DIST(4,L107,FALSE)</f>
        <v>1.2119304339929925E-4</v>
      </c>
      <c r="AD107" s="5">
        <f t="shared" ref="AD107" si="680">_xlfn.POISSON.DIST(4,K107,FALSE) * _xlfn.POISSON.DIST(0,L107,FALSE)</f>
        <v>2.0388692410351725E-2</v>
      </c>
      <c r="AE107" s="5">
        <f t="shared" ref="AE107" si="681">_xlfn.POISSON.DIST(4,K107,FALSE) * _xlfn.POISSON.DIST(1,L107,FALSE)</f>
        <v>1.2530380638091945E-2</v>
      </c>
      <c r="AF107" s="5">
        <f t="shared" ref="AF107" si="682">_xlfn.POISSON.DIST(4,K107,FALSE) * _xlfn.POISSON.DIST(2,L107,FALSE)</f>
        <v>3.8504293403276886E-3</v>
      </c>
      <c r="AG107" s="5">
        <f t="shared" ref="AG107" si="683">_xlfn.POISSON.DIST(4,K107,FALSE) * _xlfn.POISSON.DIST(3,L107,FALSE)</f>
        <v>7.8879253727729868E-4</v>
      </c>
      <c r="AH107" s="5">
        <f t="shared" ref="AH107" si="684">_xlfn.POISSON.DIST(0,K107,FALSE) * _xlfn.POISSON.DIST(4,L107,FALSE)</f>
        <v>8.1243836695198222E-4</v>
      </c>
      <c r="AI107" s="5">
        <f t="shared" ref="AI107" si="685">_xlfn.POISSON.DIST(1,K107,FALSE) * _xlfn.POISSON.DIST(4,L107,FALSE)</f>
        <v>1.1175450821143151E-3</v>
      </c>
      <c r="AJ107" s="5">
        <f t="shared" ref="AJ107" si="686">_xlfn.POISSON.DIST(2,K107,FALSE) * _xlfn.POISSON.DIST(4,L107,FALSE)</f>
        <v>7.6861646455927805E-4</v>
      </c>
      <c r="AK107" s="5">
        <f t="shared" ref="AK107" si="687">_xlfn.POISSON.DIST(3,K107,FALSE) * _xlfn.POISSON.DIST(4,L107,FALSE)</f>
        <v>3.5242203591101485E-4</v>
      </c>
      <c r="AL107" s="5">
        <f t="shared" ref="AL107" si="688">_xlfn.POISSON.DIST(5,K107,FALSE) * _xlfn.POISSON.DIST(5,L107,FALSE)</f>
        <v>4.0981438627108257E-6</v>
      </c>
      <c r="AM107" s="5">
        <f t="shared" ref="AM107" si="689">_xlfn.POISSON.DIST(5,K107,FALSE) * _xlfn.POISSON.DIST(0,L107,FALSE)</f>
        <v>5.6091105149091739E-3</v>
      </c>
      <c r="AN107" s="5">
        <f t="shared" ref="AN107" si="690">_xlfn.POISSON.DIST(5,K107,FALSE) * _xlfn.POISSON.DIST(1,L107,FALSE)</f>
        <v>3.4472190947003149E-3</v>
      </c>
      <c r="AO107" s="5">
        <f t="shared" ref="AO107" si="691">_xlfn.POISSON.DIST(5,K107,FALSE) * _xlfn.POISSON.DIST(2,L107,FALSE)</f>
        <v>1.0592873375627257E-3</v>
      </c>
      <c r="AP107" s="5">
        <f t="shared" ref="AP107" si="692">_xlfn.POISSON.DIST(5,K107,FALSE) * _xlfn.POISSON.DIST(3,L107,FALSE)</f>
        <v>2.1700383849420469E-4</v>
      </c>
      <c r="AQ107" s="5">
        <f t="shared" ref="AQ107" si="693">_xlfn.POISSON.DIST(5,K107,FALSE) * _xlfn.POISSON.DIST(4,L107,FALSE)</f>
        <v>3.3341283510644043E-5</v>
      </c>
      <c r="AR107" s="5">
        <f t="shared" ref="AR107" si="694">_xlfn.POISSON.DIST(0,K107,FALSE) * _xlfn.POISSON.DIST(5,L107,FALSE)</f>
        <v>9.9860861873903202E-5</v>
      </c>
      <c r="AS107" s="5">
        <f t="shared" ref="AS107" si="695">_xlfn.POISSON.DIST(1,K107,FALSE) * _xlfn.POISSON.DIST(5,L107,FALSE)</f>
        <v>1.3736305376808148E-4</v>
      </c>
      <c r="AT107" s="5">
        <f t="shared" ref="AT107" si="696">_xlfn.POISSON.DIST(2,K107,FALSE) * _xlfn.POISSON.DIST(5,L107,FALSE)</f>
        <v>9.4474492741303967E-5</v>
      </c>
      <c r="AU107" s="5">
        <f t="shared" ref="AU107" si="697">_xlfn.POISSON.DIST(3,K107,FALSE) * _xlfn.POISSON.DIST(5,L107,FALSE)</f>
        <v>4.3317954544002535E-5</v>
      </c>
      <c r="AV107" s="5">
        <f t="shared" ref="AV107" si="698">_xlfn.POISSON.DIST(4,K107,FALSE) * _xlfn.POISSON.DIST(5,L107,FALSE)</f>
        <v>1.4896442929424914E-5</v>
      </c>
      <c r="AW107" s="5">
        <f t="shared" ref="AW107" si="699">_xlfn.POISSON.DIST(6,K107,FALSE) * _xlfn.POISSON.DIST(6,L107,FALSE)</f>
        <v>9.623525827750427E-8</v>
      </c>
      <c r="AX107" s="5">
        <f t="shared" ref="AX107" si="700">_xlfn.POISSON.DIST(6,K107,FALSE) * _xlfn.POISSON.DIST(0,L107,FALSE)</f>
        <v>1.285930134509705E-3</v>
      </c>
      <c r="AY107" s="5">
        <f t="shared" ref="AY107" si="701">_xlfn.POISSON.DIST(6,K107,FALSE) * _xlfn.POISSON.DIST(1,L107,FALSE)</f>
        <v>7.9030051241630412E-4</v>
      </c>
      <c r="AZ107" s="5">
        <f t="shared" ref="AZ107" si="702">_xlfn.POISSON.DIST(6,K107,FALSE) * _xlfn.POISSON.DIST(2,L107,FALSE)</f>
        <v>2.4284946870912566E-4</v>
      </c>
      <c r="BA107" s="5">
        <f t="shared" ref="BA107" si="703">_xlfn.POISSON.DIST(6,K107,FALSE) * _xlfn.POISSON.DIST(3,L107,FALSE)</f>
        <v>4.9749737410637111E-5</v>
      </c>
      <c r="BB107" s="5">
        <f t="shared" ref="BB107" si="704">_xlfn.POISSON.DIST(6,K107,FALSE) * _xlfn.POISSON.DIST(4,L107,FALSE)</f>
        <v>7.6437362172855938E-6</v>
      </c>
      <c r="BC107" s="5">
        <f t="shared" ref="BC107" si="705">_xlfn.POISSON.DIST(6,K107,FALSE) * _xlfn.POISSON.DIST(5,L107,FALSE)</f>
        <v>9.3952983714766186E-7</v>
      </c>
      <c r="BD107" s="5">
        <f t="shared" ref="BD107" si="706">_xlfn.POISSON.DIST(0,K107,FALSE) * _xlfn.POISSON.DIST(6,L107,FALSE)</f>
        <v>1.0228664864359034E-5</v>
      </c>
      <c r="BE107" s="5">
        <f t="shared" ref="BE107" si="707">_xlfn.POISSON.DIST(1,K107,FALSE) * _xlfn.POISSON.DIST(6,L107,FALSE)</f>
        <v>1.4069983128253146E-5</v>
      </c>
      <c r="BF107" s="5">
        <f t="shared" ref="BF107" si="708">_xlfn.POISSON.DIST(2,K107,FALSE) * _xlfn.POISSON.DIST(6,L107,FALSE)</f>
        <v>9.676943562747836E-6</v>
      </c>
      <c r="BG107" s="5">
        <f t="shared" ref="BG107" si="709">_xlfn.POISSON.DIST(3,K107,FALSE) * _xlfn.POISSON.DIST(6,L107,FALSE)</f>
        <v>4.4370219856467364E-6</v>
      </c>
      <c r="BH107" s="5">
        <f t="shared" ref="BH107" si="710">_xlfn.POISSON.DIST(4,K107,FALSE) * _xlfn.POISSON.DIST(6,L107,FALSE)</f>
        <v>1.5258302355585563E-6</v>
      </c>
      <c r="BI107" s="5">
        <f t="shared" ref="BI107" si="711">_xlfn.POISSON.DIST(5,K107,FALSE) * _xlfn.POISSON.DIST(6,L107,FALSE)</f>
        <v>4.1976946073758523E-7</v>
      </c>
      <c r="BJ107" s="8">
        <f t="shared" ref="BJ107" si="712">SUM(N107,Q107,T107,W107,X107,Y107,AD107,AE107,AF107,AG107,AM107,AN107,AO107,AP107,AQ107,AX107,AY107,AZ107,BA107,BB107,BC107)</f>
        <v>0.55400886036244323</v>
      </c>
      <c r="BK107" s="8">
        <f t="shared" ref="BK107" si="713">SUM(M107,P107,S107,V107,AC107,AL107,AY107)</f>
        <v>0.27985332224572584</v>
      </c>
      <c r="BL107" s="8">
        <f t="shared" ref="BL107" si="714">SUM(O107,R107,U107,AA107,AB107,AH107,AI107,AJ107,AK107,AR107,AS107,AT107,AU107,AV107,BD107,BE107,BF107,BG107,BH107,BI107)</f>
        <v>0.16107463742090658</v>
      </c>
      <c r="BM107" s="8">
        <f t="shared" ref="BM107" si="715">SUM(S107:BI107)</f>
        <v>0.32008365196570948</v>
      </c>
      <c r="BN107" s="8">
        <f t="shared" ref="BN107" si="716">SUM(M107:R107)</f>
        <v>0.67935076994136867</v>
      </c>
    </row>
    <row r="108" spans="1:66" x14ac:dyDescent="0.25">
      <c r="A108" t="s">
        <v>61</v>
      </c>
      <c r="B108" t="s">
        <v>248</v>
      </c>
      <c r="C108" t="s">
        <v>745</v>
      </c>
      <c r="D108" s="11"/>
      <c r="E108" s="1">
        <f>VLOOKUP(A108,home!$A$2:$E$670,3,FALSE)</f>
        <v>1.4861111111111101</v>
      </c>
      <c r="F108">
        <f>VLOOKUP(B108,home!$B$2:$E$670,3,FALSE)</f>
        <v>1.92</v>
      </c>
      <c r="G108">
        <f>VLOOKUP(C108,away!$B$2:$E$670,4,FALSE)</f>
        <v>0.63</v>
      </c>
      <c r="H108">
        <f>VLOOKUP(A108,away!$A$2:$E$670,3,FALSE)</f>
        <v>1.2916666666666701</v>
      </c>
      <c r="I108">
        <f>VLOOKUP(C108,away!$B$2:$E$670,3,FALSE)</f>
        <v>1.56</v>
      </c>
      <c r="J108">
        <f>VLOOKUP(B108,home!$B$2:$E$670,4,FALSE)</f>
        <v>0.55000000000000004</v>
      </c>
      <c r="K108" s="3">
        <f t="shared" ref="K108:K109" si="717">E108*F108*G108</f>
        <v>1.7975999999999988</v>
      </c>
      <c r="L108" s="3">
        <f t="shared" ref="L108:L109" si="718">H108*I108*J108</f>
        <v>1.1082500000000031</v>
      </c>
      <c r="M108" s="5">
        <f t="shared" si="331"/>
        <v>5.4702273901876944E-2</v>
      </c>
      <c r="N108" s="5">
        <f t="shared" ref="N108:N109" si="719">_xlfn.POISSON.DIST(1,K108,FALSE) * _xlfn.POISSON.DIST(0,L108,FALSE)</f>
        <v>9.8332807566013924E-2</v>
      </c>
      <c r="O108" s="5">
        <f t="shared" ref="O108:O109" si="720">_xlfn.POISSON.DIST(0,K108,FALSE) * _xlfn.POISSON.DIST(1,L108,FALSE)</f>
        <v>6.0623795051755289E-2</v>
      </c>
      <c r="P108" s="5">
        <f t="shared" ref="P108:P109" si="721">_xlfn.POISSON.DIST(1,K108,FALSE) * _xlfn.POISSON.DIST(1,L108,FALSE)</f>
        <v>0.10897733398503523</v>
      </c>
      <c r="Q108" s="5">
        <f t="shared" ref="Q108:Q109" si="722">_xlfn.POISSON.DIST(2,K108,FALSE) * _xlfn.POISSON.DIST(0,L108,FALSE)</f>
        <v>8.8381527440333271E-2</v>
      </c>
      <c r="R108" s="5">
        <f t="shared" ref="R108:R109" si="723">_xlfn.POISSON.DIST(0,K108,FALSE) * _xlfn.POISSON.DIST(2,L108,FALSE)</f>
        <v>3.3593160433053999E-2</v>
      </c>
      <c r="S108" s="5">
        <f t="shared" ref="S108:S109" si="724">_xlfn.POISSON.DIST(2,K108,FALSE) * _xlfn.POISSON.DIST(2,L108,FALSE)</f>
        <v>5.4275894196778668E-2</v>
      </c>
      <c r="T108" s="5">
        <f t="shared" ref="T108:T109" si="725">_xlfn.POISSON.DIST(2,K108,FALSE) * _xlfn.POISSON.DIST(1,L108,FALSE)</f>
        <v>9.794882778574962E-2</v>
      </c>
      <c r="U108" s="5">
        <f t="shared" ref="U108:U109" si="726">_xlfn.POISSON.DIST(1,K108,FALSE) * _xlfn.POISSON.DIST(2,L108,FALSE)</f>
        <v>6.0387065194457822E-2</v>
      </c>
      <c r="V108" s="5">
        <f t="shared" ref="V108:V109" si="727">_xlfn.POISSON.DIST(3,K108,FALSE) * _xlfn.POISSON.DIST(3,L108,FALSE)</f>
        <v>1.2014211612784395E-2</v>
      </c>
      <c r="W108" s="5">
        <f t="shared" ref="W108:W109" si="728">_xlfn.POISSON.DIST(3,K108,FALSE) * _xlfn.POISSON.DIST(0,L108,FALSE)</f>
        <v>5.2958211242247671E-2</v>
      </c>
      <c r="X108" s="5">
        <f t="shared" ref="X108:X109" si="729">_xlfn.POISSON.DIST(3,K108,FALSE) * _xlfn.POISSON.DIST(1,L108,FALSE)</f>
        <v>5.8690937609221144E-2</v>
      </c>
      <c r="Y108" s="5">
        <f t="shared" ref="Y108:Y109" si="730">_xlfn.POISSON.DIST(3,K108,FALSE) * _xlfn.POISSON.DIST(2,L108,FALSE)</f>
        <v>3.2522115802709757E-2</v>
      </c>
      <c r="Z108" s="5">
        <f t="shared" ref="Z108:Z109" si="731">_xlfn.POISSON.DIST(0,K108,FALSE) * _xlfn.POISSON.DIST(3,L108,FALSE)</f>
        <v>1.2409873349977398E-2</v>
      </c>
      <c r="AA108" s="5">
        <f t="shared" ref="AA108:AA109" si="732">_xlfn.POISSON.DIST(1,K108,FALSE) * _xlfn.POISSON.DIST(3,L108,FALSE)</f>
        <v>2.2307988333919351E-2</v>
      </c>
      <c r="AB108" s="5">
        <f t="shared" ref="AB108:AB109" si="733">_xlfn.POISSON.DIST(2,K108,FALSE) * _xlfn.POISSON.DIST(3,L108,FALSE)</f>
        <v>2.0050419914526704E-2</v>
      </c>
      <c r="AC108" s="5">
        <f t="shared" ref="AC108:AC109" si="734">_xlfn.POISSON.DIST(4,K108,FALSE) * _xlfn.POISSON.DIST(4,L108,FALSE)</f>
        <v>1.4959121647322071E-3</v>
      </c>
      <c r="AD108" s="5">
        <f t="shared" ref="AD108:AD109" si="735">_xlfn.POISSON.DIST(4,K108,FALSE) * _xlfn.POISSON.DIST(0,L108,FALSE)</f>
        <v>2.3799420132266078E-2</v>
      </c>
      <c r="AE108" s="5">
        <f t="shared" ref="AE108:AE109" si="736">_xlfn.POISSON.DIST(4,K108,FALSE) * _xlfn.POISSON.DIST(1,L108,FALSE)</f>
        <v>2.6375707361583955E-2</v>
      </c>
      <c r="AF108" s="5">
        <f t="shared" ref="AF108:AF109" si="737">_xlfn.POISSON.DIST(4,K108,FALSE) * _xlfn.POISSON.DIST(2,L108,FALSE)</f>
        <v>1.4615438841737752E-2</v>
      </c>
      <c r="AG108" s="5">
        <f t="shared" ref="AG108:AG109" si="738">_xlfn.POISSON.DIST(4,K108,FALSE) * _xlfn.POISSON.DIST(3,L108,FALSE)</f>
        <v>5.3991866987853016E-3</v>
      </c>
      <c r="AH108" s="5">
        <f t="shared" ref="AH108:AH109" si="739">_xlfn.POISSON.DIST(0,K108,FALSE) * _xlfn.POISSON.DIST(4,L108,FALSE)</f>
        <v>3.4383105350281225E-3</v>
      </c>
      <c r="AI108" s="5">
        <f t="shared" ref="AI108:AI109" si="740">_xlfn.POISSON.DIST(1,K108,FALSE) * _xlfn.POISSON.DIST(4,L108,FALSE)</f>
        <v>6.1807070177665483E-3</v>
      </c>
      <c r="AJ108" s="5">
        <f t="shared" ref="AJ108:AJ109" si="741">_xlfn.POISSON.DIST(2,K108,FALSE) * _xlfn.POISSON.DIST(4,L108,FALSE)</f>
        <v>5.5552194675685708E-3</v>
      </c>
      <c r="AK108" s="5">
        <f t="shared" ref="AK108:AK109" si="742">_xlfn.POISSON.DIST(3,K108,FALSE) * _xlfn.POISSON.DIST(4,L108,FALSE)</f>
        <v>3.3286875049670858E-3</v>
      </c>
      <c r="AL108" s="5">
        <f t="shared" ref="AL108:AL109" si="743">_xlfn.POISSON.DIST(5,K108,FALSE) * _xlfn.POISSON.DIST(5,L108,FALSE)</f>
        <v>1.1920566218561183E-4</v>
      </c>
      <c r="AM108" s="5">
        <f t="shared" ref="AM108:AM109" si="744">_xlfn.POISSON.DIST(5,K108,FALSE) * _xlfn.POISSON.DIST(0,L108,FALSE)</f>
        <v>8.5563675259522961E-3</v>
      </c>
      <c r="AN108" s="5">
        <f t="shared" ref="AN108:AN109" si="745">_xlfn.POISSON.DIST(5,K108,FALSE) * _xlfn.POISSON.DIST(1,L108,FALSE)</f>
        <v>9.4825943106366592E-3</v>
      </c>
      <c r="AO108" s="5">
        <f t="shared" ref="AO108:AO109" si="746">_xlfn.POISSON.DIST(5,K108,FALSE) * _xlfn.POISSON.DIST(2,L108,FALSE)</f>
        <v>5.2545425723815537E-3</v>
      </c>
      <c r="AP108" s="5">
        <f t="shared" ref="AP108:AP109" si="747">_xlfn.POISSON.DIST(5,K108,FALSE) * _xlfn.POISSON.DIST(3,L108,FALSE)</f>
        <v>1.9411156019472906E-3</v>
      </c>
      <c r="AQ108" s="5">
        <f t="shared" ref="AQ108:AQ109" si="748">_xlfn.POISSON.DIST(5,K108,FALSE) * _xlfn.POISSON.DIST(4,L108,FALSE)</f>
        <v>5.3781034146452278E-4</v>
      </c>
      <c r="AR108" s="5">
        <f t="shared" ref="AR108:AR109" si="749">_xlfn.POISSON.DIST(0,K108,FALSE) * _xlfn.POISSON.DIST(5,L108,FALSE)</f>
        <v>7.6210153008898556E-4</v>
      </c>
      <c r="AS108" s="5">
        <f t="shared" ref="AS108:AS109" si="750">_xlfn.POISSON.DIST(1,K108,FALSE) * _xlfn.POISSON.DIST(5,L108,FALSE)</f>
        <v>1.3699537104879594E-3</v>
      </c>
      <c r="AT108" s="5">
        <f t="shared" ref="AT108:AT109" si="751">_xlfn.POISSON.DIST(2,K108,FALSE) * _xlfn.POISSON.DIST(5,L108,FALSE)</f>
        <v>1.2313143949865774E-3</v>
      </c>
      <c r="AU108" s="5">
        <f t="shared" ref="AU108:AU109" si="752">_xlfn.POISSON.DIST(3,K108,FALSE) * _xlfn.POISSON.DIST(5,L108,FALSE)</f>
        <v>7.3780358547595676E-4</v>
      </c>
      <c r="AV108" s="5">
        <f t="shared" ref="AV108:AV109" si="753">_xlfn.POISSON.DIST(4,K108,FALSE) * _xlfn.POISSON.DIST(5,L108,FALSE)</f>
        <v>3.3156893131289466E-4</v>
      </c>
      <c r="AW108" s="5">
        <f t="shared" ref="AW108:AW109" si="754">_xlfn.POISSON.DIST(6,K108,FALSE) * _xlfn.POISSON.DIST(6,L108,FALSE)</f>
        <v>6.5966764441857327E-6</v>
      </c>
      <c r="AX108" s="5">
        <f t="shared" ref="AX108:AX109" si="755">_xlfn.POISSON.DIST(6,K108,FALSE) * _xlfn.POISSON.DIST(0,L108,FALSE)</f>
        <v>2.5634877107753055E-3</v>
      </c>
      <c r="AY108" s="5">
        <f t="shared" ref="AY108:AY109" si="756">_xlfn.POISSON.DIST(6,K108,FALSE) * _xlfn.POISSON.DIST(1,L108,FALSE)</f>
        <v>2.8409852554667401E-3</v>
      </c>
      <c r="AZ108" s="5">
        <f t="shared" ref="AZ108:AZ109" si="757">_xlfn.POISSON.DIST(6,K108,FALSE) * _xlfn.POISSON.DIST(2,L108,FALSE)</f>
        <v>1.5742609546855119E-3</v>
      </c>
      <c r="BA108" s="5">
        <f t="shared" ref="BA108:BA109" si="758">_xlfn.POISSON.DIST(6,K108,FALSE) * _xlfn.POISSON.DIST(3,L108,FALSE)</f>
        <v>5.8155823434340767E-4</v>
      </c>
      <c r="BB108" s="5">
        <f t="shared" ref="BB108:BB109" si="759">_xlfn.POISSON.DIST(6,K108,FALSE) * _xlfn.POISSON.DIST(4,L108,FALSE)</f>
        <v>1.6112797830277086E-4</v>
      </c>
      <c r="BC108" s="5">
        <f t="shared" ref="BC108:BC109" si="760">_xlfn.POISSON.DIST(6,K108,FALSE) * _xlfn.POISSON.DIST(5,L108,FALSE)</f>
        <v>3.5714016390809266E-5</v>
      </c>
      <c r="BD108" s="5">
        <f t="shared" ref="BD108:BD109" si="761">_xlfn.POISSON.DIST(0,K108,FALSE) * _xlfn.POISSON.DIST(6,L108,FALSE)</f>
        <v>1.407665034535198E-4</v>
      </c>
      <c r="BE108" s="5">
        <f t="shared" ref="BE108:BE109" si="762">_xlfn.POISSON.DIST(1,K108,FALSE) * _xlfn.POISSON.DIST(6,L108,FALSE)</f>
        <v>2.5304186660804701E-4</v>
      </c>
      <c r="BF108" s="5">
        <f t="shared" ref="BF108:BF109" si="763">_xlfn.POISSON.DIST(2,K108,FALSE) * _xlfn.POISSON.DIST(6,L108,FALSE)</f>
        <v>2.2743402970731256E-4</v>
      </c>
      <c r="BG108" s="5">
        <f t="shared" ref="BG108:BG109" si="764">_xlfn.POISSON.DIST(3,K108,FALSE) * _xlfn.POISSON.DIST(6,L108,FALSE)</f>
        <v>1.3627847060062161E-4</v>
      </c>
      <c r="BH108" s="5">
        <f t="shared" ref="BH108:BH109" si="765">_xlfn.POISSON.DIST(4,K108,FALSE) * _xlfn.POISSON.DIST(6,L108,FALSE)</f>
        <v>6.124354468791929E-5</v>
      </c>
      <c r="BI108" s="5">
        <f t="shared" ref="BI108:BI109" si="766">_xlfn.POISSON.DIST(5,K108,FALSE) * _xlfn.POISSON.DIST(6,L108,FALSE)</f>
        <v>2.2018279186200734E-5</v>
      </c>
      <c r="BJ108" s="8">
        <f t="shared" ref="BJ108:BJ109" si="767">SUM(N108,Q108,T108,W108,X108,Y108,AD108,AE108,AF108,AG108,AM108,AN108,AO108,AP108,AQ108,AX108,AY108,AZ108,BA108,BB108,BC108)</f>
        <v>0.53255374498299535</v>
      </c>
      <c r="BK108" s="8">
        <f t="shared" ref="BK108:BK109" si="768">SUM(M108,P108,S108,V108,AC108,AL108,AY108)</f>
        <v>0.23442581677885982</v>
      </c>
      <c r="BL108" s="8">
        <f t="shared" ref="BL108:BL109" si="769">SUM(O108,R108,U108,AA108,AB108,AH108,AI108,AJ108,AK108,AR108,AS108,AT108,AU108,AV108,BD108,BE108,BF108,BG108,BH108,BI108)</f>
        <v>0.22073887829963956</v>
      </c>
      <c r="BM108" s="8">
        <f t="shared" ref="BM108:BM109" si="770">SUM(S108:BI108)</f>
        <v>0.55268302645438083</v>
      </c>
      <c r="BN108" s="8">
        <f t="shared" ref="BN108:BN109" si="771">SUM(M108:R108)</f>
        <v>0.44461089837806866</v>
      </c>
    </row>
    <row r="109" spans="1:66" x14ac:dyDescent="0.25">
      <c r="A109" t="s">
        <v>318</v>
      </c>
      <c r="B109" t="s">
        <v>385</v>
      </c>
      <c r="C109" t="s">
        <v>145</v>
      </c>
      <c r="D109" s="11"/>
      <c r="E109" s="1">
        <f>VLOOKUP(A109,home!$A$2:$E$670,3,FALSE)</f>
        <v>1.44290657439446</v>
      </c>
      <c r="F109">
        <f>VLOOKUP(B109,home!$B$2:$E$670,3,FALSE)</f>
        <v>1.48</v>
      </c>
      <c r="G109">
        <f>VLOOKUP(C109,away!$B$2:$E$670,4,FALSE)</f>
        <v>0.89</v>
      </c>
      <c r="H109">
        <f>VLOOKUP(A109,away!$A$2:$E$670,3,FALSE)</f>
        <v>1.07958477508651</v>
      </c>
      <c r="I109">
        <f>VLOOKUP(C109,away!$B$2:$E$670,3,FALSE)</f>
        <v>1.1100000000000001</v>
      </c>
      <c r="J109">
        <f>VLOOKUP(B109,home!$B$2:$E$670,4,FALSE)</f>
        <v>0.8</v>
      </c>
      <c r="K109" s="3">
        <f t="shared" si="717"/>
        <v>1.9005965397923825</v>
      </c>
      <c r="L109" s="3">
        <f t="shared" si="718"/>
        <v>0.95867128027682103</v>
      </c>
      <c r="M109" s="5">
        <f t="shared" si="331"/>
        <v>5.7310706656674315E-2</v>
      </c>
      <c r="N109" s="5">
        <f t="shared" si="719"/>
        <v>0.10892453076473148</v>
      </c>
      <c r="O109" s="5">
        <f t="shared" si="720"/>
        <v>5.4942128524123293E-2</v>
      </c>
      <c r="P109" s="5">
        <f t="shared" si="721"/>
        <v>0.10442281936177709</v>
      </c>
      <c r="Q109" s="5">
        <f t="shared" si="722"/>
        <v>0.1035107931349788</v>
      </c>
      <c r="R109" s="5">
        <f t="shared" si="723"/>
        <v>2.6335720346677461E-2</v>
      </c>
      <c r="S109" s="5">
        <f t="shared" si="724"/>
        <v>4.7565829491444833E-2</v>
      </c>
      <c r="T109" s="5">
        <f t="shared" si="725"/>
        <v>9.9232824577179302E-2</v>
      </c>
      <c r="U109" s="5">
        <f t="shared" si="726"/>
        <v>5.0053578963835027E-2</v>
      </c>
      <c r="V109" s="5">
        <f t="shared" si="727"/>
        <v>9.6296880064144757E-3</v>
      </c>
      <c r="W109" s="5">
        <f t="shared" si="728"/>
        <v>6.5577418421168612E-2</v>
      </c>
      <c r="X109" s="5">
        <f t="shared" si="729"/>
        <v>6.2867187675070491E-2</v>
      </c>
      <c r="Y109" s="5">
        <f t="shared" si="730"/>
        <v>3.0134483647931504E-2</v>
      </c>
      <c r="Z109" s="5">
        <f t="shared" si="731"/>
        <v>8.4157662472538683E-3</v>
      </c>
      <c r="AA109" s="5">
        <f t="shared" si="732"/>
        <v>1.599497620923223E-2</v>
      </c>
      <c r="AB109" s="5">
        <f t="shared" si="733"/>
        <v>1.5199998218664129E-2</v>
      </c>
      <c r="AC109" s="5">
        <f t="shared" si="734"/>
        <v>1.096609200384663E-3</v>
      </c>
      <c r="AD109" s="5">
        <f t="shared" si="735"/>
        <v>3.1159053634947562E-2</v>
      </c>
      <c r="AE109" s="5">
        <f t="shared" si="736"/>
        <v>2.9871289840429315E-2</v>
      </c>
      <c r="AF109" s="5">
        <f t="shared" si="737"/>
        <v>1.4318373837422183E-2</v>
      </c>
      <c r="AG109" s="5">
        <f t="shared" si="738"/>
        <v>4.5755379260678875E-3</v>
      </c>
      <c r="AH109" s="5">
        <f t="shared" si="739"/>
        <v>2.0169883506913305E-3</v>
      </c>
      <c r="AI109" s="5">
        <f t="shared" si="740"/>
        <v>3.833481080125488E-3</v>
      </c>
      <c r="AJ109" s="5">
        <f t="shared" si="741"/>
        <v>3.6429504381230346E-3</v>
      </c>
      <c r="AK109" s="5">
        <f t="shared" si="742"/>
        <v>2.3079263324439279E-3</v>
      </c>
      <c r="AL109" s="5">
        <f t="shared" si="743"/>
        <v>7.9922954102255668E-5</v>
      </c>
      <c r="AM109" s="5">
        <f t="shared" si="744"/>
        <v>1.1844157904357316E-2</v>
      </c>
      <c r="AN109" s="5">
        <f t="shared" si="745"/>
        <v>1.1354654021971057E-2</v>
      </c>
      <c r="AO109" s="5">
        <f t="shared" si="746"/>
        <v>5.4426903541716738E-3</v>
      </c>
      <c r="AP109" s="5">
        <f t="shared" si="747"/>
        <v>1.7392503099946878E-3</v>
      </c>
      <c r="AQ109" s="5">
        <f t="shared" si="748"/>
        <v>4.168423303511162E-4</v>
      </c>
      <c r="AR109" s="5">
        <f t="shared" si="749"/>
        <v>3.867257608921385E-4</v>
      </c>
      <c r="AS109" s="5">
        <f t="shared" si="750"/>
        <v>7.3500964300017471E-4</v>
      </c>
      <c r="AT109" s="5">
        <f t="shared" si="751"/>
        <v>6.984783921000834E-4</v>
      </c>
      <c r="AU109" s="5">
        <f t="shared" si="752"/>
        <v>4.4250853838172189E-4</v>
      </c>
      <c r="AV109" s="5">
        <f t="shared" si="753"/>
        <v>2.1025754921922125E-4</v>
      </c>
      <c r="AW109" s="5">
        <f t="shared" si="754"/>
        <v>4.0450945604456039E-6</v>
      </c>
      <c r="AX109" s="5">
        <f t="shared" si="755"/>
        <v>3.7518275882960227E-3</v>
      </c>
      <c r="AY109" s="5">
        <f t="shared" si="756"/>
        <v>3.5967693574496455E-3</v>
      </c>
      <c r="AZ109" s="5">
        <f t="shared" si="757"/>
        <v>1.7240597423833451E-3</v>
      </c>
      <c r="BA109" s="5">
        <f t="shared" si="758"/>
        <v>5.5093552016812256E-4</v>
      </c>
      <c r="BB109" s="5">
        <f t="shared" si="759"/>
        <v>1.3204151511738758E-4</v>
      </c>
      <c r="BC109" s="5">
        <f t="shared" si="760"/>
        <v>2.5316881669455447E-5</v>
      </c>
      <c r="BD109" s="5">
        <f t="shared" si="761"/>
        <v>6.1790480051748993E-5</v>
      </c>
      <c r="BE109" s="5">
        <f t="shared" si="762"/>
        <v>1.1743877257846439E-4</v>
      </c>
      <c r="BF109" s="5">
        <f t="shared" si="763"/>
        <v>1.11601862400047E-4</v>
      </c>
      <c r="BG109" s="5">
        <f t="shared" si="764"/>
        <v>7.070337117063831E-5</v>
      </c>
      <c r="BH109" s="5">
        <f t="shared" si="765"/>
        <v>3.3594645649642905E-5</v>
      </c>
      <c r="BI109" s="5">
        <f t="shared" si="766"/>
        <v>1.27699734554525E-5</v>
      </c>
      <c r="BJ109" s="8">
        <f t="shared" si="767"/>
        <v>0.59075003898585698</v>
      </c>
      <c r="BK109" s="8">
        <f t="shared" si="768"/>
        <v>0.22370234502824729</v>
      </c>
      <c r="BL109" s="8">
        <f t="shared" si="769"/>
        <v>0.17720862745281524</v>
      </c>
      <c r="BM109" s="8">
        <f t="shared" si="770"/>
        <v>0.54103735466232172</v>
      </c>
      <c r="BN109" s="8">
        <f t="shared" si="771"/>
        <v>0.45544669878896243</v>
      </c>
    </row>
    <row r="110" spans="1:66" x14ac:dyDescent="0.25">
      <c r="A110" t="s">
        <v>318</v>
      </c>
      <c r="B110" t="s">
        <v>248</v>
      </c>
      <c r="C110" t="s">
        <v>330</v>
      </c>
      <c r="D110" s="11"/>
      <c r="E110" s="1">
        <f>VLOOKUP(A110,home!$A$2:$E$670,3,FALSE)</f>
        <v>1.44290657439446</v>
      </c>
      <c r="F110">
        <f>VLOOKUP(B110,home!$B$2:$E$670,3,FALSE)</f>
        <v>1.92</v>
      </c>
      <c r="G110">
        <f>VLOOKUP(C110,away!$B$2:$E$670,4,FALSE)</f>
        <v>1.06</v>
      </c>
      <c r="H110">
        <f>VLOOKUP(A110,away!$A$2:$E$670,3,FALSE)</f>
        <v>1.07958477508651</v>
      </c>
      <c r="I110">
        <f>VLOOKUP(C110,away!$B$2:$E$670,3,FALSE)</f>
        <v>1.29</v>
      </c>
      <c r="J110">
        <f>VLOOKUP(B110,home!$B$2:$E$670,4,FALSE)</f>
        <v>0.55000000000000004</v>
      </c>
      <c r="K110" s="3">
        <f t="shared" ref="K110" si="772">E110*F110*G110</f>
        <v>2.9366034602076052</v>
      </c>
      <c r="L110" s="3">
        <f t="shared" ref="L110" si="773">H110*I110*J110</f>
        <v>0.76596539792387897</v>
      </c>
      <c r="M110" s="5">
        <f t="shared" si="331"/>
        <v>2.4660096744192221E-2</v>
      </c>
      <c r="N110" s="5">
        <f t="shared" ref="N110" si="774">_xlfn.POISSON.DIST(1,K110,FALSE) * _xlfn.POISSON.DIST(0,L110,FALSE)</f>
        <v>7.2416925428049173E-2</v>
      </c>
      <c r="O110" s="5">
        <f t="shared" ref="O110" si="775">_xlfn.POISSON.DIST(0,K110,FALSE) * _xlfn.POISSON.DIST(1,L110,FALSE)</f>
        <v>1.8888780815506549E-2</v>
      </c>
      <c r="P110" s="5">
        <f t="shared" ref="P110" si="776">_xlfn.POISSON.DIST(1,K110,FALSE) * _xlfn.POISSON.DIST(1,L110,FALSE)</f>
        <v>5.5468859101919558E-2</v>
      </c>
      <c r="Q110" s="5">
        <f t="shared" ref="Q110" si="777">_xlfn.POISSON.DIST(2,K110,FALSE) * _xlfn.POISSON.DIST(0,L110,FALSE)</f>
        <v>0.10632989689480268</v>
      </c>
      <c r="R110" s="5">
        <f t="shared" ref="R110" si="778">_xlfn.POISSON.DIST(0,K110,FALSE) * _xlfn.POISSON.DIST(2,L110,FALSE)</f>
        <v>7.2340762568232015E-3</v>
      </c>
      <c r="S110" s="5">
        <f t="shared" ref="S110" si="779">_xlfn.POISSON.DIST(2,K110,FALSE) * _xlfn.POISSON.DIST(2,L110,FALSE)</f>
        <v>3.1192034260705308E-2</v>
      </c>
      <c r="T110" s="5">
        <f t="shared" ref="T110" si="780">_xlfn.POISSON.DIST(2,K110,FALSE) * _xlfn.POISSON.DIST(1,L110,FALSE)</f>
        <v>8.1445021786232571E-2</v>
      </c>
      <c r="U110" s="5">
        <f t="shared" ref="U110" si="781">_xlfn.POISSON.DIST(1,K110,FALSE) * _xlfn.POISSON.DIST(2,L110,FALSE)</f>
        <v>2.1243613367192694E-2</v>
      </c>
      <c r="V110" s="5">
        <f t="shared" ref="V110" si="782">_xlfn.POISSON.DIST(3,K110,FALSE) * _xlfn.POISSON.DIST(3,L110,FALSE)</f>
        <v>7.7957094971737731E-3</v>
      </c>
      <c r="W110" s="5">
        <f t="shared" ref="W110" si="783">_xlfn.POISSON.DIST(3,K110,FALSE) * _xlfn.POISSON.DIST(0,L110,FALSE)</f>
        <v>0.10408291438159847</v>
      </c>
      <c r="X110" s="5">
        <f t="shared" ref="X110" si="784">_xlfn.POISSON.DIST(3,K110,FALSE) * _xlfn.POISSON.DIST(1,L110,FALSE)</f>
        <v>7.9723910931378109E-2</v>
      </c>
      <c r="Y110" s="5">
        <f t="shared" ref="Y110" si="785">_xlfn.POISSON.DIST(3,K110,FALSE) * _xlfn.POISSON.DIST(2,L110,FALSE)</f>
        <v>3.0532878580300456E-2</v>
      </c>
      <c r="Z110" s="5">
        <f t="shared" ref="Z110" si="786">_xlfn.POISSON.DIST(0,K110,FALSE) * _xlfn.POISSON.DIST(3,L110,FALSE)</f>
        <v>1.8470173662230895E-3</v>
      </c>
      <c r="AA110" s="5">
        <f t="shared" ref="AA110" si="787">_xlfn.POISSON.DIST(1,K110,FALSE) * _xlfn.POISSON.DIST(3,L110,FALSE)</f>
        <v>5.4239575887142623E-3</v>
      </c>
      <c r="AB110" s="5">
        <f t="shared" ref="AB110" si="788">_xlfn.POISSON.DIST(2,K110,FALSE) * _xlfn.POISSON.DIST(3,L110,FALSE)</f>
        <v>7.964006311518803E-3</v>
      </c>
      <c r="AC110" s="5">
        <f t="shared" ref="AC110" si="789">_xlfn.POISSON.DIST(4,K110,FALSE) * _xlfn.POISSON.DIST(4,L110,FALSE)</f>
        <v>1.0959484369218581E-3</v>
      </c>
      <c r="AD110" s="5">
        <f t="shared" ref="AD110" si="790">_xlfn.POISSON.DIST(4,K110,FALSE) * _xlfn.POISSON.DIST(0,L110,FALSE)</f>
        <v>7.6412561630373521E-2</v>
      </c>
      <c r="AE110" s="5">
        <f t="shared" ref="AE110" si="791">_xlfn.POISSON.DIST(4,K110,FALSE) * _xlfn.POISSON.DIST(1,L110,FALSE)</f>
        <v>5.8529378175591978E-2</v>
      </c>
      <c r="AF110" s="5">
        <f t="shared" ref="AF110" si="792">_xlfn.POISSON.DIST(4,K110,FALSE) * _xlfn.POISSON.DIST(2,L110,FALSE)</f>
        <v>2.2415739222252252E-2</v>
      </c>
      <c r="AG110" s="5">
        <f t="shared" ref="AG110" si="793">_xlfn.POISSON.DIST(4,K110,FALSE) * _xlfn.POISSON.DIST(3,L110,FALSE)</f>
        <v>5.7232268710434497E-3</v>
      </c>
      <c r="AH110" s="5">
        <f t="shared" ref="AH110" si="794">_xlfn.POISSON.DIST(0,K110,FALSE) * _xlfn.POISSON.DIST(4,L110,FALSE)</f>
        <v>3.536878479728459E-4</v>
      </c>
      <c r="AI110" s="5">
        <f t="shared" ref="AI110" si="795">_xlfn.POISSON.DIST(1,K110,FALSE) * _xlfn.POISSON.DIST(4,L110,FALSE)</f>
        <v>1.0386409581904408E-3</v>
      </c>
      <c r="AJ110" s="5">
        <f t="shared" ref="AJ110" si="796">_xlfn.POISSON.DIST(2,K110,FALSE) * _xlfn.POISSON.DIST(4,L110,FALSE)</f>
        <v>1.5250383158676958E-3</v>
      </c>
      <c r="AK110" s="5">
        <f t="shared" ref="AK110" si="797">_xlfn.POISSON.DIST(3,K110,FALSE) * _xlfn.POISSON.DIST(4,L110,FALSE)</f>
        <v>1.4928109317754179E-3</v>
      </c>
      <c r="AL110" s="5">
        <f t="shared" ref="AL110" si="798">_xlfn.POISSON.DIST(5,K110,FALSE) * _xlfn.POISSON.DIST(5,L110,FALSE)</f>
        <v>9.8606278898568544E-5</v>
      </c>
      <c r="AM110" s="5">
        <f t="shared" ref="AM110" si="799">_xlfn.POISSON.DIST(5,K110,FALSE) * _xlfn.POISSON.DIST(0,L110,FALSE)</f>
        <v>4.4878678577416335E-2</v>
      </c>
      <c r="AN110" s="5">
        <f t="shared" ref="AN110" si="800">_xlfn.POISSON.DIST(5,K110,FALSE) * _xlfn.POISSON.DIST(1,L110,FALSE)</f>
        <v>3.4375514894848566E-2</v>
      </c>
      <c r="AO110" s="5">
        <f t="shared" ref="AO110" si="801">_xlfn.POISSON.DIST(5,K110,FALSE) * _xlfn.POISSON.DIST(2,L110,FALSE)</f>
        <v>1.3165227472635455E-2</v>
      </c>
      <c r="AP110" s="5">
        <f t="shared" ref="AP110" si="802">_xlfn.POISSON.DIST(5,K110,FALSE) * _xlfn.POISSON.DIST(3,L110,FALSE)</f>
        <v>3.3613695666118667E-3</v>
      </c>
      <c r="AQ110" s="5">
        <f t="shared" ref="AQ110" si="803">_xlfn.POISSON.DIST(5,K110,FALSE) * _xlfn.POISSON.DIST(4,L110,FALSE)</f>
        <v>6.4367319441476878E-4</v>
      </c>
      <c r="AR110" s="5">
        <f t="shared" ref="AR110" si="804">_xlfn.POISSON.DIST(0,K110,FALSE) * _xlfn.POISSON.DIST(5,L110,FALSE)</f>
        <v>5.418253064267227E-5</v>
      </c>
      <c r="AS110" s="5">
        <f t="shared" ref="AS110" si="805">_xlfn.POISSON.DIST(1,K110,FALSE) * _xlfn.POISSON.DIST(5,L110,FALSE)</f>
        <v>1.59112606968076E-4</v>
      </c>
      <c r="AT110" s="5">
        <f t="shared" ref="AT110" si="806">_xlfn.POISSON.DIST(2,K110,FALSE) * _xlfn.POISSON.DIST(5,L110,FALSE)</f>
        <v>2.3362531609255239E-4</v>
      </c>
      <c r="AU110" s="5">
        <f t="shared" ref="AU110" si="807">_xlfn.POISSON.DIST(3,K110,FALSE) * _xlfn.POISSON.DIST(5,L110,FALSE)</f>
        <v>2.2868830387649493E-4</v>
      </c>
      <c r="AV110" s="5">
        <f t="shared" ref="AV110" si="808">_xlfn.POISSON.DIST(4,K110,FALSE) * _xlfn.POISSON.DIST(5,L110,FALSE)</f>
        <v>1.6789171611818088E-4</v>
      </c>
      <c r="AW110" s="5">
        <f t="shared" ref="AW110" si="809">_xlfn.POISSON.DIST(6,K110,FALSE) * _xlfn.POISSON.DIST(6,L110,FALSE)</f>
        <v>6.1610754404925615E-6</v>
      </c>
      <c r="AX110" s="5">
        <f t="shared" ref="AX110" si="810">_xlfn.POISSON.DIST(6,K110,FALSE) * _xlfn.POISSON.DIST(0,L110,FALSE)</f>
        <v>2.1965147133330944E-2</v>
      </c>
      <c r="AY110" s="5">
        <f t="shared" ref="AY110" si="811">_xlfn.POISSON.DIST(6,K110,FALSE) * _xlfn.POISSON.DIST(1,L110,FALSE)</f>
        <v>1.6824542664438388E-2</v>
      </c>
      <c r="AZ110" s="5">
        <f t="shared" ref="AZ110" si="812">_xlfn.POISSON.DIST(6,K110,FALSE) * _xlfn.POISSON.DIST(2,L110,FALSE)</f>
        <v>6.4435087584269139E-3</v>
      </c>
      <c r="BA110" s="5">
        <f t="shared" ref="BA110" si="813">_xlfn.POISSON.DIST(6,K110,FALSE) * _xlfn.POISSON.DIST(3,L110,FALSE)</f>
        <v>1.6451682500581567E-3</v>
      </c>
      <c r="BB110" s="5">
        <f t="shared" ref="BB110" si="814">_xlfn.POISSON.DIST(6,K110,FALSE) * _xlfn.POISSON.DIST(4,L110,FALSE)</f>
        <v>3.1503548832688194E-4</v>
      </c>
      <c r="BC110" s="5">
        <f t="shared" ref="BC110" si="815">_xlfn.POISSON.DIST(6,K110,FALSE) * _xlfn.POISSON.DIST(5,L110,FALSE)</f>
        <v>4.8261256635288735E-5</v>
      </c>
      <c r="BD110" s="5">
        <f t="shared" ref="BD110" si="816">_xlfn.POISSON.DIST(0,K110,FALSE) * _xlfn.POISSON.DIST(6,L110,FALSE)</f>
        <v>6.9169906073728693E-6</v>
      </c>
      <c r="BE110" s="5">
        <f t="shared" ref="BE110" si="817">_xlfn.POISSON.DIST(1,K110,FALSE) * _xlfn.POISSON.DIST(6,L110,FALSE)</f>
        <v>2.0312458551834675E-5</v>
      </c>
      <c r="BF110" s="5">
        <f t="shared" ref="BF110" si="818">_xlfn.POISSON.DIST(2,K110,FALSE) * _xlfn.POISSON.DIST(6,L110,FALSE)</f>
        <v>2.9824818034320639E-5</v>
      </c>
      <c r="BG110" s="5">
        <f t="shared" ref="BG110" si="819">_xlfn.POISSON.DIST(3,K110,FALSE) * _xlfn.POISSON.DIST(6,L110,FALSE)</f>
        <v>2.9194554613216056E-5</v>
      </c>
      <c r="BH110" s="5">
        <f t="shared" ref="BH110" si="820">_xlfn.POISSON.DIST(4,K110,FALSE) * _xlfn.POISSON.DIST(6,L110,FALSE)</f>
        <v>2.1433207524097549E-5</v>
      </c>
      <c r="BI110" s="5">
        <f t="shared" ref="BI110" si="821">_xlfn.POISSON.DIST(5,K110,FALSE) * _xlfn.POISSON.DIST(6,L110,FALSE)</f>
        <v>1.2588166275722504E-5</v>
      </c>
      <c r="BJ110" s="8">
        <f t="shared" ref="BJ110" si="822">SUM(N110,Q110,T110,W110,X110,Y110,AD110,AE110,AF110,AG110,AM110,AN110,AO110,AP110,AQ110,AX110,AY110,AZ110,BA110,BB110,BC110)</f>
        <v>0.78127858115876614</v>
      </c>
      <c r="BK110" s="8">
        <f t="shared" ref="BK110" si="823">SUM(M110,P110,S110,V110,AC110,AL110,AY110)</f>
        <v>0.13713579698424969</v>
      </c>
      <c r="BL110" s="8">
        <f t="shared" ref="BL110" si="824">SUM(O110,R110,U110,AA110,AB110,AH110,AI110,AJ110,AK110,AR110,AS110,AT110,AU110,AV110,BD110,BE110,BF110,BG110,BH110,BI110)</f>
        <v>6.6128383062866447E-2</v>
      </c>
      <c r="BM110" s="8">
        <f t="shared" ref="BM110" si="825">SUM(S110:BI110)</f>
        <v>0.68457276174181414</v>
      </c>
      <c r="BN110" s="8">
        <f t="shared" ref="BN110" si="826">SUM(M110:R110)</f>
        <v>0.28499863524129337</v>
      </c>
    </row>
    <row r="111" spans="1:66" x14ac:dyDescent="0.25">
      <c r="A111" t="s">
        <v>61</v>
      </c>
      <c r="B111" t="s">
        <v>31</v>
      </c>
      <c r="C111" t="s">
        <v>246</v>
      </c>
      <c r="D111" s="11"/>
      <c r="E111" s="1">
        <f>VLOOKUP(A111,home!$A$2:$E$670,3,FALSE)</f>
        <v>1.4861111111111101</v>
      </c>
      <c r="F111">
        <f>VLOOKUP(B111,home!$B$2:$E$670,3,FALSE)</f>
        <v>1.72</v>
      </c>
      <c r="G111">
        <f>VLOOKUP(C111,away!$B$2:$E$670,4,FALSE)</f>
        <v>0.57999999999999996</v>
      </c>
      <c r="H111">
        <f>VLOOKUP(A111,away!$A$2:$E$670,3,FALSE)</f>
        <v>1.2916666666666701</v>
      </c>
      <c r="I111">
        <f>VLOOKUP(C111,away!$B$2:$E$670,3,FALSE)</f>
        <v>1.7</v>
      </c>
      <c r="J111">
        <f>VLOOKUP(B111,home!$B$2:$E$670,4,FALSE)</f>
        <v>0.79</v>
      </c>
      <c r="K111" s="3">
        <f t="shared" ref="K111" si="827">E111*F111*G111</f>
        <v>1.4825444444444433</v>
      </c>
      <c r="L111" s="3">
        <f t="shared" ref="L111" si="828">H111*I111*J111</f>
        <v>1.734708333333338</v>
      </c>
      <c r="M111" s="5">
        <f t="shared" si="331"/>
        <v>4.0064974597769261E-2</v>
      </c>
      <c r="N111" s="5">
        <f t="shared" ref="N111" si="829">_xlfn.POISSON.DIST(1,K111,FALSE) * _xlfn.POISSON.DIST(0,L111,FALSE)</f>
        <v>5.939810550673056E-2</v>
      </c>
      <c r="O111" s="5">
        <f t="shared" ref="O111" si="830">_xlfn.POISSON.DIST(0,K111,FALSE) * _xlfn.POISSON.DIST(1,L111,FALSE)</f>
        <v>6.9501045309538836E-2</v>
      </c>
      <c r="P111" s="5">
        <f t="shared" ref="P111" si="831">_xlfn.POISSON.DIST(1,K111,FALSE) * _xlfn.POISSON.DIST(1,L111,FALSE)</f>
        <v>0.10303838860673833</v>
      </c>
      <c r="Q111" s="5">
        <f t="shared" ref="Q111" si="832">_xlfn.POISSON.DIST(2,K111,FALSE) * _xlfn.POISSON.DIST(0,L111,FALSE)</f>
        <v>4.403016566476415E-2</v>
      </c>
      <c r="R111" s="5">
        <f t="shared" ref="R111" si="833">_xlfn.POISSON.DIST(0,K111,FALSE) * _xlfn.POISSON.DIST(2,L111,FALSE)</f>
        <v>6.028202123691747E-2</v>
      </c>
      <c r="S111" s="5">
        <f t="shared" ref="S111" si="834">_xlfn.POISSON.DIST(2,K111,FALSE) * _xlfn.POISSON.DIST(2,L111,FALSE)</f>
        <v>6.6248073493501952E-2</v>
      </c>
      <c r="T111" s="5">
        <f t="shared" ref="T111" si="835">_xlfn.POISSON.DIST(2,K111,FALSE) * _xlfn.POISSON.DIST(1,L111,FALSE)</f>
        <v>7.6379495296713784E-2</v>
      </c>
      <c r="U111" s="5">
        <f t="shared" ref="U111" si="836">_xlfn.POISSON.DIST(1,K111,FALSE) * _xlfn.POISSON.DIST(2,L111,FALSE)</f>
        <v>8.9370775684673942E-2</v>
      </c>
      <c r="V111" s="5">
        <f t="shared" ref="V111" si="837">_xlfn.POISSON.DIST(3,K111,FALSE) * _xlfn.POISSON.DIST(3,L111,FALSE)</f>
        <v>1.8930624038692504E-2</v>
      </c>
      <c r="W111" s="5">
        <f t="shared" ref="W111" si="838">_xlfn.POISSON.DIST(3,K111,FALSE) * _xlfn.POISSON.DIST(0,L111,FALSE)</f>
        <v>2.1758892498088187E-2</v>
      </c>
      <c r="X111" s="5">
        <f t="shared" ref="X111" si="839">_xlfn.POISSON.DIST(3,K111,FALSE) * _xlfn.POISSON.DIST(1,L111,FALSE)</f>
        <v>3.7745332140537831E-2</v>
      </c>
      <c r="Y111" s="5">
        <f t="shared" ref="Y111" si="840">_xlfn.POISSON.DIST(3,K111,FALSE) * _xlfn.POISSON.DIST(2,L111,FALSE)</f>
        <v>3.2738571104312837E-2</v>
      </c>
      <c r="Z111" s="5">
        <f t="shared" ref="Z111" si="841">_xlfn.POISSON.DIST(0,K111,FALSE) * _xlfn.POISSON.DIST(3,L111,FALSE)</f>
        <v>3.4857241529952669E-2</v>
      </c>
      <c r="AA111" s="5">
        <f t="shared" ref="AA111" si="842">_xlfn.POISSON.DIST(1,K111,FALSE) * _xlfn.POISSON.DIST(3,L111,FALSE)</f>
        <v>5.167740977888946E-2</v>
      </c>
      <c r="AB111" s="5">
        <f t="shared" ref="AB111" si="843">_xlfn.POISSON.DIST(2,K111,FALSE) * _xlfn.POISSON.DIST(3,L111,FALSE)</f>
        <v>3.8307028385485761E-2</v>
      </c>
      <c r="AC111" s="5">
        <f t="shared" ref="AC111" si="844">_xlfn.POISSON.DIST(4,K111,FALSE) * _xlfn.POISSON.DIST(4,L111,FALSE)</f>
        <v>3.0428401238389042E-3</v>
      </c>
      <c r="AD111" s="5">
        <f t="shared" ref="AD111" si="845">_xlfn.POISSON.DIST(4,K111,FALSE) * _xlfn.POISSON.DIST(0,L111,FALSE)</f>
        <v>8.0646312975761296E-3</v>
      </c>
      <c r="AE111" s="5">
        <f t="shared" ref="AE111" si="846">_xlfn.POISSON.DIST(4,K111,FALSE) * _xlfn.POISSON.DIST(1,L111,FALSE)</f>
        <v>1.3989783117166163E-2</v>
      </c>
      <c r="AF111" s="5">
        <f t="shared" ref="AF111" si="847">_xlfn.POISSON.DIST(4,K111,FALSE) * _xlfn.POISSON.DIST(2,L111,FALSE)</f>
        <v>1.2134096677437095E-2</v>
      </c>
      <c r="AG111" s="5">
        <f t="shared" ref="AG111" si="848">_xlfn.POISSON.DIST(4,K111,FALSE) * _xlfn.POISSON.DIST(3,L111,FALSE)</f>
        <v>7.0163728746075E-3</v>
      </c>
      <c r="AH111" s="5">
        <f t="shared" ref="AH111" si="849">_xlfn.POISSON.DIST(0,K111,FALSE) * _xlfn.POISSON.DIST(4,L111,FALSE)</f>
        <v>1.5116786839755449E-2</v>
      </c>
      <c r="AI111" s="5">
        <f t="shared" ref="AI111" si="850">_xlfn.POISSON.DIST(1,K111,FALSE) * _xlfn.POISSON.DIST(4,L111,FALSE)</f>
        <v>2.2411308347130315E-2</v>
      </c>
      <c r="AJ111" s="5">
        <f t="shared" ref="AJ111" si="851">_xlfn.POISSON.DIST(2,K111,FALSE) * _xlfn.POISSON.DIST(4,L111,FALSE)</f>
        <v>1.6612880341384716E-2</v>
      </c>
      <c r="AK111" s="5">
        <f t="shared" ref="AK111" si="852">_xlfn.POISSON.DIST(3,K111,FALSE) * _xlfn.POISSON.DIST(4,L111,FALSE)</f>
        <v>8.2097778187800712E-3</v>
      </c>
      <c r="AL111" s="5">
        <f t="shared" ref="AL111" si="853">_xlfn.POISSON.DIST(5,K111,FALSE) * _xlfn.POISSON.DIST(5,L111,FALSE)</f>
        <v>3.1302088299913215E-4</v>
      </c>
      <c r="AM111" s="5">
        <f t="shared" ref="AM111" si="854">_xlfn.POISSON.DIST(5,K111,FALSE) * _xlfn.POISSON.DIST(0,L111,FALSE)</f>
        <v>2.3912348653428528E-3</v>
      </c>
      <c r="AN111" s="5">
        <f t="shared" ref="AN111" si="855">_xlfn.POISSON.DIST(5,K111,FALSE) * _xlfn.POISSON.DIST(1,L111,FALSE)</f>
        <v>4.1480950478674688E-3</v>
      </c>
      <c r="AO111" s="5">
        <f t="shared" ref="AO111" si="856">_xlfn.POISSON.DIST(5,K111,FALSE) * _xlfn.POISSON.DIST(2,L111,FALSE)</f>
        <v>3.5978675234972254E-3</v>
      </c>
      <c r="AP111" s="5">
        <f t="shared" ref="AP111" si="857">_xlfn.POISSON.DIST(5,K111,FALSE) * _xlfn.POISSON.DIST(3,L111,FALSE)</f>
        <v>2.0804169250800059E-3</v>
      </c>
      <c r="AQ111" s="5">
        <f t="shared" ref="AQ111" si="858">_xlfn.POISSON.DIST(5,K111,FALSE) * _xlfn.POISSON.DIST(4,L111,FALSE)</f>
        <v>9.0222914418600097E-4</v>
      </c>
      <c r="AR111" s="5">
        <f t="shared" ref="AR111" si="859">_xlfn.POISSON.DIST(0,K111,FALSE) * _xlfn.POISSON.DIST(5,L111,FALSE)</f>
        <v>5.244643220829499E-3</v>
      </c>
      <c r="AS111" s="5">
        <f t="shared" ref="AS111" si="860">_xlfn.POISSON.DIST(1,K111,FALSE) * _xlfn.POISSON.DIST(5,L111,FALSE)</f>
        <v>7.7754166701339859E-3</v>
      </c>
      <c r="AT111" s="5">
        <f t="shared" ref="AT111" si="861">_xlfn.POISSON.DIST(2,K111,FALSE) * _xlfn.POISSON.DIST(5,L111,FALSE)</f>
        <v>5.7637003937739276E-3</v>
      </c>
      <c r="AU111" s="5">
        <f t="shared" ref="AU111" si="862">_xlfn.POISSON.DIST(3,K111,FALSE) * _xlfn.POISSON.DIST(5,L111,FALSE)</f>
        <v>2.8483139994105954E-3</v>
      </c>
      <c r="AV111" s="5">
        <f t="shared" ref="AV111" si="863">_xlfn.POISSON.DIST(4,K111,FALSE) * _xlfn.POISSON.DIST(5,L111,FALSE)</f>
        <v>1.055688023964878E-3</v>
      </c>
      <c r="AW111" s="5">
        <f t="shared" ref="AW111" si="864">_xlfn.POISSON.DIST(6,K111,FALSE) * _xlfn.POISSON.DIST(6,L111,FALSE)</f>
        <v>2.2361709329167704E-5</v>
      </c>
      <c r="AX111" s="5">
        <f t="shared" ref="AX111" si="865">_xlfn.POISSON.DIST(6,K111,FALSE) * _xlfn.POISSON.DIST(0,L111,FALSE)</f>
        <v>5.908519941626503E-4</v>
      </c>
      <c r="AY111" s="5">
        <f t="shared" ref="AY111" si="866">_xlfn.POISSON.DIST(6,K111,FALSE) * _xlfn.POISSON.DIST(1,L111,FALSE)</f>
        <v>1.0249558780405701E-3</v>
      </c>
      <c r="AZ111" s="5">
        <f t="shared" ref="AZ111" si="867">_xlfn.POISSON.DIST(6,K111,FALSE) * _xlfn.POISSON.DIST(2,L111,FALSE)</f>
        <v>8.8899975146798291E-4</v>
      </c>
      <c r="BA111" s="5">
        <f t="shared" ref="BA111" si="868">_xlfn.POISSON.DIST(6,K111,FALSE) * _xlfn.POISSON.DIST(3,L111,FALSE)</f>
        <v>5.1405175906759216E-4</v>
      </c>
      <c r="BB111" s="5">
        <f t="shared" ref="BB111" si="869">_xlfn.POISSON.DIST(6,K111,FALSE) * _xlfn.POISSON.DIST(4,L111,FALSE)</f>
        <v>2.2293246755480332E-4</v>
      </c>
      <c r="BC111" s="5">
        <f t="shared" ref="BC111" si="870">_xlfn.POISSON.DIST(6,K111,FALSE) * _xlfn.POISSON.DIST(5,L111,FALSE)</f>
        <v>7.7344561847576219E-5</v>
      </c>
      <c r="BD111" s="5">
        <f t="shared" ref="BD111" si="871">_xlfn.POISSON.DIST(0,K111,FALSE) * _xlfn.POISSON.DIST(6,L111,FALSE)</f>
        <v>1.5163210500888553E-3</v>
      </c>
      <c r="BE111" s="5">
        <f t="shared" ref="BE111" si="872">_xlfn.POISSON.DIST(1,K111,FALSE) * _xlfn.POISSON.DIST(6,L111,FALSE)</f>
        <v>2.2480133488033969E-3</v>
      </c>
      <c r="BF111" s="5">
        <f t="shared" ref="BF111" si="873">_xlfn.POISSON.DIST(2,K111,FALSE) * _xlfn.POISSON.DIST(6,L111,FALSE)</f>
        <v>1.6663898506527124E-3</v>
      </c>
      <c r="BG111" s="5">
        <f t="shared" ref="BG111" si="874">_xlfn.POISSON.DIST(3,K111,FALSE) * _xlfn.POISSON.DIST(6,L111,FALSE)</f>
        <v>8.2349900512126149E-4</v>
      </c>
      <c r="BH111" s="5">
        <f t="shared" ref="BH111" si="875">_xlfn.POISSON.DIST(4,K111,FALSE) * _xlfn.POISSON.DIST(6,L111,FALSE)</f>
        <v>3.052184687620131E-4</v>
      </c>
      <c r="BI111" s="5">
        <f t="shared" ref="BI111" si="876">_xlfn.POISSON.DIST(5,K111,FALSE) * _xlfn.POISSON.DIST(6,L111,FALSE)</f>
        <v>9.0499989040992391E-5</v>
      </c>
      <c r="BJ111" s="8">
        <f t="shared" ref="BJ111" si="877">SUM(N111,Q111,T111,W111,X111,Y111,AD111,AE111,AF111,AG111,AM111,AN111,AO111,AP111,AQ111,AX111,AY111,AZ111,BA111,BB111,BC111)</f>
        <v>0.32969442609604899</v>
      </c>
      <c r="BK111" s="8">
        <f t="shared" ref="BK111" si="878">SUM(M111,P111,S111,V111,AC111,AL111,AY111)</f>
        <v>0.23266287762158067</v>
      </c>
      <c r="BL111" s="8">
        <f t="shared" ref="BL111" si="879">SUM(O111,R111,U111,AA111,AB111,AH111,AI111,AJ111,AK111,AR111,AS111,AT111,AU111,AV111,BD111,BE111,BF111,BG111,BH111,BI111)</f>
        <v>0.40082673776313815</v>
      </c>
      <c r="BM111" s="8">
        <f t="shared" ref="BM111" si="880">SUM(S111:BI111)</f>
        <v>0.62072398791955041</v>
      </c>
      <c r="BN111" s="8">
        <f t="shared" ref="BN111" si="881">SUM(M111:R111)</f>
        <v>0.37631470092245861</v>
      </c>
    </row>
    <row r="112" spans="1:66" x14ac:dyDescent="0.25">
      <c r="D112" s="11"/>
      <c r="K112" s="3"/>
      <c r="L112" s="3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8"/>
      <c r="BK112" s="8"/>
      <c r="BL112" s="8"/>
      <c r="BM112" s="8"/>
      <c r="BN112" s="8"/>
    </row>
    <row r="113" spans="4:66" x14ac:dyDescent="0.25">
      <c r="D113" s="11"/>
      <c r="K113" s="3"/>
      <c r="L113" s="3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8"/>
      <c r="BK113" s="8"/>
      <c r="BL113" s="8"/>
      <c r="BM113" s="8"/>
      <c r="BN113" s="8"/>
    </row>
    <row r="114" spans="4:66" x14ac:dyDescent="0.25">
      <c r="D114" s="11"/>
      <c r="K114" s="3"/>
      <c r="L114" s="3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8"/>
      <c r="BK114" s="8"/>
      <c r="BL114" s="8"/>
      <c r="BM114" s="8"/>
      <c r="BN114" s="8"/>
    </row>
    <row r="115" spans="4:66" x14ac:dyDescent="0.25">
      <c r="D115" s="11"/>
      <c r="K115" s="3"/>
      <c r="L115" s="3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8"/>
      <c r="BK115" s="8"/>
      <c r="BL115" s="8"/>
      <c r="BM115" s="8"/>
      <c r="BN115" s="8"/>
    </row>
    <row r="116" spans="4:66" x14ac:dyDescent="0.25">
      <c r="D116" s="11"/>
      <c r="K116" s="3"/>
      <c r="L116" s="3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8"/>
      <c r="BK116" s="8"/>
      <c r="BL116" s="8"/>
      <c r="BM116" s="8"/>
      <c r="BN116" s="8"/>
    </row>
    <row r="117" spans="4:66" x14ac:dyDescent="0.25">
      <c r="D117" s="11"/>
      <c r="K117" s="3"/>
      <c r="L117" s="3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8"/>
      <c r="BK117" s="8"/>
      <c r="BL117" s="8"/>
      <c r="BM117" s="8"/>
      <c r="BN117" s="8"/>
    </row>
    <row r="118" spans="4:66" x14ac:dyDescent="0.25">
      <c r="D118" s="11"/>
      <c r="K118" s="3"/>
      <c r="L118" s="3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8"/>
      <c r="BK118" s="8"/>
      <c r="BL118" s="8"/>
      <c r="BM118" s="8"/>
      <c r="BN118" s="8"/>
    </row>
    <row r="119" spans="4:66" x14ac:dyDescent="0.25">
      <c r="D119" s="11"/>
      <c r="K119" s="3"/>
      <c r="L119" s="3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8"/>
      <c r="BK119" s="8"/>
      <c r="BL119" s="8"/>
      <c r="BM119" s="8"/>
      <c r="BN119" s="8"/>
    </row>
    <row r="120" spans="4:66" x14ac:dyDescent="0.25">
      <c r="D120" s="11"/>
      <c r="K120" s="3"/>
      <c r="L120" s="3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8"/>
      <c r="BK120" s="8"/>
      <c r="BL120" s="8"/>
      <c r="BM120" s="8"/>
      <c r="BN120" s="8"/>
    </row>
    <row r="121" spans="4:66" x14ac:dyDescent="0.25">
      <c r="D121" s="11"/>
      <c r="K121" s="3"/>
      <c r="L121" s="3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8"/>
      <c r="BK121" s="8"/>
      <c r="BL121" s="8"/>
      <c r="BM121" s="8"/>
      <c r="BN121" s="8"/>
    </row>
    <row r="122" spans="4:66" x14ac:dyDescent="0.25">
      <c r="D122" s="11"/>
      <c r="K122" s="3"/>
      <c r="L122" s="3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8"/>
      <c r="BK122" s="8"/>
      <c r="BL122" s="8"/>
      <c r="BM122" s="8"/>
      <c r="BN122" s="8"/>
    </row>
    <row r="123" spans="4:66" x14ac:dyDescent="0.25">
      <c r="D123" s="11"/>
      <c r="K123" s="3"/>
      <c r="L123" s="3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8"/>
      <c r="BK123" s="8"/>
      <c r="BL123" s="8"/>
      <c r="BM123" s="8"/>
      <c r="BN123" s="8"/>
    </row>
    <row r="124" spans="4:66" x14ac:dyDescent="0.25">
      <c r="D124" s="11"/>
      <c r="K124" s="3"/>
      <c r="L124" s="3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8"/>
      <c r="BK124" s="8"/>
      <c r="BL124" s="8"/>
      <c r="BM124" s="8"/>
      <c r="BN124" s="8"/>
    </row>
    <row r="125" spans="4:66" x14ac:dyDescent="0.25">
      <c r="D125" s="11"/>
      <c r="K125" s="3"/>
      <c r="L125" s="3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8"/>
      <c r="BK125" s="8"/>
      <c r="BL125" s="8"/>
      <c r="BM125" s="8"/>
      <c r="BN125" s="8"/>
    </row>
    <row r="126" spans="4:66" x14ac:dyDescent="0.25">
      <c r="D126" s="11"/>
      <c r="K126" s="3"/>
      <c r="L126" s="3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8"/>
      <c r="BK126" s="8"/>
      <c r="BL126" s="8"/>
      <c r="BM126" s="8"/>
      <c r="BN126" s="8"/>
    </row>
    <row r="127" spans="4:66" x14ac:dyDescent="0.25">
      <c r="D127" s="11"/>
      <c r="K127" s="3"/>
      <c r="L127" s="3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8"/>
      <c r="BK127" s="8"/>
      <c r="BL127" s="8"/>
      <c r="BM127" s="8"/>
      <c r="BN127" s="8"/>
    </row>
    <row r="128" spans="4:66" x14ac:dyDescent="0.25">
      <c r="D128" s="11"/>
      <c r="K128" s="3"/>
      <c r="L128" s="3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8"/>
      <c r="BK128" s="8"/>
      <c r="BL128" s="8"/>
      <c r="BM128" s="8"/>
      <c r="BN128" s="8"/>
    </row>
    <row r="129" spans="4:66" x14ac:dyDescent="0.25">
      <c r="D129" s="11"/>
      <c r="K129" s="3"/>
      <c r="L129" s="3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8"/>
      <c r="BK129" s="8"/>
      <c r="BL129" s="8"/>
      <c r="BM129" s="8"/>
      <c r="BN129" s="8"/>
    </row>
    <row r="130" spans="4:66" x14ac:dyDescent="0.25">
      <c r="D130" s="11"/>
      <c r="K130" s="3"/>
      <c r="L130" s="3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8"/>
      <c r="BK130" s="8"/>
      <c r="BL130" s="8"/>
      <c r="BM130" s="8"/>
      <c r="BN130" s="8"/>
    </row>
    <row r="131" spans="4:66" x14ac:dyDescent="0.25">
      <c r="D131" s="11"/>
      <c r="K131" s="3"/>
      <c r="L131" s="3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8"/>
      <c r="BK131" s="8"/>
      <c r="BL131" s="8"/>
      <c r="BM131" s="8"/>
      <c r="BN131" s="8"/>
    </row>
    <row r="132" spans="4:66" x14ac:dyDescent="0.25">
      <c r="D132" s="11"/>
      <c r="K132" s="3"/>
      <c r="L132" s="3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8"/>
      <c r="BK132" s="8"/>
      <c r="BL132" s="8"/>
      <c r="BM132" s="8"/>
      <c r="BN132" s="8"/>
    </row>
    <row r="133" spans="4:66" x14ac:dyDescent="0.25">
      <c r="D133" s="11"/>
      <c r="K133" s="3"/>
      <c r="L133" s="3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8"/>
      <c r="BK133" s="8"/>
      <c r="BL133" s="8"/>
      <c r="BM133" s="8"/>
      <c r="BN133" s="8"/>
    </row>
    <row r="134" spans="4:66" x14ac:dyDescent="0.25">
      <c r="D134" s="11"/>
      <c r="K134" s="3"/>
      <c r="L134" s="3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8"/>
      <c r="BK134" s="8"/>
      <c r="BL134" s="8"/>
      <c r="BM134" s="8"/>
      <c r="BN134" s="8"/>
    </row>
    <row r="135" spans="4:66" x14ac:dyDescent="0.25">
      <c r="D135" s="11"/>
      <c r="K135" s="3"/>
      <c r="L135" s="3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8"/>
      <c r="BK135" s="8"/>
      <c r="BL135" s="8"/>
      <c r="BM135" s="8"/>
      <c r="BN135" s="8"/>
    </row>
    <row r="136" spans="4:66" x14ac:dyDescent="0.25">
      <c r="D136" s="11"/>
      <c r="K136" s="3"/>
      <c r="L136" s="3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8"/>
      <c r="BK136" s="8"/>
      <c r="BL136" s="8"/>
      <c r="BM136" s="8"/>
      <c r="BN136" s="8"/>
    </row>
    <row r="137" spans="4:66" x14ac:dyDescent="0.25">
      <c r="D137" s="11"/>
      <c r="K137" s="3"/>
      <c r="L137" s="3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8"/>
      <c r="BK137" s="8"/>
      <c r="BL137" s="8"/>
      <c r="BM137" s="8"/>
      <c r="BN137" s="8"/>
    </row>
    <row r="138" spans="4:66" x14ac:dyDescent="0.25">
      <c r="D138" s="11"/>
      <c r="K138" s="3"/>
      <c r="L138" s="3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8"/>
      <c r="BK138" s="8"/>
      <c r="BL138" s="8"/>
      <c r="BM138" s="8"/>
      <c r="BN138" s="8"/>
    </row>
    <row r="139" spans="4:66" x14ac:dyDescent="0.25">
      <c r="D139" s="11"/>
      <c r="K139" s="3"/>
      <c r="L139" s="3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8"/>
      <c r="BK139" s="8"/>
      <c r="BL139" s="8"/>
      <c r="BM139" s="8"/>
      <c r="BN139" s="8"/>
    </row>
    <row r="140" spans="4:66" x14ac:dyDescent="0.25">
      <c r="D140" s="11"/>
      <c r="K140" s="3"/>
      <c r="L140" s="3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8"/>
      <c r="BK140" s="8"/>
      <c r="BL140" s="8"/>
      <c r="BM140" s="8"/>
      <c r="BN140" s="8"/>
    </row>
    <row r="141" spans="4:66" x14ac:dyDescent="0.25">
      <c r="D141" s="11"/>
      <c r="K141" s="3"/>
      <c r="L141" s="3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8"/>
      <c r="BK141" s="8"/>
      <c r="BL141" s="8"/>
      <c r="BM141" s="8"/>
      <c r="BN141" s="8"/>
    </row>
    <row r="142" spans="4:66" x14ac:dyDescent="0.25">
      <c r="D142" s="11"/>
      <c r="K142" s="3"/>
      <c r="L142" s="3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8"/>
      <c r="BK142" s="8"/>
      <c r="BL142" s="8"/>
      <c r="BM142" s="8"/>
      <c r="BN142" s="8"/>
    </row>
    <row r="143" spans="4:66" x14ac:dyDescent="0.25">
      <c r="D143" s="11"/>
      <c r="K143" s="3"/>
      <c r="L143" s="3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8"/>
      <c r="BK143" s="8"/>
      <c r="BL143" s="8"/>
      <c r="BM143" s="8"/>
      <c r="BN143" s="8"/>
    </row>
    <row r="144" spans="4:66" x14ac:dyDescent="0.25">
      <c r="D144" s="11"/>
      <c r="K144" s="3"/>
      <c r="L144" s="3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8"/>
      <c r="BK144" s="8"/>
      <c r="BL144" s="8"/>
      <c r="BM144" s="8"/>
      <c r="BN144" s="8"/>
    </row>
    <row r="145" spans="1:66" x14ac:dyDescent="0.25">
      <c r="D145" s="11"/>
      <c r="K145" s="3"/>
      <c r="L145" s="3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8"/>
      <c r="BK145" s="8"/>
      <c r="BL145" s="8"/>
      <c r="BM145" s="8"/>
      <c r="BN145" s="8"/>
    </row>
    <row r="146" spans="1:66" x14ac:dyDescent="0.25">
      <c r="D146" s="11"/>
      <c r="K146" s="3"/>
      <c r="L146" s="3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8"/>
      <c r="BK146" s="8"/>
      <c r="BL146" s="8"/>
      <c r="BM146" s="8"/>
      <c r="BN146" s="8"/>
    </row>
    <row r="147" spans="1:66" x14ac:dyDescent="0.25">
      <c r="D147" s="11"/>
      <c r="K147" s="3"/>
      <c r="L147" s="3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8"/>
      <c r="BK147" s="8"/>
      <c r="BL147" s="8"/>
      <c r="BM147" s="8"/>
      <c r="BN147" s="8"/>
    </row>
    <row r="148" spans="1:66" x14ac:dyDescent="0.25">
      <c r="D148" s="11"/>
      <c r="K148" s="3"/>
      <c r="L148" s="3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8"/>
      <c r="BK148" s="8"/>
      <c r="BL148" s="8"/>
      <c r="BM148" s="8"/>
      <c r="BN148" s="8"/>
    </row>
    <row r="149" spans="1:66" x14ac:dyDescent="0.25">
      <c r="D149" s="11"/>
      <c r="K149" s="3"/>
      <c r="L149" s="3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8"/>
      <c r="BK149" s="8"/>
      <c r="BL149" s="8"/>
      <c r="BM149" s="8"/>
      <c r="BN149" s="8"/>
    </row>
    <row r="150" spans="1:66" x14ac:dyDescent="0.25">
      <c r="D150" s="11"/>
      <c r="K150" s="3"/>
      <c r="L150" s="3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8"/>
      <c r="BK150" s="8"/>
      <c r="BL150" s="8"/>
      <c r="BM150" s="8"/>
      <c r="BN150" s="8"/>
    </row>
    <row r="151" spans="1:66" x14ac:dyDescent="0.25">
      <c r="D151" s="11"/>
      <c r="K151" s="3"/>
      <c r="L151" s="3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8"/>
      <c r="BK151" s="8"/>
      <c r="BL151" s="8"/>
      <c r="BM151" s="8"/>
      <c r="BN151" s="8"/>
    </row>
    <row r="152" spans="1:66" x14ac:dyDescent="0.25">
      <c r="D152" s="11"/>
      <c r="K152" s="3"/>
      <c r="L152" s="3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8"/>
      <c r="BK152" s="8"/>
      <c r="BL152" s="8"/>
      <c r="BM152" s="8"/>
      <c r="BN152" s="8"/>
    </row>
    <row r="153" spans="1:66" x14ac:dyDescent="0.25">
      <c r="D153" s="11"/>
      <c r="K153" s="3"/>
      <c r="L153" s="3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8"/>
      <c r="BK153" s="8"/>
      <c r="BL153" s="8"/>
      <c r="BM153" s="8"/>
      <c r="BN153" s="8"/>
    </row>
    <row r="154" spans="1:66" x14ac:dyDescent="0.25">
      <c r="D154" s="11"/>
      <c r="K154" s="3"/>
      <c r="L154" s="3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8"/>
      <c r="BK154" s="8"/>
      <c r="BL154" s="8"/>
      <c r="BM154" s="8"/>
      <c r="BN154" s="8"/>
    </row>
    <row r="155" spans="1:66" s="10" customFormat="1" x14ac:dyDescent="0.25">
      <c r="A155"/>
      <c r="B155"/>
      <c r="C155"/>
      <c r="D155" s="11"/>
      <c r="E155"/>
      <c r="F155"/>
      <c r="G155"/>
      <c r="H155"/>
      <c r="I155"/>
      <c r="J155"/>
      <c r="K155" s="3"/>
      <c r="L155" s="3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8"/>
      <c r="BK155" s="8"/>
      <c r="BL155" s="8"/>
      <c r="BM155" s="8"/>
      <c r="BN155" s="8"/>
    </row>
    <row r="156" spans="1:66" x14ac:dyDescent="0.25">
      <c r="D156" s="11"/>
      <c r="K156" s="3"/>
      <c r="L156" s="3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8"/>
      <c r="BK156" s="8"/>
      <c r="BL156" s="8"/>
      <c r="BM156" s="8"/>
      <c r="BN156" s="8"/>
    </row>
    <row r="157" spans="1:66" x14ac:dyDescent="0.25">
      <c r="D157" s="11"/>
      <c r="K157" s="3"/>
      <c r="L157" s="3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8"/>
      <c r="BK157" s="8"/>
      <c r="BL157" s="8"/>
      <c r="BM157" s="8"/>
      <c r="BN157" s="8"/>
    </row>
    <row r="158" spans="1:66" x14ac:dyDescent="0.25">
      <c r="D158" s="11"/>
      <c r="K158" s="3"/>
      <c r="L158" s="3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8"/>
      <c r="BK158" s="8"/>
      <c r="BL158" s="8"/>
      <c r="BM158" s="8"/>
      <c r="BN158" s="8"/>
    </row>
    <row r="159" spans="1:66" x14ac:dyDescent="0.25">
      <c r="D159" s="11"/>
      <c r="K159" s="3"/>
      <c r="L159" s="3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8"/>
      <c r="BK159" s="8"/>
      <c r="BL159" s="8"/>
      <c r="BM159" s="8"/>
      <c r="BN159" s="8"/>
    </row>
    <row r="160" spans="1:66" x14ac:dyDescent="0.25">
      <c r="D160" s="11"/>
      <c r="K160" s="3"/>
      <c r="L160" s="3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8"/>
      <c r="BK160" s="8"/>
      <c r="BL160" s="8"/>
      <c r="BM160" s="8"/>
      <c r="BN160" s="8"/>
    </row>
    <row r="161" spans="2:66" x14ac:dyDescent="0.25">
      <c r="D161" s="11"/>
      <c r="K161" s="3"/>
      <c r="L161" s="3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8"/>
      <c r="BK161" s="8"/>
      <c r="BL161" s="8"/>
      <c r="BM161" s="8"/>
      <c r="BN161" s="8"/>
    </row>
    <row r="162" spans="2:66" x14ac:dyDescent="0.25">
      <c r="D162" s="11"/>
      <c r="K162" s="3"/>
      <c r="L162" s="3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8"/>
      <c r="BK162" s="8"/>
      <c r="BL162" s="8"/>
      <c r="BM162" s="8"/>
      <c r="BN162" s="8"/>
    </row>
    <row r="163" spans="2:66" x14ac:dyDescent="0.25">
      <c r="D163" s="11"/>
      <c r="K163" s="3"/>
      <c r="L163" s="3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8"/>
      <c r="BK163" s="8"/>
      <c r="BL163" s="8"/>
      <c r="BM163" s="8"/>
      <c r="BN163" s="8"/>
    </row>
    <row r="164" spans="2:66" x14ac:dyDescent="0.25">
      <c r="D164" s="11"/>
      <c r="K164" s="3"/>
      <c r="L164" s="3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8"/>
      <c r="BK164" s="8"/>
      <c r="BL164" s="8"/>
      <c r="BM164" s="8"/>
      <c r="BN164" s="8"/>
    </row>
    <row r="165" spans="2:66" x14ac:dyDescent="0.25">
      <c r="D165" s="11"/>
      <c r="K165" s="3"/>
      <c r="L165" s="3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8"/>
      <c r="BK165" s="8"/>
      <c r="BL165" s="8"/>
      <c r="BM165" s="8"/>
      <c r="BN165" s="8"/>
    </row>
    <row r="166" spans="2:66" x14ac:dyDescent="0.25">
      <c r="D166" s="11"/>
      <c r="K166" s="3"/>
      <c r="L166" s="3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8"/>
      <c r="BK166" s="8"/>
      <c r="BL166" s="8"/>
      <c r="BM166" s="8"/>
      <c r="BN166" s="8"/>
    </row>
    <row r="167" spans="2:66" x14ac:dyDescent="0.25">
      <c r="D167" s="11"/>
      <c r="K167" s="3"/>
      <c r="L167" s="3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8"/>
      <c r="BK167" s="8"/>
      <c r="BL167" s="8"/>
      <c r="BM167" s="8"/>
      <c r="BN167" s="8"/>
    </row>
    <row r="168" spans="2:66" x14ac:dyDescent="0.25">
      <c r="D168" s="11"/>
      <c r="K168" s="3"/>
      <c r="L168" s="3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8"/>
      <c r="BK168" s="8"/>
      <c r="BL168" s="8"/>
      <c r="BM168" s="8"/>
      <c r="BN168" s="8"/>
    </row>
    <row r="169" spans="2:66" x14ac:dyDescent="0.25">
      <c r="D169" s="11"/>
      <c r="K169" s="3"/>
      <c r="L169" s="3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8"/>
      <c r="BK169" s="8"/>
      <c r="BL169" s="8"/>
      <c r="BM169" s="8"/>
      <c r="BN169" s="8"/>
    </row>
    <row r="170" spans="2:66" x14ac:dyDescent="0.25">
      <c r="D170" s="11"/>
      <c r="K170" s="3"/>
      <c r="L170" s="3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8"/>
      <c r="BK170" s="8"/>
      <c r="BL170" s="8"/>
      <c r="BM170" s="8"/>
      <c r="BN170" s="8"/>
    </row>
    <row r="171" spans="2:66" s="15" customFormat="1" x14ac:dyDescent="0.25">
      <c r="D171" s="22"/>
      <c r="K171" s="19"/>
      <c r="L171" s="19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  <c r="AA171" s="20"/>
      <c r="AB171" s="20"/>
      <c r="AC171" s="20"/>
      <c r="AD171" s="20"/>
      <c r="AE171" s="20"/>
      <c r="AF171" s="20"/>
      <c r="AG171" s="20"/>
      <c r="AH171" s="20"/>
      <c r="AI171" s="20"/>
      <c r="AJ171" s="20"/>
      <c r="AK171" s="20"/>
      <c r="AL171" s="20"/>
      <c r="AM171" s="20"/>
      <c r="AN171" s="20"/>
      <c r="AO171" s="20"/>
      <c r="AP171" s="20"/>
      <c r="AQ171" s="20"/>
      <c r="AR171" s="20"/>
      <c r="AS171" s="20"/>
      <c r="AT171" s="20"/>
      <c r="AU171" s="20"/>
      <c r="AV171" s="20"/>
      <c r="AW171" s="20"/>
      <c r="AX171" s="20"/>
      <c r="AY171" s="20"/>
      <c r="AZ171" s="20"/>
      <c r="BA171" s="20"/>
      <c r="BB171" s="20"/>
      <c r="BC171" s="20"/>
      <c r="BD171" s="20"/>
      <c r="BE171" s="20"/>
      <c r="BF171" s="20"/>
      <c r="BG171" s="20"/>
      <c r="BH171" s="20"/>
      <c r="BI171" s="20"/>
      <c r="BJ171" s="21"/>
      <c r="BK171" s="21"/>
      <c r="BL171" s="21"/>
      <c r="BM171" s="21"/>
      <c r="BN171" s="21"/>
    </row>
    <row r="172" spans="2:66" x14ac:dyDescent="0.25">
      <c r="B172" s="10"/>
      <c r="C172" s="10"/>
      <c r="D172" s="16"/>
      <c r="K172" s="3"/>
      <c r="L172" s="3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8"/>
      <c r="BK172" s="8"/>
      <c r="BL172" s="8"/>
      <c r="BM172" s="8"/>
      <c r="BN172" s="8"/>
    </row>
    <row r="173" spans="2:66" x14ac:dyDescent="0.25">
      <c r="D173" s="16"/>
      <c r="K173" s="3"/>
      <c r="L173" s="3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8"/>
      <c r="BK173" s="8"/>
      <c r="BL173" s="8"/>
      <c r="BM173" s="8"/>
      <c r="BN173" s="8"/>
    </row>
    <row r="174" spans="2:66" x14ac:dyDescent="0.25">
      <c r="D174" s="16"/>
      <c r="K174" s="3"/>
      <c r="L174" s="3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8"/>
      <c r="BK174" s="8"/>
      <c r="BL174" s="8"/>
      <c r="BM174" s="8"/>
      <c r="BN174" s="8"/>
    </row>
    <row r="175" spans="2:66" x14ac:dyDescent="0.25">
      <c r="D175" s="16"/>
      <c r="K175" s="3"/>
      <c r="L175" s="3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8"/>
      <c r="BK175" s="8"/>
      <c r="BL175" s="8"/>
      <c r="BM175" s="8"/>
      <c r="BN175" s="8"/>
    </row>
    <row r="176" spans="2:66" x14ac:dyDescent="0.25">
      <c r="D176" s="16"/>
      <c r="K176" s="3"/>
      <c r="L176" s="3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8"/>
      <c r="BK176" s="8"/>
      <c r="BL176" s="8"/>
      <c r="BM176" s="8"/>
      <c r="BN176" s="8"/>
    </row>
    <row r="177" spans="1:66" x14ac:dyDescent="0.25">
      <c r="D177" s="16"/>
      <c r="K177" s="3"/>
      <c r="L177" s="3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8"/>
      <c r="BK177" s="8"/>
      <c r="BL177" s="8"/>
      <c r="BM177" s="8"/>
      <c r="BN177" s="8"/>
    </row>
    <row r="178" spans="1:66" x14ac:dyDescent="0.25">
      <c r="D178" s="16"/>
      <c r="K178" s="3"/>
      <c r="L178" s="3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8"/>
      <c r="BK178" s="8"/>
      <c r="BL178" s="8"/>
      <c r="BM178" s="8"/>
      <c r="BN178" s="8"/>
    </row>
    <row r="179" spans="1:66" x14ac:dyDescent="0.25">
      <c r="D179" s="16"/>
      <c r="K179" s="3"/>
      <c r="L179" s="3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8"/>
      <c r="BK179" s="8"/>
      <c r="BL179" s="8"/>
      <c r="BM179" s="8"/>
      <c r="BN179" s="8"/>
    </row>
    <row r="180" spans="1:66" x14ac:dyDescent="0.25">
      <c r="D180" s="16"/>
      <c r="K180" s="3"/>
      <c r="L180" s="3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8"/>
      <c r="BK180" s="8"/>
      <c r="BL180" s="8"/>
      <c r="BM180" s="8"/>
      <c r="BN180" s="8"/>
    </row>
    <row r="181" spans="1:66" x14ac:dyDescent="0.25">
      <c r="D181" s="16"/>
      <c r="K181" s="3"/>
      <c r="L181" s="3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8"/>
      <c r="BK181" s="8"/>
      <c r="BL181" s="8"/>
      <c r="BM181" s="8"/>
      <c r="BN181" s="8"/>
    </row>
    <row r="182" spans="1:66" x14ac:dyDescent="0.25">
      <c r="D182" s="16"/>
      <c r="K182" s="3"/>
      <c r="L182" s="3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8"/>
      <c r="BK182" s="8"/>
      <c r="BL182" s="8"/>
      <c r="BM182" s="8"/>
      <c r="BN182" s="8"/>
    </row>
    <row r="183" spans="1:66" x14ac:dyDescent="0.25">
      <c r="D183" s="16"/>
      <c r="K183" s="3"/>
      <c r="L183" s="3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8"/>
      <c r="BK183" s="8"/>
      <c r="BL183" s="8"/>
      <c r="BM183" s="8"/>
      <c r="BN183" s="8"/>
    </row>
    <row r="184" spans="1:66" x14ac:dyDescent="0.25">
      <c r="D184" s="16"/>
      <c r="K184" s="3"/>
      <c r="L184" s="3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8"/>
      <c r="BK184" s="8"/>
      <c r="BL184" s="8"/>
      <c r="BM184" s="8"/>
      <c r="BN184" s="8"/>
    </row>
    <row r="185" spans="1:66" x14ac:dyDescent="0.25">
      <c r="D185" s="16"/>
      <c r="K185" s="3"/>
      <c r="L185" s="3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8"/>
      <c r="BK185" s="8"/>
      <c r="BL185" s="8"/>
      <c r="BM185" s="8"/>
      <c r="BN185" s="8"/>
    </row>
    <row r="186" spans="1:66" x14ac:dyDescent="0.25">
      <c r="D186" s="16"/>
      <c r="K186" s="3"/>
      <c r="L186" s="3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8"/>
      <c r="BK186" s="8"/>
      <c r="BL186" s="8"/>
      <c r="BM186" s="8"/>
      <c r="BN186" s="8"/>
    </row>
    <row r="187" spans="1:66" x14ac:dyDescent="0.25">
      <c r="D187" s="16"/>
      <c r="K187" s="3"/>
      <c r="L187" s="3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8"/>
      <c r="BK187" s="8"/>
      <c r="BL187" s="8"/>
      <c r="BM187" s="8"/>
      <c r="BN187" s="8"/>
    </row>
    <row r="188" spans="1:66" x14ac:dyDescent="0.25">
      <c r="D188" s="16"/>
      <c r="K188" s="3"/>
      <c r="L188" s="3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8"/>
      <c r="BK188" s="8"/>
      <c r="BL188" s="8"/>
      <c r="BM188" s="8"/>
      <c r="BN188" s="8"/>
    </row>
    <row r="189" spans="1:66" s="10" customFormat="1" x14ac:dyDescent="0.25">
      <c r="A189"/>
      <c r="B189"/>
      <c r="C189"/>
      <c r="D189" s="16"/>
      <c r="E189"/>
      <c r="F189"/>
      <c r="G189"/>
      <c r="H189"/>
      <c r="I189"/>
      <c r="J189"/>
      <c r="K189" s="3"/>
      <c r="L189" s="3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8"/>
      <c r="BK189" s="8"/>
      <c r="BL189" s="8"/>
      <c r="BM189" s="8"/>
      <c r="BN189" s="8"/>
    </row>
    <row r="190" spans="1:66" x14ac:dyDescent="0.25">
      <c r="D190" s="16"/>
      <c r="K190" s="3"/>
      <c r="L190" s="3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8"/>
      <c r="BK190" s="8"/>
      <c r="BL190" s="8"/>
      <c r="BM190" s="8"/>
      <c r="BN190" s="8"/>
    </row>
    <row r="191" spans="1:66" x14ac:dyDescent="0.25">
      <c r="D191" s="16"/>
      <c r="K191" s="3"/>
      <c r="L191" s="3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8"/>
      <c r="BK191" s="8"/>
      <c r="BL191" s="8"/>
      <c r="BM191" s="8"/>
      <c r="BN191" s="8"/>
    </row>
    <row r="192" spans="1:66" x14ac:dyDescent="0.25">
      <c r="D192" s="16"/>
      <c r="K192" s="3"/>
      <c r="L192" s="3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8"/>
      <c r="BK192" s="8"/>
      <c r="BL192" s="8"/>
      <c r="BM192" s="8"/>
      <c r="BN192" s="8"/>
    </row>
    <row r="193" spans="4:66" x14ac:dyDescent="0.25">
      <c r="D193" s="16"/>
      <c r="K193" s="3"/>
      <c r="L193" s="3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8"/>
      <c r="BK193" s="8"/>
      <c r="BL193" s="8"/>
      <c r="BM193" s="8"/>
      <c r="BN193" s="8"/>
    </row>
    <row r="194" spans="4:66" x14ac:dyDescent="0.25">
      <c r="D194" s="16"/>
      <c r="K194" s="3"/>
      <c r="L194" s="3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8"/>
      <c r="BK194" s="8"/>
      <c r="BL194" s="8"/>
      <c r="BM194" s="8"/>
      <c r="BN194" s="8"/>
    </row>
    <row r="195" spans="4:66" x14ac:dyDescent="0.25">
      <c r="D195" s="16"/>
      <c r="K195" s="3"/>
      <c r="L195" s="3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8"/>
      <c r="BK195" s="8"/>
      <c r="BL195" s="8"/>
      <c r="BM195" s="8"/>
      <c r="BN195" s="8"/>
    </row>
    <row r="196" spans="4:66" x14ac:dyDescent="0.25">
      <c r="D196" s="16"/>
      <c r="K196" s="3"/>
      <c r="L196" s="3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8"/>
      <c r="BK196" s="8"/>
      <c r="BL196" s="8"/>
      <c r="BM196" s="8"/>
      <c r="BN196" s="8"/>
    </row>
    <row r="197" spans="4:66" x14ac:dyDescent="0.25">
      <c r="D197" s="16"/>
      <c r="K197" s="3"/>
      <c r="L197" s="3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8"/>
      <c r="BK197" s="8"/>
      <c r="BL197" s="8"/>
      <c r="BM197" s="8"/>
      <c r="BN197" s="8"/>
    </row>
    <row r="198" spans="4:66" x14ac:dyDescent="0.25">
      <c r="D198" s="16"/>
      <c r="K198" s="3"/>
      <c r="L198" s="3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8"/>
      <c r="BK198" s="8"/>
      <c r="BL198" s="8"/>
      <c r="BM198" s="8"/>
      <c r="BN198" s="8"/>
    </row>
    <row r="199" spans="4:66" x14ac:dyDescent="0.25">
      <c r="D199" s="16"/>
      <c r="K199" s="3"/>
      <c r="L199" s="3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8"/>
      <c r="BK199" s="8"/>
      <c r="BL199" s="8"/>
      <c r="BM199" s="8"/>
      <c r="BN199" s="8"/>
    </row>
    <row r="200" spans="4:66" x14ac:dyDescent="0.25">
      <c r="D200" s="16"/>
      <c r="K200" s="3"/>
      <c r="L200" s="3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8"/>
      <c r="BK200" s="8"/>
      <c r="BL200" s="8"/>
      <c r="BM200" s="8"/>
      <c r="BN200" s="8"/>
    </row>
    <row r="201" spans="4:66" x14ac:dyDescent="0.25">
      <c r="D201" s="16"/>
      <c r="K201" s="3"/>
      <c r="L201" s="3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8"/>
      <c r="BK201" s="8"/>
      <c r="BL201" s="8"/>
      <c r="BM201" s="8"/>
      <c r="BN201" s="8"/>
    </row>
    <row r="202" spans="4:66" x14ac:dyDescent="0.25">
      <c r="D202" s="16"/>
      <c r="K202" s="3"/>
      <c r="L202" s="3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8"/>
      <c r="BK202" s="8"/>
      <c r="BL202" s="8"/>
      <c r="BM202" s="8"/>
      <c r="BN202" s="8"/>
    </row>
    <row r="203" spans="4:66" x14ac:dyDescent="0.25">
      <c r="D203" s="16"/>
      <c r="K203" s="3"/>
      <c r="L203" s="3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8"/>
      <c r="BK203" s="8"/>
      <c r="BL203" s="8"/>
      <c r="BM203" s="8"/>
      <c r="BN203" s="8"/>
    </row>
    <row r="204" spans="4:66" x14ac:dyDescent="0.25">
      <c r="D204" s="16"/>
      <c r="K204" s="3"/>
      <c r="L204" s="3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8"/>
      <c r="BK204" s="8"/>
      <c r="BL204" s="8"/>
      <c r="BM204" s="8"/>
      <c r="BN204" s="8"/>
    </row>
    <row r="205" spans="4:66" x14ac:dyDescent="0.25">
      <c r="D205" s="16"/>
      <c r="K205" s="3"/>
      <c r="L205" s="3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8"/>
      <c r="BK205" s="8"/>
      <c r="BL205" s="8"/>
      <c r="BM205" s="8"/>
      <c r="BN205" s="8"/>
    </row>
    <row r="206" spans="4:66" x14ac:dyDescent="0.25">
      <c r="D206" s="16"/>
      <c r="K206" s="3"/>
      <c r="L206" s="3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8"/>
      <c r="BK206" s="8"/>
      <c r="BL206" s="8"/>
      <c r="BM206" s="8"/>
      <c r="BN206" s="8"/>
    </row>
    <row r="207" spans="4:66" x14ac:dyDescent="0.25">
      <c r="D207" s="16"/>
      <c r="K207" s="3"/>
      <c r="L207" s="3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8"/>
      <c r="BK207" s="8"/>
      <c r="BL207" s="8"/>
      <c r="BM207" s="8"/>
      <c r="BN207" s="8"/>
    </row>
    <row r="208" spans="4:66" x14ac:dyDescent="0.25">
      <c r="D208" s="16"/>
      <c r="K208" s="3"/>
      <c r="L208" s="3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8"/>
      <c r="BK208" s="8"/>
      <c r="BL208" s="8"/>
      <c r="BM208" s="8"/>
      <c r="BN208" s="8"/>
    </row>
    <row r="209" spans="4:66" x14ac:dyDescent="0.25">
      <c r="D209" s="16"/>
      <c r="K209" s="3"/>
      <c r="L209" s="3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8"/>
      <c r="BK209" s="8"/>
      <c r="BL209" s="8"/>
      <c r="BM209" s="8"/>
      <c r="BN209" s="8"/>
    </row>
    <row r="210" spans="4:66" x14ac:dyDescent="0.25">
      <c r="D210" s="16"/>
      <c r="K210" s="3"/>
      <c r="L210" s="3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8"/>
      <c r="BK210" s="8"/>
      <c r="BL210" s="8"/>
      <c r="BM210" s="8"/>
      <c r="BN210" s="8"/>
    </row>
    <row r="211" spans="4:66" x14ac:dyDescent="0.25">
      <c r="D211" s="16"/>
      <c r="K211" s="3"/>
      <c r="L211" s="3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8"/>
      <c r="BK211" s="8"/>
      <c r="BL211" s="8"/>
      <c r="BM211" s="8"/>
      <c r="BN211" s="8"/>
    </row>
    <row r="212" spans="4:66" x14ac:dyDescent="0.25">
      <c r="D212" s="16"/>
      <c r="K212" s="3"/>
      <c r="L212" s="3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8"/>
      <c r="BK212" s="8"/>
      <c r="BL212" s="8"/>
      <c r="BM212" s="8"/>
      <c r="BN212" s="8"/>
    </row>
    <row r="213" spans="4:66" x14ac:dyDescent="0.25">
      <c r="D213" s="16"/>
      <c r="K213" s="3"/>
      <c r="L213" s="3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8"/>
      <c r="BK213" s="8"/>
      <c r="BL213" s="8"/>
      <c r="BM213" s="8"/>
      <c r="BN213" s="8"/>
    </row>
    <row r="214" spans="4:66" x14ac:dyDescent="0.25">
      <c r="D214" s="16"/>
      <c r="K214" s="3"/>
      <c r="L214" s="3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8"/>
      <c r="BK214" s="8"/>
      <c r="BL214" s="8"/>
      <c r="BM214" s="8"/>
      <c r="BN214" s="8"/>
    </row>
    <row r="215" spans="4:66" x14ac:dyDescent="0.25">
      <c r="D215" s="16"/>
      <c r="K215" s="3"/>
      <c r="L215" s="3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8"/>
      <c r="BK215" s="8"/>
      <c r="BL215" s="8"/>
      <c r="BM215" s="8"/>
      <c r="BN215" s="8"/>
    </row>
    <row r="216" spans="4:66" x14ac:dyDescent="0.25">
      <c r="D216" s="16"/>
      <c r="K216" s="3"/>
      <c r="L216" s="3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8"/>
      <c r="BK216" s="8"/>
      <c r="BL216" s="8"/>
      <c r="BM216" s="8"/>
      <c r="BN216" s="8"/>
    </row>
    <row r="217" spans="4:66" x14ac:dyDescent="0.25">
      <c r="D217" s="16"/>
      <c r="K217" s="3"/>
      <c r="L217" s="3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8"/>
      <c r="BK217" s="8"/>
      <c r="BL217" s="8"/>
      <c r="BM217" s="8"/>
      <c r="BN217" s="8"/>
    </row>
    <row r="218" spans="4:66" x14ac:dyDescent="0.25">
      <c r="D218" s="16"/>
      <c r="K218" s="3"/>
      <c r="L218" s="3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8"/>
      <c r="BK218" s="8"/>
      <c r="BL218" s="8"/>
      <c r="BM218" s="8"/>
      <c r="BN218" s="8"/>
    </row>
    <row r="219" spans="4:66" x14ac:dyDescent="0.25">
      <c r="D219" s="16"/>
      <c r="K219" s="3"/>
      <c r="L219" s="3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8"/>
      <c r="BK219" s="8"/>
      <c r="BL219" s="8"/>
      <c r="BM219" s="8"/>
      <c r="BN219" s="8"/>
    </row>
    <row r="220" spans="4:66" x14ac:dyDescent="0.25">
      <c r="D220" s="16"/>
      <c r="K220" s="3"/>
      <c r="L220" s="3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8"/>
      <c r="BK220" s="8"/>
      <c r="BL220" s="8"/>
      <c r="BM220" s="8"/>
      <c r="BN220" s="8"/>
    </row>
    <row r="221" spans="4:66" x14ac:dyDescent="0.25">
      <c r="D221" s="16"/>
      <c r="K221" s="3"/>
      <c r="L221" s="3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8"/>
      <c r="BK221" s="8"/>
      <c r="BL221" s="8"/>
      <c r="BM221" s="8"/>
      <c r="BN221" s="8"/>
    </row>
    <row r="222" spans="4:66" x14ac:dyDescent="0.25">
      <c r="D222" s="16"/>
      <c r="K222" s="3"/>
      <c r="L222" s="3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8"/>
      <c r="BK222" s="8"/>
      <c r="BL222" s="8"/>
      <c r="BM222" s="8"/>
      <c r="BN222" s="8"/>
    </row>
    <row r="223" spans="4:66" x14ac:dyDescent="0.25">
      <c r="D223" s="16"/>
      <c r="K223" s="3"/>
      <c r="L223" s="3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8"/>
      <c r="BK223" s="8"/>
      <c r="BL223" s="8"/>
      <c r="BM223" s="8"/>
      <c r="BN223" s="8"/>
    </row>
    <row r="224" spans="4:66" x14ac:dyDescent="0.25">
      <c r="D224" s="16"/>
      <c r="K224" s="3"/>
      <c r="L224" s="3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8"/>
      <c r="BK224" s="8"/>
      <c r="BL224" s="8"/>
      <c r="BM224" s="8"/>
      <c r="BN224" s="8"/>
    </row>
    <row r="225" spans="1:66" x14ac:dyDescent="0.25">
      <c r="D225" s="16"/>
      <c r="K225" s="3"/>
      <c r="L225" s="3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8"/>
      <c r="BK225" s="8"/>
      <c r="BL225" s="8"/>
      <c r="BM225" s="8"/>
      <c r="BN225" s="8"/>
    </row>
    <row r="226" spans="1:66" x14ac:dyDescent="0.25">
      <c r="D226" s="16"/>
      <c r="K226" s="3"/>
      <c r="L226" s="3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8"/>
      <c r="BK226" s="8"/>
      <c r="BL226" s="8"/>
      <c r="BM226" s="8"/>
      <c r="BN226" s="8"/>
    </row>
    <row r="227" spans="1:66" x14ac:dyDescent="0.25">
      <c r="D227" s="16"/>
      <c r="K227" s="3"/>
      <c r="L227" s="3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8"/>
      <c r="BK227" s="8"/>
      <c r="BL227" s="8"/>
      <c r="BM227" s="8"/>
      <c r="BN227" s="8"/>
    </row>
    <row r="228" spans="1:66" x14ac:dyDescent="0.25">
      <c r="D228" s="16"/>
      <c r="K228" s="3"/>
      <c r="L228" s="3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8"/>
      <c r="BK228" s="8"/>
      <c r="BL228" s="8"/>
      <c r="BM228" s="8"/>
      <c r="BN228" s="8"/>
    </row>
    <row r="229" spans="1:66" x14ac:dyDescent="0.25">
      <c r="D229" s="16"/>
      <c r="K229" s="3"/>
      <c r="L229" s="3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8"/>
      <c r="BK229" s="8"/>
      <c r="BL229" s="8"/>
      <c r="BM229" s="8"/>
      <c r="BN229" s="8"/>
    </row>
    <row r="230" spans="1:66" s="10" customFormat="1" x14ac:dyDescent="0.25">
      <c r="A230"/>
      <c r="B230"/>
      <c r="C230"/>
      <c r="D230" s="16"/>
      <c r="E230"/>
      <c r="F230"/>
      <c r="G230"/>
      <c r="H230"/>
      <c r="I230"/>
      <c r="J230"/>
      <c r="K230" s="3"/>
      <c r="L230" s="3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8"/>
      <c r="BK230" s="8"/>
      <c r="BL230" s="8"/>
      <c r="BM230" s="8"/>
      <c r="BN230" s="8"/>
    </row>
    <row r="231" spans="1:66" x14ac:dyDescent="0.25">
      <c r="D231" s="16"/>
      <c r="K231" s="3"/>
      <c r="L231" s="3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8"/>
      <c r="BK231" s="8"/>
      <c r="BL231" s="8"/>
      <c r="BM231" s="8"/>
      <c r="BN231" s="8"/>
    </row>
    <row r="232" spans="1:66" x14ac:dyDescent="0.25">
      <c r="D232" s="16"/>
      <c r="K232" s="3"/>
      <c r="L232" s="3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8"/>
      <c r="BK232" s="8"/>
      <c r="BL232" s="8"/>
      <c r="BM232" s="8"/>
      <c r="BN232" s="8"/>
    </row>
    <row r="233" spans="1:66" x14ac:dyDescent="0.25">
      <c r="D233" s="16"/>
      <c r="K233" s="3"/>
      <c r="L233" s="3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8"/>
      <c r="BK233" s="8"/>
      <c r="BL233" s="8"/>
      <c r="BM233" s="8"/>
      <c r="BN233" s="8"/>
    </row>
    <row r="234" spans="1:66" x14ac:dyDescent="0.25">
      <c r="D234" s="16"/>
      <c r="K234" s="3"/>
      <c r="L234" s="3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8"/>
      <c r="BK234" s="8"/>
      <c r="BL234" s="8"/>
      <c r="BM234" s="8"/>
      <c r="BN234" s="8"/>
    </row>
    <row r="235" spans="1:66" x14ac:dyDescent="0.25">
      <c r="D235" s="16"/>
      <c r="K235" s="3"/>
      <c r="L235" s="3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8"/>
      <c r="BK235" s="8"/>
      <c r="BL235" s="8"/>
      <c r="BM235" s="8"/>
      <c r="BN235" s="8"/>
    </row>
    <row r="236" spans="1:66" x14ac:dyDescent="0.25">
      <c r="D236" s="16"/>
      <c r="K236" s="3"/>
      <c r="L236" s="3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8"/>
      <c r="BK236" s="8"/>
      <c r="BL236" s="8"/>
      <c r="BM236" s="8"/>
      <c r="BN236" s="8"/>
    </row>
    <row r="237" spans="1:66" x14ac:dyDescent="0.25">
      <c r="D237" s="16"/>
      <c r="K237" s="3"/>
      <c r="L237" s="3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8"/>
      <c r="BK237" s="8"/>
      <c r="BL237" s="8"/>
      <c r="BM237" s="8"/>
      <c r="BN237" s="8"/>
    </row>
    <row r="238" spans="1:66" x14ac:dyDescent="0.25">
      <c r="D238" s="16"/>
      <c r="K238" s="3"/>
      <c r="L238" s="3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8"/>
      <c r="BK238" s="8"/>
      <c r="BL238" s="8"/>
      <c r="BM238" s="8"/>
      <c r="BN238" s="8"/>
    </row>
    <row r="239" spans="1:66" x14ac:dyDescent="0.25">
      <c r="D239" s="16"/>
      <c r="K239" s="3"/>
      <c r="L239" s="3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8"/>
      <c r="BK239" s="8"/>
      <c r="BL239" s="8"/>
      <c r="BM239" s="8"/>
      <c r="BN239" s="8"/>
    </row>
    <row r="240" spans="1:66" x14ac:dyDescent="0.25">
      <c r="D240" s="16"/>
      <c r="K240" s="3"/>
      <c r="L240" s="3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  <c r="BH240" s="5"/>
      <c r="BI240" s="5"/>
      <c r="BJ240" s="8"/>
      <c r="BK240" s="8"/>
      <c r="BL240" s="8"/>
      <c r="BM240" s="8"/>
      <c r="BN240" s="8"/>
    </row>
    <row r="241" spans="4:66" x14ac:dyDescent="0.25">
      <c r="D241" s="16"/>
      <c r="K241" s="3"/>
      <c r="L241" s="3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5"/>
      <c r="BI241" s="5"/>
      <c r="BJ241" s="8"/>
      <c r="BK241" s="8"/>
      <c r="BL241" s="8"/>
      <c r="BM241" s="8"/>
      <c r="BN241" s="8"/>
    </row>
    <row r="242" spans="4:66" x14ac:dyDescent="0.25">
      <c r="D242" s="16"/>
      <c r="K242" s="3"/>
      <c r="L242" s="3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5"/>
      <c r="BJ242" s="8"/>
      <c r="BK242" s="8"/>
      <c r="BL242" s="8"/>
      <c r="BM242" s="8"/>
      <c r="BN242" s="8"/>
    </row>
    <row r="243" spans="4:66" x14ac:dyDescent="0.25">
      <c r="D243" s="16"/>
      <c r="K243" s="3"/>
      <c r="L243" s="3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5"/>
      <c r="BG243" s="5"/>
      <c r="BH243" s="5"/>
      <c r="BI243" s="5"/>
      <c r="BJ243" s="8"/>
      <c r="BK243" s="8"/>
      <c r="BL243" s="8"/>
      <c r="BM243" s="8"/>
      <c r="BN243" s="8"/>
    </row>
    <row r="244" spans="4:66" x14ac:dyDescent="0.25">
      <c r="D244" s="10"/>
      <c r="K244" s="3"/>
      <c r="L244" s="3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  <c r="BE244" s="5"/>
      <c r="BF244" s="5"/>
      <c r="BG244" s="5"/>
      <c r="BH244" s="5"/>
      <c r="BI244" s="5"/>
      <c r="BJ244" s="8"/>
      <c r="BK244" s="8"/>
      <c r="BL244" s="8"/>
      <c r="BM244" s="8"/>
      <c r="BN244" s="8"/>
    </row>
    <row r="245" spans="4:66" x14ac:dyDescent="0.25">
      <c r="D245" s="10"/>
      <c r="K245" s="3"/>
      <c r="L245" s="3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5"/>
      <c r="BB245" s="5"/>
      <c r="BC245" s="5"/>
      <c r="BD245" s="5"/>
      <c r="BE245" s="5"/>
      <c r="BF245" s="5"/>
      <c r="BG245" s="5"/>
      <c r="BH245" s="5"/>
      <c r="BI245" s="5"/>
      <c r="BJ245" s="8"/>
      <c r="BK245" s="8"/>
      <c r="BL245" s="8"/>
      <c r="BM245" s="8"/>
      <c r="BN245" s="8"/>
    </row>
    <row r="246" spans="4:66" x14ac:dyDescent="0.25">
      <c r="D246" s="10"/>
      <c r="K246" s="3"/>
      <c r="L246" s="3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5"/>
      <c r="BB246" s="5"/>
      <c r="BC246" s="5"/>
      <c r="BD246" s="5"/>
      <c r="BE246" s="5"/>
      <c r="BF246" s="5"/>
      <c r="BG246" s="5"/>
      <c r="BH246" s="5"/>
      <c r="BI246" s="5"/>
      <c r="BJ246" s="8"/>
      <c r="BK246" s="8"/>
      <c r="BL246" s="8"/>
      <c r="BM246" s="8"/>
      <c r="BN246" s="8"/>
    </row>
    <row r="247" spans="4:66" x14ac:dyDescent="0.25">
      <c r="D247" s="10"/>
      <c r="K247" s="3"/>
      <c r="L247" s="3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/>
      <c r="BA247" s="5"/>
      <c r="BB247" s="5"/>
      <c r="BC247" s="5"/>
      <c r="BD247" s="5"/>
      <c r="BE247" s="5"/>
      <c r="BF247" s="5"/>
      <c r="BG247" s="5"/>
      <c r="BH247" s="5"/>
      <c r="BI247" s="5"/>
      <c r="BJ247" s="8"/>
      <c r="BK247" s="8"/>
      <c r="BL247" s="8"/>
      <c r="BM247" s="8"/>
      <c r="BN247" s="8"/>
    </row>
    <row r="248" spans="4:66" x14ac:dyDescent="0.25">
      <c r="D248" s="10"/>
      <c r="K248" s="3"/>
      <c r="L248" s="3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/>
      <c r="BA248" s="5"/>
      <c r="BB248" s="5"/>
      <c r="BC248" s="5"/>
      <c r="BD248" s="5"/>
      <c r="BE248" s="5"/>
      <c r="BF248" s="5"/>
      <c r="BG248" s="5"/>
      <c r="BH248" s="5"/>
      <c r="BI248" s="5"/>
      <c r="BJ248" s="8"/>
      <c r="BK248" s="8"/>
      <c r="BL248" s="8"/>
      <c r="BM248" s="8"/>
      <c r="BN248" s="8"/>
    </row>
    <row r="249" spans="4:66" x14ac:dyDescent="0.25">
      <c r="D249" s="10"/>
      <c r="K249" s="3"/>
      <c r="L249" s="3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  <c r="BA249" s="5"/>
      <c r="BB249" s="5"/>
      <c r="BC249" s="5"/>
      <c r="BD249" s="5"/>
      <c r="BE249" s="5"/>
      <c r="BF249" s="5"/>
      <c r="BG249" s="5"/>
      <c r="BH249" s="5"/>
      <c r="BI249" s="5"/>
      <c r="BJ249" s="8"/>
      <c r="BK249" s="8"/>
      <c r="BL249" s="8"/>
      <c r="BM249" s="8"/>
      <c r="BN249" s="8"/>
    </row>
    <row r="250" spans="4:66" x14ac:dyDescent="0.25">
      <c r="D250" s="10"/>
      <c r="K250" s="3"/>
      <c r="L250" s="3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  <c r="AZ250" s="5"/>
      <c r="BA250" s="5"/>
      <c r="BB250" s="5"/>
      <c r="BC250" s="5"/>
      <c r="BD250" s="5"/>
      <c r="BE250" s="5"/>
      <c r="BF250" s="5"/>
      <c r="BG250" s="5"/>
      <c r="BH250" s="5"/>
      <c r="BI250" s="5"/>
      <c r="BJ250" s="8"/>
      <c r="BK250" s="8"/>
      <c r="BL250" s="8"/>
      <c r="BM250" s="8"/>
      <c r="BN250" s="8"/>
    </row>
    <row r="251" spans="4:66" x14ac:dyDescent="0.25">
      <c r="D251" s="10"/>
      <c r="K251" s="3"/>
      <c r="L251" s="3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  <c r="AZ251" s="5"/>
      <c r="BA251" s="5"/>
      <c r="BB251" s="5"/>
      <c r="BC251" s="5"/>
      <c r="BD251" s="5"/>
      <c r="BE251" s="5"/>
      <c r="BF251" s="5"/>
      <c r="BG251" s="5"/>
      <c r="BH251" s="5"/>
      <c r="BI251" s="5"/>
      <c r="BJ251" s="8"/>
      <c r="BK251" s="8"/>
      <c r="BL251" s="8"/>
      <c r="BM251" s="8"/>
      <c r="BN251" s="8"/>
    </row>
    <row r="252" spans="4:66" x14ac:dyDescent="0.25">
      <c r="D252" s="10"/>
      <c r="K252" s="3"/>
      <c r="L252" s="3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/>
      <c r="AY252" s="5"/>
      <c r="AZ252" s="5"/>
      <c r="BA252" s="5"/>
      <c r="BB252" s="5"/>
      <c r="BC252" s="5"/>
      <c r="BD252" s="5"/>
      <c r="BE252" s="5"/>
      <c r="BF252" s="5"/>
      <c r="BG252" s="5"/>
      <c r="BH252" s="5"/>
      <c r="BI252" s="5"/>
      <c r="BJ252" s="8"/>
      <c r="BK252" s="8"/>
      <c r="BL252" s="8"/>
      <c r="BM252" s="8"/>
      <c r="BN252" s="8"/>
    </row>
    <row r="253" spans="4:66" x14ac:dyDescent="0.25">
      <c r="D253" s="10"/>
      <c r="K253" s="3"/>
      <c r="L253" s="3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  <c r="AX253" s="5"/>
      <c r="AY253" s="5"/>
      <c r="AZ253" s="5"/>
      <c r="BA253" s="5"/>
      <c r="BB253" s="5"/>
      <c r="BC253" s="5"/>
      <c r="BD253" s="5"/>
      <c r="BE253" s="5"/>
      <c r="BF253" s="5"/>
      <c r="BG253" s="5"/>
      <c r="BH253" s="5"/>
      <c r="BI253" s="5"/>
      <c r="BJ253" s="8"/>
      <c r="BK253" s="8"/>
      <c r="BL253" s="8"/>
      <c r="BM253" s="8"/>
      <c r="BN253" s="8"/>
    </row>
    <row r="254" spans="4:66" x14ac:dyDescent="0.25">
      <c r="D254" s="10"/>
      <c r="K254" s="3"/>
      <c r="L254" s="3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  <c r="AZ254" s="5"/>
      <c r="BA254" s="5"/>
      <c r="BB254" s="5"/>
      <c r="BC254" s="5"/>
      <c r="BD254" s="5"/>
      <c r="BE254" s="5"/>
      <c r="BF254" s="5"/>
      <c r="BG254" s="5"/>
      <c r="BH254" s="5"/>
      <c r="BI254" s="5"/>
      <c r="BJ254" s="8"/>
      <c r="BK254" s="8"/>
      <c r="BL254" s="8"/>
      <c r="BM254" s="8"/>
      <c r="BN254" s="8"/>
    </row>
    <row r="255" spans="4:66" x14ac:dyDescent="0.25">
      <c r="D255" s="10"/>
      <c r="K255" s="3"/>
      <c r="L255" s="3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  <c r="AX255" s="5"/>
      <c r="AY255" s="5"/>
      <c r="AZ255" s="5"/>
      <c r="BA255" s="5"/>
      <c r="BB255" s="5"/>
      <c r="BC255" s="5"/>
      <c r="BD255" s="5"/>
      <c r="BE255" s="5"/>
      <c r="BF255" s="5"/>
      <c r="BG255" s="5"/>
      <c r="BH255" s="5"/>
      <c r="BI255" s="5"/>
      <c r="BJ255" s="8"/>
      <c r="BK255" s="8"/>
      <c r="BL255" s="8"/>
      <c r="BM255" s="8"/>
      <c r="BN255" s="8"/>
    </row>
    <row r="256" spans="4:66" x14ac:dyDescent="0.25">
      <c r="D256" s="10"/>
      <c r="K256" s="3"/>
      <c r="L256" s="3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5"/>
      <c r="AV256" s="5"/>
      <c r="AW256" s="5"/>
      <c r="AX256" s="5"/>
      <c r="AY256" s="5"/>
      <c r="AZ256" s="5"/>
      <c r="BA256" s="5"/>
      <c r="BB256" s="5"/>
      <c r="BC256" s="5"/>
      <c r="BD256" s="5"/>
      <c r="BE256" s="5"/>
      <c r="BF256" s="5"/>
      <c r="BG256" s="5"/>
      <c r="BH256" s="5"/>
      <c r="BI256" s="5"/>
      <c r="BJ256" s="8"/>
      <c r="BK256" s="8"/>
      <c r="BL256" s="8"/>
      <c r="BM256" s="8"/>
      <c r="BN256" s="8"/>
    </row>
    <row r="257" spans="1:66" s="15" customFormat="1" x14ac:dyDescent="0.25">
      <c r="A257"/>
      <c r="B257"/>
      <c r="C257"/>
      <c r="D257" s="10"/>
      <c r="E257"/>
      <c r="F257"/>
      <c r="G257"/>
      <c r="H257"/>
      <c r="I257"/>
      <c r="J257"/>
      <c r="K257" s="3"/>
      <c r="L257" s="3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  <c r="AX257" s="5"/>
      <c r="AY257" s="5"/>
      <c r="AZ257" s="5"/>
      <c r="BA257" s="5"/>
      <c r="BB257" s="5"/>
      <c r="BC257" s="5"/>
      <c r="BD257" s="5"/>
      <c r="BE257" s="5"/>
      <c r="BF257" s="5"/>
      <c r="BG257" s="5"/>
      <c r="BH257" s="5"/>
      <c r="BI257" s="5"/>
      <c r="BJ257" s="8"/>
      <c r="BK257" s="8"/>
      <c r="BL257" s="8"/>
      <c r="BM257" s="8"/>
      <c r="BN257" s="8"/>
    </row>
    <row r="258" spans="1:66" x14ac:dyDescent="0.25">
      <c r="D258" s="16"/>
      <c r="K258" s="3"/>
      <c r="L258" s="3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5"/>
      <c r="AV258" s="5"/>
      <c r="AW258" s="5"/>
      <c r="AX258" s="5"/>
      <c r="AY258" s="5"/>
      <c r="AZ258" s="5"/>
      <c r="BA258" s="5"/>
      <c r="BB258" s="5"/>
      <c r="BC258" s="5"/>
      <c r="BD258" s="5"/>
      <c r="BE258" s="5"/>
      <c r="BF258" s="5"/>
      <c r="BG258" s="5"/>
      <c r="BH258" s="5"/>
      <c r="BI258" s="5"/>
      <c r="BJ258" s="8"/>
      <c r="BK258" s="8"/>
      <c r="BL258" s="8"/>
      <c r="BM258" s="8"/>
      <c r="BN258" s="8"/>
    </row>
    <row r="259" spans="1:66" x14ac:dyDescent="0.25">
      <c r="D259" s="16"/>
      <c r="K259" s="3"/>
      <c r="L259" s="3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  <c r="AV259" s="5"/>
      <c r="AW259" s="5"/>
      <c r="AX259" s="5"/>
      <c r="AY259" s="5"/>
      <c r="AZ259" s="5"/>
      <c r="BA259" s="5"/>
      <c r="BB259" s="5"/>
      <c r="BC259" s="5"/>
      <c r="BD259" s="5"/>
      <c r="BE259" s="5"/>
      <c r="BF259" s="5"/>
      <c r="BG259" s="5"/>
      <c r="BH259" s="5"/>
      <c r="BI259" s="5"/>
      <c r="BJ259" s="8"/>
      <c r="BK259" s="8"/>
      <c r="BL259" s="8"/>
      <c r="BM259" s="8"/>
      <c r="BN259" s="8"/>
    </row>
    <row r="260" spans="1:66" x14ac:dyDescent="0.25">
      <c r="D260" s="16"/>
      <c r="K260" s="3"/>
      <c r="L260" s="3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  <c r="AY260" s="5"/>
      <c r="AZ260" s="5"/>
      <c r="BA260" s="5"/>
      <c r="BB260" s="5"/>
      <c r="BC260" s="5"/>
      <c r="BD260" s="5"/>
      <c r="BE260" s="5"/>
      <c r="BF260" s="5"/>
      <c r="BG260" s="5"/>
      <c r="BH260" s="5"/>
      <c r="BI260" s="5"/>
      <c r="BJ260" s="8"/>
      <c r="BK260" s="8"/>
      <c r="BL260" s="8"/>
      <c r="BM260" s="8"/>
      <c r="BN260" s="8"/>
    </row>
    <row r="261" spans="1:66" x14ac:dyDescent="0.25">
      <c r="D261" s="16"/>
      <c r="K261" s="3"/>
      <c r="L261" s="3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5"/>
      <c r="AX261" s="5"/>
      <c r="AY261" s="5"/>
      <c r="AZ261" s="5"/>
      <c r="BA261" s="5"/>
      <c r="BB261" s="5"/>
      <c r="BC261" s="5"/>
      <c r="BD261" s="5"/>
      <c r="BE261" s="5"/>
      <c r="BF261" s="5"/>
      <c r="BG261" s="5"/>
      <c r="BH261" s="5"/>
      <c r="BI261" s="5"/>
      <c r="BJ261" s="8"/>
      <c r="BK261" s="8"/>
      <c r="BL261" s="8"/>
      <c r="BM261" s="8"/>
      <c r="BN261" s="8"/>
    </row>
    <row r="262" spans="1:66" x14ac:dyDescent="0.25">
      <c r="D262" s="16"/>
      <c r="K262" s="3"/>
      <c r="L262" s="3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  <c r="AX262" s="5"/>
      <c r="AY262" s="5"/>
      <c r="AZ262" s="5"/>
      <c r="BA262" s="5"/>
      <c r="BB262" s="5"/>
      <c r="BC262" s="5"/>
      <c r="BD262" s="5"/>
      <c r="BE262" s="5"/>
      <c r="BF262" s="5"/>
      <c r="BG262" s="5"/>
      <c r="BH262" s="5"/>
      <c r="BI262" s="5"/>
      <c r="BJ262" s="8"/>
      <c r="BK262" s="8"/>
      <c r="BL262" s="8"/>
      <c r="BM262" s="8"/>
      <c r="BN262" s="8"/>
    </row>
    <row r="263" spans="1:66" x14ac:dyDescent="0.25">
      <c r="D263" s="16"/>
      <c r="K263" s="3"/>
      <c r="L263" s="3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  <c r="AV263" s="5"/>
      <c r="AW263" s="5"/>
      <c r="AX263" s="5"/>
      <c r="AY263" s="5"/>
      <c r="AZ263" s="5"/>
      <c r="BA263" s="5"/>
      <c r="BB263" s="5"/>
      <c r="BC263" s="5"/>
      <c r="BD263" s="5"/>
      <c r="BE263" s="5"/>
      <c r="BF263" s="5"/>
      <c r="BG263" s="5"/>
      <c r="BH263" s="5"/>
      <c r="BI263" s="5"/>
      <c r="BJ263" s="8"/>
      <c r="BK263" s="8"/>
      <c r="BL263" s="8"/>
      <c r="BM263" s="8"/>
      <c r="BN263" s="8"/>
    </row>
    <row r="264" spans="1:66" x14ac:dyDescent="0.25">
      <c r="D264" s="16"/>
      <c r="K264" s="3"/>
      <c r="L264" s="3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  <c r="AV264" s="5"/>
      <c r="AW264" s="5"/>
      <c r="AX264" s="5"/>
      <c r="AY264" s="5"/>
      <c r="AZ264" s="5"/>
      <c r="BA264" s="5"/>
      <c r="BB264" s="5"/>
      <c r="BC264" s="5"/>
      <c r="BD264" s="5"/>
      <c r="BE264" s="5"/>
      <c r="BF264" s="5"/>
      <c r="BG264" s="5"/>
      <c r="BH264" s="5"/>
      <c r="BI264" s="5"/>
      <c r="BJ264" s="8"/>
      <c r="BK264" s="8"/>
      <c r="BL264" s="8"/>
      <c r="BM264" s="8"/>
      <c r="BN264" s="8"/>
    </row>
    <row r="265" spans="1:66" x14ac:dyDescent="0.25">
      <c r="D265" s="16"/>
      <c r="K265" s="3"/>
      <c r="L265" s="3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5"/>
      <c r="AV265" s="5"/>
      <c r="AW265" s="5"/>
      <c r="AX265" s="5"/>
      <c r="AY265" s="5"/>
      <c r="AZ265" s="5"/>
      <c r="BA265" s="5"/>
      <c r="BB265" s="5"/>
      <c r="BC265" s="5"/>
      <c r="BD265" s="5"/>
      <c r="BE265" s="5"/>
      <c r="BF265" s="5"/>
      <c r="BG265" s="5"/>
      <c r="BH265" s="5"/>
      <c r="BI265" s="5"/>
      <c r="BJ265" s="8"/>
      <c r="BK265" s="8"/>
      <c r="BL265" s="8"/>
      <c r="BM265" s="8"/>
      <c r="BN265" s="8"/>
    </row>
    <row r="266" spans="1:66" x14ac:dyDescent="0.25">
      <c r="D266" s="16"/>
      <c r="K266" s="3"/>
      <c r="L266" s="3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  <c r="AV266" s="5"/>
      <c r="AW266" s="5"/>
      <c r="AX266" s="5"/>
      <c r="AY266" s="5"/>
      <c r="AZ266" s="5"/>
      <c r="BA266" s="5"/>
      <c r="BB266" s="5"/>
      <c r="BC266" s="5"/>
      <c r="BD266" s="5"/>
      <c r="BE266" s="5"/>
      <c r="BF266" s="5"/>
      <c r="BG266" s="5"/>
      <c r="BH266" s="5"/>
      <c r="BI266" s="5"/>
      <c r="BJ266" s="8"/>
      <c r="BK266" s="8"/>
      <c r="BL266" s="8"/>
      <c r="BM266" s="8"/>
      <c r="BN266" s="8"/>
    </row>
    <row r="267" spans="1:66" x14ac:dyDescent="0.25">
      <c r="D267" s="16"/>
      <c r="K267" s="3"/>
      <c r="L267" s="3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  <c r="AV267" s="5"/>
      <c r="AW267" s="5"/>
      <c r="AX267" s="5"/>
      <c r="AY267" s="5"/>
      <c r="AZ267" s="5"/>
      <c r="BA267" s="5"/>
      <c r="BB267" s="5"/>
      <c r="BC267" s="5"/>
      <c r="BD267" s="5"/>
      <c r="BE267" s="5"/>
      <c r="BF267" s="5"/>
      <c r="BG267" s="5"/>
      <c r="BH267" s="5"/>
      <c r="BI267" s="5"/>
      <c r="BJ267" s="8"/>
      <c r="BK267" s="8"/>
      <c r="BL267" s="8"/>
      <c r="BM267" s="8"/>
      <c r="BN267" s="8"/>
    </row>
    <row r="268" spans="1:66" x14ac:dyDescent="0.25">
      <c r="D268" s="16"/>
      <c r="K268" s="3"/>
      <c r="L268" s="3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5"/>
      <c r="AV268" s="5"/>
      <c r="AW268" s="5"/>
      <c r="AX268" s="5"/>
      <c r="AY268" s="5"/>
      <c r="AZ268" s="5"/>
      <c r="BA268" s="5"/>
      <c r="BB268" s="5"/>
      <c r="BC268" s="5"/>
      <c r="BD268" s="5"/>
      <c r="BE268" s="5"/>
      <c r="BF268" s="5"/>
      <c r="BG268" s="5"/>
      <c r="BH268" s="5"/>
      <c r="BI268" s="5"/>
      <c r="BJ268" s="8"/>
      <c r="BK268" s="8"/>
      <c r="BL268" s="8"/>
      <c r="BM268" s="8"/>
      <c r="BN268" s="8"/>
    </row>
    <row r="269" spans="1:66" x14ac:dyDescent="0.25">
      <c r="D269" s="16"/>
      <c r="K269" s="3"/>
      <c r="L269" s="3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5"/>
      <c r="AV269" s="5"/>
      <c r="AW269" s="5"/>
      <c r="AX269" s="5"/>
      <c r="AY269" s="5"/>
      <c r="AZ269" s="5"/>
      <c r="BA269" s="5"/>
      <c r="BB269" s="5"/>
      <c r="BC269" s="5"/>
      <c r="BD269" s="5"/>
      <c r="BE269" s="5"/>
      <c r="BF269" s="5"/>
      <c r="BG269" s="5"/>
      <c r="BH269" s="5"/>
      <c r="BI269" s="5"/>
      <c r="BJ269" s="8"/>
      <c r="BK269" s="8"/>
      <c r="BL269" s="8"/>
      <c r="BM269" s="8"/>
      <c r="BN269" s="8"/>
    </row>
    <row r="270" spans="1:66" s="10" customFormat="1" x14ac:dyDescent="0.25">
      <c r="A270"/>
      <c r="B270"/>
      <c r="C270"/>
      <c r="D270" s="16"/>
      <c r="E270"/>
      <c r="F270"/>
      <c r="G270"/>
      <c r="H270"/>
      <c r="I270"/>
      <c r="J270"/>
      <c r="K270" s="3"/>
      <c r="L270" s="3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5"/>
      <c r="AV270" s="5"/>
      <c r="AW270" s="5"/>
      <c r="AX270" s="5"/>
      <c r="AY270" s="5"/>
      <c r="AZ270" s="5"/>
      <c r="BA270" s="5"/>
      <c r="BB270" s="5"/>
      <c r="BC270" s="5"/>
      <c r="BD270" s="5"/>
      <c r="BE270" s="5"/>
      <c r="BF270" s="5"/>
      <c r="BG270" s="5"/>
      <c r="BH270" s="5"/>
      <c r="BI270" s="5"/>
      <c r="BJ270" s="8"/>
      <c r="BK270" s="8"/>
      <c r="BL270" s="8"/>
      <c r="BM270" s="8"/>
      <c r="BN270" s="8"/>
    </row>
    <row r="271" spans="1:66" x14ac:dyDescent="0.25">
      <c r="D271" s="16"/>
      <c r="K271" s="3"/>
      <c r="L271" s="3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  <c r="AV271" s="5"/>
      <c r="AW271" s="5"/>
      <c r="AX271" s="5"/>
      <c r="AY271" s="5"/>
      <c r="AZ271" s="5"/>
      <c r="BA271" s="5"/>
      <c r="BB271" s="5"/>
      <c r="BC271" s="5"/>
      <c r="BD271" s="5"/>
      <c r="BE271" s="5"/>
      <c r="BF271" s="5"/>
      <c r="BG271" s="5"/>
      <c r="BH271" s="5"/>
      <c r="BI271" s="5"/>
      <c r="BJ271" s="8"/>
      <c r="BK271" s="8"/>
      <c r="BL271" s="8"/>
      <c r="BM271" s="8"/>
      <c r="BN271" s="8"/>
    </row>
    <row r="272" spans="1:66" s="10" customFormat="1" x14ac:dyDescent="0.25">
      <c r="A272"/>
      <c r="B272"/>
      <c r="C272"/>
      <c r="D272" s="16"/>
      <c r="E272"/>
      <c r="F272"/>
      <c r="G272"/>
      <c r="H272"/>
      <c r="I272"/>
      <c r="J272"/>
      <c r="K272" s="3"/>
      <c r="L272" s="3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  <c r="AV272" s="5"/>
      <c r="AW272" s="5"/>
      <c r="AX272" s="5"/>
      <c r="AY272" s="5"/>
      <c r="AZ272" s="5"/>
      <c r="BA272" s="5"/>
      <c r="BB272" s="5"/>
      <c r="BC272" s="5"/>
      <c r="BD272" s="5"/>
      <c r="BE272" s="5"/>
      <c r="BF272" s="5"/>
      <c r="BG272" s="5"/>
      <c r="BH272" s="5"/>
      <c r="BI272" s="5"/>
      <c r="BJ272" s="8"/>
      <c r="BK272" s="8"/>
      <c r="BL272" s="8"/>
      <c r="BM272" s="8"/>
      <c r="BN272" s="8"/>
    </row>
    <row r="273" spans="4:66" x14ac:dyDescent="0.25">
      <c r="D273" s="16"/>
      <c r="K273" s="3"/>
      <c r="L273" s="3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5"/>
      <c r="AV273" s="5"/>
      <c r="AW273" s="5"/>
      <c r="AX273" s="5"/>
      <c r="AY273" s="5"/>
      <c r="AZ273" s="5"/>
      <c r="BA273" s="5"/>
      <c r="BB273" s="5"/>
      <c r="BC273" s="5"/>
      <c r="BD273" s="5"/>
      <c r="BE273" s="5"/>
      <c r="BF273" s="5"/>
      <c r="BG273" s="5"/>
      <c r="BH273" s="5"/>
      <c r="BI273" s="5"/>
      <c r="BJ273" s="8"/>
      <c r="BK273" s="8"/>
      <c r="BL273" s="8"/>
      <c r="BM273" s="8"/>
      <c r="BN273" s="8"/>
    </row>
    <row r="274" spans="4:66" x14ac:dyDescent="0.25">
      <c r="D274" s="16"/>
      <c r="K274" s="3"/>
      <c r="L274" s="3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5"/>
      <c r="AV274" s="5"/>
      <c r="AW274" s="5"/>
      <c r="AX274" s="5"/>
      <c r="AY274" s="5"/>
      <c r="AZ274" s="5"/>
      <c r="BA274" s="5"/>
      <c r="BB274" s="5"/>
      <c r="BC274" s="5"/>
      <c r="BD274" s="5"/>
      <c r="BE274" s="5"/>
      <c r="BF274" s="5"/>
      <c r="BG274" s="5"/>
      <c r="BH274" s="5"/>
      <c r="BI274" s="5"/>
      <c r="BJ274" s="8"/>
      <c r="BK274" s="8"/>
      <c r="BL274" s="8"/>
      <c r="BM274" s="8"/>
      <c r="BN274" s="8"/>
    </row>
    <row r="275" spans="4:66" x14ac:dyDescent="0.25">
      <c r="D275" s="16"/>
      <c r="K275" s="3"/>
      <c r="L275" s="3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5"/>
      <c r="AV275" s="5"/>
      <c r="AW275" s="5"/>
      <c r="AX275" s="5"/>
      <c r="AY275" s="5"/>
      <c r="AZ275" s="5"/>
      <c r="BA275" s="5"/>
      <c r="BB275" s="5"/>
      <c r="BC275" s="5"/>
      <c r="BD275" s="5"/>
      <c r="BE275" s="5"/>
      <c r="BF275" s="5"/>
      <c r="BG275" s="5"/>
      <c r="BH275" s="5"/>
      <c r="BI275" s="5"/>
      <c r="BJ275" s="8"/>
      <c r="BK275" s="8"/>
      <c r="BL275" s="8"/>
      <c r="BM275" s="8"/>
      <c r="BN275" s="8"/>
    </row>
    <row r="276" spans="4:66" x14ac:dyDescent="0.25">
      <c r="D276" s="16"/>
      <c r="K276" s="3"/>
      <c r="L276" s="3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5"/>
      <c r="AU276" s="5"/>
      <c r="AV276" s="5"/>
      <c r="AW276" s="5"/>
      <c r="AX276" s="5"/>
      <c r="AY276" s="5"/>
      <c r="AZ276" s="5"/>
      <c r="BA276" s="5"/>
      <c r="BB276" s="5"/>
      <c r="BC276" s="5"/>
      <c r="BD276" s="5"/>
      <c r="BE276" s="5"/>
      <c r="BF276" s="5"/>
      <c r="BG276" s="5"/>
      <c r="BH276" s="5"/>
      <c r="BI276" s="5"/>
      <c r="BJ276" s="8"/>
      <c r="BK276" s="8"/>
      <c r="BL276" s="8"/>
      <c r="BM276" s="8"/>
      <c r="BN276" s="8"/>
    </row>
    <row r="277" spans="4:66" x14ac:dyDescent="0.25">
      <c r="D277" s="16"/>
      <c r="K277" s="3"/>
      <c r="L277" s="3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  <c r="AT277" s="5"/>
      <c r="AU277" s="5"/>
      <c r="AV277" s="5"/>
      <c r="AW277" s="5"/>
      <c r="AX277" s="5"/>
      <c r="AY277" s="5"/>
      <c r="AZ277" s="5"/>
      <c r="BA277" s="5"/>
      <c r="BB277" s="5"/>
      <c r="BC277" s="5"/>
      <c r="BD277" s="5"/>
      <c r="BE277" s="5"/>
      <c r="BF277" s="5"/>
      <c r="BG277" s="5"/>
      <c r="BH277" s="5"/>
      <c r="BI277" s="5"/>
      <c r="BJ277" s="8"/>
      <c r="BK277" s="8"/>
      <c r="BL277" s="8"/>
      <c r="BM277" s="8"/>
      <c r="BN277" s="8"/>
    </row>
    <row r="278" spans="4:66" x14ac:dyDescent="0.25">
      <c r="D278" s="16"/>
      <c r="K278" s="3"/>
      <c r="L278" s="3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  <c r="AT278" s="5"/>
      <c r="AU278" s="5"/>
      <c r="AV278" s="5"/>
      <c r="AW278" s="5"/>
      <c r="AX278" s="5"/>
      <c r="AY278" s="5"/>
      <c r="AZ278" s="5"/>
      <c r="BA278" s="5"/>
      <c r="BB278" s="5"/>
      <c r="BC278" s="5"/>
      <c r="BD278" s="5"/>
      <c r="BE278" s="5"/>
      <c r="BF278" s="5"/>
      <c r="BG278" s="5"/>
      <c r="BH278" s="5"/>
      <c r="BI278" s="5"/>
      <c r="BJ278" s="8"/>
      <c r="BK278" s="8"/>
      <c r="BL278" s="8"/>
      <c r="BM278" s="8"/>
      <c r="BN278" s="8"/>
    </row>
    <row r="279" spans="4:66" x14ac:dyDescent="0.25">
      <c r="D279" s="16"/>
      <c r="K279" s="3"/>
      <c r="L279" s="3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  <c r="AT279" s="5"/>
      <c r="AU279" s="5"/>
      <c r="AV279" s="5"/>
      <c r="AW279" s="5"/>
      <c r="AX279" s="5"/>
      <c r="AY279" s="5"/>
      <c r="AZ279" s="5"/>
      <c r="BA279" s="5"/>
      <c r="BB279" s="5"/>
      <c r="BC279" s="5"/>
      <c r="BD279" s="5"/>
      <c r="BE279" s="5"/>
      <c r="BF279" s="5"/>
      <c r="BG279" s="5"/>
      <c r="BH279" s="5"/>
      <c r="BI279" s="5"/>
      <c r="BJ279" s="8"/>
      <c r="BK279" s="8"/>
      <c r="BL279" s="8"/>
      <c r="BM279" s="8"/>
      <c r="BN279" s="8"/>
    </row>
    <row r="280" spans="4:66" x14ac:dyDescent="0.25">
      <c r="D280" s="16"/>
      <c r="K280" s="3"/>
      <c r="L280" s="3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/>
      <c r="AT280" s="5"/>
      <c r="AU280" s="5"/>
      <c r="AV280" s="5"/>
      <c r="AW280" s="5"/>
      <c r="AX280" s="5"/>
      <c r="AY280" s="5"/>
      <c r="AZ280" s="5"/>
      <c r="BA280" s="5"/>
      <c r="BB280" s="5"/>
      <c r="BC280" s="5"/>
      <c r="BD280" s="5"/>
      <c r="BE280" s="5"/>
      <c r="BF280" s="5"/>
      <c r="BG280" s="5"/>
      <c r="BH280" s="5"/>
      <c r="BI280" s="5"/>
      <c r="BJ280" s="8"/>
      <c r="BK280" s="8"/>
      <c r="BL280" s="8"/>
      <c r="BM280" s="8"/>
      <c r="BN280" s="8"/>
    </row>
    <row r="281" spans="4:66" x14ac:dyDescent="0.25">
      <c r="D281" s="16"/>
      <c r="K281" s="3"/>
      <c r="L281" s="3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  <c r="AT281" s="5"/>
      <c r="AU281" s="5"/>
      <c r="AV281" s="5"/>
      <c r="AW281" s="5"/>
      <c r="AX281" s="5"/>
      <c r="AY281" s="5"/>
      <c r="AZ281" s="5"/>
      <c r="BA281" s="5"/>
      <c r="BB281" s="5"/>
      <c r="BC281" s="5"/>
      <c r="BD281" s="5"/>
      <c r="BE281" s="5"/>
      <c r="BF281" s="5"/>
      <c r="BG281" s="5"/>
      <c r="BH281" s="5"/>
      <c r="BI281" s="5"/>
      <c r="BJ281" s="8"/>
      <c r="BK281" s="8"/>
      <c r="BL281" s="8"/>
      <c r="BM281" s="8"/>
      <c r="BN281" s="8"/>
    </row>
    <row r="282" spans="4:66" x14ac:dyDescent="0.25">
      <c r="D282" s="16"/>
      <c r="K282" s="3"/>
      <c r="L282" s="3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  <c r="AT282" s="5"/>
      <c r="AU282" s="5"/>
      <c r="AV282" s="5"/>
      <c r="AW282" s="5"/>
      <c r="AX282" s="5"/>
      <c r="AY282" s="5"/>
      <c r="AZ282" s="5"/>
      <c r="BA282" s="5"/>
      <c r="BB282" s="5"/>
      <c r="BC282" s="5"/>
      <c r="BD282" s="5"/>
      <c r="BE282" s="5"/>
      <c r="BF282" s="5"/>
      <c r="BG282" s="5"/>
      <c r="BH282" s="5"/>
      <c r="BI282" s="5"/>
      <c r="BJ282" s="8"/>
      <c r="BK282" s="8"/>
      <c r="BL282" s="8"/>
      <c r="BM282" s="8"/>
      <c r="BN282" s="8"/>
    </row>
    <row r="283" spans="4:66" x14ac:dyDescent="0.25">
      <c r="D283" s="16"/>
      <c r="K283" s="3"/>
      <c r="L283" s="3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  <c r="AT283" s="5"/>
      <c r="AU283" s="5"/>
      <c r="AV283" s="5"/>
      <c r="AW283" s="5"/>
      <c r="AX283" s="5"/>
      <c r="AY283" s="5"/>
      <c r="AZ283" s="5"/>
      <c r="BA283" s="5"/>
      <c r="BB283" s="5"/>
      <c r="BC283" s="5"/>
      <c r="BD283" s="5"/>
      <c r="BE283" s="5"/>
      <c r="BF283" s="5"/>
      <c r="BG283" s="5"/>
      <c r="BH283" s="5"/>
      <c r="BI283" s="5"/>
      <c r="BJ283" s="8"/>
      <c r="BK283" s="8"/>
      <c r="BL283" s="8"/>
      <c r="BM283" s="8"/>
      <c r="BN283" s="8"/>
    </row>
    <row r="284" spans="4:66" x14ac:dyDescent="0.25">
      <c r="D284" s="16"/>
      <c r="K284" s="3"/>
      <c r="L284" s="3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  <c r="AS284" s="5"/>
      <c r="AT284" s="5"/>
      <c r="AU284" s="5"/>
      <c r="AV284" s="5"/>
      <c r="AW284" s="5"/>
      <c r="AX284" s="5"/>
      <c r="AY284" s="5"/>
      <c r="AZ284" s="5"/>
      <c r="BA284" s="5"/>
      <c r="BB284" s="5"/>
      <c r="BC284" s="5"/>
      <c r="BD284" s="5"/>
      <c r="BE284" s="5"/>
      <c r="BF284" s="5"/>
      <c r="BG284" s="5"/>
      <c r="BH284" s="5"/>
      <c r="BI284" s="5"/>
      <c r="BJ284" s="8"/>
      <c r="BK284" s="8"/>
      <c r="BL284" s="8"/>
      <c r="BM284" s="8"/>
      <c r="BN284" s="8"/>
    </row>
    <row r="285" spans="4:66" x14ac:dyDescent="0.25">
      <c r="D285" s="16"/>
      <c r="K285" s="3"/>
      <c r="L285" s="3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  <c r="AS285" s="5"/>
      <c r="AT285" s="5"/>
      <c r="AU285" s="5"/>
      <c r="AV285" s="5"/>
      <c r="AW285" s="5"/>
      <c r="AX285" s="5"/>
      <c r="AY285" s="5"/>
      <c r="AZ285" s="5"/>
      <c r="BA285" s="5"/>
      <c r="BB285" s="5"/>
      <c r="BC285" s="5"/>
      <c r="BD285" s="5"/>
      <c r="BE285" s="5"/>
      <c r="BF285" s="5"/>
      <c r="BG285" s="5"/>
      <c r="BH285" s="5"/>
      <c r="BI285" s="5"/>
      <c r="BJ285" s="8"/>
      <c r="BK285" s="8"/>
      <c r="BL285" s="8"/>
      <c r="BM285" s="8"/>
      <c r="BN285" s="8"/>
    </row>
    <row r="286" spans="4:66" x14ac:dyDescent="0.25">
      <c r="D286" s="16"/>
      <c r="K286" s="3"/>
      <c r="L286" s="3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  <c r="AS286" s="5"/>
      <c r="AT286" s="5"/>
      <c r="AU286" s="5"/>
      <c r="AV286" s="5"/>
      <c r="AW286" s="5"/>
      <c r="AX286" s="5"/>
      <c r="AY286" s="5"/>
      <c r="AZ286" s="5"/>
      <c r="BA286" s="5"/>
      <c r="BB286" s="5"/>
      <c r="BC286" s="5"/>
      <c r="BD286" s="5"/>
      <c r="BE286" s="5"/>
      <c r="BF286" s="5"/>
      <c r="BG286" s="5"/>
      <c r="BH286" s="5"/>
      <c r="BI286" s="5"/>
      <c r="BJ286" s="8"/>
      <c r="BK286" s="8"/>
      <c r="BL286" s="8"/>
      <c r="BM286" s="8"/>
      <c r="BN286" s="8"/>
    </row>
    <row r="287" spans="4:66" x14ac:dyDescent="0.25">
      <c r="D287" s="16"/>
      <c r="K287" s="3"/>
      <c r="L287" s="3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  <c r="AS287" s="5"/>
      <c r="AT287" s="5"/>
      <c r="AU287" s="5"/>
      <c r="AV287" s="5"/>
      <c r="AW287" s="5"/>
      <c r="AX287" s="5"/>
      <c r="AY287" s="5"/>
      <c r="AZ287" s="5"/>
      <c r="BA287" s="5"/>
      <c r="BB287" s="5"/>
      <c r="BC287" s="5"/>
      <c r="BD287" s="5"/>
      <c r="BE287" s="5"/>
      <c r="BF287" s="5"/>
      <c r="BG287" s="5"/>
      <c r="BH287" s="5"/>
      <c r="BI287" s="5"/>
      <c r="BJ287" s="8"/>
      <c r="BK287" s="8"/>
      <c r="BL287" s="8"/>
      <c r="BM287" s="8"/>
      <c r="BN287" s="8"/>
    </row>
    <row r="288" spans="4:66" x14ac:dyDescent="0.25">
      <c r="D288" s="16"/>
      <c r="K288" s="3"/>
      <c r="L288" s="3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  <c r="AS288" s="5"/>
      <c r="AT288" s="5"/>
      <c r="AU288" s="5"/>
      <c r="AV288" s="5"/>
      <c r="AW288" s="5"/>
      <c r="AX288" s="5"/>
      <c r="AY288" s="5"/>
      <c r="AZ288" s="5"/>
      <c r="BA288" s="5"/>
      <c r="BB288" s="5"/>
      <c r="BC288" s="5"/>
      <c r="BD288" s="5"/>
      <c r="BE288" s="5"/>
      <c r="BF288" s="5"/>
      <c r="BG288" s="5"/>
      <c r="BH288" s="5"/>
      <c r="BI288" s="5"/>
      <c r="BJ288" s="8"/>
      <c r="BK288" s="8"/>
      <c r="BL288" s="8"/>
      <c r="BM288" s="8"/>
      <c r="BN288" s="8"/>
    </row>
    <row r="289" spans="1:66" x14ac:dyDescent="0.25">
      <c r="D289" s="16"/>
      <c r="K289" s="3"/>
      <c r="L289" s="3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  <c r="AS289" s="5"/>
      <c r="AT289" s="5"/>
      <c r="AU289" s="5"/>
      <c r="AV289" s="5"/>
      <c r="AW289" s="5"/>
      <c r="AX289" s="5"/>
      <c r="AY289" s="5"/>
      <c r="AZ289" s="5"/>
      <c r="BA289" s="5"/>
      <c r="BB289" s="5"/>
      <c r="BC289" s="5"/>
      <c r="BD289" s="5"/>
      <c r="BE289" s="5"/>
      <c r="BF289" s="5"/>
      <c r="BG289" s="5"/>
      <c r="BH289" s="5"/>
      <c r="BI289" s="5"/>
      <c r="BJ289" s="8"/>
      <c r="BK289" s="8"/>
      <c r="BL289" s="8"/>
      <c r="BM289" s="8"/>
      <c r="BN289" s="8"/>
    </row>
    <row r="290" spans="1:66" x14ac:dyDescent="0.25">
      <c r="D290" s="16"/>
      <c r="K290" s="3"/>
      <c r="L290" s="3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  <c r="AT290" s="5"/>
      <c r="AU290" s="5"/>
      <c r="AV290" s="5"/>
      <c r="AW290" s="5"/>
      <c r="AX290" s="5"/>
      <c r="AY290" s="5"/>
      <c r="AZ290" s="5"/>
      <c r="BA290" s="5"/>
      <c r="BB290" s="5"/>
      <c r="BC290" s="5"/>
      <c r="BD290" s="5"/>
      <c r="BE290" s="5"/>
      <c r="BF290" s="5"/>
      <c r="BG290" s="5"/>
      <c r="BH290" s="5"/>
      <c r="BI290" s="5"/>
      <c r="BJ290" s="8"/>
      <c r="BK290" s="8"/>
      <c r="BL290" s="8"/>
      <c r="BM290" s="8"/>
      <c r="BN290" s="8"/>
    </row>
    <row r="291" spans="1:66" x14ac:dyDescent="0.25">
      <c r="D291" s="16"/>
      <c r="K291" s="3"/>
      <c r="L291" s="3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  <c r="AS291" s="5"/>
      <c r="AT291" s="5"/>
      <c r="AU291" s="5"/>
      <c r="AV291" s="5"/>
      <c r="AW291" s="5"/>
      <c r="AX291" s="5"/>
      <c r="AY291" s="5"/>
      <c r="AZ291" s="5"/>
      <c r="BA291" s="5"/>
      <c r="BB291" s="5"/>
      <c r="BC291" s="5"/>
      <c r="BD291" s="5"/>
      <c r="BE291" s="5"/>
      <c r="BF291" s="5"/>
      <c r="BG291" s="5"/>
      <c r="BH291" s="5"/>
      <c r="BI291" s="5"/>
      <c r="BJ291" s="8"/>
      <c r="BK291" s="8"/>
      <c r="BL291" s="8"/>
      <c r="BM291" s="8"/>
      <c r="BN291" s="8"/>
    </row>
    <row r="292" spans="1:66" x14ac:dyDescent="0.25">
      <c r="D292" s="16"/>
      <c r="K292" s="3"/>
      <c r="L292" s="3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  <c r="AS292" s="5"/>
      <c r="AT292" s="5"/>
      <c r="AU292" s="5"/>
      <c r="AV292" s="5"/>
      <c r="AW292" s="5"/>
      <c r="AX292" s="5"/>
      <c r="AY292" s="5"/>
      <c r="AZ292" s="5"/>
      <c r="BA292" s="5"/>
      <c r="BB292" s="5"/>
      <c r="BC292" s="5"/>
      <c r="BD292" s="5"/>
      <c r="BE292" s="5"/>
      <c r="BF292" s="5"/>
      <c r="BG292" s="5"/>
      <c r="BH292" s="5"/>
      <c r="BI292" s="5"/>
      <c r="BJ292" s="8"/>
      <c r="BK292" s="8"/>
      <c r="BL292" s="8"/>
      <c r="BM292" s="8"/>
      <c r="BN292" s="8"/>
    </row>
    <row r="293" spans="1:66" x14ac:dyDescent="0.25">
      <c r="D293" s="16"/>
      <c r="K293" s="3"/>
      <c r="L293" s="3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  <c r="AS293" s="5"/>
      <c r="AT293" s="5"/>
      <c r="AU293" s="5"/>
      <c r="AV293" s="5"/>
      <c r="AW293" s="5"/>
      <c r="AX293" s="5"/>
      <c r="AY293" s="5"/>
      <c r="AZ293" s="5"/>
      <c r="BA293" s="5"/>
      <c r="BB293" s="5"/>
      <c r="BC293" s="5"/>
      <c r="BD293" s="5"/>
      <c r="BE293" s="5"/>
      <c r="BF293" s="5"/>
      <c r="BG293" s="5"/>
      <c r="BH293" s="5"/>
      <c r="BI293" s="5"/>
      <c r="BJ293" s="8"/>
      <c r="BK293" s="8"/>
      <c r="BL293" s="8"/>
      <c r="BM293" s="8"/>
      <c r="BN293" s="8"/>
    </row>
    <row r="294" spans="1:66" x14ac:dyDescent="0.25">
      <c r="D294" s="16"/>
      <c r="K294" s="3"/>
      <c r="L294" s="3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  <c r="AS294" s="5"/>
      <c r="AT294" s="5"/>
      <c r="AU294" s="5"/>
      <c r="AV294" s="5"/>
      <c r="AW294" s="5"/>
      <c r="AX294" s="5"/>
      <c r="AY294" s="5"/>
      <c r="AZ294" s="5"/>
      <c r="BA294" s="5"/>
      <c r="BB294" s="5"/>
      <c r="BC294" s="5"/>
      <c r="BD294" s="5"/>
      <c r="BE294" s="5"/>
      <c r="BF294" s="5"/>
      <c r="BG294" s="5"/>
      <c r="BH294" s="5"/>
      <c r="BI294" s="5"/>
      <c r="BJ294" s="8"/>
      <c r="BK294" s="8"/>
      <c r="BL294" s="8"/>
      <c r="BM294" s="8"/>
      <c r="BN294" s="8"/>
    </row>
    <row r="295" spans="1:66" s="15" customFormat="1" x14ac:dyDescent="0.25">
      <c r="A295"/>
      <c r="B295"/>
      <c r="C295"/>
      <c r="D295" s="16"/>
      <c r="E295"/>
      <c r="F295"/>
      <c r="G295"/>
      <c r="H295"/>
      <c r="I295"/>
      <c r="J295"/>
      <c r="K295" s="3"/>
      <c r="L295" s="3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  <c r="AS295" s="5"/>
      <c r="AT295" s="5"/>
      <c r="AU295" s="5"/>
      <c r="AV295" s="5"/>
      <c r="AW295" s="5"/>
      <c r="AX295" s="5"/>
      <c r="AY295" s="5"/>
      <c r="AZ295" s="5"/>
      <c r="BA295" s="5"/>
      <c r="BB295" s="5"/>
      <c r="BC295" s="5"/>
      <c r="BD295" s="5"/>
      <c r="BE295" s="5"/>
      <c r="BF295" s="5"/>
      <c r="BG295" s="5"/>
      <c r="BH295" s="5"/>
      <c r="BI295" s="5"/>
      <c r="BJ295" s="8"/>
      <c r="BK295" s="8"/>
      <c r="BL295" s="8"/>
      <c r="BM295" s="8"/>
      <c r="BN295" s="8"/>
    </row>
    <row r="296" spans="1:66" s="10" customFormat="1" x14ac:dyDescent="0.25">
      <c r="A296"/>
      <c r="B296"/>
      <c r="C296"/>
      <c r="D296" s="16"/>
      <c r="E296"/>
      <c r="F296"/>
      <c r="G296"/>
      <c r="H296"/>
      <c r="I296"/>
      <c r="J296"/>
      <c r="K296" s="3"/>
      <c r="L296" s="3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  <c r="AS296" s="5"/>
      <c r="AT296" s="5"/>
      <c r="AU296" s="5"/>
      <c r="AV296" s="5"/>
      <c r="AW296" s="5"/>
      <c r="AX296" s="5"/>
      <c r="AY296" s="5"/>
      <c r="AZ296" s="5"/>
      <c r="BA296" s="5"/>
      <c r="BB296" s="5"/>
      <c r="BC296" s="5"/>
      <c r="BD296" s="5"/>
      <c r="BE296" s="5"/>
      <c r="BF296" s="5"/>
      <c r="BG296" s="5"/>
      <c r="BH296" s="5"/>
      <c r="BI296" s="5"/>
      <c r="BJ296" s="8"/>
      <c r="BK296" s="8"/>
      <c r="BL296" s="8"/>
      <c r="BM296" s="8"/>
      <c r="BN296" s="8"/>
    </row>
    <row r="297" spans="1:66" x14ac:dyDescent="0.25">
      <c r="D297" s="16"/>
      <c r="K297" s="3"/>
      <c r="L297" s="3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  <c r="AS297" s="5"/>
      <c r="AT297" s="5"/>
      <c r="AU297" s="5"/>
      <c r="AV297" s="5"/>
      <c r="AW297" s="5"/>
      <c r="AX297" s="5"/>
      <c r="AY297" s="5"/>
      <c r="AZ297" s="5"/>
      <c r="BA297" s="5"/>
      <c r="BB297" s="5"/>
      <c r="BC297" s="5"/>
      <c r="BD297" s="5"/>
      <c r="BE297" s="5"/>
      <c r="BF297" s="5"/>
      <c r="BG297" s="5"/>
      <c r="BH297" s="5"/>
      <c r="BI297" s="5"/>
      <c r="BJ297" s="8"/>
      <c r="BK297" s="8"/>
      <c r="BL297" s="8"/>
      <c r="BM297" s="8"/>
      <c r="BN297" s="8"/>
    </row>
    <row r="298" spans="1:66" x14ac:dyDescent="0.25">
      <c r="D298" s="16"/>
      <c r="K298" s="3"/>
      <c r="L298" s="3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  <c r="AS298" s="5"/>
      <c r="AT298" s="5"/>
      <c r="AU298" s="5"/>
      <c r="AV298" s="5"/>
      <c r="AW298" s="5"/>
      <c r="AX298" s="5"/>
      <c r="AY298" s="5"/>
      <c r="AZ298" s="5"/>
      <c r="BA298" s="5"/>
      <c r="BB298" s="5"/>
      <c r="BC298" s="5"/>
      <c r="BD298" s="5"/>
      <c r="BE298" s="5"/>
      <c r="BF298" s="5"/>
      <c r="BG298" s="5"/>
      <c r="BH298" s="5"/>
      <c r="BI298" s="5"/>
      <c r="BJ298" s="8"/>
      <c r="BK298" s="8"/>
      <c r="BL298" s="8"/>
      <c r="BM298" s="8"/>
      <c r="BN298" s="8"/>
    </row>
    <row r="299" spans="1:66" x14ac:dyDescent="0.25">
      <c r="D299" s="16"/>
      <c r="K299" s="3"/>
      <c r="L299" s="3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  <c r="AS299" s="5"/>
      <c r="AT299" s="5"/>
      <c r="AU299" s="5"/>
      <c r="AV299" s="5"/>
      <c r="AW299" s="5"/>
      <c r="AX299" s="5"/>
      <c r="AY299" s="5"/>
      <c r="AZ299" s="5"/>
      <c r="BA299" s="5"/>
      <c r="BB299" s="5"/>
      <c r="BC299" s="5"/>
      <c r="BD299" s="5"/>
      <c r="BE299" s="5"/>
      <c r="BF299" s="5"/>
      <c r="BG299" s="5"/>
      <c r="BH299" s="5"/>
      <c r="BI299" s="5"/>
      <c r="BJ299" s="8"/>
      <c r="BK299" s="8"/>
      <c r="BL299" s="8"/>
      <c r="BM299" s="8"/>
      <c r="BN299" s="8"/>
    </row>
    <row r="300" spans="1:66" x14ac:dyDescent="0.25">
      <c r="D300" s="16"/>
      <c r="K300" s="3"/>
      <c r="L300" s="3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  <c r="AS300" s="5"/>
      <c r="AT300" s="5"/>
      <c r="AU300" s="5"/>
      <c r="AV300" s="5"/>
      <c r="AW300" s="5"/>
      <c r="AX300" s="5"/>
      <c r="AY300" s="5"/>
      <c r="AZ300" s="5"/>
      <c r="BA300" s="5"/>
      <c r="BB300" s="5"/>
      <c r="BC300" s="5"/>
      <c r="BD300" s="5"/>
      <c r="BE300" s="5"/>
      <c r="BF300" s="5"/>
      <c r="BG300" s="5"/>
      <c r="BH300" s="5"/>
      <c r="BI300" s="5"/>
      <c r="BJ300" s="8"/>
      <c r="BK300" s="8"/>
      <c r="BL300" s="8"/>
      <c r="BM300" s="8"/>
      <c r="BN300" s="8"/>
    </row>
    <row r="301" spans="1:66" x14ac:dyDescent="0.25">
      <c r="D301" s="16"/>
      <c r="K301" s="3"/>
      <c r="L301" s="3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R301" s="5"/>
      <c r="AS301" s="5"/>
      <c r="AT301" s="5"/>
      <c r="AU301" s="5"/>
      <c r="AV301" s="5"/>
      <c r="AW301" s="5"/>
      <c r="AX301" s="5"/>
      <c r="AY301" s="5"/>
      <c r="AZ301" s="5"/>
      <c r="BA301" s="5"/>
      <c r="BB301" s="5"/>
      <c r="BC301" s="5"/>
      <c r="BD301" s="5"/>
      <c r="BE301" s="5"/>
      <c r="BF301" s="5"/>
      <c r="BG301" s="5"/>
      <c r="BH301" s="5"/>
      <c r="BI301" s="5"/>
      <c r="BJ301" s="8"/>
      <c r="BK301" s="8"/>
      <c r="BL301" s="8"/>
      <c r="BM301" s="8"/>
      <c r="BN301" s="8"/>
    </row>
    <row r="302" spans="1:66" x14ac:dyDescent="0.25">
      <c r="D302" s="16"/>
      <c r="K302" s="3"/>
      <c r="L302" s="3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  <c r="AS302" s="5"/>
      <c r="AT302" s="5"/>
      <c r="AU302" s="5"/>
      <c r="AV302" s="5"/>
      <c r="AW302" s="5"/>
      <c r="AX302" s="5"/>
      <c r="AY302" s="5"/>
      <c r="AZ302" s="5"/>
      <c r="BA302" s="5"/>
      <c r="BB302" s="5"/>
      <c r="BC302" s="5"/>
      <c r="BD302" s="5"/>
      <c r="BE302" s="5"/>
      <c r="BF302" s="5"/>
      <c r="BG302" s="5"/>
      <c r="BH302" s="5"/>
      <c r="BI302" s="5"/>
      <c r="BJ302" s="8"/>
      <c r="BK302" s="8"/>
      <c r="BL302" s="8"/>
      <c r="BM302" s="8"/>
      <c r="BN302" s="8"/>
    </row>
    <row r="303" spans="1:66" x14ac:dyDescent="0.25">
      <c r="D303" s="16"/>
      <c r="K303" s="3"/>
      <c r="L303" s="3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  <c r="AS303" s="5"/>
      <c r="AT303" s="5"/>
      <c r="AU303" s="5"/>
      <c r="AV303" s="5"/>
      <c r="AW303" s="5"/>
      <c r="AX303" s="5"/>
      <c r="AY303" s="5"/>
      <c r="AZ303" s="5"/>
      <c r="BA303" s="5"/>
      <c r="BB303" s="5"/>
      <c r="BC303" s="5"/>
      <c r="BD303" s="5"/>
      <c r="BE303" s="5"/>
      <c r="BF303" s="5"/>
      <c r="BG303" s="5"/>
      <c r="BH303" s="5"/>
      <c r="BI303" s="5"/>
      <c r="BJ303" s="8"/>
      <c r="BK303" s="8"/>
      <c r="BL303" s="8"/>
      <c r="BM303" s="8"/>
      <c r="BN303" s="8"/>
    </row>
    <row r="304" spans="1:66" x14ac:dyDescent="0.25">
      <c r="D304" s="16"/>
      <c r="K304" s="3"/>
      <c r="L304" s="3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  <c r="AS304" s="5"/>
      <c r="AT304" s="5"/>
      <c r="AU304" s="5"/>
      <c r="AV304" s="5"/>
      <c r="AW304" s="5"/>
      <c r="AX304" s="5"/>
      <c r="AY304" s="5"/>
      <c r="AZ304" s="5"/>
      <c r="BA304" s="5"/>
      <c r="BB304" s="5"/>
      <c r="BC304" s="5"/>
      <c r="BD304" s="5"/>
      <c r="BE304" s="5"/>
      <c r="BF304" s="5"/>
      <c r="BG304" s="5"/>
      <c r="BH304" s="5"/>
      <c r="BI304" s="5"/>
      <c r="BJ304" s="8"/>
      <c r="BK304" s="8"/>
      <c r="BL304" s="8"/>
      <c r="BM304" s="8"/>
      <c r="BN304" s="8"/>
    </row>
    <row r="305" spans="1:66" x14ac:dyDescent="0.25">
      <c r="D305" s="16"/>
      <c r="K305" s="3"/>
      <c r="L305" s="3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  <c r="AS305" s="5"/>
      <c r="AT305" s="5"/>
      <c r="AU305" s="5"/>
      <c r="AV305" s="5"/>
      <c r="AW305" s="5"/>
      <c r="AX305" s="5"/>
      <c r="AY305" s="5"/>
      <c r="AZ305" s="5"/>
      <c r="BA305" s="5"/>
      <c r="BB305" s="5"/>
      <c r="BC305" s="5"/>
      <c r="BD305" s="5"/>
      <c r="BE305" s="5"/>
      <c r="BF305" s="5"/>
      <c r="BG305" s="5"/>
      <c r="BH305" s="5"/>
      <c r="BI305" s="5"/>
      <c r="BJ305" s="8"/>
      <c r="BK305" s="8"/>
      <c r="BL305" s="8"/>
      <c r="BM305" s="8"/>
      <c r="BN305" s="8"/>
    </row>
    <row r="306" spans="1:66" x14ac:dyDescent="0.25">
      <c r="D306" s="16"/>
      <c r="K306" s="3"/>
      <c r="L306" s="3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  <c r="AS306" s="5"/>
      <c r="AT306" s="5"/>
      <c r="AU306" s="5"/>
      <c r="AV306" s="5"/>
      <c r="AW306" s="5"/>
      <c r="AX306" s="5"/>
      <c r="AY306" s="5"/>
      <c r="AZ306" s="5"/>
      <c r="BA306" s="5"/>
      <c r="BB306" s="5"/>
      <c r="BC306" s="5"/>
      <c r="BD306" s="5"/>
      <c r="BE306" s="5"/>
      <c r="BF306" s="5"/>
      <c r="BG306" s="5"/>
      <c r="BH306" s="5"/>
      <c r="BI306" s="5"/>
      <c r="BJ306" s="8"/>
      <c r="BK306" s="8"/>
      <c r="BL306" s="8"/>
      <c r="BM306" s="8"/>
      <c r="BN306" s="8"/>
    </row>
    <row r="307" spans="1:66" x14ac:dyDescent="0.25">
      <c r="D307" s="16"/>
      <c r="K307" s="3"/>
      <c r="L307" s="3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  <c r="AS307" s="5"/>
      <c r="AT307" s="5"/>
      <c r="AU307" s="5"/>
      <c r="AV307" s="5"/>
      <c r="AW307" s="5"/>
      <c r="AX307" s="5"/>
      <c r="AY307" s="5"/>
      <c r="AZ307" s="5"/>
      <c r="BA307" s="5"/>
      <c r="BB307" s="5"/>
      <c r="BC307" s="5"/>
      <c r="BD307" s="5"/>
      <c r="BE307" s="5"/>
      <c r="BF307" s="5"/>
      <c r="BG307" s="5"/>
      <c r="BH307" s="5"/>
      <c r="BI307" s="5"/>
      <c r="BJ307" s="8"/>
      <c r="BK307" s="8"/>
      <c r="BL307" s="8"/>
      <c r="BM307" s="8"/>
      <c r="BN307" s="8"/>
    </row>
    <row r="308" spans="1:66" x14ac:dyDescent="0.25">
      <c r="D308" s="16"/>
      <c r="K308" s="3"/>
      <c r="L308" s="3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  <c r="AS308" s="5"/>
      <c r="AT308" s="5"/>
      <c r="AU308" s="5"/>
      <c r="AV308" s="5"/>
      <c r="AW308" s="5"/>
      <c r="AX308" s="5"/>
      <c r="AY308" s="5"/>
      <c r="AZ308" s="5"/>
      <c r="BA308" s="5"/>
      <c r="BB308" s="5"/>
      <c r="BC308" s="5"/>
      <c r="BD308" s="5"/>
      <c r="BE308" s="5"/>
      <c r="BF308" s="5"/>
      <c r="BG308" s="5"/>
      <c r="BH308" s="5"/>
      <c r="BI308" s="5"/>
      <c r="BJ308" s="8"/>
      <c r="BK308" s="8"/>
      <c r="BL308" s="8"/>
      <c r="BM308" s="8"/>
      <c r="BN308" s="8"/>
    </row>
    <row r="309" spans="1:66" x14ac:dyDescent="0.25">
      <c r="D309" s="16"/>
      <c r="K309" s="3"/>
      <c r="L309" s="3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  <c r="AS309" s="5"/>
      <c r="AT309" s="5"/>
      <c r="AU309" s="5"/>
      <c r="AV309" s="5"/>
      <c r="AW309" s="5"/>
      <c r="AX309" s="5"/>
      <c r="AY309" s="5"/>
      <c r="AZ309" s="5"/>
      <c r="BA309" s="5"/>
      <c r="BB309" s="5"/>
      <c r="BC309" s="5"/>
      <c r="BD309" s="5"/>
      <c r="BE309" s="5"/>
      <c r="BF309" s="5"/>
      <c r="BG309" s="5"/>
      <c r="BH309" s="5"/>
      <c r="BI309" s="5"/>
      <c r="BJ309" s="8"/>
      <c r="BK309" s="8"/>
      <c r="BL309" s="8"/>
      <c r="BM309" s="8"/>
      <c r="BN309" s="8"/>
    </row>
    <row r="310" spans="1:66" x14ac:dyDescent="0.25">
      <c r="D310" s="16"/>
      <c r="K310" s="3"/>
      <c r="L310" s="3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  <c r="AS310" s="5"/>
      <c r="AT310" s="5"/>
      <c r="AU310" s="5"/>
      <c r="AV310" s="5"/>
      <c r="AW310" s="5"/>
      <c r="AX310" s="5"/>
      <c r="AY310" s="5"/>
      <c r="AZ310" s="5"/>
      <c r="BA310" s="5"/>
      <c r="BB310" s="5"/>
      <c r="BC310" s="5"/>
      <c r="BD310" s="5"/>
      <c r="BE310" s="5"/>
      <c r="BF310" s="5"/>
      <c r="BG310" s="5"/>
      <c r="BH310" s="5"/>
      <c r="BI310" s="5"/>
      <c r="BJ310" s="8"/>
      <c r="BK310" s="8"/>
      <c r="BL310" s="8"/>
      <c r="BM310" s="8"/>
      <c r="BN310" s="8"/>
    </row>
    <row r="311" spans="1:66" x14ac:dyDescent="0.25">
      <c r="D311" s="16"/>
      <c r="K311" s="3"/>
      <c r="L311" s="3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  <c r="AS311" s="5"/>
      <c r="AT311" s="5"/>
      <c r="AU311" s="5"/>
      <c r="AV311" s="5"/>
      <c r="AW311" s="5"/>
      <c r="AX311" s="5"/>
      <c r="AY311" s="5"/>
      <c r="AZ311" s="5"/>
      <c r="BA311" s="5"/>
      <c r="BB311" s="5"/>
      <c r="BC311" s="5"/>
      <c r="BD311" s="5"/>
      <c r="BE311" s="5"/>
      <c r="BF311" s="5"/>
      <c r="BG311" s="5"/>
      <c r="BH311" s="5"/>
      <c r="BI311" s="5"/>
      <c r="BJ311" s="8"/>
      <c r="BK311" s="8"/>
      <c r="BL311" s="8"/>
      <c r="BM311" s="8"/>
      <c r="BN311" s="8"/>
    </row>
    <row r="312" spans="1:66" x14ac:dyDescent="0.25">
      <c r="D312" s="16"/>
      <c r="K312" s="3"/>
      <c r="L312" s="3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  <c r="AS312" s="5"/>
      <c r="AT312" s="5"/>
      <c r="AU312" s="5"/>
      <c r="AV312" s="5"/>
      <c r="AW312" s="5"/>
      <c r="AX312" s="5"/>
      <c r="AY312" s="5"/>
      <c r="AZ312" s="5"/>
      <c r="BA312" s="5"/>
      <c r="BB312" s="5"/>
      <c r="BC312" s="5"/>
      <c r="BD312" s="5"/>
      <c r="BE312" s="5"/>
      <c r="BF312" s="5"/>
      <c r="BG312" s="5"/>
      <c r="BH312" s="5"/>
      <c r="BI312" s="5"/>
      <c r="BJ312" s="8"/>
      <c r="BK312" s="8"/>
      <c r="BL312" s="8"/>
      <c r="BM312" s="8"/>
      <c r="BN312" s="8"/>
    </row>
    <row r="313" spans="1:66" s="10" customFormat="1" x14ac:dyDescent="0.25">
      <c r="A313"/>
      <c r="B313"/>
      <c r="C313"/>
      <c r="D313" s="16"/>
      <c r="E313"/>
      <c r="F313"/>
      <c r="G313"/>
      <c r="H313"/>
      <c r="I313"/>
      <c r="J313"/>
      <c r="K313" s="3"/>
      <c r="L313" s="3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  <c r="AR313" s="5"/>
      <c r="AS313" s="5"/>
      <c r="AT313" s="5"/>
      <c r="AU313" s="5"/>
      <c r="AV313" s="5"/>
      <c r="AW313" s="5"/>
      <c r="AX313" s="5"/>
      <c r="AY313" s="5"/>
      <c r="AZ313" s="5"/>
      <c r="BA313" s="5"/>
      <c r="BB313" s="5"/>
      <c r="BC313" s="5"/>
      <c r="BD313" s="5"/>
      <c r="BE313" s="5"/>
      <c r="BF313" s="5"/>
      <c r="BG313" s="5"/>
      <c r="BH313" s="5"/>
      <c r="BI313" s="5"/>
      <c r="BJ313" s="8"/>
      <c r="BK313" s="8"/>
      <c r="BL313" s="8"/>
      <c r="BM313" s="8"/>
      <c r="BN313" s="8"/>
    </row>
    <row r="314" spans="1:66" x14ac:dyDescent="0.25">
      <c r="D314" s="16"/>
      <c r="K314" s="3"/>
      <c r="L314" s="3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  <c r="AR314" s="5"/>
      <c r="AS314" s="5"/>
      <c r="AT314" s="5"/>
      <c r="AU314" s="5"/>
      <c r="AV314" s="5"/>
      <c r="AW314" s="5"/>
      <c r="AX314" s="5"/>
      <c r="AY314" s="5"/>
      <c r="AZ314" s="5"/>
      <c r="BA314" s="5"/>
      <c r="BB314" s="5"/>
      <c r="BC314" s="5"/>
      <c r="BD314" s="5"/>
      <c r="BE314" s="5"/>
      <c r="BF314" s="5"/>
      <c r="BG314" s="5"/>
      <c r="BH314" s="5"/>
      <c r="BI314" s="5"/>
      <c r="BJ314" s="8"/>
      <c r="BK314" s="8"/>
      <c r="BL314" s="8"/>
      <c r="BM314" s="8"/>
      <c r="BN314" s="8"/>
    </row>
    <row r="315" spans="1:66" x14ac:dyDescent="0.25">
      <c r="D315" s="16"/>
      <c r="K315" s="3"/>
      <c r="L315" s="3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  <c r="AR315" s="5"/>
      <c r="AS315" s="5"/>
      <c r="AT315" s="5"/>
      <c r="AU315" s="5"/>
      <c r="AV315" s="5"/>
      <c r="AW315" s="5"/>
      <c r="AX315" s="5"/>
      <c r="AY315" s="5"/>
      <c r="AZ315" s="5"/>
      <c r="BA315" s="5"/>
      <c r="BB315" s="5"/>
      <c r="BC315" s="5"/>
      <c r="BD315" s="5"/>
      <c r="BE315" s="5"/>
      <c r="BF315" s="5"/>
      <c r="BG315" s="5"/>
      <c r="BH315" s="5"/>
      <c r="BI315" s="5"/>
      <c r="BJ315" s="8"/>
      <c r="BK315" s="8"/>
      <c r="BL315" s="8"/>
      <c r="BM315" s="8"/>
      <c r="BN315" s="8"/>
    </row>
    <row r="316" spans="1:66" x14ac:dyDescent="0.25">
      <c r="D316" s="16"/>
      <c r="K316" s="3"/>
      <c r="L316" s="3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  <c r="AR316" s="5"/>
      <c r="AS316" s="5"/>
      <c r="AT316" s="5"/>
      <c r="AU316" s="5"/>
      <c r="AV316" s="5"/>
      <c r="AW316" s="5"/>
      <c r="AX316" s="5"/>
      <c r="AY316" s="5"/>
      <c r="AZ316" s="5"/>
      <c r="BA316" s="5"/>
      <c r="BB316" s="5"/>
      <c r="BC316" s="5"/>
      <c r="BD316" s="5"/>
      <c r="BE316" s="5"/>
      <c r="BF316" s="5"/>
      <c r="BG316" s="5"/>
      <c r="BH316" s="5"/>
      <c r="BI316" s="5"/>
      <c r="BJ316" s="8"/>
      <c r="BK316" s="8"/>
      <c r="BL316" s="8"/>
      <c r="BM316" s="8"/>
      <c r="BN316" s="8"/>
    </row>
    <row r="317" spans="1:66" x14ac:dyDescent="0.25">
      <c r="D317" s="16"/>
      <c r="K317" s="3"/>
      <c r="L317" s="3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  <c r="AR317" s="5"/>
      <c r="AS317" s="5"/>
      <c r="AT317" s="5"/>
      <c r="AU317" s="5"/>
      <c r="AV317" s="5"/>
      <c r="AW317" s="5"/>
      <c r="AX317" s="5"/>
      <c r="AY317" s="5"/>
      <c r="AZ317" s="5"/>
      <c r="BA317" s="5"/>
      <c r="BB317" s="5"/>
      <c r="BC317" s="5"/>
      <c r="BD317" s="5"/>
      <c r="BE317" s="5"/>
      <c r="BF317" s="5"/>
      <c r="BG317" s="5"/>
      <c r="BH317" s="5"/>
      <c r="BI317" s="5"/>
      <c r="BJ317" s="8"/>
      <c r="BK317" s="8"/>
      <c r="BL317" s="8"/>
      <c r="BM317" s="8"/>
      <c r="BN317" s="8"/>
    </row>
    <row r="318" spans="1:66" x14ac:dyDescent="0.25">
      <c r="D318" s="16"/>
      <c r="K318" s="3"/>
      <c r="L318" s="3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  <c r="AR318" s="5"/>
      <c r="AS318" s="5"/>
      <c r="AT318" s="5"/>
      <c r="AU318" s="5"/>
      <c r="AV318" s="5"/>
      <c r="AW318" s="5"/>
      <c r="AX318" s="5"/>
      <c r="AY318" s="5"/>
      <c r="AZ318" s="5"/>
      <c r="BA318" s="5"/>
      <c r="BB318" s="5"/>
      <c r="BC318" s="5"/>
      <c r="BD318" s="5"/>
      <c r="BE318" s="5"/>
      <c r="BF318" s="5"/>
      <c r="BG318" s="5"/>
      <c r="BH318" s="5"/>
      <c r="BI318" s="5"/>
      <c r="BJ318" s="8"/>
      <c r="BK318" s="8"/>
      <c r="BL318" s="8"/>
      <c r="BM318" s="8"/>
      <c r="BN318" s="8"/>
    </row>
    <row r="319" spans="1:66" x14ac:dyDescent="0.25">
      <c r="D319" s="16"/>
      <c r="K319" s="3"/>
      <c r="L319" s="3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  <c r="AR319" s="5"/>
      <c r="AS319" s="5"/>
      <c r="AT319" s="5"/>
      <c r="AU319" s="5"/>
      <c r="AV319" s="5"/>
      <c r="AW319" s="5"/>
      <c r="AX319" s="5"/>
      <c r="AY319" s="5"/>
      <c r="AZ319" s="5"/>
      <c r="BA319" s="5"/>
      <c r="BB319" s="5"/>
      <c r="BC319" s="5"/>
      <c r="BD319" s="5"/>
      <c r="BE319" s="5"/>
      <c r="BF319" s="5"/>
      <c r="BG319" s="5"/>
      <c r="BH319" s="5"/>
      <c r="BI319" s="5"/>
      <c r="BJ319" s="8"/>
      <c r="BK319" s="8"/>
      <c r="BL319" s="8"/>
      <c r="BM319" s="8"/>
      <c r="BN319" s="8"/>
    </row>
    <row r="320" spans="1:66" x14ac:dyDescent="0.25">
      <c r="D320" s="16"/>
      <c r="K320" s="3"/>
      <c r="L320" s="3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  <c r="AR320" s="5"/>
      <c r="AS320" s="5"/>
      <c r="AT320" s="5"/>
      <c r="AU320" s="5"/>
      <c r="AV320" s="5"/>
      <c r="AW320" s="5"/>
      <c r="AX320" s="5"/>
      <c r="AY320" s="5"/>
      <c r="AZ320" s="5"/>
      <c r="BA320" s="5"/>
      <c r="BB320" s="5"/>
      <c r="BC320" s="5"/>
      <c r="BD320" s="5"/>
      <c r="BE320" s="5"/>
      <c r="BF320" s="5"/>
      <c r="BG320" s="5"/>
      <c r="BH320" s="5"/>
      <c r="BI320" s="5"/>
      <c r="BJ320" s="8"/>
      <c r="BK320" s="8"/>
      <c r="BL320" s="8"/>
      <c r="BM320" s="8"/>
      <c r="BN320" s="8"/>
    </row>
    <row r="321" spans="4:66" x14ac:dyDescent="0.25">
      <c r="D321" s="16"/>
      <c r="K321" s="3"/>
      <c r="L321" s="3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  <c r="AR321" s="5"/>
      <c r="AS321" s="5"/>
      <c r="AT321" s="5"/>
      <c r="AU321" s="5"/>
      <c r="AV321" s="5"/>
      <c r="AW321" s="5"/>
      <c r="AX321" s="5"/>
      <c r="AY321" s="5"/>
      <c r="AZ321" s="5"/>
      <c r="BA321" s="5"/>
      <c r="BB321" s="5"/>
      <c r="BC321" s="5"/>
      <c r="BD321" s="5"/>
      <c r="BE321" s="5"/>
      <c r="BF321" s="5"/>
      <c r="BG321" s="5"/>
      <c r="BH321" s="5"/>
      <c r="BI321" s="5"/>
      <c r="BJ321" s="8"/>
      <c r="BK321" s="8"/>
      <c r="BL321" s="8"/>
      <c r="BM321" s="8"/>
      <c r="BN321" s="8"/>
    </row>
    <row r="322" spans="4:66" x14ac:dyDescent="0.25">
      <c r="D322" s="16"/>
      <c r="K322" s="3"/>
      <c r="L322" s="3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  <c r="AR322" s="5"/>
      <c r="AS322" s="5"/>
      <c r="AT322" s="5"/>
      <c r="AU322" s="5"/>
      <c r="AV322" s="5"/>
      <c r="AW322" s="5"/>
      <c r="AX322" s="5"/>
      <c r="AY322" s="5"/>
      <c r="AZ322" s="5"/>
      <c r="BA322" s="5"/>
      <c r="BB322" s="5"/>
      <c r="BC322" s="5"/>
      <c r="BD322" s="5"/>
      <c r="BE322" s="5"/>
      <c r="BF322" s="5"/>
      <c r="BG322" s="5"/>
      <c r="BH322" s="5"/>
      <c r="BI322" s="5"/>
      <c r="BJ322" s="8"/>
      <c r="BK322" s="8"/>
      <c r="BL322" s="8"/>
      <c r="BM322" s="8"/>
      <c r="BN322" s="8"/>
    </row>
    <row r="323" spans="4:66" s="15" customFormat="1" x14ac:dyDescent="0.25">
      <c r="D323" s="22"/>
      <c r="K323" s="19"/>
      <c r="L323" s="19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  <c r="AA323" s="20"/>
      <c r="AB323" s="20"/>
      <c r="AC323" s="20"/>
      <c r="AD323" s="20"/>
      <c r="AE323" s="20"/>
      <c r="AF323" s="20"/>
      <c r="AG323" s="20"/>
      <c r="AH323" s="20"/>
      <c r="AI323" s="20"/>
      <c r="AJ323" s="20"/>
      <c r="AK323" s="20"/>
      <c r="AL323" s="20"/>
      <c r="AM323" s="20"/>
      <c r="AN323" s="20"/>
      <c r="AO323" s="20"/>
      <c r="AP323" s="20"/>
      <c r="AQ323" s="20"/>
      <c r="AR323" s="20"/>
      <c r="AS323" s="20"/>
      <c r="AT323" s="20"/>
      <c r="AU323" s="20"/>
      <c r="AV323" s="20"/>
      <c r="AW323" s="20"/>
      <c r="AX323" s="20"/>
      <c r="AY323" s="20"/>
      <c r="AZ323" s="20"/>
      <c r="BA323" s="20"/>
      <c r="BB323" s="20"/>
      <c r="BC323" s="20"/>
      <c r="BD323" s="20"/>
      <c r="BE323" s="20"/>
      <c r="BF323" s="20"/>
      <c r="BG323" s="20"/>
      <c r="BH323" s="20"/>
      <c r="BI323" s="20"/>
      <c r="BJ323" s="21"/>
      <c r="BK323" s="21"/>
      <c r="BL323" s="21"/>
      <c r="BM323" s="21"/>
      <c r="BN323" s="21"/>
    </row>
    <row r="324" spans="4:66" x14ac:dyDescent="0.25">
      <c r="D324" s="16"/>
      <c r="K324" s="3"/>
      <c r="L324" s="3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  <c r="AR324" s="5"/>
      <c r="AS324" s="5"/>
      <c r="AT324" s="5"/>
      <c r="AU324" s="5"/>
      <c r="AV324" s="5"/>
      <c r="AW324" s="5"/>
      <c r="AX324" s="5"/>
      <c r="AY324" s="5"/>
      <c r="AZ324" s="5"/>
      <c r="BA324" s="5"/>
      <c r="BB324" s="5"/>
      <c r="BC324" s="5"/>
      <c r="BD324" s="5"/>
      <c r="BE324" s="5"/>
      <c r="BF324" s="5"/>
      <c r="BG324" s="5"/>
      <c r="BH324" s="5"/>
      <c r="BI324" s="5"/>
      <c r="BJ324" s="8"/>
      <c r="BK324" s="8"/>
      <c r="BL324" s="8"/>
      <c r="BM324" s="8"/>
      <c r="BN324" s="8"/>
    </row>
    <row r="325" spans="4:66" x14ac:dyDescent="0.25">
      <c r="D325" s="16"/>
      <c r="K325" s="3"/>
      <c r="L325" s="3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  <c r="AR325" s="5"/>
      <c r="AS325" s="5"/>
      <c r="AT325" s="5"/>
      <c r="AU325" s="5"/>
      <c r="AV325" s="5"/>
      <c r="AW325" s="5"/>
      <c r="AX325" s="5"/>
      <c r="AY325" s="5"/>
      <c r="AZ325" s="5"/>
      <c r="BA325" s="5"/>
      <c r="BB325" s="5"/>
      <c r="BC325" s="5"/>
      <c r="BD325" s="5"/>
      <c r="BE325" s="5"/>
      <c r="BF325" s="5"/>
      <c r="BG325" s="5"/>
      <c r="BH325" s="5"/>
      <c r="BI325" s="5"/>
      <c r="BJ325" s="8"/>
      <c r="BK325" s="8"/>
      <c r="BL325" s="8"/>
      <c r="BM325" s="8"/>
      <c r="BN325" s="8"/>
    </row>
    <row r="326" spans="4:66" x14ac:dyDescent="0.25">
      <c r="D326" s="16"/>
      <c r="K326" s="3"/>
      <c r="L326" s="3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  <c r="AR326" s="5"/>
      <c r="AS326" s="5"/>
      <c r="AT326" s="5"/>
      <c r="AU326" s="5"/>
      <c r="AV326" s="5"/>
      <c r="AW326" s="5"/>
      <c r="AX326" s="5"/>
      <c r="AY326" s="5"/>
      <c r="AZ326" s="5"/>
      <c r="BA326" s="5"/>
      <c r="BB326" s="5"/>
      <c r="BC326" s="5"/>
      <c r="BD326" s="5"/>
      <c r="BE326" s="5"/>
      <c r="BF326" s="5"/>
      <c r="BG326" s="5"/>
      <c r="BH326" s="5"/>
      <c r="BI326" s="5"/>
      <c r="BJ326" s="8"/>
      <c r="BK326" s="8"/>
      <c r="BL326" s="8"/>
      <c r="BM326" s="8"/>
      <c r="BN326" s="8"/>
    </row>
    <row r="327" spans="4:66" x14ac:dyDescent="0.25">
      <c r="D327" s="16"/>
      <c r="K327" s="3"/>
      <c r="L327" s="3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  <c r="AR327" s="5"/>
      <c r="AS327" s="5"/>
      <c r="AT327" s="5"/>
      <c r="AU327" s="5"/>
      <c r="AV327" s="5"/>
      <c r="AW327" s="5"/>
      <c r="AX327" s="5"/>
      <c r="AY327" s="5"/>
      <c r="AZ327" s="5"/>
      <c r="BA327" s="5"/>
      <c r="BB327" s="5"/>
      <c r="BC327" s="5"/>
      <c r="BD327" s="5"/>
      <c r="BE327" s="5"/>
      <c r="BF327" s="5"/>
      <c r="BG327" s="5"/>
      <c r="BH327" s="5"/>
      <c r="BI327" s="5"/>
      <c r="BJ327" s="8"/>
      <c r="BK327" s="8"/>
      <c r="BL327" s="8"/>
      <c r="BM327" s="8"/>
      <c r="BN327" s="8"/>
    </row>
    <row r="328" spans="4:66" x14ac:dyDescent="0.25">
      <c r="D328" s="16"/>
      <c r="K328" s="3"/>
      <c r="L328" s="3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  <c r="AR328" s="5"/>
      <c r="AS328" s="5"/>
      <c r="AT328" s="5"/>
      <c r="AU328" s="5"/>
      <c r="AV328" s="5"/>
      <c r="AW328" s="5"/>
      <c r="AX328" s="5"/>
      <c r="AY328" s="5"/>
      <c r="AZ328" s="5"/>
      <c r="BA328" s="5"/>
      <c r="BB328" s="5"/>
      <c r="BC328" s="5"/>
      <c r="BD328" s="5"/>
      <c r="BE328" s="5"/>
      <c r="BF328" s="5"/>
      <c r="BG328" s="5"/>
      <c r="BH328" s="5"/>
      <c r="BI328" s="5"/>
      <c r="BJ328" s="8"/>
      <c r="BK328" s="8"/>
      <c r="BL328" s="8"/>
      <c r="BM328" s="8"/>
      <c r="BN328" s="8"/>
    </row>
    <row r="329" spans="4:66" x14ac:dyDescent="0.25">
      <c r="D329" s="16"/>
      <c r="K329" s="3"/>
      <c r="L329" s="3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  <c r="AR329" s="5"/>
      <c r="AS329" s="5"/>
      <c r="AT329" s="5"/>
      <c r="AU329" s="5"/>
      <c r="AV329" s="5"/>
      <c r="AW329" s="5"/>
      <c r="AX329" s="5"/>
      <c r="AY329" s="5"/>
      <c r="AZ329" s="5"/>
      <c r="BA329" s="5"/>
      <c r="BB329" s="5"/>
      <c r="BC329" s="5"/>
      <c r="BD329" s="5"/>
      <c r="BE329" s="5"/>
      <c r="BF329" s="5"/>
      <c r="BG329" s="5"/>
      <c r="BH329" s="5"/>
      <c r="BI329" s="5"/>
      <c r="BJ329" s="8"/>
      <c r="BK329" s="8"/>
      <c r="BL329" s="8"/>
      <c r="BM329" s="8"/>
      <c r="BN329" s="8"/>
    </row>
    <row r="330" spans="4:66" x14ac:dyDescent="0.25">
      <c r="D330" s="16"/>
      <c r="K330" s="3"/>
      <c r="L330" s="3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  <c r="AR330" s="5"/>
      <c r="AS330" s="5"/>
      <c r="AT330" s="5"/>
      <c r="AU330" s="5"/>
      <c r="AV330" s="5"/>
      <c r="AW330" s="5"/>
      <c r="AX330" s="5"/>
      <c r="AY330" s="5"/>
      <c r="AZ330" s="5"/>
      <c r="BA330" s="5"/>
      <c r="BB330" s="5"/>
      <c r="BC330" s="5"/>
      <c r="BD330" s="5"/>
      <c r="BE330" s="5"/>
      <c r="BF330" s="5"/>
      <c r="BG330" s="5"/>
      <c r="BH330" s="5"/>
      <c r="BI330" s="5"/>
      <c r="BJ330" s="8"/>
      <c r="BK330" s="8"/>
      <c r="BL330" s="8"/>
      <c r="BM330" s="8"/>
      <c r="BN330" s="8"/>
    </row>
    <row r="331" spans="4:66" x14ac:dyDescent="0.25">
      <c r="D331" s="16"/>
      <c r="K331" s="3"/>
      <c r="L331" s="3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  <c r="AR331" s="5"/>
      <c r="AS331" s="5"/>
      <c r="AT331" s="5"/>
      <c r="AU331" s="5"/>
      <c r="AV331" s="5"/>
      <c r="AW331" s="5"/>
      <c r="AX331" s="5"/>
      <c r="AY331" s="5"/>
      <c r="AZ331" s="5"/>
      <c r="BA331" s="5"/>
      <c r="BB331" s="5"/>
      <c r="BC331" s="5"/>
      <c r="BD331" s="5"/>
      <c r="BE331" s="5"/>
      <c r="BF331" s="5"/>
      <c r="BG331" s="5"/>
      <c r="BH331" s="5"/>
      <c r="BI331" s="5"/>
      <c r="BJ331" s="8"/>
      <c r="BK331" s="8"/>
      <c r="BL331" s="8"/>
      <c r="BM331" s="8"/>
      <c r="BN331" s="8"/>
    </row>
    <row r="332" spans="4:66" x14ac:dyDescent="0.25">
      <c r="D332" s="16"/>
      <c r="K332" s="3"/>
      <c r="L332" s="3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  <c r="AR332" s="5"/>
      <c r="AS332" s="5"/>
      <c r="AT332" s="5"/>
      <c r="AU332" s="5"/>
      <c r="AV332" s="5"/>
      <c r="AW332" s="5"/>
      <c r="AX332" s="5"/>
      <c r="AY332" s="5"/>
      <c r="AZ332" s="5"/>
      <c r="BA332" s="5"/>
      <c r="BB332" s="5"/>
      <c r="BC332" s="5"/>
      <c r="BD332" s="5"/>
      <c r="BE332" s="5"/>
      <c r="BF332" s="5"/>
      <c r="BG332" s="5"/>
      <c r="BH332" s="5"/>
      <c r="BI332" s="5"/>
      <c r="BJ332" s="8"/>
      <c r="BK332" s="8"/>
      <c r="BL332" s="8"/>
      <c r="BM332" s="8"/>
      <c r="BN332" s="8"/>
    </row>
    <row r="333" spans="4:66" x14ac:dyDescent="0.25">
      <c r="D333" s="16"/>
      <c r="K333" s="3"/>
      <c r="L333" s="3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  <c r="AR333" s="5"/>
      <c r="AS333" s="5"/>
      <c r="AT333" s="5"/>
      <c r="AU333" s="5"/>
      <c r="AV333" s="5"/>
      <c r="AW333" s="5"/>
      <c r="AX333" s="5"/>
      <c r="AY333" s="5"/>
      <c r="AZ333" s="5"/>
      <c r="BA333" s="5"/>
      <c r="BB333" s="5"/>
      <c r="BC333" s="5"/>
      <c r="BD333" s="5"/>
      <c r="BE333" s="5"/>
      <c r="BF333" s="5"/>
      <c r="BG333" s="5"/>
      <c r="BH333" s="5"/>
      <c r="BI333" s="5"/>
      <c r="BJ333" s="8"/>
      <c r="BK333" s="8"/>
      <c r="BL333" s="8"/>
      <c r="BM333" s="8"/>
      <c r="BN333" s="8"/>
    </row>
    <row r="334" spans="4:66" x14ac:dyDescent="0.25">
      <c r="D334" s="16"/>
      <c r="K334" s="3"/>
      <c r="L334" s="3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  <c r="AR334" s="5"/>
      <c r="AS334" s="5"/>
      <c r="AT334" s="5"/>
      <c r="AU334" s="5"/>
      <c r="AV334" s="5"/>
      <c r="AW334" s="5"/>
      <c r="AX334" s="5"/>
      <c r="AY334" s="5"/>
      <c r="AZ334" s="5"/>
      <c r="BA334" s="5"/>
      <c r="BB334" s="5"/>
      <c r="BC334" s="5"/>
      <c r="BD334" s="5"/>
      <c r="BE334" s="5"/>
      <c r="BF334" s="5"/>
      <c r="BG334" s="5"/>
      <c r="BH334" s="5"/>
      <c r="BI334" s="5"/>
      <c r="BJ334" s="8"/>
      <c r="BK334" s="8"/>
      <c r="BL334" s="8"/>
      <c r="BM334" s="8"/>
      <c r="BN334" s="8"/>
    </row>
    <row r="335" spans="4:66" x14ac:dyDescent="0.25">
      <c r="D335" s="16"/>
      <c r="K335" s="3"/>
      <c r="L335" s="3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  <c r="AR335" s="5"/>
      <c r="AS335" s="5"/>
      <c r="AT335" s="5"/>
      <c r="AU335" s="5"/>
      <c r="AV335" s="5"/>
      <c r="AW335" s="5"/>
      <c r="AX335" s="5"/>
      <c r="AY335" s="5"/>
      <c r="AZ335" s="5"/>
      <c r="BA335" s="5"/>
      <c r="BB335" s="5"/>
      <c r="BC335" s="5"/>
      <c r="BD335" s="5"/>
      <c r="BE335" s="5"/>
      <c r="BF335" s="5"/>
      <c r="BG335" s="5"/>
      <c r="BH335" s="5"/>
      <c r="BI335" s="5"/>
      <c r="BJ335" s="8"/>
      <c r="BK335" s="8"/>
      <c r="BL335" s="8"/>
      <c r="BM335" s="8"/>
      <c r="BN335" s="8"/>
    </row>
    <row r="336" spans="4:66" x14ac:dyDescent="0.25">
      <c r="D336" s="16"/>
      <c r="K336" s="3"/>
      <c r="L336" s="3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  <c r="AR336" s="5"/>
      <c r="AS336" s="5"/>
      <c r="AT336" s="5"/>
      <c r="AU336" s="5"/>
      <c r="AV336" s="5"/>
      <c r="AW336" s="5"/>
      <c r="AX336" s="5"/>
      <c r="AY336" s="5"/>
      <c r="AZ336" s="5"/>
      <c r="BA336" s="5"/>
      <c r="BB336" s="5"/>
      <c r="BC336" s="5"/>
      <c r="BD336" s="5"/>
      <c r="BE336" s="5"/>
      <c r="BF336" s="5"/>
      <c r="BG336" s="5"/>
      <c r="BH336" s="5"/>
      <c r="BI336" s="5"/>
      <c r="BJ336" s="8"/>
      <c r="BK336" s="8"/>
      <c r="BL336" s="8"/>
      <c r="BM336" s="8"/>
      <c r="BN336" s="8"/>
    </row>
    <row r="337" spans="1:66" x14ac:dyDescent="0.25">
      <c r="D337" s="16"/>
      <c r="K337" s="3"/>
      <c r="L337" s="3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  <c r="AR337" s="5"/>
      <c r="AS337" s="5"/>
      <c r="AT337" s="5"/>
      <c r="AU337" s="5"/>
      <c r="AV337" s="5"/>
      <c r="AW337" s="5"/>
      <c r="AX337" s="5"/>
      <c r="AY337" s="5"/>
      <c r="AZ337" s="5"/>
      <c r="BA337" s="5"/>
      <c r="BB337" s="5"/>
      <c r="BC337" s="5"/>
      <c r="BD337" s="5"/>
      <c r="BE337" s="5"/>
      <c r="BF337" s="5"/>
      <c r="BG337" s="5"/>
      <c r="BH337" s="5"/>
      <c r="BI337" s="5"/>
      <c r="BJ337" s="8"/>
      <c r="BK337" s="8"/>
      <c r="BL337" s="8"/>
      <c r="BM337" s="8"/>
      <c r="BN337" s="8"/>
    </row>
    <row r="338" spans="1:66" s="10" customFormat="1" x14ac:dyDescent="0.25">
      <c r="A338"/>
      <c r="B338"/>
      <c r="C338"/>
      <c r="D338" s="16"/>
      <c r="E338"/>
      <c r="F338"/>
      <c r="G338"/>
      <c r="H338"/>
      <c r="I338"/>
      <c r="J338"/>
      <c r="K338" s="3"/>
      <c r="L338" s="3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  <c r="AR338" s="5"/>
      <c r="AS338" s="5"/>
      <c r="AT338" s="5"/>
      <c r="AU338" s="5"/>
      <c r="AV338" s="5"/>
      <c r="AW338" s="5"/>
      <c r="AX338" s="5"/>
      <c r="AY338" s="5"/>
      <c r="AZ338" s="5"/>
      <c r="BA338" s="5"/>
      <c r="BB338" s="5"/>
      <c r="BC338" s="5"/>
      <c r="BD338" s="5"/>
      <c r="BE338" s="5"/>
      <c r="BF338" s="5"/>
      <c r="BG338" s="5"/>
      <c r="BH338" s="5"/>
      <c r="BI338" s="5"/>
      <c r="BJ338" s="8"/>
      <c r="BK338" s="8"/>
      <c r="BL338" s="8"/>
      <c r="BM338" s="8"/>
      <c r="BN338" s="8"/>
    </row>
    <row r="339" spans="1:66" x14ac:dyDescent="0.25">
      <c r="D339" s="16"/>
      <c r="K339" s="3"/>
      <c r="L339" s="3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  <c r="AR339" s="5"/>
      <c r="AS339" s="5"/>
      <c r="AT339" s="5"/>
      <c r="AU339" s="5"/>
      <c r="AV339" s="5"/>
      <c r="AW339" s="5"/>
      <c r="AX339" s="5"/>
      <c r="AY339" s="5"/>
      <c r="AZ339" s="5"/>
      <c r="BA339" s="5"/>
      <c r="BB339" s="5"/>
      <c r="BC339" s="5"/>
      <c r="BD339" s="5"/>
      <c r="BE339" s="5"/>
      <c r="BF339" s="5"/>
      <c r="BG339" s="5"/>
      <c r="BH339" s="5"/>
      <c r="BI339" s="5"/>
      <c r="BJ339" s="8"/>
      <c r="BK339" s="8"/>
      <c r="BL339" s="8"/>
      <c r="BM339" s="8"/>
      <c r="BN339" s="8"/>
    </row>
    <row r="340" spans="1:66" x14ac:dyDescent="0.25">
      <c r="D340" s="16"/>
      <c r="K340" s="3"/>
      <c r="L340" s="3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  <c r="AR340" s="5"/>
      <c r="AS340" s="5"/>
      <c r="AT340" s="5"/>
      <c r="AU340" s="5"/>
      <c r="AV340" s="5"/>
      <c r="AW340" s="5"/>
      <c r="AX340" s="5"/>
      <c r="AY340" s="5"/>
      <c r="AZ340" s="5"/>
      <c r="BA340" s="5"/>
      <c r="BB340" s="5"/>
      <c r="BC340" s="5"/>
      <c r="BD340" s="5"/>
      <c r="BE340" s="5"/>
      <c r="BF340" s="5"/>
      <c r="BG340" s="5"/>
      <c r="BH340" s="5"/>
      <c r="BI340" s="5"/>
      <c r="BJ340" s="8"/>
      <c r="BK340" s="8"/>
      <c r="BL340" s="8"/>
      <c r="BM340" s="8"/>
      <c r="BN340" s="8"/>
    </row>
    <row r="341" spans="1:66" x14ac:dyDescent="0.25">
      <c r="D341" s="16"/>
      <c r="K341" s="3"/>
      <c r="L341" s="3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  <c r="AR341" s="5"/>
      <c r="AS341" s="5"/>
      <c r="AT341" s="5"/>
      <c r="AU341" s="5"/>
      <c r="AV341" s="5"/>
      <c r="AW341" s="5"/>
      <c r="AX341" s="5"/>
      <c r="AY341" s="5"/>
      <c r="AZ341" s="5"/>
      <c r="BA341" s="5"/>
      <c r="BB341" s="5"/>
      <c r="BC341" s="5"/>
      <c r="BD341" s="5"/>
      <c r="BE341" s="5"/>
      <c r="BF341" s="5"/>
      <c r="BG341" s="5"/>
      <c r="BH341" s="5"/>
      <c r="BI341" s="5"/>
      <c r="BJ341" s="8"/>
      <c r="BK341" s="8"/>
      <c r="BL341" s="8"/>
      <c r="BM341" s="8"/>
      <c r="BN341" s="8"/>
    </row>
    <row r="342" spans="1:66" x14ac:dyDescent="0.25">
      <c r="D342" s="16"/>
      <c r="K342" s="3"/>
      <c r="L342" s="3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  <c r="AR342" s="5"/>
      <c r="AS342" s="5"/>
      <c r="AT342" s="5"/>
      <c r="AU342" s="5"/>
      <c r="AV342" s="5"/>
      <c r="AW342" s="5"/>
      <c r="AX342" s="5"/>
      <c r="AY342" s="5"/>
      <c r="AZ342" s="5"/>
      <c r="BA342" s="5"/>
      <c r="BB342" s="5"/>
      <c r="BC342" s="5"/>
      <c r="BD342" s="5"/>
      <c r="BE342" s="5"/>
      <c r="BF342" s="5"/>
      <c r="BG342" s="5"/>
      <c r="BH342" s="5"/>
      <c r="BI342" s="5"/>
      <c r="BJ342" s="8"/>
      <c r="BK342" s="8"/>
      <c r="BL342" s="8"/>
      <c r="BM342" s="8"/>
      <c r="BN342" s="8"/>
    </row>
    <row r="343" spans="1:66" x14ac:dyDescent="0.25">
      <c r="D343" s="16"/>
      <c r="K343" s="3"/>
      <c r="L343" s="3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  <c r="AR343" s="5"/>
      <c r="AS343" s="5"/>
      <c r="AT343" s="5"/>
      <c r="AU343" s="5"/>
      <c r="AV343" s="5"/>
      <c r="AW343" s="5"/>
      <c r="AX343" s="5"/>
      <c r="AY343" s="5"/>
      <c r="AZ343" s="5"/>
      <c r="BA343" s="5"/>
      <c r="BB343" s="5"/>
      <c r="BC343" s="5"/>
      <c r="BD343" s="5"/>
      <c r="BE343" s="5"/>
      <c r="BF343" s="5"/>
      <c r="BG343" s="5"/>
      <c r="BH343" s="5"/>
      <c r="BI343" s="5"/>
      <c r="BJ343" s="8"/>
      <c r="BK343" s="8"/>
      <c r="BL343" s="8"/>
      <c r="BM343" s="8"/>
      <c r="BN343" s="8"/>
    </row>
    <row r="344" spans="1:66" x14ac:dyDescent="0.25">
      <c r="D344" s="16"/>
      <c r="K344" s="3"/>
      <c r="L344" s="3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  <c r="AR344" s="5"/>
      <c r="AS344" s="5"/>
      <c r="AT344" s="5"/>
      <c r="AU344" s="5"/>
      <c r="AV344" s="5"/>
      <c r="AW344" s="5"/>
      <c r="AX344" s="5"/>
      <c r="AY344" s="5"/>
      <c r="AZ344" s="5"/>
      <c r="BA344" s="5"/>
      <c r="BB344" s="5"/>
      <c r="BC344" s="5"/>
      <c r="BD344" s="5"/>
      <c r="BE344" s="5"/>
      <c r="BF344" s="5"/>
      <c r="BG344" s="5"/>
      <c r="BH344" s="5"/>
      <c r="BI344" s="5"/>
      <c r="BJ344" s="8"/>
      <c r="BK344" s="8"/>
      <c r="BL344" s="8"/>
      <c r="BM344" s="8"/>
      <c r="BN344" s="8"/>
    </row>
    <row r="345" spans="1:66" x14ac:dyDescent="0.25">
      <c r="D345" s="16"/>
      <c r="K345" s="3"/>
      <c r="L345" s="3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  <c r="AR345" s="5"/>
      <c r="AS345" s="5"/>
      <c r="AT345" s="5"/>
      <c r="AU345" s="5"/>
      <c r="AV345" s="5"/>
      <c r="AW345" s="5"/>
      <c r="AX345" s="5"/>
      <c r="AY345" s="5"/>
      <c r="AZ345" s="5"/>
      <c r="BA345" s="5"/>
      <c r="BB345" s="5"/>
      <c r="BC345" s="5"/>
      <c r="BD345" s="5"/>
      <c r="BE345" s="5"/>
      <c r="BF345" s="5"/>
      <c r="BG345" s="5"/>
      <c r="BH345" s="5"/>
      <c r="BI345" s="5"/>
      <c r="BJ345" s="8"/>
      <c r="BK345" s="8"/>
      <c r="BL345" s="8"/>
      <c r="BM345" s="8"/>
      <c r="BN345" s="8"/>
    </row>
    <row r="346" spans="1:66" x14ac:dyDescent="0.25">
      <c r="D346" s="16"/>
      <c r="K346" s="3"/>
      <c r="L346" s="3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  <c r="AR346" s="5"/>
      <c r="AS346" s="5"/>
      <c r="AT346" s="5"/>
      <c r="AU346" s="5"/>
      <c r="AV346" s="5"/>
      <c r="AW346" s="5"/>
      <c r="AX346" s="5"/>
      <c r="AY346" s="5"/>
      <c r="AZ346" s="5"/>
      <c r="BA346" s="5"/>
      <c r="BB346" s="5"/>
      <c r="BC346" s="5"/>
      <c r="BD346" s="5"/>
      <c r="BE346" s="5"/>
      <c r="BF346" s="5"/>
      <c r="BG346" s="5"/>
      <c r="BH346" s="5"/>
      <c r="BI346" s="5"/>
      <c r="BJ346" s="8"/>
      <c r="BK346" s="8"/>
      <c r="BL346" s="8"/>
      <c r="BM346" s="8"/>
      <c r="BN346" s="8"/>
    </row>
    <row r="347" spans="1:66" x14ac:dyDescent="0.25">
      <c r="D347" s="16"/>
      <c r="K347" s="3"/>
      <c r="L347" s="3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  <c r="AR347" s="5"/>
      <c r="AS347" s="5"/>
      <c r="AT347" s="5"/>
      <c r="AU347" s="5"/>
      <c r="AV347" s="5"/>
      <c r="AW347" s="5"/>
      <c r="AX347" s="5"/>
      <c r="AY347" s="5"/>
      <c r="AZ347" s="5"/>
      <c r="BA347" s="5"/>
      <c r="BB347" s="5"/>
      <c r="BC347" s="5"/>
      <c r="BD347" s="5"/>
      <c r="BE347" s="5"/>
      <c r="BF347" s="5"/>
      <c r="BG347" s="5"/>
      <c r="BH347" s="5"/>
      <c r="BI347" s="5"/>
      <c r="BJ347" s="8"/>
      <c r="BK347" s="8"/>
      <c r="BL347" s="8"/>
      <c r="BM347" s="8"/>
      <c r="BN347" s="8"/>
    </row>
    <row r="348" spans="1:66" x14ac:dyDescent="0.25">
      <c r="D348" s="16"/>
      <c r="K348" s="3"/>
      <c r="L348" s="3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  <c r="AR348" s="5"/>
      <c r="AS348" s="5"/>
      <c r="AT348" s="5"/>
      <c r="AU348" s="5"/>
      <c r="AV348" s="5"/>
      <c r="AW348" s="5"/>
      <c r="AX348" s="5"/>
      <c r="AY348" s="5"/>
      <c r="AZ348" s="5"/>
      <c r="BA348" s="5"/>
      <c r="BB348" s="5"/>
      <c r="BC348" s="5"/>
      <c r="BD348" s="5"/>
      <c r="BE348" s="5"/>
      <c r="BF348" s="5"/>
      <c r="BG348" s="5"/>
      <c r="BH348" s="5"/>
      <c r="BI348" s="5"/>
      <c r="BJ348" s="8"/>
      <c r="BK348" s="8"/>
      <c r="BL348" s="8"/>
      <c r="BM348" s="8"/>
      <c r="BN348" s="8"/>
    </row>
    <row r="349" spans="1:66" x14ac:dyDescent="0.25">
      <c r="D349" s="16"/>
      <c r="K349" s="3"/>
      <c r="L349" s="3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  <c r="AR349" s="5"/>
      <c r="AS349" s="5"/>
      <c r="AT349" s="5"/>
      <c r="AU349" s="5"/>
      <c r="AV349" s="5"/>
      <c r="AW349" s="5"/>
      <c r="AX349" s="5"/>
      <c r="AY349" s="5"/>
      <c r="AZ349" s="5"/>
      <c r="BA349" s="5"/>
      <c r="BB349" s="5"/>
      <c r="BC349" s="5"/>
      <c r="BD349" s="5"/>
      <c r="BE349" s="5"/>
      <c r="BF349" s="5"/>
      <c r="BG349" s="5"/>
      <c r="BH349" s="5"/>
      <c r="BI349" s="5"/>
      <c r="BJ349" s="8"/>
      <c r="BK349" s="8"/>
      <c r="BL349" s="8"/>
      <c r="BM349" s="8"/>
      <c r="BN349" s="8"/>
    </row>
    <row r="350" spans="1:66" x14ac:dyDescent="0.25">
      <c r="D350" s="16"/>
      <c r="K350" s="3"/>
      <c r="L350" s="3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  <c r="AR350" s="5"/>
      <c r="AS350" s="5"/>
      <c r="AT350" s="5"/>
      <c r="AU350" s="5"/>
      <c r="AV350" s="5"/>
      <c r="AW350" s="5"/>
      <c r="AX350" s="5"/>
      <c r="AY350" s="5"/>
      <c r="AZ350" s="5"/>
      <c r="BA350" s="5"/>
      <c r="BB350" s="5"/>
      <c r="BC350" s="5"/>
      <c r="BD350" s="5"/>
      <c r="BE350" s="5"/>
      <c r="BF350" s="5"/>
      <c r="BG350" s="5"/>
      <c r="BH350" s="5"/>
      <c r="BI350" s="5"/>
      <c r="BJ350" s="8"/>
      <c r="BK350" s="8"/>
      <c r="BL350" s="8"/>
      <c r="BM350" s="8"/>
      <c r="BN350" s="8"/>
    </row>
    <row r="351" spans="1:66" x14ac:dyDescent="0.25">
      <c r="D351" s="16"/>
      <c r="K351" s="3"/>
      <c r="L351" s="3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  <c r="AR351" s="5"/>
      <c r="AS351" s="5"/>
      <c r="AT351" s="5"/>
      <c r="AU351" s="5"/>
      <c r="AV351" s="5"/>
      <c r="AW351" s="5"/>
      <c r="AX351" s="5"/>
      <c r="AY351" s="5"/>
      <c r="AZ351" s="5"/>
      <c r="BA351" s="5"/>
      <c r="BB351" s="5"/>
      <c r="BC351" s="5"/>
      <c r="BD351" s="5"/>
      <c r="BE351" s="5"/>
      <c r="BF351" s="5"/>
      <c r="BG351" s="5"/>
      <c r="BH351" s="5"/>
      <c r="BI351" s="5"/>
      <c r="BJ351" s="8"/>
      <c r="BK351" s="8"/>
      <c r="BL351" s="8"/>
      <c r="BM351" s="8"/>
      <c r="BN351" s="8"/>
    </row>
    <row r="352" spans="1:66" x14ac:dyDescent="0.25">
      <c r="D352" s="16"/>
      <c r="K352" s="3"/>
      <c r="L352" s="3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  <c r="AR352" s="5"/>
      <c r="AS352" s="5"/>
      <c r="AT352" s="5"/>
      <c r="AU352" s="5"/>
      <c r="AV352" s="5"/>
      <c r="AW352" s="5"/>
      <c r="AX352" s="5"/>
      <c r="AY352" s="5"/>
      <c r="AZ352" s="5"/>
      <c r="BA352" s="5"/>
      <c r="BB352" s="5"/>
      <c r="BC352" s="5"/>
      <c r="BD352" s="5"/>
      <c r="BE352" s="5"/>
      <c r="BF352" s="5"/>
      <c r="BG352" s="5"/>
      <c r="BH352" s="5"/>
      <c r="BI352" s="5"/>
      <c r="BJ352" s="8"/>
      <c r="BK352" s="8"/>
      <c r="BL352" s="8"/>
      <c r="BM352" s="8"/>
      <c r="BN352" s="8"/>
    </row>
    <row r="353" spans="1:66" x14ac:dyDescent="0.25">
      <c r="D353" s="16"/>
      <c r="K353" s="3"/>
      <c r="L353" s="3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  <c r="AR353" s="5"/>
      <c r="AS353" s="5"/>
      <c r="AT353" s="5"/>
      <c r="AU353" s="5"/>
      <c r="AV353" s="5"/>
      <c r="AW353" s="5"/>
      <c r="AX353" s="5"/>
      <c r="AY353" s="5"/>
      <c r="AZ353" s="5"/>
      <c r="BA353" s="5"/>
      <c r="BB353" s="5"/>
      <c r="BC353" s="5"/>
      <c r="BD353" s="5"/>
      <c r="BE353" s="5"/>
      <c r="BF353" s="5"/>
      <c r="BG353" s="5"/>
      <c r="BH353" s="5"/>
      <c r="BI353" s="5"/>
      <c r="BJ353" s="8"/>
      <c r="BK353" s="8"/>
      <c r="BL353" s="8"/>
      <c r="BM353" s="8"/>
      <c r="BN353" s="8"/>
    </row>
    <row r="354" spans="1:66" x14ac:dyDescent="0.25">
      <c r="D354" s="16"/>
      <c r="K354" s="3"/>
      <c r="L354" s="3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  <c r="AR354" s="5"/>
      <c r="AS354" s="5"/>
      <c r="AT354" s="5"/>
      <c r="AU354" s="5"/>
      <c r="AV354" s="5"/>
      <c r="AW354" s="5"/>
      <c r="AX354" s="5"/>
      <c r="AY354" s="5"/>
      <c r="AZ354" s="5"/>
      <c r="BA354" s="5"/>
      <c r="BB354" s="5"/>
      <c r="BC354" s="5"/>
      <c r="BD354" s="5"/>
      <c r="BE354" s="5"/>
      <c r="BF354" s="5"/>
      <c r="BG354" s="5"/>
      <c r="BH354" s="5"/>
      <c r="BI354" s="5"/>
      <c r="BJ354" s="8"/>
      <c r="BK354" s="8"/>
      <c r="BL354" s="8"/>
      <c r="BM354" s="8"/>
      <c r="BN354" s="8"/>
    </row>
    <row r="355" spans="1:66" x14ac:dyDescent="0.25">
      <c r="A355" s="10"/>
      <c r="B355" s="10"/>
      <c r="C355" s="10"/>
      <c r="D355" s="16"/>
      <c r="K355" s="3"/>
      <c r="L355" s="3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  <c r="AR355" s="5"/>
      <c r="AS355" s="5"/>
      <c r="AT355" s="5"/>
      <c r="AU355" s="5"/>
      <c r="AV355" s="5"/>
      <c r="AW355" s="5"/>
      <c r="AX355" s="5"/>
      <c r="AY355" s="5"/>
      <c r="AZ355" s="5"/>
      <c r="BA355" s="5"/>
      <c r="BB355" s="5"/>
      <c r="BC355" s="5"/>
      <c r="BD355" s="5"/>
      <c r="BE355" s="5"/>
      <c r="BF355" s="5"/>
      <c r="BG355" s="5"/>
      <c r="BH355" s="5"/>
      <c r="BI355" s="5"/>
      <c r="BJ355" s="8"/>
      <c r="BK355" s="8"/>
      <c r="BL355" s="8"/>
      <c r="BM355" s="8"/>
      <c r="BN355" s="8"/>
    </row>
    <row r="356" spans="1:66" x14ac:dyDescent="0.25">
      <c r="D356" s="16"/>
      <c r="K356" s="3"/>
      <c r="L356" s="3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  <c r="AR356" s="5"/>
      <c r="AS356" s="5"/>
      <c r="AT356" s="5"/>
      <c r="AU356" s="5"/>
      <c r="AV356" s="5"/>
      <c r="AW356" s="5"/>
      <c r="AX356" s="5"/>
      <c r="AY356" s="5"/>
      <c r="AZ356" s="5"/>
      <c r="BA356" s="5"/>
      <c r="BB356" s="5"/>
      <c r="BC356" s="5"/>
      <c r="BD356" s="5"/>
      <c r="BE356" s="5"/>
      <c r="BF356" s="5"/>
      <c r="BG356" s="5"/>
      <c r="BH356" s="5"/>
      <c r="BI356" s="5"/>
      <c r="BJ356" s="8"/>
      <c r="BK356" s="8"/>
      <c r="BL356" s="8"/>
      <c r="BM356" s="8"/>
      <c r="BN356" s="8"/>
    </row>
    <row r="357" spans="1:66" s="15" customFormat="1" x14ac:dyDescent="0.25">
      <c r="D357" s="22"/>
      <c r="K357" s="19"/>
      <c r="L357" s="19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  <c r="AA357" s="20"/>
      <c r="AB357" s="20"/>
      <c r="AC357" s="20"/>
      <c r="AD357" s="20"/>
      <c r="AE357" s="20"/>
      <c r="AF357" s="20"/>
      <c r="AG357" s="20"/>
      <c r="AH357" s="20"/>
      <c r="AI357" s="20"/>
      <c r="AJ357" s="20"/>
      <c r="AK357" s="20"/>
      <c r="AL357" s="20"/>
      <c r="AM357" s="20"/>
      <c r="AN357" s="20"/>
      <c r="AO357" s="20"/>
      <c r="AP357" s="20"/>
      <c r="AQ357" s="20"/>
      <c r="AR357" s="20"/>
      <c r="AS357" s="20"/>
      <c r="AT357" s="20"/>
      <c r="AU357" s="20"/>
      <c r="AV357" s="20"/>
      <c r="AW357" s="20"/>
      <c r="AX357" s="20"/>
      <c r="AY357" s="20"/>
      <c r="AZ357" s="20"/>
      <c r="BA357" s="20"/>
      <c r="BB357" s="20"/>
      <c r="BC357" s="20"/>
      <c r="BD357" s="20"/>
      <c r="BE357" s="20"/>
      <c r="BF357" s="20"/>
      <c r="BG357" s="20"/>
      <c r="BH357" s="20"/>
      <c r="BI357" s="20"/>
      <c r="BJ357" s="21"/>
      <c r="BK357" s="21"/>
      <c r="BL357" s="21"/>
      <c r="BM357" s="21"/>
      <c r="BN357" s="21"/>
    </row>
    <row r="358" spans="1:66" x14ac:dyDescent="0.25">
      <c r="D358" s="16"/>
      <c r="K358" s="3"/>
      <c r="L358" s="3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  <c r="AR358" s="5"/>
      <c r="AS358" s="5"/>
      <c r="AT358" s="5"/>
      <c r="AU358" s="5"/>
      <c r="AV358" s="5"/>
      <c r="AW358" s="5"/>
      <c r="AX358" s="5"/>
      <c r="AY358" s="5"/>
      <c r="AZ358" s="5"/>
      <c r="BA358" s="5"/>
      <c r="BB358" s="5"/>
      <c r="BC358" s="5"/>
      <c r="BD358" s="5"/>
      <c r="BE358" s="5"/>
      <c r="BF358" s="5"/>
      <c r="BG358" s="5"/>
      <c r="BH358" s="5"/>
      <c r="BI358" s="5"/>
      <c r="BJ358" s="8"/>
      <c r="BK358" s="8"/>
      <c r="BL358" s="8"/>
      <c r="BM358" s="8"/>
      <c r="BN358" s="8"/>
    </row>
    <row r="359" spans="1:66" x14ac:dyDescent="0.25">
      <c r="D359" s="16"/>
      <c r="K359" s="3"/>
      <c r="L359" s="3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  <c r="AR359" s="5"/>
      <c r="AS359" s="5"/>
      <c r="AT359" s="5"/>
      <c r="AU359" s="5"/>
      <c r="AV359" s="5"/>
      <c r="AW359" s="5"/>
      <c r="AX359" s="5"/>
      <c r="AY359" s="5"/>
      <c r="AZ359" s="5"/>
      <c r="BA359" s="5"/>
      <c r="BB359" s="5"/>
      <c r="BC359" s="5"/>
      <c r="BD359" s="5"/>
      <c r="BE359" s="5"/>
      <c r="BF359" s="5"/>
      <c r="BG359" s="5"/>
      <c r="BH359" s="5"/>
      <c r="BI359" s="5"/>
      <c r="BJ359" s="8"/>
      <c r="BK359" s="8"/>
      <c r="BL359" s="8"/>
      <c r="BM359" s="8"/>
      <c r="BN359" s="8"/>
    </row>
    <row r="360" spans="1:66" x14ac:dyDescent="0.25">
      <c r="D360" s="16"/>
      <c r="K360" s="3"/>
      <c r="L360" s="3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  <c r="AR360" s="5"/>
      <c r="AS360" s="5"/>
      <c r="AT360" s="5"/>
      <c r="AU360" s="5"/>
      <c r="AV360" s="5"/>
      <c r="AW360" s="5"/>
      <c r="AX360" s="5"/>
      <c r="AY360" s="5"/>
      <c r="AZ360" s="5"/>
      <c r="BA360" s="5"/>
      <c r="BB360" s="5"/>
      <c r="BC360" s="5"/>
      <c r="BD360" s="5"/>
      <c r="BE360" s="5"/>
      <c r="BF360" s="5"/>
      <c r="BG360" s="5"/>
      <c r="BH360" s="5"/>
      <c r="BI360" s="5"/>
      <c r="BJ360" s="8"/>
      <c r="BK360" s="8"/>
      <c r="BL360" s="8"/>
      <c r="BM360" s="8"/>
      <c r="BN360" s="8"/>
    </row>
    <row r="361" spans="1:66" x14ac:dyDescent="0.25">
      <c r="D361" s="16"/>
      <c r="K361" s="3"/>
      <c r="L361" s="3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  <c r="AR361" s="5"/>
      <c r="AS361" s="5"/>
      <c r="AT361" s="5"/>
      <c r="AU361" s="5"/>
      <c r="AV361" s="5"/>
      <c r="AW361" s="5"/>
      <c r="AX361" s="5"/>
      <c r="AY361" s="5"/>
      <c r="AZ361" s="5"/>
      <c r="BA361" s="5"/>
      <c r="BB361" s="5"/>
      <c r="BC361" s="5"/>
      <c r="BD361" s="5"/>
      <c r="BE361" s="5"/>
      <c r="BF361" s="5"/>
      <c r="BG361" s="5"/>
      <c r="BH361" s="5"/>
      <c r="BI361" s="5"/>
      <c r="BJ361" s="8"/>
      <c r="BK361" s="8"/>
      <c r="BL361" s="8"/>
      <c r="BM361" s="8"/>
      <c r="BN361" s="8"/>
    </row>
    <row r="362" spans="1:66" x14ac:dyDescent="0.25">
      <c r="D362" s="16"/>
      <c r="K362" s="3"/>
      <c r="L362" s="3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  <c r="AR362" s="5"/>
      <c r="AS362" s="5"/>
      <c r="AT362" s="5"/>
      <c r="AU362" s="5"/>
      <c r="AV362" s="5"/>
      <c r="AW362" s="5"/>
      <c r="AX362" s="5"/>
      <c r="AY362" s="5"/>
      <c r="AZ362" s="5"/>
      <c r="BA362" s="5"/>
      <c r="BB362" s="5"/>
      <c r="BC362" s="5"/>
      <c r="BD362" s="5"/>
      <c r="BE362" s="5"/>
      <c r="BF362" s="5"/>
      <c r="BG362" s="5"/>
      <c r="BH362" s="5"/>
      <c r="BI362" s="5"/>
      <c r="BJ362" s="8"/>
      <c r="BK362" s="8"/>
      <c r="BL362" s="8"/>
      <c r="BM362" s="8"/>
      <c r="BN362" s="8"/>
    </row>
    <row r="363" spans="1:66" x14ac:dyDescent="0.25">
      <c r="D363" s="16"/>
      <c r="K363" s="3"/>
      <c r="L363" s="3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  <c r="AR363" s="5"/>
      <c r="AS363" s="5"/>
      <c r="AT363" s="5"/>
      <c r="AU363" s="5"/>
      <c r="AV363" s="5"/>
      <c r="AW363" s="5"/>
      <c r="AX363" s="5"/>
      <c r="AY363" s="5"/>
      <c r="AZ363" s="5"/>
      <c r="BA363" s="5"/>
      <c r="BB363" s="5"/>
      <c r="BC363" s="5"/>
      <c r="BD363" s="5"/>
      <c r="BE363" s="5"/>
      <c r="BF363" s="5"/>
      <c r="BG363" s="5"/>
      <c r="BH363" s="5"/>
      <c r="BI363" s="5"/>
      <c r="BJ363" s="8"/>
      <c r="BK363" s="8"/>
      <c r="BL363" s="8"/>
      <c r="BM363" s="8"/>
      <c r="BN363" s="8"/>
    </row>
    <row r="364" spans="1:66" x14ac:dyDescent="0.25">
      <c r="D364" s="16"/>
      <c r="K364" s="3"/>
      <c r="L364" s="3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  <c r="AR364" s="5"/>
      <c r="AS364" s="5"/>
      <c r="AT364" s="5"/>
      <c r="AU364" s="5"/>
      <c r="AV364" s="5"/>
      <c r="AW364" s="5"/>
      <c r="AX364" s="5"/>
      <c r="AY364" s="5"/>
      <c r="AZ364" s="5"/>
      <c r="BA364" s="5"/>
      <c r="BB364" s="5"/>
      <c r="BC364" s="5"/>
      <c r="BD364" s="5"/>
      <c r="BE364" s="5"/>
      <c r="BF364" s="5"/>
      <c r="BG364" s="5"/>
      <c r="BH364" s="5"/>
      <c r="BI364" s="5"/>
      <c r="BJ364" s="8"/>
      <c r="BK364" s="8"/>
      <c r="BL364" s="8"/>
      <c r="BM364" s="8"/>
      <c r="BN364" s="8"/>
    </row>
    <row r="365" spans="1:66" x14ac:dyDescent="0.25">
      <c r="D365" s="16"/>
      <c r="K365" s="3"/>
      <c r="L365" s="3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  <c r="AR365" s="5"/>
      <c r="AS365" s="5"/>
      <c r="AT365" s="5"/>
      <c r="AU365" s="5"/>
      <c r="AV365" s="5"/>
      <c r="AW365" s="5"/>
      <c r="AX365" s="5"/>
      <c r="AY365" s="5"/>
      <c r="AZ365" s="5"/>
      <c r="BA365" s="5"/>
      <c r="BB365" s="5"/>
      <c r="BC365" s="5"/>
      <c r="BD365" s="5"/>
      <c r="BE365" s="5"/>
      <c r="BF365" s="5"/>
      <c r="BG365" s="5"/>
      <c r="BH365" s="5"/>
      <c r="BI365" s="5"/>
      <c r="BJ365" s="8"/>
      <c r="BK365" s="8"/>
      <c r="BL365" s="8"/>
      <c r="BM365" s="8"/>
      <c r="BN365" s="8"/>
    </row>
    <row r="366" spans="1:66" x14ac:dyDescent="0.25">
      <c r="D366" s="16"/>
      <c r="K366" s="3"/>
      <c r="L366" s="3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  <c r="AR366" s="5"/>
      <c r="AS366" s="5"/>
      <c r="AT366" s="5"/>
      <c r="AU366" s="5"/>
      <c r="AV366" s="5"/>
      <c r="AW366" s="5"/>
      <c r="AX366" s="5"/>
      <c r="AY366" s="5"/>
      <c r="AZ366" s="5"/>
      <c r="BA366" s="5"/>
      <c r="BB366" s="5"/>
      <c r="BC366" s="5"/>
      <c r="BD366" s="5"/>
      <c r="BE366" s="5"/>
      <c r="BF366" s="5"/>
      <c r="BG366" s="5"/>
      <c r="BH366" s="5"/>
      <c r="BI366" s="5"/>
      <c r="BJ366" s="8"/>
      <c r="BK366" s="8"/>
      <c r="BL366" s="8"/>
      <c r="BM366" s="8"/>
      <c r="BN366" s="8"/>
    </row>
    <row r="367" spans="1:66" x14ac:dyDescent="0.25">
      <c r="D367" s="16"/>
      <c r="K367" s="3"/>
      <c r="L367" s="3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  <c r="AR367" s="5"/>
      <c r="AS367" s="5"/>
      <c r="AT367" s="5"/>
      <c r="AU367" s="5"/>
      <c r="AV367" s="5"/>
      <c r="AW367" s="5"/>
      <c r="AX367" s="5"/>
      <c r="AY367" s="5"/>
      <c r="AZ367" s="5"/>
      <c r="BA367" s="5"/>
      <c r="BB367" s="5"/>
      <c r="BC367" s="5"/>
      <c r="BD367" s="5"/>
      <c r="BE367" s="5"/>
      <c r="BF367" s="5"/>
      <c r="BG367" s="5"/>
      <c r="BH367" s="5"/>
      <c r="BI367" s="5"/>
      <c r="BJ367" s="8"/>
      <c r="BK367" s="8"/>
      <c r="BL367" s="8"/>
      <c r="BM367" s="8"/>
      <c r="BN367" s="8"/>
    </row>
    <row r="368" spans="1:66" x14ac:dyDescent="0.25">
      <c r="D368" s="16"/>
      <c r="K368" s="3"/>
      <c r="L368" s="3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  <c r="AR368" s="5"/>
      <c r="AS368" s="5"/>
      <c r="AT368" s="5"/>
      <c r="AU368" s="5"/>
      <c r="AV368" s="5"/>
      <c r="AW368" s="5"/>
      <c r="AX368" s="5"/>
      <c r="AY368" s="5"/>
      <c r="AZ368" s="5"/>
      <c r="BA368" s="5"/>
      <c r="BB368" s="5"/>
      <c r="BC368" s="5"/>
      <c r="BD368" s="5"/>
      <c r="BE368" s="5"/>
      <c r="BF368" s="5"/>
      <c r="BG368" s="5"/>
      <c r="BH368" s="5"/>
      <c r="BI368" s="5"/>
      <c r="BJ368" s="8"/>
      <c r="BK368" s="8"/>
      <c r="BL368" s="8"/>
      <c r="BM368" s="8"/>
      <c r="BN368" s="8"/>
    </row>
    <row r="369" spans="4:66" x14ac:dyDescent="0.25">
      <c r="D369" s="16"/>
      <c r="K369" s="3"/>
      <c r="L369" s="3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  <c r="AR369" s="5"/>
      <c r="AS369" s="5"/>
      <c r="AT369" s="5"/>
      <c r="AU369" s="5"/>
      <c r="AV369" s="5"/>
      <c r="AW369" s="5"/>
      <c r="AX369" s="5"/>
      <c r="AY369" s="5"/>
      <c r="AZ369" s="5"/>
      <c r="BA369" s="5"/>
      <c r="BB369" s="5"/>
      <c r="BC369" s="5"/>
      <c r="BD369" s="5"/>
      <c r="BE369" s="5"/>
      <c r="BF369" s="5"/>
      <c r="BG369" s="5"/>
      <c r="BH369" s="5"/>
      <c r="BI369" s="5"/>
      <c r="BJ369" s="8"/>
      <c r="BK369" s="8"/>
      <c r="BL369" s="8"/>
      <c r="BM369" s="8"/>
      <c r="BN369" s="8"/>
    </row>
    <row r="370" spans="4:66" x14ac:dyDescent="0.25">
      <c r="D370" s="16"/>
      <c r="K370" s="3"/>
      <c r="L370" s="3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  <c r="AR370" s="5"/>
      <c r="AS370" s="5"/>
      <c r="AT370" s="5"/>
      <c r="AU370" s="5"/>
      <c r="AV370" s="5"/>
      <c r="AW370" s="5"/>
      <c r="AX370" s="5"/>
      <c r="AY370" s="5"/>
      <c r="AZ370" s="5"/>
      <c r="BA370" s="5"/>
      <c r="BB370" s="5"/>
      <c r="BC370" s="5"/>
      <c r="BD370" s="5"/>
      <c r="BE370" s="5"/>
      <c r="BF370" s="5"/>
      <c r="BG370" s="5"/>
      <c r="BH370" s="5"/>
      <c r="BI370" s="5"/>
      <c r="BJ370" s="8"/>
      <c r="BK370" s="8"/>
      <c r="BL370" s="8"/>
      <c r="BM370" s="8"/>
      <c r="BN370" s="8"/>
    </row>
    <row r="371" spans="4:66" x14ac:dyDescent="0.25">
      <c r="D371" s="16"/>
      <c r="K371" s="3"/>
      <c r="L371" s="3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  <c r="AR371" s="5"/>
      <c r="AS371" s="5"/>
      <c r="AT371" s="5"/>
      <c r="AU371" s="5"/>
      <c r="AV371" s="5"/>
      <c r="AW371" s="5"/>
      <c r="AX371" s="5"/>
      <c r="AY371" s="5"/>
      <c r="AZ371" s="5"/>
      <c r="BA371" s="5"/>
      <c r="BB371" s="5"/>
      <c r="BC371" s="5"/>
      <c r="BD371" s="5"/>
      <c r="BE371" s="5"/>
      <c r="BF371" s="5"/>
      <c r="BG371" s="5"/>
      <c r="BH371" s="5"/>
      <c r="BI371" s="5"/>
      <c r="BJ371" s="8"/>
      <c r="BK371" s="8"/>
      <c r="BL371" s="8"/>
      <c r="BM371" s="8"/>
      <c r="BN371" s="8"/>
    </row>
    <row r="372" spans="4:66" x14ac:dyDescent="0.25">
      <c r="D372" s="16"/>
      <c r="K372" s="3"/>
      <c r="L372" s="3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  <c r="AR372" s="5"/>
      <c r="AS372" s="5"/>
      <c r="AT372" s="5"/>
      <c r="AU372" s="5"/>
      <c r="AV372" s="5"/>
      <c r="AW372" s="5"/>
      <c r="AX372" s="5"/>
      <c r="AY372" s="5"/>
      <c r="AZ372" s="5"/>
      <c r="BA372" s="5"/>
      <c r="BB372" s="5"/>
      <c r="BC372" s="5"/>
      <c r="BD372" s="5"/>
      <c r="BE372" s="5"/>
      <c r="BF372" s="5"/>
      <c r="BG372" s="5"/>
      <c r="BH372" s="5"/>
      <c r="BI372" s="5"/>
      <c r="BJ372" s="8"/>
      <c r="BK372" s="8"/>
      <c r="BL372" s="8"/>
      <c r="BM372" s="8"/>
      <c r="BN372" s="8"/>
    </row>
    <row r="373" spans="4:66" x14ac:dyDescent="0.25">
      <c r="D373" s="16"/>
      <c r="K373" s="3"/>
      <c r="L373" s="3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  <c r="AR373" s="5"/>
      <c r="AS373" s="5"/>
      <c r="AT373" s="5"/>
      <c r="AU373" s="5"/>
      <c r="AV373" s="5"/>
      <c r="AW373" s="5"/>
      <c r="AX373" s="5"/>
      <c r="AY373" s="5"/>
      <c r="AZ373" s="5"/>
      <c r="BA373" s="5"/>
      <c r="BB373" s="5"/>
      <c r="BC373" s="5"/>
      <c r="BD373" s="5"/>
      <c r="BE373" s="5"/>
      <c r="BF373" s="5"/>
      <c r="BG373" s="5"/>
      <c r="BH373" s="5"/>
      <c r="BI373" s="5"/>
      <c r="BJ373" s="8"/>
      <c r="BK373" s="8"/>
      <c r="BL373" s="8"/>
      <c r="BM373" s="8"/>
      <c r="BN373" s="8"/>
    </row>
    <row r="374" spans="4:66" x14ac:dyDescent="0.25">
      <c r="D374" s="16"/>
      <c r="K374" s="3"/>
      <c r="L374" s="3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  <c r="AR374" s="5"/>
      <c r="AS374" s="5"/>
      <c r="AT374" s="5"/>
      <c r="AU374" s="5"/>
      <c r="AV374" s="5"/>
      <c r="AW374" s="5"/>
      <c r="AX374" s="5"/>
      <c r="AY374" s="5"/>
      <c r="AZ374" s="5"/>
      <c r="BA374" s="5"/>
      <c r="BB374" s="5"/>
      <c r="BC374" s="5"/>
      <c r="BD374" s="5"/>
      <c r="BE374" s="5"/>
      <c r="BF374" s="5"/>
      <c r="BG374" s="5"/>
      <c r="BH374" s="5"/>
      <c r="BI374" s="5"/>
      <c r="BJ374" s="8"/>
      <c r="BK374" s="8"/>
      <c r="BL374" s="8"/>
      <c r="BM374" s="8"/>
      <c r="BN374" s="8"/>
    </row>
    <row r="375" spans="4:66" x14ac:dyDescent="0.25">
      <c r="D375" s="16"/>
      <c r="K375" s="3"/>
      <c r="L375" s="3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  <c r="AR375" s="5"/>
      <c r="AS375" s="5"/>
      <c r="AT375" s="5"/>
      <c r="AU375" s="5"/>
      <c r="AV375" s="5"/>
      <c r="AW375" s="5"/>
      <c r="AX375" s="5"/>
      <c r="AY375" s="5"/>
      <c r="AZ375" s="5"/>
      <c r="BA375" s="5"/>
      <c r="BB375" s="5"/>
      <c r="BC375" s="5"/>
      <c r="BD375" s="5"/>
      <c r="BE375" s="5"/>
      <c r="BF375" s="5"/>
      <c r="BG375" s="5"/>
      <c r="BH375" s="5"/>
      <c r="BI375" s="5"/>
      <c r="BJ375" s="8"/>
      <c r="BK375" s="8"/>
      <c r="BL375" s="8"/>
      <c r="BM375" s="8"/>
      <c r="BN375" s="8"/>
    </row>
    <row r="376" spans="4:66" x14ac:dyDescent="0.25">
      <c r="D376" s="16"/>
      <c r="K376" s="3"/>
      <c r="L376" s="3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  <c r="AR376" s="5"/>
      <c r="AS376" s="5"/>
      <c r="AT376" s="5"/>
      <c r="AU376" s="5"/>
      <c r="AV376" s="5"/>
      <c r="AW376" s="5"/>
      <c r="AX376" s="5"/>
      <c r="AY376" s="5"/>
      <c r="AZ376" s="5"/>
      <c r="BA376" s="5"/>
      <c r="BB376" s="5"/>
      <c r="BC376" s="5"/>
      <c r="BD376" s="5"/>
      <c r="BE376" s="5"/>
      <c r="BF376" s="5"/>
      <c r="BG376" s="5"/>
      <c r="BH376" s="5"/>
      <c r="BI376" s="5"/>
      <c r="BJ376" s="8"/>
      <c r="BK376" s="8"/>
      <c r="BL376" s="8"/>
      <c r="BM376" s="8"/>
      <c r="BN376" s="8"/>
    </row>
    <row r="377" spans="4:66" x14ac:dyDescent="0.25">
      <c r="D377" s="16"/>
      <c r="K377" s="3"/>
      <c r="L377" s="3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  <c r="AR377" s="5"/>
      <c r="AS377" s="5"/>
      <c r="AT377" s="5"/>
      <c r="AU377" s="5"/>
      <c r="AV377" s="5"/>
      <c r="AW377" s="5"/>
      <c r="AX377" s="5"/>
      <c r="AY377" s="5"/>
      <c r="AZ377" s="5"/>
      <c r="BA377" s="5"/>
      <c r="BB377" s="5"/>
      <c r="BC377" s="5"/>
      <c r="BD377" s="5"/>
      <c r="BE377" s="5"/>
      <c r="BF377" s="5"/>
      <c r="BG377" s="5"/>
      <c r="BH377" s="5"/>
      <c r="BI377" s="5"/>
      <c r="BJ377" s="8"/>
      <c r="BK377" s="8"/>
      <c r="BL377" s="8"/>
      <c r="BM377" s="8"/>
      <c r="BN377" s="8"/>
    </row>
    <row r="378" spans="4:66" x14ac:dyDescent="0.25">
      <c r="D378" s="16"/>
      <c r="K378" s="3"/>
      <c r="L378" s="3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  <c r="AR378" s="5"/>
      <c r="AS378" s="5"/>
      <c r="AT378" s="5"/>
      <c r="AU378" s="5"/>
      <c r="AV378" s="5"/>
      <c r="AW378" s="5"/>
      <c r="AX378" s="5"/>
      <c r="AY378" s="5"/>
      <c r="AZ378" s="5"/>
      <c r="BA378" s="5"/>
      <c r="BB378" s="5"/>
      <c r="BC378" s="5"/>
      <c r="BD378" s="5"/>
      <c r="BE378" s="5"/>
      <c r="BF378" s="5"/>
      <c r="BG378" s="5"/>
      <c r="BH378" s="5"/>
      <c r="BI378" s="5"/>
      <c r="BJ378" s="8"/>
      <c r="BK378" s="8"/>
      <c r="BL378" s="8"/>
      <c r="BM378" s="8"/>
      <c r="BN378" s="8"/>
    </row>
    <row r="379" spans="4:66" x14ac:dyDescent="0.25">
      <c r="D379" s="16"/>
      <c r="K379" s="3"/>
      <c r="L379" s="3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  <c r="AR379" s="5"/>
      <c r="AS379" s="5"/>
      <c r="AT379" s="5"/>
      <c r="AU379" s="5"/>
      <c r="AV379" s="5"/>
      <c r="AW379" s="5"/>
      <c r="AX379" s="5"/>
      <c r="AY379" s="5"/>
      <c r="AZ379" s="5"/>
      <c r="BA379" s="5"/>
      <c r="BB379" s="5"/>
      <c r="BC379" s="5"/>
      <c r="BD379" s="5"/>
      <c r="BE379" s="5"/>
      <c r="BF379" s="5"/>
      <c r="BG379" s="5"/>
      <c r="BH379" s="5"/>
      <c r="BI379" s="5"/>
      <c r="BJ379" s="8"/>
      <c r="BK379" s="8"/>
      <c r="BL379" s="8"/>
      <c r="BM379" s="8"/>
      <c r="BN379" s="8"/>
    </row>
    <row r="380" spans="4:66" x14ac:dyDescent="0.25">
      <c r="D380" s="16"/>
      <c r="K380" s="3"/>
      <c r="L380" s="3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  <c r="AR380" s="5"/>
      <c r="AS380" s="5"/>
      <c r="AT380" s="5"/>
      <c r="AU380" s="5"/>
      <c r="AV380" s="5"/>
      <c r="AW380" s="5"/>
      <c r="AX380" s="5"/>
      <c r="AY380" s="5"/>
      <c r="AZ380" s="5"/>
      <c r="BA380" s="5"/>
      <c r="BB380" s="5"/>
      <c r="BC380" s="5"/>
      <c r="BD380" s="5"/>
      <c r="BE380" s="5"/>
      <c r="BF380" s="5"/>
      <c r="BG380" s="5"/>
      <c r="BH380" s="5"/>
      <c r="BI380" s="5"/>
      <c r="BJ380" s="8"/>
      <c r="BK380" s="8"/>
      <c r="BL380" s="8"/>
      <c r="BM380" s="8"/>
      <c r="BN380" s="8"/>
    </row>
    <row r="381" spans="4:66" x14ac:dyDescent="0.25">
      <c r="D381" s="16"/>
      <c r="K381" s="3"/>
      <c r="L381" s="3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  <c r="AR381" s="5"/>
      <c r="AS381" s="5"/>
      <c r="AT381" s="5"/>
      <c r="AU381" s="5"/>
      <c r="AV381" s="5"/>
      <c r="AW381" s="5"/>
      <c r="AX381" s="5"/>
      <c r="AY381" s="5"/>
      <c r="AZ381" s="5"/>
      <c r="BA381" s="5"/>
      <c r="BB381" s="5"/>
      <c r="BC381" s="5"/>
      <c r="BD381" s="5"/>
      <c r="BE381" s="5"/>
      <c r="BF381" s="5"/>
      <c r="BG381" s="5"/>
      <c r="BH381" s="5"/>
      <c r="BI381" s="5"/>
      <c r="BJ381" s="8"/>
      <c r="BK381" s="8"/>
      <c r="BL381" s="8"/>
      <c r="BM381" s="8"/>
      <c r="BN381" s="8"/>
    </row>
    <row r="382" spans="4:66" x14ac:dyDescent="0.25">
      <c r="D382" s="16"/>
      <c r="K382" s="3"/>
      <c r="L382" s="3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  <c r="AR382" s="5"/>
      <c r="AS382" s="5"/>
      <c r="AT382" s="5"/>
      <c r="AU382" s="5"/>
      <c r="AV382" s="5"/>
      <c r="AW382" s="5"/>
      <c r="AX382" s="5"/>
      <c r="AY382" s="5"/>
      <c r="AZ382" s="5"/>
      <c r="BA382" s="5"/>
      <c r="BB382" s="5"/>
      <c r="BC382" s="5"/>
      <c r="BD382" s="5"/>
      <c r="BE382" s="5"/>
      <c r="BF382" s="5"/>
      <c r="BG382" s="5"/>
      <c r="BH382" s="5"/>
      <c r="BI382" s="5"/>
      <c r="BJ382" s="8"/>
      <c r="BK382" s="8"/>
      <c r="BL382" s="8"/>
      <c r="BM382" s="8"/>
      <c r="BN382" s="8"/>
    </row>
    <row r="383" spans="4:66" x14ac:dyDescent="0.25">
      <c r="D383" s="16"/>
      <c r="K383" s="3"/>
      <c r="L383" s="3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  <c r="AR383" s="5"/>
      <c r="AS383" s="5"/>
      <c r="AT383" s="5"/>
      <c r="AU383" s="5"/>
      <c r="AV383" s="5"/>
      <c r="AW383" s="5"/>
      <c r="AX383" s="5"/>
      <c r="AY383" s="5"/>
      <c r="AZ383" s="5"/>
      <c r="BA383" s="5"/>
      <c r="BB383" s="5"/>
      <c r="BC383" s="5"/>
      <c r="BD383" s="5"/>
      <c r="BE383" s="5"/>
      <c r="BF383" s="5"/>
      <c r="BG383" s="5"/>
      <c r="BH383" s="5"/>
      <c r="BI383" s="5"/>
      <c r="BJ383" s="8"/>
      <c r="BK383" s="8"/>
      <c r="BL383" s="8"/>
      <c r="BM383" s="8"/>
      <c r="BN383" s="8"/>
    </row>
    <row r="384" spans="4:66" x14ac:dyDescent="0.25">
      <c r="D384" s="16"/>
      <c r="K384" s="3"/>
      <c r="L384" s="3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  <c r="AR384" s="5"/>
      <c r="AS384" s="5"/>
      <c r="AT384" s="5"/>
      <c r="AU384" s="5"/>
      <c r="AV384" s="5"/>
      <c r="AW384" s="5"/>
      <c r="AX384" s="5"/>
      <c r="AY384" s="5"/>
      <c r="AZ384" s="5"/>
      <c r="BA384" s="5"/>
      <c r="BB384" s="5"/>
      <c r="BC384" s="5"/>
      <c r="BD384" s="5"/>
      <c r="BE384" s="5"/>
      <c r="BF384" s="5"/>
      <c r="BG384" s="5"/>
      <c r="BH384" s="5"/>
      <c r="BI384" s="5"/>
      <c r="BJ384" s="8"/>
      <c r="BK384" s="8"/>
      <c r="BL384" s="8"/>
      <c r="BM384" s="8"/>
      <c r="BN384" s="8"/>
    </row>
    <row r="385" spans="1:66" x14ac:dyDescent="0.25">
      <c r="D385" s="16"/>
      <c r="K385" s="3"/>
      <c r="L385" s="3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  <c r="AR385" s="5"/>
      <c r="AS385" s="5"/>
      <c r="AT385" s="5"/>
      <c r="AU385" s="5"/>
      <c r="AV385" s="5"/>
      <c r="AW385" s="5"/>
      <c r="AX385" s="5"/>
      <c r="AY385" s="5"/>
      <c r="AZ385" s="5"/>
      <c r="BA385" s="5"/>
      <c r="BB385" s="5"/>
      <c r="BC385" s="5"/>
      <c r="BD385" s="5"/>
      <c r="BE385" s="5"/>
      <c r="BF385" s="5"/>
      <c r="BG385" s="5"/>
      <c r="BH385" s="5"/>
      <c r="BI385" s="5"/>
      <c r="BJ385" s="8"/>
      <c r="BK385" s="8"/>
      <c r="BL385" s="8"/>
      <c r="BM385" s="8"/>
      <c r="BN385" s="8"/>
    </row>
    <row r="386" spans="1:66" x14ac:dyDescent="0.25">
      <c r="D386" s="16"/>
      <c r="K386" s="3"/>
      <c r="L386" s="3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  <c r="AR386" s="5"/>
      <c r="AS386" s="5"/>
      <c r="AT386" s="5"/>
      <c r="AU386" s="5"/>
      <c r="AV386" s="5"/>
      <c r="AW386" s="5"/>
      <c r="AX386" s="5"/>
      <c r="AY386" s="5"/>
      <c r="AZ386" s="5"/>
      <c r="BA386" s="5"/>
      <c r="BB386" s="5"/>
      <c r="BC386" s="5"/>
      <c r="BD386" s="5"/>
      <c r="BE386" s="5"/>
      <c r="BF386" s="5"/>
      <c r="BG386" s="5"/>
      <c r="BH386" s="5"/>
      <c r="BI386" s="5"/>
      <c r="BJ386" s="8"/>
      <c r="BK386" s="8"/>
      <c r="BL386" s="8"/>
      <c r="BM386" s="8"/>
      <c r="BN386" s="8"/>
    </row>
    <row r="387" spans="1:66" x14ac:dyDescent="0.25">
      <c r="D387" s="16"/>
      <c r="K387" s="3"/>
      <c r="L387" s="3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  <c r="AR387" s="5"/>
      <c r="AS387" s="5"/>
      <c r="AT387" s="5"/>
      <c r="AU387" s="5"/>
      <c r="AV387" s="5"/>
      <c r="AW387" s="5"/>
      <c r="AX387" s="5"/>
      <c r="AY387" s="5"/>
      <c r="AZ387" s="5"/>
      <c r="BA387" s="5"/>
      <c r="BB387" s="5"/>
      <c r="BC387" s="5"/>
      <c r="BD387" s="5"/>
      <c r="BE387" s="5"/>
      <c r="BF387" s="5"/>
      <c r="BG387" s="5"/>
      <c r="BH387" s="5"/>
      <c r="BI387" s="5"/>
      <c r="BJ387" s="8"/>
      <c r="BK387" s="8"/>
      <c r="BL387" s="8"/>
      <c r="BM387" s="8"/>
      <c r="BN387" s="8"/>
    </row>
    <row r="388" spans="1:66" x14ac:dyDescent="0.25">
      <c r="D388" s="16"/>
      <c r="K388" s="3"/>
      <c r="L388" s="3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  <c r="AR388" s="5"/>
      <c r="AS388" s="5"/>
      <c r="AT388" s="5"/>
      <c r="AU388" s="5"/>
      <c r="AV388" s="5"/>
      <c r="AW388" s="5"/>
      <c r="AX388" s="5"/>
      <c r="AY388" s="5"/>
      <c r="AZ388" s="5"/>
      <c r="BA388" s="5"/>
      <c r="BB388" s="5"/>
      <c r="BC388" s="5"/>
      <c r="BD388" s="5"/>
      <c r="BE388" s="5"/>
      <c r="BF388" s="5"/>
      <c r="BG388" s="5"/>
      <c r="BH388" s="5"/>
      <c r="BI388" s="5"/>
      <c r="BJ388" s="8"/>
      <c r="BK388" s="8"/>
      <c r="BL388" s="8"/>
      <c r="BM388" s="8"/>
      <c r="BN388" s="8"/>
    </row>
    <row r="389" spans="1:66" x14ac:dyDescent="0.25">
      <c r="D389" s="16"/>
      <c r="K389" s="3"/>
      <c r="L389" s="3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  <c r="AR389" s="5"/>
      <c r="AS389" s="5"/>
      <c r="AT389" s="5"/>
      <c r="AU389" s="5"/>
      <c r="AV389" s="5"/>
      <c r="AW389" s="5"/>
      <c r="AX389" s="5"/>
      <c r="AY389" s="5"/>
      <c r="AZ389" s="5"/>
      <c r="BA389" s="5"/>
      <c r="BB389" s="5"/>
      <c r="BC389" s="5"/>
      <c r="BD389" s="5"/>
      <c r="BE389" s="5"/>
      <c r="BF389" s="5"/>
      <c r="BG389" s="5"/>
      <c r="BH389" s="5"/>
      <c r="BI389" s="5"/>
      <c r="BJ389" s="8"/>
      <c r="BK389" s="8"/>
      <c r="BL389" s="8"/>
      <c r="BM389" s="8"/>
      <c r="BN389" s="8"/>
    </row>
    <row r="390" spans="1:66" x14ac:dyDescent="0.25">
      <c r="D390" s="16"/>
      <c r="K390" s="3"/>
      <c r="L390" s="3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  <c r="AR390" s="5"/>
      <c r="AS390" s="5"/>
      <c r="AT390" s="5"/>
      <c r="AU390" s="5"/>
      <c r="AV390" s="5"/>
      <c r="AW390" s="5"/>
      <c r="AX390" s="5"/>
      <c r="AY390" s="5"/>
      <c r="AZ390" s="5"/>
      <c r="BA390" s="5"/>
      <c r="BB390" s="5"/>
      <c r="BC390" s="5"/>
      <c r="BD390" s="5"/>
      <c r="BE390" s="5"/>
      <c r="BF390" s="5"/>
      <c r="BG390" s="5"/>
      <c r="BH390" s="5"/>
      <c r="BI390" s="5"/>
      <c r="BJ390" s="8"/>
      <c r="BK390" s="8"/>
      <c r="BL390" s="8"/>
      <c r="BM390" s="8"/>
      <c r="BN390" s="8"/>
    </row>
    <row r="391" spans="1:66" x14ac:dyDescent="0.25">
      <c r="D391" s="16"/>
      <c r="K391" s="3"/>
      <c r="L391" s="3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  <c r="AR391" s="5"/>
      <c r="AS391" s="5"/>
      <c r="AT391" s="5"/>
      <c r="AU391" s="5"/>
      <c r="AV391" s="5"/>
      <c r="AW391" s="5"/>
      <c r="AX391" s="5"/>
      <c r="AY391" s="5"/>
      <c r="AZ391" s="5"/>
      <c r="BA391" s="5"/>
      <c r="BB391" s="5"/>
      <c r="BC391" s="5"/>
      <c r="BD391" s="5"/>
      <c r="BE391" s="5"/>
      <c r="BF391" s="5"/>
      <c r="BG391" s="5"/>
      <c r="BH391" s="5"/>
      <c r="BI391" s="5"/>
      <c r="BJ391" s="8"/>
      <c r="BK391" s="8"/>
      <c r="BL391" s="8"/>
      <c r="BM391" s="8"/>
      <c r="BN391" s="8"/>
    </row>
    <row r="392" spans="1:66" x14ac:dyDescent="0.25">
      <c r="D392" s="16"/>
      <c r="K392" s="3"/>
      <c r="L392" s="3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  <c r="AR392" s="5"/>
      <c r="AS392" s="5"/>
      <c r="AT392" s="5"/>
      <c r="AU392" s="5"/>
      <c r="AV392" s="5"/>
      <c r="AW392" s="5"/>
      <c r="AX392" s="5"/>
      <c r="AY392" s="5"/>
      <c r="AZ392" s="5"/>
      <c r="BA392" s="5"/>
      <c r="BB392" s="5"/>
      <c r="BC392" s="5"/>
      <c r="BD392" s="5"/>
      <c r="BE392" s="5"/>
      <c r="BF392" s="5"/>
      <c r="BG392" s="5"/>
      <c r="BH392" s="5"/>
      <c r="BI392" s="5"/>
      <c r="BJ392" s="8"/>
      <c r="BK392" s="8"/>
      <c r="BL392" s="8"/>
      <c r="BM392" s="8"/>
      <c r="BN392" s="8"/>
    </row>
    <row r="393" spans="1:66" x14ac:dyDescent="0.25">
      <c r="D393" s="16"/>
      <c r="K393" s="3"/>
      <c r="L393" s="3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  <c r="AR393" s="5"/>
      <c r="AS393" s="5"/>
      <c r="AT393" s="5"/>
      <c r="AU393" s="5"/>
      <c r="AV393" s="5"/>
      <c r="AW393" s="5"/>
      <c r="AX393" s="5"/>
      <c r="AY393" s="5"/>
      <c r="AZ393" s="5"/>
      <c r="BA393" s="5"/>
      <c r="BB393" s="5"/>
      <c r="BC393" s="5"/>
      <c r="BD393" s="5"/>
      <c r="BE393" s="5"/>
      <c r="BF393" s="5"/>
      <c r="BG393" s="5"/>
      <c r="BH393" s="5"/>
      <c r="BI393" s="5"/>
      <c r="BJ393" s="8"/>
      <c r="BK393" s="8"/>
      <c r="BL393" s="8"/>
      <c r="BM393" s="8"/>
      <c r="BN393" s="8"/>
    </row>
    <row r="394" spans="1:66" s="10" customFormat="1" x14ac:dyDescent="0.25">
      <c r="A394"/>
      <c r="B394"/>
      <c r="C394"/>
      <c r="D394" s="16"/>
      <c r="E394"/>
      <c r="F394"/>
      <c r="G394"/>
      <c r="H394"/>
      <c r="I394"/>
      <c r="J394"/>
      <c r="K394" s="3"/>
      <c r="L394" s="3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  <c r="AR394" s="5"/>
      <c r="AS394" s="5"/>
      <c r="AT394" s="5"/>
      <c r="AU394" s="5"/>
      <c r="AV394" s="5"/>
      <c r="AW394" s="5"/>
      <c r="AX394" s="5"/>
      <c r="AY394" s="5"/>
      <c r="AZ394" s="5"/>
      <c r="BA394" s="5"/>
      <c r="BB394" s="5"/>
      <c r="BC394" s="5"/>
      <c r="BD394" s="5"/>
      <c r="BE394" s="5"/>
      <c r="BF394" s="5"/>
      <c r="BG394" s="5"/>
      <c r="BH394" s="5"/>
      <c r="BI394" s="5"/>
      <c r="BJ394" s="8"/>
      <c r="BK394" s="8"/>
      <c r="BL394" s="8"/>
      <c r="BM394" s="8"/>
      <c r="BN394" s="8"/>
    </row>
    <row r="395" spans="1:66" x14ac:dyDescent="0.25">
      <c r="D395" s="16"/>
      <c r="K395" s="3"/>
      <c r="L395" s="3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  <c r="AR395" s="5"/>
      <c r="AS395" s="5"/>
      <c r="AT395" s="5"/>
      <c r="AU395" s="5"/>
      <c r="AV395" s="5"/>
      <c r="AW395" s="5"/>
      <c r="AX395" s="5"/>
      <c r="AY395" s="5"/>
      <c r="AZ395" s="5"/>
      <c r="BA395" s="5"/>
      <c r="BB395" s="5"/>
      <c r="BC395" s="5"/>
      <c r="BD395" s="5"/>
      <c r="BE395" s="5"/>
      <c r="BF395" s="5"/>
      <c r="BG395" s="5"/>
      <c r="BH395" s="5"/>
      <c r="BI395" s="5"/>
      <c r="BJ395" s="8"/>
      <c r="BK395" s="8"/>
      <c r="BL395" s="8"/>
      <c r="BM395" s="8"/>
      <c r="BN395" s="8"/>
    </row>
    <row r="396" spans="1:66" x14ac:dyDescent="0.25">
      <c r="D396" s="16"/>
      <c r="K396" s="3"/>
      <c r="L396" s="3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  <c r="AR396" s="5"/>
      <c r="AS396" s="5"/>
      <c r="AT396" s="5"/>
      <c r="AU396" s="5"/>
      <c r="AV396" s="5"/>
      <c r="AW396" s="5"/>
      <c r="AX396" s="5"/>
      <c r="AY396" s="5"/>
      <c r="AZ396" s="5"/>
      <c r="BA396" s="5"/>
      <c r="BB396" s="5"/>
      <c r="BC396" s="5"/>
      <c r="BD396" s="5"/>
      <c r="BE396" s="5"/>
      <c r="BF396" s="5"/>
      <c r="BG396" s="5"/>
      <c r="BH396" s="5"/>
      <c r="BI396" s="5"/>
      <c r="BJ396" s="8"/>
      <c r="BK396" s="8"/>
      <c r="BL396" s="8"/>
      <c r="BM396" s="8"/>
      <c r="BN396" s="8"/>
    </row>
    <row r="397" spans="1:66" x14ac:dyDescent="0.25">
      <c r="D397" s="16"/>
      <c r="K397" s="3"/>
      <c r="L397" s="3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  <c r="AR397" s="5"/>
      <c r="AS397" s="5"/>
      <c r="AT397" s="5"/>
      <c r="AU397" s="5"/>
      <c r="AV397" s="5"/>
      <c r="AW397" s="5"/>
      <c r="AX397" s="5"/>
      <c r="AY397" s="5"/>
      <c r="AZ397" s="5"/>
      <c r="BA397" s="5"/>
      <c r="BB397" s="5"/>
      <c r="BC397" s="5"/>
      <c r="BD397" s="5"/>
      <c r="BE397" s="5"/>
      <c r="BF397" s="5"/>
      <c r="BG397" s="5"/>
      <c r="BH397" s="5"/>
      <c r="BI397" s="5"/>
      <c r="BJ397" s="8"/>
      <c r="BK397" s="8"/>
      <c r="BL397" s="8"/>
      <c r="BM397" s="8"/>
      <c r="BN397" s="8"/>
    </row>
    <row r="398" spans="1:66" x14ac:dyDescent="0.25">
      <c r="D398" s="16"/>
      <c r="K398" s="3"/>
      <c r="L398" s="3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  <c r="AR398" s="5"/>
      <c r="AS398" s="5"/>
      <c r="AT398" s="5"/>
      <c r="AU398" s="5"/>
      <c r="AV398" s="5"/>
      <c r="AW398" s="5"/>
      <c r="AX398" s="5"/>
      <c r="AY398" s="5"/>
      <c r="AZ398" s="5"/>
      <c r="BA398" s="5"/>
      <c r="BB398" s="5"/>
      <c r="BC398" s="5"/>
      <c r="BD398" s="5"/>
      <c r="BE398" s="5"/>
      <c r="BF398" s="5"/>
      <c r="BG398" s="5"/>
      <c r="BH398" s="5"/>
      <c r="BI398" s="5"/>
      <c r="BJ398" s="8"/>
      <c r="BK398" s="8"/>
      <c r="BL398" s="8"/>
      <c r="BM398" s="8"/>
      <c r="BN398" s="8"/>
    </row>
    <row r="399" spans="1:66" x14ac:dyDescent="0.25">
      <c r="D399" s="16"/>
      <c r="K399" s="3"/>
      <c r="L399" s="3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  <c r="AR399" s="5"/>
      <c r="AS399" s="5"/>
      <c r="AT399" s="5"/>
      <c r="AU399" s="5"/>
      <c r="AV399" s="5"/>
      <c r="AW399" s="5"/>
      <c r="AX399" s="5"/>
      <c r="AY399" s="5"/>
      <c r="AZ399" s="5"/>
      <c r="BA399" s="5"/>
      <c r="BB399" s="5"/>
      <c r="BC399" s="5"/>
      <c r="BD399" s="5"/>
      <c r="BE399" s="5"/>
      <c r="BF399" s="5"/>
      <c r="BG399" s="5"/>
      <c r="BH399" s="5"/>
      <c r="BI399" s="5"/>
      <c r="BJ399" s="8"/>
      <c r="BK399" s="8"/>
      <c r="BL399" s="8"/>
      <c r="BM399" s="8"/>
      <c r="BN399" s="8"/>
    </row>
    <row r="400" spans="1:66" x14ac:dyDescent="0.25">
      <c r="D400" s="16"/>
      <c r="K400" s="3"/>
      <c r="L400" s="3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  <c r="AR400" s="5"/>
      <c r="AS400" s="5"/>
      <c r="AT400" s="5"/>
      <c r="AU400" s="5"/>
      <c r="AV400" s="5"/>
      <c r="AW400" s="5"/>
      <c r="AX400" s="5"/>
      <c r="AY400" s="5"/>
      <c r="AZ400" s="5"/>
      <c r="BA400" s="5"/>
      <c r="BB400" s="5"/>
      <c r="BC400" s="5"/>
      <c r="BD400" s="5"/>
      <c r="BE400" s="5"/>
      <c r="BF400" s="5"/>
      <c r="BG400" s="5"/>
      <c r="BH400" s="5"/>
      <c r="BI400" s="5"/>
      <c r="BJ400" s="8"/>
      <c r="BK400" s="8"/>
      <c r="BL400" s="8"/>
      <c r="BM400" s="8"/>
      <c r="BN400" s="8"/>
    </row>
    <row r="401" spans="4:66" x14ac:dyDescent="0.25">
      <c r="D401" s="16"/>
      <c r="K401" s="3"/>
      <c r="L401" s="3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  <c r="AR401" s="5"/>
      <c r="AS401" s="5"/>
      <c r="AT401" s="5"/>
      <c r="AU401" s="5"/>
      <c r="AV401" s="5"/>
      <c r="AW401" s="5"/>
      <c r="AX401" s="5"/>
      <c r="AY401" s="5"/>
      <c r="AZ401" s="5"/>
      <c r="BA401" s="5"/>
      <c r="BB401" s="5"/>
      <c r="BC401" s="5"/>
      <c r="BD401" s="5"/>
      <c r="BE401" s="5"/>
      <c r="BF401" s="5"/>
      <c r="BG401" s="5"/>
      <c r="BH401" s="5"/>
      <c r="BI401" s="5"/>
      <c r="BJ401" s="8"/>
      <c r="BK401" s="8"/>
      <c r="BL401" s="8"/>
      <c r="BM401" s="8"/>
      <c r="BN401" s="8"/>
    </row>
    <row r="402" spans="4:66" x14ac:dyDescent="0.25">
      <c r="D402" s="16"/>
      <c r="K402" s="3"/>
      <c r="L402" s="3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  <c r="AR402" s="5"/>
      <c r="AS402" s="5"/>
      <c r="AT402" s="5"/>
      <c r="AU402" s="5"/>
      <c r="AV402" s="5"/>
      <c r="AW402" s="5"/>
      <c r="AX402" s="5"/>
      <c r="AY402" s="5"/>
      <c r="AZ402" s="5"/>
      <c r="BA402" s="5"/>
      <c r="BB402" s="5"/>
      <c r="BC402" s="5"/>
      <c r="BD402" s="5"/>
      <c r="BE402" s="5"/>
      <c r="BF402" s="5"/>
      <c r="BG402" s="5"/>
      <c r="BH402" s="5"/>
      <c r="BI402" s="5"/>
      <c r="BJ402" s="8"/>
      <c r="BK402" s="8"/>
      <c r="BL402" s="8"/>
      <c r="BM402" s="8"/>
      <c r="BN402" s="8"/>
    </row>
    <row r="403" spans="4:66" x14ac:dyDescent="0.25">
      <c r="D403" s="16"/>
      <c r="K403" s="3"/>
      <c r="L403" s="3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  <c r="AR403" s="5"/>
      <c r="AS403" s="5"/>
      <c r="AT403" s="5"/>
      <c r="AU403" s="5"/>
      <c r="AV403" s="5"/>
      <c r="AW403" s="5"/>
      <c r="AX403" s="5"/>
      <c r="AY403" s="5"/>
      <c r="AZ403" s="5"/>
      <c r="BA403" s="5"/>
      <c r="BB403" s="5"/>
      <c r="BC403" s="5"/>
      <c r="BD403" s="5"/>
      <c r="BE403" s="5"/>
      <c r="BF403" s="5"/>
      <c r="BG403" s="5"/>
      <c r="BH403" s="5"/>
      <c r="BI403" s="5"/>
      <c r="BJ403" s="8"/>
      <c r="BK403" s="8"/>
      <c r="BL403" s="8"/>
      <c r="BM403" s="8"/>
      <c r="BN403" s="8"/>
    </row>
    <row r="404" spans="4:66" x14ac:dyDescent="0.25">
      <c r="D404" s="16"/>
      <c r="K404" s="3"/>
      <c r="L404" s="3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  <c r="AR404" s="5"/>
      <c r="AS404" s="5"/>
      <c r="AT404" s="5"/>
      <c r="AU404" s="5"/>
      <c r="AV404" s="5"/>
      <c r="AW404" s="5"/>
      <c r="AX404" s="5"/>
      <c r="AY404" s="5"/>
      <c r="AZ404" s="5"/>
      <c r="BA404" s="5"/>
      <c r="BB404" s="5"/>
      <c r="BC404" s="5"/>
      <c r="BD404" s="5"/>
      <c r="BE404" s="5"/>
      <c r="BF404" s="5"/>
      <c r="BG404" s="5"/>
      <c r="BH404" s="5"/>
      <c r="BI404" s="5"/>
      <c r="BJ404" s="8"/>
      <c r="BK404" s="8"/>
      <c r="BL404" s="8"/>
      <c r="BM404" s="8"/>
      <c r="BN404" s="8"/>
    </row>
    <row r="405" spans="4:66" x14ac:dyDescent="0.25">
      <c r="D405" s="16"/>
      <c r="K405" s="3"/>
      <c r="L405" s="3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  <c r="AR405" s="5"/>
      <c r="AS405" s="5"/>
      <c r="AT405" s="5"/>
      <c r="AU405" s="5"/>
      <c r="AV405" s="5"/>
      <c r="AW405" s="5"/>
      <c r="AX405" s="5"/>
      <c r="AY405" s="5"/>
      <c r="AZ405" s="5"/>
      <c r="BA405" s="5"/>
      <c r="BB405" s="5"/>
      <c r="BC405" s="5"/>
      <c r="BD405" s="5"/>
      <c r="BE405" s="5"/>
      <c r="BF405" s="5"/>
      <c r="BG405" s="5"/>
      <c r="BH405" s="5"/>
      <c r="BI405" s="5"/>
      <c r="BJ405" s="8"/>
      <c r="BK405" s="8"/>
      <c r="BL405" s="8"/>
      <c r="BM405" s="8"/>
      <c r="BN405" s="8"/>
    </row>
    <row r="406" spans="4:66" x14ac:dyDescent="0.25">
      <c r="D406" s="16"/>
      <c r="K406" s="3"/>
      <c r="L406" s="3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  <c r="AR406" s="5"/>
      <c r="AS406" s="5"/>
      <c r="AT406" s="5"/>
      <c r="AU406" s="5"/>
      <c r="AV406" s="5"/>
      <c r="AW406" s="5"/>
      <c r="AX406" s="5"/>
      <c r="AY406" s="5"/>
      <c r="AZ406" s="5"/>
      <c r="BA406" s="5"/>
      <c r="BB406" s="5"/>
      <c r="BC406" s="5"/>
      <c r="BD406" s="5"/>
      <c r="BE406" s="5"/>
      <c r="BF406" s="5"/>
      <c r="BG406" s="5"/>
      <c r="BH406" s="5"/>
      <c r="BI406" s="5"/>
      <c r="BJ406" s="8"/>
      <c r="BK406" s="8"/>
      <c r="BL406" s="8"/>
      <c r="BM406" s="8"/>
      <c r="BN406" s="8"/>
    </row>
    <row r="407" spans="4:66" x14ac:dyDescent="0.25">
      <c r="D407" s="16"/>
      <c r="K407" s="3"/>
      <c r="L407" s="3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  <c r="AR407" s="5"/>
      <c r="AS407" s="5"/>
      <c r="AT407" s="5"/>
      <c r="AU407" s="5"/>
      <c r="AV407" s="5"/>
      <c r="AW407" s="5"/>
      <c r="AX407" s="5"/>
      <c r="AY407" s="5"/>
      <c r="AZ407" s="5"/>
      <c r="BA407" s="5"/>
      <c r="BB407" s="5"/>
      <c r="BC407" s="5"/>
      <c r="BD407" s="5"/>
      <c r="BE407" s="5"/>
      <c r="BF407" s="5"/>
      <c r="BG407" s="5"/>
      <c r="BH407" s="5"/>
      <c r="BI407" s="5"/>
      <c r="BJ407" s="8"/>
      <c r="BK407" s="8"/>
      <c r="BL407" s="8"/>
      <c r="BM407" s="8"/>
      <c r="BN407" s="8"/>
    </row>
    <row r="408" spans="4:66" x14ac:dyDescent="0.25">
      <c r="D408" s="16"/>
      <c r="K408" s="3"/>
      <c r="L408" s="3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  <c r="AR408" s="5"/>
      <c r="AS408" s="5"/>
      <c r="AT408" s="5"/>
      <c r="AU408" s="5"/>
      <c r="AV408" s="5"/>
      <c r="AW408" s="5"/>
      <c r="AX408" s="5"/>
      <c r="AY408" s="5"/>
      <c r="AZ408" s="5"/>
      <c r="BA408" s="5"/>
      <c r="BB408" s="5"/>
      <c r="BC408" s="5"/>
      <c r="BD408" s="5"/>
      <c r="BE408" s="5"/>
      <c r="BF408" s="5"/>
      <c r="BG408" s="5"/>
      <c r="BH408" s="5"/>
      <c r="BI408" s="5"/>
      <c r="BJ408" s="8"/>
      <c r="BK408" s="8"/>
      <c r="BL408" s="8"/>
      <c r="BM408" s="8"/>
      <c r="BN408" s="8"/>
    </row>
    <row r="409" spans="4:66" x14ac:dyDescent="0.25">
      <c r="D409" s="16"/>
      <c r="K409" s="3"/>
      <c r="L409" s="3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  <c r="AR409" s="5"/>
      <c r="AS409" s="5"/>
      <c r="AT409" s="5"/>
      <c r="AU409" s="5"/>
      <c r="AV409" s="5"/>
      <c r="AW409" s="5"/>
      <c r="AX409" s="5"/>
      <c r="AY409" s="5"/>
      <c r="AZ409" s="5"/>
      <c r="BA409" s="5"/>
      <c r="BB409" s="5"/>
      <c r="BC409" s="5"/>
      <c r="BD409" s="5"/>
      <c r="BE409" s="5"/>
      <c r="BF409" s="5"/>
      <c r="BG409" s="5"/>
      <c r="BH409" s="5"/>
      <c r="BI409" s="5"/>
      <c r="BJ409" s="8"/>
      <c r="BK409" s="8"/>
      <c r="BL409" s="8"/>
      <c r="BM409" s="8"/>
      <c r="BN409" s="8"/>
    </row>
    <row r="410" spans="4:66" x14ac:dyDescent="0.25">
      <c r="D410" s="16"/>
      <c r="K410" s="3"/>
      <c r="L410" s="3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  <c r="AR410" s="5"/>
      <c r="AS410" s="5"/>
      <c r="AT410" s="5"/>
      <c r="AU410" s="5"/>
      <c r="AV410" s="5"/>
      <c r="AW410" s="5"/>
      <c r="AX410" s="5"/>
      <c r="AY410" s="5"/>
      <c r="AZ410" s="5"/>
      <c r="BA410" s="5"/>
      <c r="BB410" s="5"/>
      <c r="BC410" s="5"/>
      <c r="BD410" s="5"/>
      <c r="BE410" s="5"/>
      <c r="BF410" s="5"/>
      <c r="BG410" s="5"/>
      <c r="BH410" s="5"/>
      <c r="BI410" s="5"/>
      <c r="BJ410" s="8"/>
      <c r="BK410" s="8"/>
      <c r="BL410" s="8"/>
      <c r="BM410" s="8"/>
      <c r="BN410" s="8"/>
    </row>
    <row r="411" spans="4:66" x14ac:dyDescent="0.25">
      <c r="D411" s="16"/>
      <c r="K411" s="3"/>
      <c r="L411" s="3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  <c r="AR411" s="5"/>
      <c r="AS411" s="5"/>
      <c r="AT411" s="5"/>
      <c r="AU411" s="5"/>
      <c r="AV411" s="5"/>
      <c r="AW411" s="5"/>
      <c r="AX411" s="5"/>
      <c r="AY411" s="5"/>
      <c r="AZ411" s="5"/>
      <c r="BA411" s="5"/>
      <c r="BB411" s="5"/>
      <c r="BC411" s="5"/>
      <c r="BD411" s="5"/>
      <c r="BE411" s="5"/>
      <c r="BF411" s="5"/>
      <c r="BG411" s="5"/>
      <c r="BH411" s="5"/>
      <c r="BI411" s="5"/>
      <c r="BJ411" s="8"/>
      <c r="BK411" s="8"/>
      <c r="BL411" s="8"/>
      <c r="BM411" s="8"/>
      <c r="BN411" s="8"/>
    </row>
    <row r="412" spans="4:66" x14ac:dyDescent="0.25">
      <c r="D412" s="16"/>
      <c r="K412" s="3"/>
      <c r="L412" s="3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  <c r="AR412" s="5"/>
      <c r="AS412" s="5"/>
      <c r="AT412" s="5"/>
      <c r="AU412" s="5"/>
      <c r="AV412" s="5"/>
      <c r="AW412" s="5"/>
      <c r="AX412" s="5"/>
      <c r="AY412" s="5"/>
      <c r="AZ412" s="5"/>
      <c r="BA412" s="5"/>
      <c r="BB412" s="5"/>
      <c r="BC412" s="5"/>
      <c r="BD412" s="5"/>
      <c r="BE412" s="5"/>
      <c r="BF412" s="5"/>
      <c r="BG412" s="5"/>
      <c r="BH412" s="5"/>
      <c r="BI412" s="5"/>
      <c r="BJ412" s="8"/>
      <c r="BK412" s="8"/>
      <c r="BL412" s="8"/>
      <c r="BM412" s="8"/>
      <c r="BN412" s="8"/>
    </row>
    <row r="413" spans="4:66" x14ac:dyDescent="0.25">
      <c r="D413" s="16"/>
      <c r="K413" s="3"/>
      <c r="L413" s="3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  <c r="AR413" s="5"/>
      <c r="AS413" s="5"/>
      <c r="AT413" s="5"/>
      <c r="AU413" s="5"/>
      <c r="AV413" s="5"/>
      <c r="AW413" s="5"/>
      <c r="AX413" s="5"/>
      <c r="AY413" s="5"/>
      <c r="AZ413" s="5"/>
      <c r="BA413" s="5"/>
      <c r="BB413" s="5"/>
      <c r="BC413" s="5"/>
      <c r="BD413" s="5"/>
      <c r="BE413" s="5"/>
      <c r="BF413" s="5"/>
      <c r="BG413" s="5"/>
      <c r="BH413" s="5"/>
      <c r="BI413" s="5"/>
      <c r="BJ413" s="8"/>
      <c r="BK413" s="8"/>
      <c r="BL413" s="8"/>
      <c r="BM413" s="8"/>
      <c r="BN413" s="8"/>
    </row>
    <row r="414" spans="4:66" x14ac:dyDescent="0.25">
      <c r="D414" s="16"/>
      <c r="K414" s="3"/>
      <c r="L414" s="3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  <c r="AR414" s="5"/>
      <c r="AS414" s="5"/>
      <c r="AT414" s="5"/>
      <c r="AU414" s="5"/>
      <c r="AV414" s="5"/>
      <c r="AW414" s="5"/>
      <c r="AX414" s="5"/>
      <c r="AY414" s="5"/>
      <c r="AZ414" s="5"/>
      <c r="BA414" s="5"/>
      <c r="BB414" s="5"/>
      <c r="BC414" s="5"/>
      <c r="BD414" s="5"/>
      <c r="BE414" s="5"/>
      <c r="BF414" s="5"/>
      <c r="BG414" s="5"/>
      <c r="BH414" s="5"/>
      <c r="BI414" s="5"/>
      <c r="BJ414" s="8"/>
      <c r="BK414" s="8"/>
      <c r="BL414" s="8"/>
      <c r="BM414" s="8"/>
      <c r="BN414" s="8"/>
    </row>
    <row r="415" spans="4:66" x14ac:dyDescent="0.25">
      <c r="D415" s="16"/>
      <c r="K415" s="3"/>
      <c r="L415" s="3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  <c r="AR415" s="5"/>
      <c r="AS415" s="5"/>
      <c r="AT415" s="5"/>
      <c r="AU415" s="5"/>
      <c r="AV415" s="5"/>
      <c r="AW415" s="5"/>
      <c r="AX415" s="5"/>
      <c r="AY415" s="5"/>
      <c r="AZ415" s="5"/>
      <c r="BA415" s="5"/>
      <c r="BB415" s="5"/>
      <c r="BC415" s="5"/>
      <c r="BD415" s="5"/>
      <c r="BE415" s="5"/>
      <c r="BF415" s="5"/>
      <c r="BG415" s="5"/>
      <c r="BH415" s="5"/>
      <c r="BI415" s="5"/>
      <c r="BJ415" s="8"/>
      <c r="BK415" s="8"/>
      <c r="BL415" s="8"/>
      <c r="BM415" s="8"/>
      <c r="BN415" s="8"/>
    </row>
    <row r="416" spans="4:66" x14ac:dyDescent="0.25">
      <c r="D416" s="16"/>
      <c r="K416" s="3"/>
      <c r="L416" s="3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  <c r="AR416" s="5"/>
      <c r="AS416" s="5"/>
      <c r="AT416" s="5"/>
      <c r="AU416" s="5"/>
      <c r="AV416" s="5"/>
      <c r="AW416" s="5"/>
      <c r="AX416" s="5"/>
      <c r="AY416" s="5"/>
      <c r="AZ416" s="5"/>
      <c r="BA416" s="5"/>
      <c r="BB416" s="5"/>
      <c r="BC416" s="5"/>
      <c r="BD416" s="5"/>
      <c r="BE416" s="5"/>
      <c r="BF416" s="5"/>
      <c r="BG416" s="5"/>
      <c r="BH416" s="5"/>
      <c r="BI416" s="5"/>
      <c r="BJ416" s="8"/>
      <c r="BK416" s="8"/>
      <c r="BL416" s="8"/>
      <c r="BM416" s="8"/>
      <c r="BN416" s="8"/>
    </row>
    <row r="417" spans="4:66" x14ac:dyDescent="0.25">
      <c r="D417" s="16"/>
      <c r="K417" s="3"/>
      <c r="L417" s="3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  <c r="AR417" s="5"/>
      <c r="AS417" s="5"/>
      <c r="AT417" s="5"/>
      <c r="AU417" s="5"/>
      <c r="AV417" s="5"/>
      <c r="AW417" s="5"/>
      <c r="AX417" s="5"/>
      <c r="AY417" s="5"/>
      <c r="AZ417" s="5"/>
      <c r="BA417" s="5"/>
      <c r="BB417" s="5"/>
      <c r="BC417" s="5"/>
      <c r="BD417" s="5"/>
      <c r="BE417" s="5"/>
      <c r="BF417" s="5"/>
      <c r="BG417" s="5"/>
      <c r="BH417" s="5"/>
      <c r="BI417" s="5"/>
      <c r="BJ417" s="8"/>
      <c r="BK417" s="8"/>
      <c r="BL417" s="8"/>
      <c r="BM417" s="8"/>
      <c r="BN417" s="8"/>
    </row>
    <row r="418" spans="4:66" x14ac:dyDescent="0.25">
      <c r="D418" s="16"/>
      <c r="K418" s="3"/>
      <c r="L418" s="3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  <c r="AR418" s="5"/>
      <c r="AS418" s="5"/>
      <c r="AT418" s="5"/>
      <c r="AU418" s="5"/>
      <c r="AV418" s="5"/>
      <c r="AW418" s="5"/>
      <c r="AX418" s="5"/>
      <c r="AY418" s="5"/>
      <c r="AZ418" s="5"/>
      <c r="BA418" s="5"/>
      <c r="BB418" s="5"/>
      <c r="BC418" s="5"/>
      <c r="BD418" s="5"/>
      <c r="BE418" s="5"/>
      <c r="BF418" s="5"/>
      <c r="BG418" s="5"/>
      <c r="BH418" s="5"/>
      <c r="BI418" s="5"/>
      <c r="BJ418" s="8"/>
      <c r="BK418" s="8"/>
      <c r="BL418" s="8"/>
      <c r="BM418" s="8"/>
      <c r="BN418" s="8"/>
    </row>
    <row r="419" spans="4:66" x14ac:dyDescent="0.25">
      <c r="D419" s="16"/>
      <c r="K419" s="3"/>
      <c r="L419" s="3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  <c r="AR419" s="5"/>
      <c r="AS419" s="5"/>
      <c r="AT419" s="5"/>
      <c r="AU419" s="5"/>
      <c r="AV419" s="5"/>
      <c r="AW419" s="5"/>
      <c r="AX419" s="5"/>
      <c r="AY419" s="5"/>
      <c r="AZ419" s="5"/>
      <c r="BA419" s="5"/>
      <c r="BB419" s="5"/>
      <c r="BC419" s="5"/>
      <c r="BD419" s="5"/>
      <c r="BE419" s="5"/>
      <c r="BF419" s="5"/>
      <c r="BG419" s="5"/>
      <c r="BH419" s="5"/>
      <c r="BI419" s="5"/>
      <c r="BJ419" s="8"/>
      <c r="BK419" s="8"/>
      <c r="BL419" s="8"/>
      <c r="BM419" s="8"/>
      <c r="BN419" s="8"/>
    </row>
    <row r="420" spans="4:66" x14ac:dyDescent="0.25">
      <c r="D420" s="16"/>
      <c r="K420" s="3"/>
      <c r="L420" s="3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  <c r="AR420" s="5"/>
      <c r="AS420" s="5"/>
      <c r="AT420" s="5"/>
      <c r="AU420" s="5"/>
      <c r="AV420" s="5"/>
      <c r="AW420" s="5"/>
      <c r="AX420" s="5"/>
      <c r="AY420" s="5"/>
      <c r="AZ420" s="5"/>
      <c r="BA420" s="5"/>
      <c r="BB420" s="5"/>
      <c r="BC420" s="5"/>
      <c r="BD420" s="5"/>
      <c r="BE420" s="5"/>
      <c r="BF420" s="5"/>
      <c r="BG420" s="5"/>
      <c r="BH420" s="5"/>
      <c r="BI420" s="5"/>
      <c r="BJ420" s="8"/>
      <c r="BK420" s="8"/>
      <c r="BL420" s="8"/>
      <c r="BM420" s="8"/>
      <c r="BN420" s="8"/>
    </row>
    <row r="421" spans="4:66" x14ac:dyDescent="0.25">
      <c r="D421" s="16"/>
      <c r="K421" s="3"/>
      <c r="L421" s="3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  <c r="AR421" s="5"/>
      <c r="AS421" s="5"/>
      <c r="AT421" s="5"/>
      <c r="AU421" s="5"/>
      <c r="AV421" s="5"/>
      <c r="AW421" s="5"/>
      <c r="AX421" s="5"/>
      <c r="AY421" s="5"/>
      <c r="AZ421" s="5"/>
      <c r="BA421" s="5"/>
      <c r="BB421" s="5"/>
      <c r="BC421" s="5"/>
      <c r="BD421" s="5"/>
      <c r="BE421" s="5"/>
      <c r="BF421" s="5"/>
      <c r="BG421" s="5"/>
      <c r="BH421" s="5"/>
      <c r="BI421" s="5"/>
      <c r="BJ421" s="8"/>
      <c r="BK421" s="8"/>
      <c r="BL421" s="8"/>
      <c r="BM421" s="8"/>
      <c r="BN421" s="8"/>
    </row>
    <row r="422" spans="4:66" x14ac:dyDescent="0.25">
      <c r="D422" s="16"/>
      <c r="K422" s="3"/>
      <c r="L422" s="3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  <c r="AR422" s="5"/>
      <c r="AS422" s="5"/>
      <c r="AT422" s="5"/>
      <c r="AU422" s="5"/>
      <c r="AV422" s="5"/>
      <c r="AW422" s="5"/>
      <c r="AX422" s="5"/>
      <c r="AY422" s="5"/>
      <c r="AZ422" s="5"/>
      <c r="BA422" s="5"/>
      <c r="BB422" s="5"/>
      <c r="BC422" s="5"/>
      <c r="BD422" s="5"/>
      <c r="BE422" s="5"/>
      <c r="BF422" s="5"/>
      <c r="BG422" s="5"/>
      <c r="BH422" s="5"/>
      <c r="BI422" s="5"/>
      <c r="BJ422" s="8"/>
      <c r="BK422" s="8"/>
      <c r="BL422" s="8"/>
      <c r="BM422" s="8"/>
      <c r="BN422" s="8"/>
    </row>
    <row r="423" spans="4:66" x14ac:dyDescent="0.25">
      <c r="D423" s="16"/>
      <c r="K423" s="3"/>
      <c r="L423" s="3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  <c r="AR423" s="5"/>
      <c r="AS423" s="5"/>
      <c r="AT423" s="5"/>
      <c r="AU423" s="5"/>
      <c r="AV423" s="5"/>
      <c r="AW423" s="5"/>
      <c r="AX423" s="5"/>
      <c r="AY423" s="5"/>
      <c r="AZ423" s="5"/>
      <c r="BA423" s="5"/>
      <c r="BB423" s="5"/>
      <c r="BC423" s="5"/>
      <c r="BD423" s="5"/>
      <c r="BE423" s="5"/>
      <c r="BF423" s="5"/>
      <c r="BG423" s="5"/>
      <c r="BH423" s="5"/>
      <c r="BI423" s="5"/>
      <c r="BJ423" s="8"/>
      <c r="BK423" s="8"/>
      <c r="BL423" s="8"/>
      <c r="BM423" s="8"/>
      <c r="BN423" s="8"/>
    </row>
    <row r="424" spans="4:66" x14ac:dyDescent="0.25">
      <c r="D424" s="16"/>
      <c r="K424" s="3"/>
      <c r="L424" s="3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  <c r="AR424" s="5"/>
      <c r="AS424" s="5"/>
      <c r="AT424" s="5"/>
      <c r="AU424" s="5"/>
      <c r="AV424" s="5"/>
      <c r="AW424" s="5"/>
      <c r="AX424" s="5"/>
      <c r="AY424" s="5"/>
      <c r="AZ424" s="5"/>
      <c r="BA424" s="5"/>
      <c r="BB424" s="5"/>
      <c r="BC424" s="5"/>
      <c r="BD424" s="5"/>
      <c r="BE424" s="5"/>
      <c r="BF424" s="5"/>
      <c r="BG424" s="5"/>
      <c r="BH424" s="5"/>
      <c r="BI424" s="5"/>
      <c r="BJ424" s="8"/>
      <c r="BK424" s="8"/>
      <c r="BL424" s="8"/>
      <c r="BM424" s="8"/>
      <c r="BN424" s="8"/>
    </row>
    <row r="425" spans="4:66" x14ac:dyDescent="0.25">
      <c r="D425" s="16"/>
      <c r="K425" s="3"/>
      <c r="L425" s="3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  <c r="AR425" s="5"/>
      <c r="AS425" s="5"/>
      <c r="AT425" s="5"/>
      <c r="AU425" s="5"/>
      <c r="AV425" s="5"/>
      <c r="AW425" s="5"/>
      <c r="AX425" s="5"/>
      <c r="AY425" s="5"/>
      <c r="AZ425" s="5"/>
      <c r="BA425" s="5"/>
      <c r="BB425" s="5"/>
      <c r="BC425" s="5"/>
      <c r="BD425" s="5"/>
      <c r="BE425" s="5"/>
      <c r="BF425" s="5"/>
      <c r="BG425" s="5"/>
      <c r="BH425" s="5"/>
      <c r="BI425" s="5"/>
      <c r="BJ425" s="8"/>
      <c r="BK425" s="8"/>
      <c r="BL425" s="8"/>
      <c r="BM425" s="8"/>
      <c r="BN425" s="8"/>
    </row>
    <row r="426" spans="4:66" x14ac:dyDescent="0.25">
      <c r="D426" s="16"/>
      <c r="K426" s="3"/>
      <c r="L426" s="3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  <c r="AR426" s="5"/>
      <c r="AS426" s="5"/>
      <c r="AT426" s="5"/>
      <c r="AU426" s="5"/>
      <c r="AV426" s="5"/>
      <c r="AW426" s="5"/>
      <c r="AX426" s="5"/>
      <c r="AY426" s="5"/>
      <c r="AZ426" s="5"/>
      <c r="BA426" s="5"/>
      <c r="BB426" s="5"/>
      <c r="BC426" s="5"/>
      <c r="BD426" s="5"/>
      <c r="BE426" s="5"/>
      <c r="BF426" s="5"/>
      <c r="BG426" s="5"/>
      <c r="BH426" s="5"/>
      <c r="BI426" s="5"/>
      <c r="BJ426" s="8"/>
      <c r="BK426" s="8"/>
      <c r="BL426" s="8"/>
      <c r="BM426" s="8"/>
      <c r="BN426" s="8"/>
    </row>
    <row r="427" spans="4:66" x14ac:dyDescent="0.25">
      <c r="D427" s="16"/>
      <c r="K427" s="3"/>
      <c r="L427" s="3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  <c r="AR427" s="5"/>
      <c r="AS427" s="5"/>
      <c r="AT427" s="5"/>
      <c r="AU427" s="5"/>
      <c r="AV427" s="5"/>
      <c r="AW427" s="5"/>
      <c r="AX427" s="5"/>
      <c r="AY427" s="5"/>
      <c r="AZ427" s="5"/>
      <c r="BA427" s="5"/>
      <c r="BB427" s="5"/>
      <c r="BC427" s="5"/>
      <c r="BD427" s="5"/>
      <c r="BE427" s="5"/>
      <c r="BF427" s="5"/>
      <c r="BG427" s="5"/>
      <c r="BH427" s="5"/>
      <c r="BI427" s="5"/>
      <c r="BJ427" s="8"/>
      <c r="BK427" s="8"/>
      <c r="BL427" s="8"/>
      <c r="BM427" s="8"/>
      <c r="BN427" s="8"/>
    </row>
    <row r="428" spans="4:66" x14ac:dyDescent="0.25">
      <c r="D428" s="16"/>
      <c r="K428" s="3"/>
      <c r="L428" s="3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  <c r="AR428" s="5"/>
      <c r="AS428" s="5"/>
      <c r="AT428" s="5"/>
      <c r="AU428" s="5"/>
      <c r="AV428" s="5"/>
      <c r="AW428" s="5"/>
      <c r="AX428" s="5"/>
      <c r="AY428" s="5"/>
      <c r="AZ428" s="5"/>
      <c r="BA428" s="5"/>
      <c r="BB428" s="5"/>
      <c r="BC428" s="5"/>
      <c r="BD428" s="5"/>
      <c r="BE428" s="5"/>
      <c r="BF428" s="5"/>
      <c r="BG428" s="5"/>
      <c r="BH428" s="5"/>
      <c r="BI428" s="5"/>
      <c r="BJ428" s="8"/>
      <c r="BK428" s="8"/>
      <c r="BL428" s="8"/>
      <c r="BM428" s="8"/>
      <c r="BN428" s="8"/>
    </row>
    <row r="429" spans="4:66" x14ac:dyDescent="0.25">
      <c r="D429" s="16"/>
      <c r="K429" s="3"/>
      <c r="L429" s="3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  <c r="AR429" s="5"/>
      <c r="AS429" s="5"/>
      <c r="AT429" s="5"/>
      <c r="AU429" s="5"/>
      <c r="AV429" s="5"/>
      <c r="AW429" s="5"/>
      <c r="AX429" s="5"/>
      <c r="AY429" s="5"/>
      <c r="AZ429" s="5"/>
      <c r="BA429" s="5"/>
      <c r="BB429" s="5"/>
      <c r="BC429" s="5"/>
      <c r="BD429" s="5"/>
      <c r="BE429" s="5"/>
      <c r="BF429" s="5"/>
      <c r="BG429" s="5"/>
      <c r="BH429" s="5"/>
      <c r="BI429" s="5"/>
      <c r="BJ429" s="8"/>
      <c r="BK429" s="8"/>
      <c r="BL429" s="8"/>
      <c r="BM429" s="8"/>
      <c r="BN429" s="8"/>
    </row>
    <row r="430" spans="4:66" x14ac:dyDescent="0.25">
      <c r="D430" s="16"/>
      <c r="K430" s="3"/>
      <c r="L430" s="3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  <c r="AR430" s="5"/>
      <c r="AS430" s="5"/>
      <c r="AT430" s="5"/>
      <c r="AU430" s="5"/>
      <c r="AV430" s="5"/>
      <c r="AW430" s="5"/>
      <c r="AX430" s="5"/>
      <c r="AY430" s="5"/>
      <c r="AZ430" s="5"/>
      <c r="BA430" s="5"/>
      <c r="BB430" s="5"/>
      <c r="BC430" s="5"/>
      <c r="BD430" s="5"/>
      <c r="BE430" s="5"/>
      <c r="BF430" s="5"/>
      <c r="BG430" s="5"/>
      <c r="BH430" s="5"/>
      <c r="BI430" s="5"/>
      <c r="BJ430" s="8"/>
      <c r="BK430" s="8"/>
      <c r="BL430" s="8"/>
      <c r="BM430" s="8"/>
      <c r="BN430" s="8"/>
    </row>
    <row r="431" spans="4:66" x14ac:dyDescent="0.25">
      <c r="D431" s="16"/>
      <c r="K431" s="3"/>
      <c r="L431" s="3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  <c r="AR431" s="5"/>
      <c r="AS431" s="5"/>
      <c r="AT431" s="5"/>
      <c r="AU431" s="5"/>
      <c r="AV431" s="5"/>
      <c r="AW431" s="5"/>
      <c r="AX431" s="5"/>
      <c r="AY431" s="5"/>
      <c r="AZ431" s="5"/>
      <c r="BA431" s="5"/>
      <c r="BB431" s="5"/>
      <c r="BC431" s="5"/>
      <c r="BD431" s="5"/>
      <c r="BE431" s="5"/>
      <c r="BF431" s="5"/>
      <c r="BG431" s="5"/>
      <c r="BH431" s="5"/>
      <c r="BI431" s="5"/>
      <c r="BJ431" s="8"/>
      <c r="BK431" s="8"/>
      <c r="BL431" s="8"/>
      <c r="BM431" s="8"/>
      <c r="BN431" s="8"/>
    </row>
    <row r="432" spans="4:66" x14ac:dyDescent="0.25">
      <c r="D432" s="16"/>
      <c r="K432" s="3"/>
      <c r="L432" s="3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  <c r="AR432" s="5"/>
      <c r="AS432" s="5"/>
      <c r="AT432" s="5"/>
      <c r="AU432" s="5"/>
      <c r="AV432" s="5"/>
      <c r="AW432" s="5"/>
      <c r="AX432" s="5"/>
      <c r="AY432" s="5"/>
      <c r="AZ432" s="5"/>
      <c r="BA432" s="5"/>
      <c r="BB432" s="5"/>
      <c r="BC432" s="5"/>
      <c r="BD432" s="5"/>
      <c r="BE432" s="5"/>
      <c r="BF432" s="5"/>
      <c r="BG432" s="5"/>
      <c r="BH432" s="5"/>
      <c r="BI432" s="5"/>
      <c r="BJ432" s="8"/>
      <c r="BK432" s="8"/>
      <c r="BL432" s="8"/>
      <c r="BM432" s="8"/>
      <c r="BN432" s="8"/>
    </row>
    <row r="433" spans="4:66" x14ac:dyDescent="0.25">
      <c r="D433" s="16"/>
      <c r="K433" s="3"/>
      <c r="L433" s="3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  <c r="AR433" s="5"/>
      <c r="AS433" s="5"/>
      <c r="AT433" s="5"/>
      <c r="AU433" s="5"/>
      <c r="AV433" s="5"/>
      <c r="AW433" s="5"/>
      <c r="AX433" s="5"/>
      <c r="AY433" s="5"/>
      <c r="AZ433" s="5"/>
      <c r="BA433" s="5"/>
      <c r="BB433" s="5"/>
      <c r="BC433" s="5"/>
      <c r="BD433" s="5"/>
      <c r="BE433" s="5"/>
      <c r="BF433" s="5"/>
      <c r="BG433" s="5"/>
      <c r="BH433" s="5"/>
      <c r="BI433" s="5"/>
      <c r="BJ433" s="8"/>
      <c r="BK433" s="8"/>
      <c r="BL433" s="8"/>
      <c r="BM433" s="8"/>
      <c r="BN433" s="8"/>
    </row>
    <row r="434" spans="4:66" x14ac:dyDescent="0.25">
      <c r="D434" s="16"/>
      <c r="K434" s="3"/>
      <c r="L434" s="3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  <c r="AR434" s="5"/>
      <c r="AS434" s="5"/>
      <c r="AT434" s="5"/>
      <c r="AU434" s="5"/>
      <c r="AV434" s="5"/>
      <c r="AW434" s="5"/>
      <c r="AX434" s="5"/>
      <c r="AY434" s="5"/>
      <c r="AZ434" s="5"/>
      <c r="BA434" s="5"/>
      <c r="BB434" s="5"/>
      <c r="BC434" s="5"/>
      <c r="BD434" s="5"/>
      <c r="BE434" s="5"/>
      <c r="BF434" s="5"/>
      <c r="BG434" s="5"/>
      <c r="BH434" s="5"/>
      <c r="BI434" s="5"/>
      <c r="BJ434" s="8"/>
      <c r="BK434" s="8"/>
      <c r="BL434" s="8"/>
      <c r="BM434" s="8"/>
      <c r="BN434" s="8"/>
    </row>
    <row r="435" spans="4:66" x14ac:dyDescent="0.25">
      <c r="D435" s="16"/>
      <c r="K435" s="3"/>
      <c r="L435" s="3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  <c r="AR435" s="5"/>
      <c r="AS435" s="5"/>
      <c r="AT435" s="5"/>
      <c r="AU435" s="5"/>
      <c r="AV435" s="5"/>
      <c r="AW435" s="5"/>
      <c r="AX435" s="5"/>
      <c r="AY435" s="5"/>
      <c r="AZ435" s="5"/>
      <c r="BA435" s="5"/>
      <c r="BB435" s="5"/>
      <c r="BC435" s="5"/>
      <c r="BD435" s="5"/>
      <c r="BE435" s="5"/>
      <c r="BF435" s="5"/>
      <c r="BG435" s="5"/>
      <c r="BH435" s="5"/>
      <c r="BI435" s="5"/>
      <c r="BJ435" s="8"/>
      <c r="BK435" s="8"/>
      <c r="BL435" s="8"/>
      <c r="BM435" s="8"/>
      <c r="BN435" s="8"/>
    </row>
    <row r="436" spans="4:66" x14ac:dyDescent="0.25">
      <c r="D436" s="16"/>
      <c r="K436" s="3"/>
      <c r="L436" s="3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  <c r="AR436" s="5"/>
      <c r="AS436" s="5"/>
      <c r="AT436" s="5"/>
      <c r="AU436" s="5"/>
      <c r="AV436" s="5"/>
      <c r="AW436" s="5"/>
      <c r="AX436" s="5"/>
      <c r="AY436" s="5"/>
      <c r="AZ436" s="5"/>
      <c r="BA436" s="5"/>
      <c r="BB436" s="5"/>
      <c r="BC436" s="5"/>
      <c r="BD436" s="5"/>
      <c r="BE436" s="5"/>
      <c r="BF436" s="5"/>
      <c r="BG436" s="5"/>
      <c r="BH436" s="5"/>
      <c r="BI436" s="5"/>
      <c r="BJ436" s="8"/>
      <c r="BK436" s="8"/>
      <c r="BL436" s="8"/>
      <c r="BM436" s="8"/>
      <c r="BN436" s="8"/>
    </row>
    <row r="437" spans="4:66" x14ac:dyDescent="0.25">
      <c r="D437" s="16"/>
      <c r="K437" s="3"/>
      <c r="L437" s="3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  <c r="AR437" s="5"/>
      <c r="AS437" s="5"/>
      <c r="AT437" s="5"/>
      <c r="AU437" s="5"/>
      <c r="AV437" s="5"/>
      <c r="AW437" s="5"/>
      <c r="AX437" s="5"/>
      <c r="AY437" s="5"/>
      <c r="AZ437" s="5"/>
      <c r="BA437" s="5"/>
      <c r="BB437" s="5"/>
      <c r="BC437" s="5"/>
      <c r="BD437" s="5"/>
      <c r="BE437" s="5"/>
      <c r="BF437" s="5"/>
      <c r="BG437" s="5"/>
      <c r="BH437" s="5"/>
      <c r="BI437" s="5"/>
      <c r="BJ437" s="8"/>
      <c r="BK437" s="8"/>
      <c r="BL437" s="8"/>
      <c r="BM437" s="8"/>
      <c r="BN437" s="8"/>
    </row>
    <row r="438" spans="4:66" x14ac:dyDescent="0.25">
      <c r="D438" s="16"/>
      <c r="K438" s="3"/>
      <c r="L438" s="3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  <c r="AR438" s="5"/>
      <c r="AS438" s="5"/>
      <c r="AT438" s="5"/>
      <c r="AU438" s="5"/>
      <c r="AV438" s="5"/>
      <c r="AW438" s="5"/>
      <c r="AX438" s="5"/>
      <c r="AY438" s="5"/>
      <c r="AZ438" s="5"/>
      <c r="BA438" s="5"/>
      <c r="BB438" s="5"/>
      <c r="BC438" s="5"/>
      <c r="BD438" s="5"/>
      <c r="BE438" s="5"/>
      <c r="BF438" s="5"/>
      <c r="BG438" s="5"/>
      <c r="BH438" s="5"/>
      <c r="BI438" s="5"/>
      <c r="BJ438" s="8"/>
      <c r="BK438" s="8"/>
      <c r="BL438" s="8"/>
      <c r="BM438" s="8"/>
      <c r="BN438" s="8"/>
    </row>
    <row r="439" spans="4:66" x14ac:dyDescent="0.25">
      <c r="D439" s="16"/>
      <c r="K439" s="3"/>
      <c r="L439" s="3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  <c r="AR439" s="5"/>
      <c r="AS439" s="5"/>
      <c r="AT439" s="5"/>
      <c r="AU439" s="5"/>
      <c r="AV439" s="5"/>
      <c r="AW439" s="5"/>
      <c r="AX439" s="5"/>
      <c r="AY439" s="5"/>
      <c r="AZ439" s="5"/>
      <c r="BA439" s="5"/>
      <c r="BB439" s="5"/>
      <c r="BC439" s="5"/>
      <c r="BD439" s="5"/>
      <c r="BE439" s="5"/>
      <c r="BF439" s="5"/>
      <c r="BG439" s="5"/>
      <c r="BH439" s="5"/>
      <c r="BI439" s="5"/>
      <c r="BJ439" s="8"/>
      <c r="BK439" s="8"/>
      <c r="BL439" s="8"/>
      <c r="BM439" s="8"/>
      <c r="BN439" s="8"/>
    </row>
    <row r="440" spans="4:66" x14ac:dyDescent="0.25">
      <c r="D440" s="16"/>
      <c r="K440" s="3"/>
      <c r="L440" s="3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  <c r="AR440" s="5"/>
      <c r="AS440" s="5"/>
      <c r="AT440" s="5"/>
      <c r="AU440" s="5"/>
      <c r="AV440" s="5"/>
      <c r="AW440" s="5"/>
      <c r="AX440" s="5"/>
      <c r="AY440" s="5"/>
      <c r="AZ440" s="5"/>
      <c r="BA440" s="5"/>
      <c r="BB440" s="5"/>
      <c r="BC440" s="5"/>
      <c r="BD440" s="5"/>
      <c r="BE440" s="5"/>
      <c r="BF440" s="5"/>
      <c r="BG440" s="5"/>
      <c r="BH440" s="5"/>
      <c r="BI440" s="5"/>
      <c r="BJ440" s="8"/>
      <c r="BK440" s="8"/>
      <c r="BL440" s="8"/>
      <c r="BM440" s="8"/>
      <c r="BN440" s="8"/>
    </row>
    <row r="441" spans="4:66" x14ac:dyDescent="0.25">
      <c r="D441" s="16"/>
      <c r="K441" s="3"/>
      <c r="L441" s="3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  <c r="AR441" s="5"/>
      <c r="AS441" s="5"/>
      <c r="AT441" s="5"/>
      <c r="AU441" s="5"/>
      <c r="AV441" s="5"/>
      <c r="AW441" s="5"/>
      <c r="AX441" s="5"/>
      <c r="AY441" s="5"/>
      <c r="AZ441" s="5"/>
      <c r="BA441" s="5"/>
      <c r="BB441" s="5"/>
      <c r="BC441" s="5"/>
      <c r="BD441" s="5"/>
      <c r="BE441" s="5"/>
      <c r="BF441" s="5"/>
      <c r="BG441" s="5"/>
      <c r="BH441" s="5"/>
      <c r="BI441" s="5"/>
      <c r="BJ441" s="8"/>
      <c r="BK441" s="8"/>
      <c r="BL441" s="8"/>
      <c r="BM441" s="8"/>
      <c r="BN441" s="8"/>
    </row>
    <row r="442" spans="4:66" x14ac:dyDescent="0.25">
      <c r="D442" s="16"/>
      <c r="K442" s="3"/>
      <c r="L442" s="3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  <c r="AR442" s="5"/>
      <c r="AS442" s="5"/>
      <c r="AT442" s="5"/>
      <c r="AU442" s="5"/>
      <c r="AV442" s="5"/>
      <c r="AW442" s="5"/>
      <c r="AX442" s="5"/>
      <c r="AY442" s="5"/>
      <c r="AZ442" s="5"/>
      <c r="BA442" s="5"/>
      <c r="BB442" s="5"/>
      <c r="BC442" s="5"/>
      <c r="BD442" s="5"/>
      <c r="BE442" s="5"/>
      <c r="BF442" s="5"/>
      <c r="BG442" s="5"/>
      <c r="BH442" s="5"/>
      <c r="BI442" s="5"/>
      <c r="BJ442" s="8"/>
      <c r="BK442" s="8"/>
      <c r="BL442" s="8"/>
      <c r="BM442" s="8"/>
      <c r="BN442" s="8"/>
    </row>
    <row r="443" spans="4:66" x14ac:dyDescent="0.25">
      <c r="D443" s="16"/>
      <c r="K443" s="3"/>
      <c r="L443" s="3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  <c r="AR443" s="5"/>
      <c r="AS443" s="5"/>
      <c r="AT443" s="5"/>
      <c r="AU443" s="5"/>
      <c r="AV443" s="5"/>
      <c r="AW443" s="5"/>
      <c r="AX443" s="5"/>
      <c r="AY443" s="5"/>
      <c r="AZ443" s="5"/>
      <c r="BA443" s="5"/>
      <c r="BB443" s="5"/>
      <c r="BC443" s="5"/>
      <c r="BD443" s="5"/>
      <c r="BE443" s="5"/>
      <c r="BF443" s="5"/>
      <c r="BG443" s="5"/>
      <c r="BH443" s="5"/>
      <c r="BI443" s="5"/>
      <c r="BJ443" s="8"/>
      <c r="BK443" s="8"/>
      <c r="BL443" s="8"/>
      <c r="BM443" s="8"/>
      <c r="BN443" s="8"/>
    </row>
    <row r="444" spans="4:66" x14ac:dyDescent="0.25">
      <c r="D444" s="16"/>
      <c r="K444" s="3"/>
      <c r="L444" s="3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  <c r="AR444" s="5"/>
      <c r="AS444" s="5"/>
      <c r="AT444" s="5"/>
      <c r="AU444" s="5"/>
      <c r="AV444" s="5"/>
      <c r="AW444" s="5"/>
      <c r="AX444" s="5"/>
      <c r="AY444" s="5"/>
      <c r="AZ444" s="5"/>
      <c r="BA444" s="5"/>
      <c r="BB444" s="5"/>
      <c r="BC444" s="5"/>
      <c r="BD444" s="5"/>
      <c r="BE444" s="5"/>
      <c r="BF444" s="5"/>
      <c r="BG444" s="5"/>
      <c r="BH444" s="5"/>
      <c r="BI444" s="5"/>
      <c r="BJ444" s="8"/>
      <c r="BK444" s="8"/>
      <c r="BL444" s="8"/>
      <c r="BM444" s="8"/>
      <c r="BN444" s="8"/>
    </row>
    <row r="445" spans="4:66" x14ac:dyDescent="0.25">
      <c r="D445" s="16"/>
      <c r="K445" s="3"/>
      <c r="L445" s="3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  <c r="AR445" s="5"/>
      <c r="AS445" s="5"/>
      <c r="AT445" s="5"/>
      <c r="AU445" s="5"/>
      <c r="AV445" s="5"/>
      <c r="AW445" s="5"/>
      <c r="AX445" s="5"/>
      <c r="AY445" s="5"/>
      <c r="AZ445" s="5"/>
      <c r="BA445" s="5"/>
      <c r="BB445" s="5"/>
      <c r="BC445" s="5"/>
      <c r="BD445" s="5"/>
      <c r="BE445" s="5"/>
      <c r="BF445" s="5"/>
      <c r="BG445" s="5"/>
      <c r="BH445" s="5"/>
      <c r="BI445" s="5"/>
      <c r="BJ445" s="8"/>
      <c r="BK445" s="8"/>
      <c r="BL445" s="8"/>
      <c r="BM445" s="8"/>
      <c r="BN445" s="8"/>
    </row>
    <row r="446" spans="4:66" x14ac:dyDescent="0.25">
      <c r="D446" s="16"/>
      <c r="K446" s="3"/>
      <c r="L446" s="3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  <c r="AR446" s="5"/>
      <c r="AS446" s="5"/>
      <c r="AT446" s="5"/>
      <c r="AU446" s="5"/>
      <c r="AV446" s="5"/>
      <c r="AW446" s="5"/>
      <c r="AX446" s="5"/>
      <c r="AY446" s="5"/>
      <c r="AZ446" s="5"/>
      <c r="BA446" s="5"/>
      <c r="BB446" s="5"/>
      <c r="BC446" s="5"/>
      <c r="BD446" s="5"/>
      <c r="BE446" s="5"/>
      <c r="BF446" s="5"/>
      <c r="BG446" s="5"/>
      <c r="BH446" s="5"/>
      <c r="BI446" s="5"/>
      <c r="BJ446" s="8"/>
      <c r="BK446" s="8"/>
      <c r="BL446" s="8"/>
      <c r="BM446" s="8"/>
      <c r="BN446" s="8"/>
    </row>
    <row r="447" spans="4:66" x14ac:dyDescent="0.25">
      <c r="D447" s="16"/>
      <c r="K447" s="3"/>
      <c r="L447" s="3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  <c r="AR447" s="5"/>
      <c r="AS447" s="5"/>
      <c r="AT447" s="5"/>
      <c r="AU447" s="5"/>
      <c r="AV447" s="5"/>
      <c r="AW447" s="5"/>
      <c r="AX447" s="5"/>
      <c r="AY447" s="5"/>
      <c r="AZ447" s="5"/>
      <c r="BA447" s="5"/>
      <c r="BB447" s="5"/>
      <c r="BC447" s="5"/>
      <c r="BD447" s="5"/>
      <c r="BE447" s="5"/>
      <c r="BF447" s="5"/>
      <c r="BG447" s="5"/>
      <c r="BH447" s="5"/>
      <c r="BI447" s="5"/>
      <c r="BJ447" s="8"/>
      <c r="BK447" s="8"/>
      <c r="BL447" s="8"/>
      <c r="BM447" s="8"/>
      <c r="BN447" s="8"/>
    </row>
    <row r="448" spans="4:66" x14ac:dyDescent="0.25">
      <c r="D448" s="16"/>
      <c r="K448" s="3"/>
      <c r="L448" s="3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  <c r="AR448" s="5"/>
      <c r="AS448" s="5"/>
      <c r="AT448" s="5"/>
      <c r="AU448" s="5"/>
      <c r="AV448" s="5"/>
      <c r="AW448" s="5"/>
      <c r="AX448" s="5"/>
      <c r="AY448" s="5"/>
      <c r="AZ448" s="5"/>
      <c r="BA448" s="5"/>
      <c r="BB448" s="5"/>
      <c r="BC448" s="5"/>
      <c r="BD448" s="5"/>
      <c r="BE448" s="5"/>
      <c r="BF448" s="5"/>
      <c r="BG448" s="5"/>
      <c r="BH448" s="5"/>
      <c r="BI448" s="5"/>
      <c r="BJ448" s="8"/>
      <c r="BK448" s="8"/>
      <c r="BL448" s="8"/>
      <c r="BM448" s="8"/>
      <c r="BN448" s="8"/>
    </row>
    <row r="449" spans="1:66" x14ac:dyDescent="0.25">
      <c r="D449" s="16"/>
      <c r="K449" s="3"/>
      <c r="L449" s="3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  <c r="AR449" s="5"/>
      <c r="AS449" s="5"/>
      <c r="AT449" s="5"/>
      <c r="AU449" s="5"/>
      <c r="AV449" s="5"/>
      <c r="AW449" s="5"/>
      <c r="AX449" s="5"/>
      <c r="AY449" s="5"/>
      <c r="AZ449" s="5"/>
      <c r="BA449" s="5"/>
      <c r="BB449" s="5"/>
      <c r="BC449" s="5"/>
      <c r="BD449" s="5"/>
      <c r="BE449" s="5"/>
      <c r="BF449" s="5"/>
      <c r="BG449" s="5"/>
      <c r="BH449" s="5"/>
      <c r="BI449" s="5"/>
      <c r="BJ449" s="8"/>
      <c r="BK449" s="8"/>
      <c r="BL449" s="8"/>
      <c r="BM449" s="8"/>
      <c r="BN449" s="8"/>
    </row>
    <row r="450" spans="1:66" x14ac:dyDescent="0.25">
      <c r="D450" s="16"/>
      <c r="K450" s="3"/>
      <c r="L450" s="3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  <c r="AR450" s="5"/>
      <c r="AS450" s="5"/>
      <c r="AT450" s="5"/>
      <c r="AU450" s="5"/>
      <c r="AV450" s="5"/>
      <c r="AW450" s="5"/>
      <c r="AX450" s="5"/>
      <c r="AY450" s="5"/>
      <c r="AZ450" s="5"/>
      <c r="BA450" s="5"/>
      <c r="BB450" s="5"/>
      <c r="BC450" s="5"/>
      <c r="BD450" s="5"/>
      <c r="BE450" s="5"/>
      <c r="BF450" s="5"/>
      <c r="BG450" s="5"/>
      <c r="BH450" s="5"/>
      <c r="BI450" s="5"/>
      <c r="BJ450" s="8"/>
      <c r="BK450" s="8"/>
      <c r="BL450" s="8"/>
      <c r="BM450" s="8"/>
      <c r="BN450" s="8"/>
    </row>
    <row r="451" spans="1:66" x14ac:dyDescent="0.25">
      <c r="D451" s="16"/>
      <c r="K451" s="3"/>
      <c r="L451" s="3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  <c r="AR451" s="5"/>
      <c r="AS451" s="5"/>
      <c r="AT451" s="5"/>
      <c r="AU451" s="5"/>
      <c r="AV451" s="5"/>
      <c r="AW451" s="5"/>
      <c r="AX451" s="5"/>
      <c r="AY451" s="5"/>
      <c r="AZ451" s="5"/>
      <c r="BA451" s="5"/>
      <c r="BB451" s="5"/>
      <c r="BC451" s="5"/>
      <c r="BD451" s="5"/>
      <c r="BE451" s="5"/>
      <c r="BF451" s="5"/>
      <c r="BG451" s="5"/>
      <c r="BH451" s="5"/>
      <c r="BI451" s="5"/>
      <c r="BJ451" s="8"/>
      <c r="BK451" s="8"/>
      <c r="BL451" s="8"/>
      <c r="BM451" s="8"/>
      <c r="BN451" s="8"/>
    </row>
    <row r="452" spans="1:66" x14ac:dyDescent="0.25">
      <c r="D452" s="16"/>
      <c r="K452" s="3"/>
      <c r="L452" s="3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  <c r="AR452" s="5"/>
      <c r="AS452" s="5"/>
      <c r="AT452" s="5"/>
      <c r="AU452" s="5"/>
      <c r="AV452" s="5"/>
      <c r="AW452" s="5"/>
      <c r="AX452" s="5"/>
      <c r="AY452" s="5"/>
      <c r="AZ452" s="5"/>
      <c r="BA452" s="5"/>
      <c r="BB452" s="5"/>
      <c r="BC452" s="5"/>
      <c r="BD452" s="5"/>
      <c r="BE452" s="5"/>
      <c r="BF452" s="5"/>
      <c r="BG452" s="5"/>
      <c r="BH452" s="5"/>
      <c r="BI452" s="5"/>
      <c r="BJ452" s="8"/>
      <c r="BK452" s="8"/>
      <c r="BL452" s="8"/>
      <c r="BM452" s="8"/>
      <c r="BN452" s="8"/>
    </row>
    <row r="453" spans="1:66" x14ac:dyDescent="0.25">
      <c r="D453" s="16"/>
      <c r="K453" s="3"/>
      <c r="L453" s="3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  <c r="AR453" s="5"/>
      <c r="AS453" s="5"/>
      <c r="AT453" s="5"/>
      <c r="AU453" s="5"/>
      <c r="AV453" s="5"/>
      <c r="AW453" s="5"/>
      <c r="AX453" s="5"/>
      <c r="AY453" s="5"/>
      <c r="AZ453" s="5"/>
      <c r="BA453" s="5"/>
      <c r="BB453" s="5"/>
      <c r="BC453" s="5"/>
      <c r="BD453" s="5"/>
      <c r="BE453" s="5"/>
      <c r="BF453" s="5"/>
      <c r="BG453" s="5"/>
      <c r="BH453" s="5"/>
      <c r="BI453" s="5"/>
      <c r="BJ453" s="8"/>
      <c r="BK453" s="8"/>
      <c r="BL453" s="8"/>
      <c r="BM453" s="8"/>
      <c r="BN453" s="8"/>
    </row>
    <row r="454" spans="1:66" s="10" customFormat="1" x14ac:dyDescent="0.25">
      <c r="A454"/>
      <c r="B454"/>
      <c r="C454"/>
      <c r="D454" s="16"/>
      <c r="E454"/>
      <c r="F454"/>
      <c r="G454"/>
      <c r="H454"/>
      <c r="I454"/>
      <c r="J454"/>
      <c r="K454" s="3"/>
      <c r="L454" s="3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  <c r="AR454" s="5"/>
      <c r="AS454" s="5"/>
      <c r="AT454" s="5"/>
      <c r="AU454" s="5"/>
      <c r="AV454" s="5"/>
      <c r="AW454" s="5"/>
      <c r="AX454" s="5"/>
      <c r="AY454" s="5"/>
      <c r="AZ454" s="5"/>
      <c r="BA454" s="5"/>
      <c r="BB454" s="5"/>
      <c r="BC454" s="5"/>
      <c r="BD454" s="5"/>
      <c r="BE454" s="5"/>
      <c r="BF454" s="5"/>
      <c r="BG454" s="5"/>
      <c r="BH454" s="5"/>
      <c r="BI454" s="5"/>
      <c r="BJ454" s="8"/>
      <c r="BK454" s="8"/>
      <c r="BL454" s="8"/>
      <c r="BM454" s="8"/>
      <c r="BN454" s="8"/>
    </row>
    <row r="455" spans="1:66" x14ac:dyDescent="0.25">
      <c r="D455" s="16"/>
      <c r="K455" s="3"/>
      <c r="L455" s="3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  <c r="AR455" s="5"/>
      <c r="AS455" s="5"/>
      <c r="AT455" s="5"/>
      <c r="AU455" s="5"/>
      <c r="AV455" s="5"/>
      <c r="AW455" s="5"/>
      <c r="AX455" s="5"/>
      <c r="AY455" s="5"/>
      <c r="AZ455" s="5"/>
      <c r="BA455" s="5"/>
      <c r="BB455" s="5"/>
      <c r="BC455" s="5"/>
      <c r="BD455" s="5"/>
      <c r="BE455" s="5"/>
      <c r="BF455" s="5"/>
      <c r="BG455" s="5"/>
      <c r="BH455" s="5"/>
      <c r="BI455" s="5"/>
      <c r="BJ455" s="8"/>
      <c r="BK455" s="8"/>
      <c r="BL455" s="8"/>
      <c r="BM455" s="8"/>
      <c r="BN455" s="8"/>
    </row>
    <row r="456" spans="1:66" x14ac:dyDescent="0.25">
      <c r="D456" s="16"/>
      <c r="K456" s="3"/>
      <c r="L456" s="3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  <c r="AR456" s="5"/>
      <c r="AS456" s="5"/>
      <c r="AT456" s="5"/>
      <c r="AU456" s="5"/>
      <c r="AV456" s="5"/>
      <c r="AW456" s="5"/>
      <c r="AX456" s="5"/>
      <c r="AY456" s="5"/>
      <c r="AZ456" s="5"/>
      <c r="BA456" s="5"/>
      <c r="BB456" s="5"/>
      <c r="BC456" s="5"/>
      <c r="BD456" s="5"/>
      <c r="BE456" s="5"/>
      <c r="BF456" s="5"/>
      <c r="BG456" s="5"/>
      <c r="BH456" s="5"/>
      <c r="BI456" s="5"/>
      <c r="BJ456" s="8"/>
      <c r="BK456" s="8"/>
      <c r="BL456" s="8"/>
      <c r="BM456" s="8"/>
      <c r="BN456" s="8"/>
    </row>
    <row r="457" spans="1:66" x14ac:dyDescent="0.25">
      <c r="D457" s="16"/>
      <c r="K457" s="3"/>
      <c r="L457" s="3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  <c r="AR457" s="5"/>
      <c r="AS457" s="5"/>
      <c r="AT457" s="5"/>
      <c r="AU457" s="5"/>
      <c r="AV457" s="5"/>
      <c r="AW457" s="5"/>
      <c r="AX457" s="5"/>
      <c r="AY457" s="5"/>
      <c r="AZ457" s="5"/>
      <c r="BA457" s="5"/>
      <c r="BB457" s="5"/>
      <c r="BC457" s="5"/>
      <c r="BD457" s="5"/>
      <c r="BE457" s="5"/>
      <c r="BF457" s="5"/>
      <c r="BG457" s="5"/>
      <c r="BH457" s="5"/>
      <c r="BI457" s="5"/>
      <c r="BJ457" s="8"/>
      <c r="BK457" s="8"/>
      <c r="BL457" s="8"/>
      <c r="BM457" s="8"/>
      <c r="BN457" s="8"/>
    </row>
    <row r="458" spans="1:66" x14ac:dyDescent="0.25">
      <c r="D458" s="16"/>
      <c r="K458" s="3"/>
      <c r="L458" s="3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  <c r="AR458" s="5"/>
      <c r="AS458" s="5"/>
      <c r="AT458" s="5"/>
      <c r="AU458" s="5"/>
      <c r="AV458" s="5"/>
      <c r="AW458" s="5"/>
      <c r="AX458" s="5"/>
      <c r="AY458" s="5"/>
      <c r="AZ458" s="5"/>
      <c r="BA458" s="5"/>
      <c r="BB458" s="5"/>
      <c r="BC458" s="5"/>
      <c r="BD458" s="5"/>
      <c r="BE458" s="5"/>
      <c r="BF458" s="5"/>
      <c r="BG458" s="5"/>
      <c r="BH458" s="5"/>
      <c r="BI458" s="5"/>
      <c r="BJ458" s="8"/>
      <c r="BK458" s="8"/>
      <c r="BL458" s="8"/>
      <c r="BM458" s="8"/>
      <c r="BN458" s="8"/>
    </row>
    <row r="459" spans="1:66" x14ac:dyDescent="0.25">
      <c r="D459" s="16"/>
      <c r="K459" s="3"/>
      <c r="L459" s="3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  <c r="AR459" s="5"/>
      <c r="AS459" s="5"/>
      <c r="AT459" s="5"/>
      <c r="AU459" s="5"/>
      <c r="AV459" s="5"/>
      <c r="AW459" s="5"/>
      <c r="AX459" s="5"/>
      <c r="AY459" s="5"/>
      <c r="AZ459" s="5"/>
      <c r="BA459" s="5"/>
      <c r="BB459" s="5"/>
      <c r="BC459" s="5"/>
      <c r="BD459" s="5"/>
      <c r="BE459" s="5"/>
      <c r="BF459" s="5"/>
      <c r="BG459" s="5"/>
      <c r="BH459" s="5"/>
      <c r="BI459" s="5"/>
      <c r="BJ459" s="8"/>
      <c r="BK459" s="8"/>
      <c r="BL459" s="8"/>
      <c r="BM459" s="8"/>
      <c r="BN459" s="8"/>
    </row>
    <row r="460" spans="1:66" x14ac:dyDescent="0.25">
      <c r="D460" s="16"/>
      <c r="K460" s="3"/>
      <c r="L460" s="3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  <c r="AR460" s="5"/>
      <c r="AS460" s="5"/>
      <c r="AT460" s="5"/>
      <c r="AU460" s="5"/>
      <c r="AV460" s="5"/>
      <c r="AW460" s="5"/>
      <c r="AX460" s="5"/>
      <c r="AY460" s="5"/>
      <c r="AZ460" s="5"/>
      <c r="BA460" s="5"/>
      <c r="BB460" s="5"/>
      <c r="BC460" s="5"/>
      <c r="BD460" s="5"/>
      <c r="BE460" s="5"/>
      <c r="BF460" s="5"/>
      <c r="BG460" s="5"/>
      <c r="BH460" s="5"/>
      <c r="BI460" s="5"/>
      <c r="BJ460" s="8"/>
      <c r="BK460" s="8"/>
      <c r="BL460" s="8"/>
      <c r="BM460" s="8"/>
      <c r="BN460" s="8"/>
    </row>
    <row r="461" spans="1:66" x14ac:dyDescent="0.25">
      <c r="D461" s="16"/>
      <c r="K461" s="3"/>
      <c r="L461" s="3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  <c r="AR461" s="5"/>
      <c r="AS461" s="5"/>
      <c r="AT461" s="5"/>
      <c r="AU461" s="5"/>
      <c r="AV461" s="5"/>
      <c r="AW461" s="5"/>
      <c r="AX461" s="5"/>
      <c r="AY461" s="5"/>
      <c r="AZ461" s="5"/>
      <c r="BA461" s="5"/>
      <c r="BB461" s="5"/>
      <c r="BC461" s="5"/>
      <c r="BD461" s="5"/>
      <c r="BE461" s="5"/>
      <c r="BF461" s="5"/>
      <c r="BG461" s="5"/>
      <c r="BH461" s="5"/>
      <c r="BI461" s="5"/>
      <c r="BJ461" s="8"/>
      <c r="BK461" s="8"/>
      <c r="BL461" s="8"/>
      <c r="BM461" s="8"/>
      <c r="BN461" s="8"/>
    </row>
    <row r="462" spans="1:66" s="15" customFormat="1" x14ac:dyDescent="0.25">
      <c r="A462"/>
      <c r="B462"/>
      <c r="C462"/>
      <c r="D462" s="16"/>
      <c r="E462"/>
      <c r="F462"/>
      <c r="G462"/>
      <c r="H462"/>
      <c r="I462"/>
      <c r="J462"/>
      <c r="K462" s="3"/>
      <c r="L462" s="3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  <c r="AR462" s="5"/>
      <c r="AS462" s="5"/>
      <c r="AT462" s="5"/>
      <c r="AU462" s="5"/>
      <c r="AV462" s="5"/>
      <c r="AW462" s="5"/>
      <c r="AX462" s="5"/>
      <c r="AY462" s="5"/>
      <c r="AZ462" s="5"/>
      <c r="BA462" s="5"/>
      <c r="BB462" s="5"/>
      <c r="BC462" s="5"/>
      <c r="BD462" s="5"/>
      <c r="BE462" s="5"/>
      <c r="BF462" s="5"/>
      <c r="BG462" s="5"/>
      <c r="BH462" s="5"/>
      <c r="BI462" s="5"/>
      <c r="BJ462" s="8"/>
      <c r="BK462" s="8"/>
      <c r="BL462" s="8"/>
      <c r="BM462" s="8"/>
      <c r="BN462" s="8"/>
    </row>
    <row r="463" spans="1:66" x14ac:dyDescent="0.25">
      <c r="D463" s="17"/>
      <c r="K463" s="3"/>
      <c r="L463" s="3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  <c r="AR463" s="5"/>
      <c r="AS463" s="5"/>
      <c r="AT463" s="5"/>
      <c r="AU463" s="5"/>
      <c r="AV463" s="5"/>
      <c r="AW463" s="5"/>
      <c r="AX463" s="5"/>
      <c r="AY463" s="5"/>
      <c r="AZ463" s="5"/>
      <c r="BA463" s="5"/>
      <c r="BB463" s="5"/>
      <c r="BC463" s="5"/>
      <c r="BD463" s="5"/>
      <c r="BE463" s="5"/>
      <c r="BF463" s="5"/>
      <c r="BG463" s="5"/>
      <c r="BH463" s="5"/>
      <c r="BI463" s="5"/>
      <c r="BJ463" s="8"/>
      <c r="BK463" s="8"/>
      <c r="BL463" s="8"/>
      <c r="BM463" s="8"/>
      <c r="BN463" s="8"/>
    </row>
    <row r="464" spans="1:66" x14ac:dyDescent="0.25">
      <c r="D464" s="17"/>
      <c r="K464" s="3"/>
      <c r="L464" s="3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  <c r="AR464" s="5"/>
      <c r="AS464" s="5"/>
      <c r="AT464" s="5"/>
      <c r="AU464" s="5"/>
      <c r="AV464" s="5"/>
      <c r="AW464" s="5"/>
      <c r="AX464" s="5"/>
      <c r="AY464" s="5"/>
      <c r="AZ464" s="5"/>
      <c r="BA464" s="5"/>
      <c r="BB464" s="5"/>
      <c r="BC464" s="5"/>
      <c r="BD464" s="5"/>
      <c r="BE464" s="5"/>
      <c r="BF464" s="5"/>
      <c r="BG464" s="5"/>
      <c r="BH464" s="5"/>
      <c r="BI464" s="5"/>
      <c r="BJ464" s="8"/>
      <c r="BK464" s="8"/>
      <c r="BL464" s="8"/>
      <c r="BM464" s="8"/>
      <c r="BN464" s="8"/>
    </row>
    <row r="465" spans="4:66" x14ac:dyDescent="0.25">
      <c r="D465" s="17"/>
      <c r="K465" s="3"/>
      <c r="L465" s="3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  <c r="AR465" s="5"/>
      <c r="AS465" s="5"/>
      <c r="AT465" s="5"/>
      <c r="AU465" s="5"/>
      <c r="AV465" s="5"/>
      <c r="AW465" s="5"/>
      <c r="AX465" s="5"/>
      <c r="AY465" s="5"/>
      <c r="AZ465" s="5"/>
      <c r="BA465" s="5"/>
      <c r="BB465" s="5"/>
      <c r="BC465" s="5"/>
      <c r="BD465" s="5"/>
      <c r="BE465" s="5"/>
      <c r="BF465" s="5"/>
      <c r="BG465" s="5"/>
      <c r="BH465" s="5"/>
      <c r="BI465" s="5"/>
      <c r="BJ465" s="8"/>
      <c r="BK465" s="8"/>
      <c r="BL465" s="8"/>
      <c r="BM465" s="8"/>
      <c r="BN465" s="8"/>
    </row>
    <row r="466" spans="4:66" x14ac:dyDescent="0.25">
      <c r="D466" s="17"/>
      <c r="K466" s="3"/>
      <c r="L466" s="3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  <c r="AR466" s="5"/>
      <c r="AS466" s="5"/>
      <c r="AT466" s="5"/>
      <c r="AU466" s="5"/>
      <c r="AV466" s="5"/>
      <c r="AW466" s="5"/>
      <c r="AX466" s="5"/>
      <c r="AY466" s="5"/>
      <c r="AZ466" s="5"/>
      <c r="BA466" s="5"/>
      <c r="BB466" s="5"/>
      <c r="BC466" s="5"/>
      <c r="BD466" s="5"/>
      <c r="BE466" s="5"/>
      <c r="BF466" s="5"/>
      <c r="BG466" s="5"/>
      <c r="BH466" s="5"/>
      <c r="BI466" s="5"/>
      <c r="BJ466" s="8"/>
      <c r="BK466" s="8"/>
      <c r="BL466" s="8"/>
      <c r="BM466" s="8"/>
      <c r="BN466" s="8"/>
    </row>
    <row r="467" spans="4:66" x14ac:dyDescent="0.25">
      <c r="D467" s="17"/>
      <c r="K467" s="3"/>
      <c r="L467" s="3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  <c r="AR467" s="5"/>
      <c r="AS467" s="5"/>
      <c r="AT467" s="5"/>
      <c r="AU467" s="5"/>
      <c r="AV467" s="5"/>
      <c r="AW467" s="5"/>
      <c r="AX467" s="5"/>
      <c r="AY467" s="5"/>
      <c r="AZ467" s="5"/>
      <c r="BA467" s="5"/>
      <c r="BB467" s="5"/>
      <c r="BC467" s="5"/>
      <c r="BD467" s="5"/>
      <c r="BE467" s="5"/>
      <c r="BF467" s="5"/>
      <c r="BG467" s="5"/>
      <c r="BH467" s="5"/>
      <c r="BI467" s="5"/>
      <c r="BJ467" s="8"/>
      <c r="BK467" s="8"/>
      <c r="BL467" s="8"/>
      <c r="BM467" s="8"/>
      <c r="BN467" s="8"/>
    </row>
    <row r="468" spans="4:66" x14ac:dyDescent="0.25">
      <c r="D468" s="17"/>
      <c r="K468" s="3"/>
      <c r="L468" s="3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  <c r="AR468" s="5"/>
      <c r="AS468" s="5"/>
      <c r="AT468" s="5"/>
      <c r="AU468" s="5"/>
      <c r="AV468" s="5"/>
      <c r="AW468" s="5"/>
      <c r="AX468" s="5"/>
      <c r="AY468" s="5"/>
      <c r="AZ468" s="5"/>
      <c r="BA468" s="5"/>
      <c r="BB468" s="5"/>
      <c r="BC468" s="5"/>
      <c r="BD468" s="5"/>
      <c r="BE468" s="5"/>
      <c r="BF468" s="5"/>
      <c r="BG468" s="5"/>
      <c r="BH468" s="5"/>
      <c r="BI468" s="5"/>
      <c r="BJ468" s="8"/>
      <c r="BK468" s="8"/>
      <c r="BL468" s="8"/>
      <c r="BM468" s="8"/>
      <c r="BN468" s="8"/>
    </row>
    <row r="469" spans="4:66" x14ac:dyDescent="0.25">
      <c r="D469" s="17"/>
      <c r="K469" s="3"/>
      <c r="L469" s="3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  <c r="AR469" s="5"/>
      <c r="AS469" s="5"/>
      <c r="AT469" s="5"/>
      <c r="AU469" s="5"/>
      <c r="AV469" s="5"/>
      <c r="AW469" s="5"/>
      <c r="AX469" s="5"/>
      <c r="AY469" s="5"/>
      <c r="AZ469" s="5"/>
      <c r="BA469" s="5"/>
      <c r="BB469" s="5"/>
      <c r="BC469" s="5"/>
      <c r="BD469" s="5"/>
      <c r="BE469" s="5"/>
      <c r="BF469" s="5"/>
      <c r="BG469" s="5"/>
      <c r="BH469" s="5"/>
      <c r="BI469" s="5"/>
      <c r="BJ469" s="8"/>
      <c r="BK469" s="8"/>
      <c r="BL469" s="8"/>
      <c r="BM469" s="8"/>
      <c r="BN469" s="8"/>
    </row>
    <row r="470" spans="4:66" x14ac:dyDescent="0.25">
      <c r="D470" s="17"/>
      <c r="K470" s="3"/>
      <c r="L470" s="3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  <c r="AR470" s="5"/>
      <c r="AS470" s="5"/>
      <c r="AT470" s="5"/>
      <c r="AU470" s="5"/>
      <c r="AV470" s="5"/>
      <c r="AW470" s="5"/>
      <c r="AX470" s="5"/>
      <c r="AY470" s="5"/>
      <c r="AZ470" s="5"/>
      <c r="BA470" s="5"/>
      <c r="BB470" s="5"/>
      <c r="BC470" s="5"/>
      <c r="BD470" s="5"/>
      <c r="BE470" s="5"/>
      <c r="BF470" s="5"/>
      <c r="BG470" s="5"/>
      <c r="BH470" s="5"/>
      <c r="BI470" s="5"/>
      <c r="BJ470" s="8"/>
      <c r="BK470" s="8"/>
      <c r="BL470" s="8"/>
      <c r="BM470" s="8"/>
      <c r="BN470" s="8"/>
    </row>
    <row r="471" spans="4:66" x14ac:dyDescent="0.25">
      <c r="D471" s="17"/>
      <c r="K471" s="3"/>
      <c r="L471" s="3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  <c r="AR471" s="5"/>
      <c r="AS471" s="5"/>
      <c r="AT471" s="5"/>
      <c r="AU471" s="5"/>
      <c r="AV471" s="5"/>
      <c r="AW471" s="5"/>
      <c r="AX471" s="5"/>
      <c r="AY471" s="5"/>
      <c r="AZ471" s="5"/>
      <c r="BA471" s="5"/>
      <c r="BB471" s="5"/>
      <c r="BC471" s="5"/>
      <c r="BD471" s="5"/>
      <c r="BE471" s="5"/>
      <c r="BF471" s="5"/>
      <c r="BG471" s="5"/>
      <c r="BH471" s="5"/>
      <c r="BI471" s="5"/>
      <c r="BJ471" s="8"/>
      <c r="BK471" s="8"/>
      <c r="BL471" s="8"/>
      <c r="BM471" s="8"/>
      <c r="BN471" s="8"/>
    </row>
    <row r="472" spans="4:66" x14ac:dyDescent="0.25">
      <c r="D472" s="17"/>
      <c r="K472" s="3"/>
      <c r="L472" s="3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  <c r="AR472" s="5"/>
      <c r="AS472" s="5"/>
      <c r="AT472" s="5"/>
      <c r="AU472" s="5"/>
      <c r="AV472" s="5"/>
      <c r="AW472" s="5"/>
      <c r="AX472" s="5"/>
      <c r="AY472" s="5"/>
      <c r="AZ472" s="5"/>
      <c r="BA472" s="5"/>
      <c r="BB472" s="5"/>
      <c r="BC472" s="5"/>
      <c r="BD472" s="5"/>
      <c r="BE472" s="5"/>
      <c r="BF472" s="5"/>
      <c r="BG472" s="5"/>
      <c r="BH472" s="5"/>
      <c r="BI472" s="5"/>
      <c r="BJ472" s="8"/>
      <c r="BK472" s="8"/>
      <c r="BL472" s="8"/>
      <c r="BM472" s="8"/>
      <c r="BN472" s="8"/>
    </row>
    <row r="473" spans="4:66" x14ac:dyDescent="0.25">
      <c r="D473" s="17"/>
      <c r="K473" s="3"/>
      <c r="L473" s="3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  <c r="AR473" s="5"/>
      <c r="AS473" s="5"/>
      <c r="AT473" s="5"/>
      <c r="AU473" s="5"/>
      <c r="AV473" s="5"/>
      <c r="AW473" s="5"/>
      <c r="AX473" s="5"/>
      <c r="AY473" s="5"/>
      <c r="AZ473" s="5"/>
      <c r="BA473" s="5"/>
      <c r="BB473" s="5"/>
      <c r="BC473" s="5"/>
      <c r="BD473" s="5"/>
      <c r="BE473" s="5"/>
      <c r="BF473" s="5"/>
      <c r="BG473" s="5"/>
      <c r="BH473" s="5"/>
      <c r="BI473" s="5"/>
      <c r="BJ473" s="8"/>
      <c r="BK473" s="8"/>
      <c r="BL473" s="8"/>
      <c r="BM473" s="8"/>
      <c r="BN473" s="8"/>
    </row>
    <row r="474" spans="4:66" x14ac:dyDescent="0.25">
      <c r="D474" s="17"/>
      <c r="K474" s="3"/>
      <c r="L474" s="3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  <c r="AR474" s="5"/>
      <c r="AS474" s="5"/>
      <c r="AT474" s="5"/>
      <c r="AU474" s="5"/>
      <c r="AV474" s="5"/>
      <c r="AW474" s="5"/>
      <c r="AX474" s="5"/>
      <c r="AY474" s="5"/>
      <c r="AZ474" s="5"/>
      <c r="BA474" s="5"/>
      <c r="BB474" s="5"/>
      <c r="BC474" s="5"/>
      <c r="BD474" s="5"/>
      <c r="BE474" s="5"/>
      <c r="BF474" s="5"/>
      <c r="BG474" s="5"/>
      <c r="BH474" s="5"/>
      <c r="BI474" s="5"/>
      <c r="BJ474" s="8"/>
      <c r="BK474" s="8"/>
      <c r="BL474" s="8"/>
      <c r="BM474" s="8"/>
      <c r="BN474" s="8"/>
    </row>
    <row r="475" spans="4:66" x14ac:dyDescent="0.25">
      <c r="D475" s="17"/>
      <c r="K475" s="3"/>
      <c r="L475" s="3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  <c r="AR475" s="5"/>
      <c r="AS475" s="5"/>
      <c r="AT475" s="5"/>
      <c r="AU475" s="5"/>
      <c r="AV475" s="5"/>
      <c r="AW475" s="5"/>
      <c r="AX475" s="5"/>
      <c r="AY475" s="5"/>
      <c r="AZ475" s="5"/>
      <c r="BA475" s="5"/>
      <c r="BB475" s="5"/>
      <c r="BC475" s="5"/>
      <c r="BD475" s="5"/>
      <c r="BE475" s="5"/>
      <c r="BF475" s="5"/>
      <c r="BG475" s="5"/>
      <c r="BH475" s="5"/>
      <c r="BI475" s="5"/>
      <c r="BJ475" s="8"/>
      <c r="BK475" s="8"/>
      <c r="BL475" s="8"/>
      <c r="BM475" s="8"/>
      <c r="BN475" s="8"/>
    </row>
    <row r="476" spans="4:66" x14ac:dyDescent="0.25">
      <c r="D476" s="17"/>
      <c r="K476" s="3"/>
      <c r="L476" s="3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  <c r="AR476" s="5"/>
      <c r="AS476" s="5"/>
      <c r="AT476" s="5"/>
      <c r="AU476" s="5"/>
      <c r="AV476" s="5"/>
      <c r="AW476" s="5"/>
      <c r="AX476" s="5"/>
      <c r="AY476" s="5"/>
      <c r="AZ476" s="5"/>
      <c r="BA476" s="5"/>
      <c r="BB476" s="5"/>
      <c r="BC476" s="5"/>
      <c r="BD476" s="5"/>
      <c r="BE476" s="5"/>
      <c r="BF476" s="5"/>
      <c r="BG476" s="5"/>
      <c r="BH476" s="5"/>
      <c r="BI476" s="5"/>
      <c r="BJ476" s="8"/>
      <c r="BK476" s="8"/>
      <c r="BL476" s="8"/>
      <c r="BM476" s="8"/>
      <c r="BN476" s="8"/>
    </row>
    <row r="477" spans="4:66" x14ac:dyDescent="0.25">
      <c r="D477" s="17"/>
      <c r="K477" s="3"/>
      <c r="L477" s="3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  <c r="AR477" s="5"/>
      <c r="AS477" s="5"/>
      <c r="AT477" s="5"/>
      <c r="AU477" s="5"/>
      <c r="AV477" s="5"/>
      <c r="AW477" s="5"/>
      <c r="AX477" s="5"/>
      <c r="AY477" s="5"/>
      <c r="AZ477" s="5"/>
      <c r="BA477" s="5"/>
      <c r="BB477" s="5"/>
      <c r="BC477" s="5"/>
      <c r="BD477" s="5"/>
      <c r="BE477" s="5"/>
      <c r="BF477" s="5"/>
      <c r="BG477" s="5"/>
      <c r="BH477" s="5"/>
      <c r="BI477" s="5"/>
      <c r="BJ477" s="8"/>
      <c r="BK477" s="8"/>
      <c r="BL477" s="8"/>
      <c r="BM477" s="8"/>
      <c r="BN477" s="8"/>
    </row>
    <row r="478" spans="4:66" x14ac:dyDescent="0.25">
      <c r="D478" s="17"/>
      <c r="K478" s="3"/>
      <c r="L478" s="3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  <c r="AR478" s="5"/>
      <c r="AS478" s="5"/>
      <c r="AT478" s="5"/>
      <c r="AU478" s="5"/>
      <c r="AV478" s="5"/>
      <c r="AW478" s="5"/>
      <c r="AX478" s="5"/>
      <c r="AY478" s="5"/>
      <c r="AZ478" s="5"/>
      <c r="BA478" s="5"/>
      <c r="BB478" s="5"/>
      <c r="BC478" s="5"/>
      <c r="BD478" s="5"/>
      <c r="BE478" s="5"/>
      <c r="BF478" s="5"/>
      <c r="BG478" s="5"/>
      <c r="BH478" s="5"/>
      <c r="BI478" s="5"/>
      <c r="BJ478" s="8"/>
      <c r="BK478" s="8"/>
      <c r="BL478" s="8"/>
      <c r="BM478" s="8"/>
      <c r="BN478" s="8"/>
    </row>
    <row r="479" spans="4:66" x14ac:dyDescent="0.25">
      <c r="D479" s="17"/>
      <c r="K479" s="3"/>
      <c r="L479" s="3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  <c r="AR479" s="5"/>
      <c r="AS479" s="5"/>
      <c r="AT479" s="5"/>
      <c r="AU479" s="5"/>
      <c r="AV479" s="5"/>
      <c r="AW479" s="5"/>
      <c r="AX479" s="5"/>
      <c r="AY479" s="5"/>
      <c r="AZ479" s="5"/>
      <c r="BA479" s="5"/>
      <c r="BB479" s="5"/>
      <c r="BC479" s="5"/>
      <c r="BD479" s="5"/>
      <c r="BE479" s="5"/>
      <c r="BF479" s="5"/>
      <c r="BG479" s="5"/>
      <c r="BH479" s="5"/>
      <c r="BI479" s="5"/>
      <c r="BJ479" s="8"/>
      <c r="BK479" s="8"/>
      <c r="BL479" s="8"/>
      <c r="BM479" s="8"/>
      <c r="BN479" s="8"/>
    </row>
    <row r="480" spans="4:66" x14ac:dyDescent="0.25">
      <c r="D480" s="17"/>
      <c r="K480" s="3"/>
      <c r="L480" s="3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  <c r="AR480" s="5"/>
      <c r="AS480" s="5"/>
      <c r="AT480" s="5"/>
      <c r="AU480" s="5"/>
      <c r="AV480" s="5"/>
      <c r="AW480" s="5"/>
      <c r="AX480" s="5"/>
      <c r="AY480" s="5"/>
      <c r="AZ480" s="5"/>
      <c r="BA480" s="5"/>
      <c r="BB480" s="5"/>
      <c r="BC480" s="5"/>
      <c r="BD480" s="5"/>
      <c r="BE480" s="5"/>
      <c r="BF480" s="5"/>
      <c r="BG480" s="5"/>
      <c r="BH480" s="5"/>
      <c r="BI480" s="5"/>
      <c r="BJ480" s="8"/>
      <c r="BK480" s="8"/>
      <c r="BL480" s="8"/>
      <c r="BM480" s="8"/>
      <c r="BN480" s="8"/>
    </row>
    <row r="481" spans="1:66" x14ac:dyDescent="0.25">
      <c r="D481" s="17"/>
      <c r="K481" s="3"/>
      <c r="L481" s="3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  <c r="AR481" s="5"/>
      <c r="AS481" s="5"/>
      <c r="AT481" s="5"/>
      <c r="AU481" s="5"/>
      <c r="AV481" s="5"/>
      <c r="AW481" s="5"/>
      <c r="AX481" s="5"/>
      <c r="AY481" s="5"/>
      <c r="AZ481" s="5"/>
      <c r="BA481" s="5"/>
      <c r="BB481" s="5"/>
      <c r="BC481" s="5"/>
      <c r="BD481" s="5"/>
      <c r="BE481" s="5"/>
      <c r="BF481" s="5"/>
      <c r="BG481" s="5"/>
      <c r="BH481" s="5"/>
      <c r="BI481" s="5"/>
      <c r="BJ481" s="8"/>
      <c r="BK481" s="8"/>
      <c r="BL481" s="8"/>
      <c r="BM481" s="8"/>
      <c r="BN481" s="8"/>
    </row>
    <row r="482" spans="1:66" x14ac:dyDescent="0.25">
      <c r="D482" s="17"/>
      <c r="K482" s="3"/>
      <c r="L482" s="3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  <c r="AR482" s="5"/>
      <c r="AS482" s="5"/>
      <c r="AT482" s="5"/>
      <c r="AU482" s="5"/>
      <c r="AV482" s="5"/>
      <c r="AW482" s="5"/>
      <c r="AX482" s="5"/>
      <c r="AY482" s="5"/>
      <c r="AZ482" s="5"/>
      <c r="BA482" s="5"/>
      <c r="BB482" s="5"/>
      <c r="BC482" s="5"/>
      <c r="BD482" s="5"/>
      <c r="BE482" s="5"/>
      <c r="BF482" s="5"/>
      <c r="BG482" s="5"/>
      <c r="BH482" s="5"/>
      <c r="BI482" s="5"/>
      <c r="BJ482" s="8"/>
      <c r="BK482" s="8"/>
      <c r="BL482" s="8"/>
      <c r="BM482" s="8"/>
      <c r="BN482" s="8"/>
    </row>
    <row r="483" spans="1:66" x14ac:dyDescent="0.25">
      <c r="D483" s="17"/>
      <c r="K483" s="3"/>
      <c r="L483" s="3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  <c r="AR483" s="5"/>
      <c r="AS483" s="5"/>
      <c r="AT483" s="5"/>
      <c r="AU483" s="5"/>
      <c r="AV483" s="5"/>
      <c r="AW483" s="5"/>
      <c r="AX483" s="5"/>
      <c r="AY483" s="5"/>
      <c r="AZ483" s="5"/>
      <c r="BA483" s="5"/>
      <c r="BB483" s="5"/>
      <c r="BC483" s="5"/>
      <c r="BD483" s="5"/>
      <c r="BE483" s="5"/>
      <c r="BF483" s="5"/>
      <c r="BG483" s="5"/>
      <c r="BH483" s="5"/>
      <c r="BI483" s="5"/>
      <c r="BJ483" s="8"/>
      <c r="BK483" s="8"/>
      <c r="BL483" s="8"/>
      <c r="BM483" s="8"/>
      <c r="BN483" s="8"/>
    </row>
    <row r="484" spans="1:66" x14ac:dyDescent="0.25">
      <c r="D484" s="17"/>
      <c r="K484" s="3"/>
      <c r="L484" s="3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  <c r="AR484" s="5"/>
      <c r="AS484" s="5"/>
      <c r="AT484" s="5"/>
      <c r="AU484" s="5"/>
      <c r="AV484" s="5"/>
      <c r="AW484" s="5"/>
      <c r="AX484" s="5"/>
      <c r="AY484" s="5"/>
      <c r="AZ484" s="5"/>
      <c r="BA484" s="5"/>
      <c r="BB484" s="5"/>
      <c r="BC484" s="5"/>
      <c r="BD484" s="5"/>
      <c r="BE484" s="5"/>
      <c r="BF484" s="5"/>
      <c r="BG484" s="5"/>
      <c r="BH484" s="5"/>
      <c r="BI484" s="5"/>
      <c r="BJ484" s="8"/>
      <c r="BK484" s="8"/>
      <c r="BL484" s="8"/>
      <c r="BM484" s="8"/>
      <c r="BN484" s="8"/>
    </row>
    <row r="485" spans="1:66" s="10" customFormat="1" x14ac:dyDescent="0.25">
      <c r="A485"/>
      <c r="B485"/>
      <c r="C485"/>
      <c r="D485" s="17"/>
      <c r="E485"/>
      <c r="F485"/>
      <c r="G485"/>
      <c r="H485"/>
      <c r="I485"/>
      <c r="J485"/>
      <c r="K485" s="3"/>
      <c r="L485" s="3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  <c r="AR485" s="5"/>
      <c r="AS485" s="5"/>
      <c r="AT485" s="5"/>
      <c r="AU485" s="5"/>
      <c r="AV485" s="5"/>
      <c r="AW485" s="5"/>
      <c r="AX485" s="5"/>
      <c r="AY485" s="5"/>
      <c r="AZ485" s="5"/>
      <c r="BA485" s="5"/>
      <c r="BB485" s="5"/>
      <c r="BC485" s="5"/>
      <c r="BD485" s="5"/>
      <c r="BE485" s="5"/>
      <c r="BF485" s="5"/>
      <c r="BG485" s="5"/>
      <c r="BH485" s="5"/>
      <c r="BI485" s="5"/>
      <c r="BJ485" s="8"/>
      <c r="BK485" s="8"/>
      <c r="BL485" s="8"/>
      <c r="BM485" s="8"/>
      <c r="BN485" s="8"/>
    </row>
    <row r="486" spans="1:66" x14ac:dyDescent="0.25">
      <c r="D486" s="17"/>
      <c r="K486" s="3"/>
      <c r="L486" s="3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  <c r="AR486" s="5"/>
      <c r="AS486" s="5"/>
      <c r="AT486" s="5"/>
      <c r="AU486" s="5"/>
      <c r="AV486" s="5"/>
      <c r="AW486" s="5"/>
      <c r="AX486" s="5"/>
      <c r="AY486" s="5"/>
      <c r="AZ486" s="5"/>
      <c r="BA486" s="5"/>
      <c r="BB486" s="5"/>
      <c r="BC486" s="5"/>
      <c r="BD486" s="5"/>
      <c r="BE486" s="5"/>
      <c r="BF486" s="5"/>
      <c r="BG486" s="5"/>
      <c r="BH486" s="5"/>
      <c r="BI486" s="5"/>
      <c r="BJ486" s="8"/>
      <c r="BK486" s="8"/>
      <c r="BL486" s="8"/>
      <c r="BM486" s="8"/>
      <c r="BN486" s="8"/>
    </row>
    <row r="487" spans="1:66" x14ac:dyDescent="0.25">
      <c r="D487" s="17"/>
      <c r="K487" s="3"/>
      <c r="L487" s="3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  <c r="AR487" s="5"/>
      <c r="AS487" s="5"/>
      <c r="AT487" s="5"/>
      <c r="AU487" s="5"/>
      <c r="AV487" s="5"/>
      <c r="AW487" s="5"/>
      <c r="AX487" s="5"/>
      <c r="AY487" s="5"/>
      <c r="AZ487" s="5"/>
      <c r="BA487" s="5"/>
      <c r="BB487" s="5"/>
      <c r="BC487" s="5"/>
      <c r="BD487" s="5"/>
      <c r="BE487" s="5"/>
      <c r="BF487" s="5"/>
      <c r="BG487" s="5"/>
      <c r="BH487" s="5"/>
      <c r="BI487" s="5"/>
      <c r="BJ487" s="8"/>
      <c r="BK487" s="8"/>
      <c r="BL487" s="8"/>
      <c r="BM487" s="8"/>
      <c r="BN487" s="8"/>
    </row>
    <row r="488" spans="1:66" x14ac:dyDescent="0.25">
      <c r="D488" s="17"/>
      <c r="K488" s="3"/>
      <c r="L488" s="3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  <c r="AR488" s="5"/>
      <c r="AS488" s="5"/>
      <c r="AT488" s="5"/>
      <c r="AU488" s="5"/>
      <c r="AV488" s="5"/>
      <c r="AW488" s="5"/>
      <c r="AX488" s="5"/>
      <c r="AY488" s="5"/>
      <c r="AZ488" s="5"/>
      <c r="BA488" s="5"/>
      <c r="BB488" s="5"/>
      <c r="BC488" s="5"/>
      <c r="BD488" s="5"/>
      <c r="BE488" s="5"/>
      <c r="BF488" s="5"/>
      <c r="BG488" s="5"/>
      <c r="BH488" s="5"/>
      <c r="BI488" s="5"/>
      <c r="BJ488" s="8"/>
      <c r="BK488" s="8"/>
      <c r="BL488" s="8"/>
      <c r="BM488" s="8"/>
      <c r="BN488" s="8"/>
    </row>
    <row r="489" spans="1:66" x14ac:dyDescent="0.25">
      <c r="D489" s="17"/>
      <c r="K489" s="3"/>
      <c r="L489" s="3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  <c r="AR489" s="5"/>
      <c r="AS489" s="5"/>
      <c r="AT489" s="5"/>
      <c r="AU489" s="5"/>
      <c r="AV489" s="5"/>
      <c r="AW489" s="5"/>
      <c r="AX489" s="5"/>
      <c r="AY489" s="5"/>
      <c r="AZ489" s="5"/>
      <c r="BA489" s="5"/>
      <c r="BB489" s="5"/>
      <c r="BC489" s="5"/>
      <c r="BD489" s="5"/>
      <c r="BE489" s="5"/>
      <c r="BF489" s="5"/>
      <c r="BG489" s="5"/>
      <c r="BH489" s="5"/>
      <c r="BI489" s="5"/>
      <c r="BJ489" s="8"/>
      <c r="BK489" s="8"/>
      <c r="BL489" s="8"/>
      <c r="BM489" s="8"/>
      <c r="BN489" s="8"/>
    </row>
    <row r="490" spans="1:66" x14ac:dyDescent="0.25">
      <c r="D490" s="17"/>
      <c r="K490" s="3"/>
      <c r="L490" s="3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  <c r="AR490" s="5"/>
      <c r="AS490" s="5"/>
      <c r="AT490" s="5"/>
      <c r="AU490" s="5"/>
      <c r="AV490" s="5"/>
      <c r="AW490" s="5"/>
      <c r="AX490" s="5"/>
      <c r="AY490" s="5"/>
      <c r="AZ490" s="5"/>
      <c r="BA490" s="5"/>
      <c r="BB490" s="5"/>
      <c r="BC490" s="5"/>
      <c r="BD490" s="5"/>
      <c r="BE490" s="5"/>
      <c r="BF490" s="5"/>
      <c r="BG490" s="5"/>
      <c r="BH490" s="5"/>
      <c r="BI490" s="5"/>
      <c r="BJ490" s="8"/>
      <c r="BK490" s="8"/>
      <c r="BL490" s="8"/>
      <c r="BM490" s="8"/>
      <c r="BN490" s="8"/>
    </row>
    <row r="491" spans="1:66" x14ac:dyDescent="0.25">
      <c r="D491" s="17"/>
      <c r="K491" s="3"/>
      <c r="L491" s="3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  <c r="AR491" s="5"/>
      <c r="AS491" s="5"/>
      <c r="AT491" s="5"/>
      <c r="AU491" s="5"/>
      <c r="AV491" s="5"/>
      <c r="AW491" s="5"/>
      <c r="AX491" s="5"/>
      <c r="AY491" s="5"/>
      <c r="AZ491" s="5"/>
      <c r="BA491" s="5"/>
      <c r="BB491" s="5"/>
      <c r="BC491" s="5"/>
      <c r="BD491" s="5"/>
      <c r="BE491" s="5"/>
      <c r="BF491" s="5"/>
      <c r="BG491" s="5"/>
      <c r="BH491" s="5"/>
      <c r="BI491" s="5"/>
      <c r="BJ491" s="8"/>
      <c r="BK491" s="8"/>
      <c r="BL491" s="8"/>
      <c r="BM491" s="8"/>
      <c r="BN491" s="8"/>
    </row>
    <row r="492" spans="1:66" x14ac:dyDescent="0.25">
      <c r="D492" s="17"/>
      <c r="K492" s="3"/>
      <c r="L492" s="3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  <c r="AR492" s="5"/>
      <c r="AS492" s="5"/>
      <c r="AT492" s="5"/>
      <c r="AU492" s="5"/>
      <c r="AV492" s="5"/>
      <c r="AW492" s="5"/>
      <c r="AX492" s="5"/>
      <c r="AY492" s="5"/>
      <c r="AZ492" s="5"/>
      <c r="BA492" s="5"/>
      <c r="BB492" s="5"/>
      <c r="BC492" s="5"/>
      <c r="BD492" s="5"/>
      <c r="BE492" s="5"/>
      <c r="BF492" s="5"/>
      <c r="BG492" s="5"/>
      <c r="BH492" s="5"/>
      <c r="BI492" s="5"/>
      <c r="BJ492" s="8"/>
      <c r="BK492" s="8"/>
      <c r="BL492" s="8"/>
      <c r="BM492" s="8"/>
      <c r="BN492" s="8"/>
    </row>
    <row r="493" spans="1:66" x14ac:dyDescent="0.25">
      <c r="D493" s="17"/>
      <c r="K493" s="3"/>
      <c r="L493" s="3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  <c r="AR493" s="5"/>
      <c r="AS493" s="5"/>
      <c r="AT493" s="5"/>
      <c r="AU493" s="5"/>
      <c r="AV493" s="5"/>
      <c r="AW493" s="5"/>
      <c r="AX493" s="5"/>
      <c r="AY493" s="5"/>
      <c r="AZ493" s="5"/>
      <c r="BA493" s="5"/>
      <c r="BB493" s="5"/>
      <c r="BC493" s="5"/>
      <c r="BD493" s="5"/>
      <c r="BE493" s="5"/>
      <c r="BF493" s="5"/>
      <c r="BG493" s="5"/>
      <c r="BH493" s="5"/>
      <c r="BI493" s="5"/>
      <c r="BJ493" s="8"/>
      <c r="BK493" s="8"/>
      <c r="BL493" s="8"/>
      <c r="BM493" s="8"/>
      <c r="BN493" s="8"/>
    </row>
    <row r="494" spans="1:66" x14ac:dyDescent="0.25">
      <c r="D494" s="17"/>
      <c r="K494" s="3"/>
      <c r="L494" s="3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  <c r="AR494" s="5"/>
      <c r="AS494" s="5"/>
      <c r="AT494" s="5"/>
      <c r="AU494" s="5"/>
      <c r="AV494" s="5"/>
      <c r="AW494" s="5"/>
      <c r="AX494" s="5"/>
      <c r="AY494" s="5"/>
      <c r="AZ494" s="5"/>
      <c r="BA494" s="5"/>
      <c r="BB494" s="5"/>
      <c r="BC494" s="5"/>
      <c r="BD494" s="5"/>
      <c r="BE494" s="5"/>
      <c r="BF494" s="5"/>
      <c r="BG494" s="5"/>
      <c r="BH494" s="5"/>
      <c r="BI494" s="5"/>
      <c r="BJ494" s="8"/>
      <c r="BK494" s="8"/>
      <c r="BL494" s="8"/>
      <c r="BM494" s="8"/>
      <c r="BN494" s="8"/>
    </row>
    <row r="495" spans="1:66" x14ac:dyDescent="0.25">
      <c r="D495" s="17"/>
      <c r="K495" s="3"/>
      <c r="L495" s="3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  <c r="AR495" s="5"/>
      <c r="AS495" s="5"/>
      <c r="AT495" s="5"/>
      <c r="AU495" s="5"/>
      <c r="AV495" s="5"/>
      <c r="AW495" s="5"/>
      <c r="AX495" s="5"/>
      <c r="AY495" s="5"/>
      <c r="AZ495" s="5"/>
      <c r="BA495" s="5"/>
      <c r="BB495" s="5"/>
      <c r="BC495" s="5"/>
      <c r="BD495" s="5"/>
      <c r="BE495" s="5"/>
      <c r="BF495" s="5"/>
      <c r="BG495" s="5"/>
      <c r="BH495" s="5"/>
      <c r="BI495" s="5"/>
      <c r="BJ495" s="8"/>
      <c r="BK495" s="8"/>
      <c r="BL495" s="8"/>
      <c r="BM495" s="8"/>
      <c r="BN495" s="8"/>
    </row>
    <row r="496" spans="1:66" x14ac:dyDescent="0.25">
      <c r="D496" s="17"/>
      <c r="K496" s="3"/>
      <c r="L496" s="3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  <c r="AR496" s="5"/>
      <c r="AS496" s="5"/>
      <c r="AT496" s="5"/>
      <c r="AU496" s="5"/>
      <c r="AV496" s="5"/>
      <c r="AW496" s="5"/>
      <c r="AX496" s="5"/>
      <c r="AY496" s="5"/>
      <c r="AZ496" s="5"/>
      <c r="BA496" s="5"/>
      <c r="BB496" s="5"/>
      <c r="BC496" s="5"/>
      <c r="BD496" s="5"/>
      <c r="BE496" s="5"/>
      <c r="BF496" s="5"/>
      <c r="BG496" s="5"/>
      <c r="BH496" s="5"/>
      <c r="BI496" s="5"/>
      <c r="BJ496" s="8"/>
      <c r="BK496" s="8"/>
      <c r="BL496" s="8"/>
      <c r="BM496" s="8"/>
      <c r="BN496" s="8"/>
    </row>
    <row r="497" spans="1:66" x14ac:dyDescent="0.25">
      <c r="D497" s="17"/>
      <c r="K497" s="3"/>
      <c r="L497" s="3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  <c r="AR497" s="5"/>
      <c r="AS497" s="5"/>
      <c r="AT497" s="5"/>
      <c r="AU497" s="5"/>
      <c r="AV497" s="5"/>
      <c r="AW497" s="5"/>
      <c r="AX497" s="5"/>
      <c r="AY497" s="5"/>
      <c r="AZ497" s="5"/>
      <c r="BA497" s="5"/>
      <c r="BB497" s="5"/>
      <c r="BC497" s="5"/>
      <c r="BD497" s="5"/>
      <c r="BE497" s="5"/>
      <c r="BF497" s="5"/>
      <c r="BG497" s="5"/>
      <c r="BH497" s="5"/>
      <c r="BI497" s="5"/>
      <c r="BJ497" s="8"/>
      <c r="BK497" s="8"/>
      <c r="BL497" s="8"/>
      <c r="BM497" s="8"/>
      <c r="BN497" s="8"/>
    </row>
    <row r="498" spans="1:66" x14ac:dyDescent="0.25">
      <c r="D498" s="17"/>
      <c r="K498" s="3"/>
      <c r="L498" s="3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  <c r="AR498" s="5"/>
      <c r="AS498" s="5"/>
      <c r="AT498" s="5"/>
      <c r="AU498" s="5"/>
      <c r="AV498" s="5"/>
      <c r="AW498" s="5"/>
      <c r="AX498" s="5"/>
      <c r="AY498" s="5"/>
      <c r="AZ498" s="5"/>
      <c r="BA498" s="5"/>
      <c r="BB498" s="5"/>
      <c r="BC498" s="5"/>
      <c r="BD498" s="5"/>
      <c r="BE498" s="5"/>
      <c r="BF498" s="5"/>
      <c r="BG498" s="5"/>
      <c r="BH498" s="5"/>
      <c r="BI498" s="5"/>
      <c r="BJ498" s="8"/>
      <c r="BK498" s="8"/>
      <c r="BL498" s="8"/>
      <c r="BM498" s="8"/>
      <c r="BN498" s="8"/>
    </row>
    <row r="499" spans="1:66" x14ac:dyDescent="0.25">
      <c r="D499" s="17"/>
      <c r="K499" s="3"/>
      <c r="L499" s="3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  <c r="AR499" s="5"/>
      <c r="AS499" s="5"/>
      <c r="AT499" s="5"/>
      <c r="AU499" s="5"/>
      <c r="AV499" s="5"/>
      <c r="AW499" s="5"/>
      <c r="AX499" s="5"/>
      <c r="AY499" s="5"/>
      <c r="AZ499" s="5"/>
      <c r="BA499" s="5"/>
      <c r="BB499" s="5"/>
      <c r="BC499" s="5"/>
      <c r="BD499" s="5"/>
      <c r="BE499" s="5"/>
      <c r="BF499" s="5"/>
      <c r="BG499" s="5"/>
      <c r="BH499" s="5"/>
      <c r="BI499" s="5"/>
      <c r="BJ499" s="8"/>
      <c r="BK499" s="8"/>
      <c r="BL499" s="8"/>
      <c r="BM499" s="8"/>
      <c r="BN499" s="8"/>
    </row>
    <row r="500" spans="1:66" x14ac:dyDescent="0.25">
      <c r="D500" s="17"/>
      <c r="K500" s="3"/>
      <c r="L500" s="3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  <c r="AR500" s="5"/>
      <c r="AS500" s="5"/>
      <c r="AT500" s="5"/>
      <c r="AU500" s="5"/>
      <c r="AV500" s="5"/>
      <c r="AW500" s="5"/>
      <c r="AX500" s="5"/>
      <c r="AY500" s="5"/>
      <c r="AZ500" s="5"/>
      <c r="BA500" s="5"/>
      <c r="BB500" s="5"/>
      <c r="BC500" s="5"/>
      <c r="BD500" s="5"/>
      <c r="BE500" s="5"/>
      <c r="BF500" s="5"/>
      <c r="BG500" s="5"/>
      <c r="BH500" s="5"/>
      <c r="BI500" s="5"/>
      <c r="BJ500" s="8"/>
      <c r="BK500" s="8"/>
      <c r="BL500" s="8"/>
      <c r="BM500" s="8"/>
      <c r="BN500" s="8"/>
    </row>
    <row r="501" spans="1:66" x14ac:dyDescent="0.25">
      <c r="D501" s="17"/>
      <c r="K501" s="3"/>
      <c r="L501" s="3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  <c r="AR501" s="5"/>
      <c r="AS501" s="5"/>
      <c r="AT501" s="5"/>
      <c r="AU501" s="5"/>
      <c r="AV501" s="5"/>
      <c r="AW501" s="5"/>
      <c r="AX501" s="5"/>
      <c r="AY501" s="5"/>
      <c r="AZ501" s="5"/>
      <c r="BA501" s="5"/>
      <c r="BB501" s="5"/>
      <c r="BC501" s="5"/>
      <c r="BD501" s="5"/>
      <c r="BE501" s="5"/>
      <c r="BF501" s="5"/>
      <c r="BG501" s="5"/>
      <c r="BH501" s="5"/>
      <c r="BI501" s="5"/>
      <c r="BJ501" s="8"/>
      <c r="BK501" s="8"/>
      <c r="BL501" s="8"/>
      <c r="BM501" s="8"/>
      <c r="BN501" s="8"/>
    </row>
    <row r="502" spans="1:66" x14ac:dyDescent="0.25">
      <c r="D502" s="17"/>
      <c r="K502" s="3"/>
      <c r="L502" s="3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  <c r="AR502" s="5"/>
      <c r="AS502" s="5"/>
      <c r="AT502" s="5"/>
      <c r="AU502" s="5"/>
      <c r="AV502" s="5"/>
      <c r="AW502" s="5"/>
      <c r="AX502" s="5"/>
      <c r="AY502" s="5"/>
      <c r="AZ502" s="5"/>
      <c r="BA502" s="5"/>
      <c r="BB502" s="5"/>
      <c r="BC502" s="5"/>
      <c r="BD502" s="5"/>
      <c r="BE502" s="5"/>
      <c r="BF502" s="5"/>
      <c r="BG502" s="5"/>
      <c r="BH502" s="5"/>
      <c r="BI502" s="5"/>
      <c r="BJ502" s="8"/>
      <c r="BK502" s="8"/>
      <c r="BL502" s="8"/>
      <c r="BM502" s="8"/>
      <c r="BN502" s="8"/>
    </row>
    <row r="503" spans="1:66" x14ac:dyDescent="0.25">
      <c r="D503" s="17"/>
      <c r="K503" s="3"/>
      <c r="L503" s="3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  <c r="AR503" s="5"/>
      <c r="AS503" s="5"/>
      <c r="AT503" s="5"/>
      <c r="AU503" s="5"/>
      <c r="AV503" s="5"/>
      <c r="AW503" s="5"/>
      <c r="AX503" s="5"/>
      <c r="AY503" s="5"/>
      <c r="AZ503" s="5"/>
      <c r="BA503" s="5"/>
      <c r="BB503" s="5"/>
      <c r="BC503" s="5"/>
      <c r="BD503" s="5"/>
      <c r="BE503" s="5"/>
      <c r="BF503" s="5"/>
      <c r="BG503" s="5"/>
      <c r="BH503" s="5"/>
      <c r="BI503" s="5"/>
      <c r="BJ503" s="8"/>
      <c r="BK503" s="8"/>
      <c r="BL503" s="8"/>
      <c r="BM503" s="8"/>
      <c r="BN503" s="8"/>
    </row>
    <row r="504" spans="1:66" x14ac:dyDescent="0.25">
      <c r="D504" s="17"/>
      <c r="K504" s="3"/>
      <c r="L504" s="3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  <c r="AR504" s="5"/>
      <c r="AS504" s="5"/>
      <c r="AT504" s="5"/>
      <c r="AU504" s="5"/>
      <c r="AV504" s="5"/>
      <c r="AW504" s="5"/>
      <c r="AX504" s="5"/>
      <c r="AY504" s="5"/>
      <c r="AZ504" s="5"/>
      <c r="BA504" s="5"/>
      <c r="BB504" s="5"/>
      <c r="BC504" s="5"/>
      <c r="BD504" s="5"/>
      <c r="BE504" s="5"/>
      <c r="BF504" s="5"/>
      <c r="BG504" s="5"/>
      <c r="BH504" s="5"/>
      <c r="BI504" s="5"/>
      <c r="BJ504" s="8"/>
      <c r="BK504" s="8"/>
      <c r="BL504" s="8"/>
      <c r="BM504" s="8"/>
      <c r="BN504" s="8"/>
    </row>
    <row r="505" spans="1:66" x14ac:dyDescent="0.25">
      <c r="D505" s="17"/>
      <c r="K505" s="3"/>
      <c r="L505" s="3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  <c r="AR505" s="5"/>
      <c r="AS505" s="5"/>
      <c r="AT505" s="5"/>
      <c r="AU505" s="5"/>
      <c r="AV505" s="5"/>
      <c r="AW505" s="5"/>
      <c r="AX505" s="5"/>
      <c r="AY505" s="5"/>
      <c r="AZ505" s="5"/>
      <c r="BA505" s="5"/>
      <c r="BB505" s="5"/>
      <c r="BC505" s="5"/>
      <c r="BD505" s="5"/>
      <c r="BE505" s="5"/>
      <c r="BF505" s="5"/>
      <c r="BG505" s="5"/>
      <c r="BH505" s="5"/>
      <c r="BI505" s="5"/>
      <c r="BJ505" s="8"/>
      <c r="BK505" s="8"/>
      <c r="BL505" s="8"/>
      <c r="BM505" s="8"/>
      <c r="BN505" s="8"/>
    </row>
    <row r="506" spans="1:66" s="10" customFormat="1" x14ac:dyDescent="0.25">
      <c r="A506"/>
      <c r="B506"/>
      <c r="C506"/>
      <c r="D506" s="17"/>
      <c r="E506"/>
      <c r="F506"/>
      <c r="G506"/>
      <c r="H506"/>
      <c r="I506"/>
      <c r="J506"/>
      <c r="K506" s="3"/>
      <c r="L506" s="3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  <c r="AQ506" s="5"/>
      <c r="AR506" s="5"/>
      <c r="AS506" s="5"/>
      <c r="AT506" s="5"/>
      <c r="AU506" s="5"/>
      <c r="AV506" s="5"/>
      <c r="AW506" s="5"/>
      <c r="AX506" s="5"/>
      <c r="AY506" s="5"/>
      <c r="AZ506" s="5"/>
      <c r="BA506" s="5"/>
      <c r="BB506" s="5"/>
      <c r="BC506" s="5"/>
      <c r="BD506" s="5"/>
      <c r="BE506" s="5"/>
      <c r="BF506" s="5"/>
      <c r="BG506" s="5"/>
      <c r="BH506" s="5"/>
      <c r="BI506" s="5"/>
      <c r="BJ506" s="8"/>
      <c r="BK506" s="8"/>
      <c r="BL506" s="8"/>
      <c r="BM506" s="8"/>
      <c r="BN506" s="8"/>
    </row>
    <row r="507" spans="1:66" x14ac:dyDescent="0.25">
      <c r="D507" s="17"/>
      <c r="K507" s="3"/>
      <c r="L507" s="3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  <c r="AR507" s="5"/>
      <c r="AS507" s="5"/>
      <c r="AT507" s="5"/>
      <c r="AU507" s="5"/>
      <c r="AV507" s="5"/>
      <c r="AW507" s="5"/>
      <c r="AX507" s="5"/>
      <c r="AY507" s="5"/>
      <c r="AZ507" s="5"/>
      <c r="BA507" s="5"/>
      <c r="BB507" s="5"/>
      <c r="BC507" s="5"/>
      <c r="BD507" s="5"/>
      <c r="BE507" s="5"/>
      <c r="BF507" s="5"/>
      <c r="BG507" s="5"/>
      <c r="BH507" s="5"/>
      <c r="BI507" s="5"/>
      <c r="BJ507" s="8"/>
      <c r="BK507" s="8"/>
      <c r="BL507" s="8"/>
      <c r="BM507" s="8"/>
      <c r="BN507" s="8"/>
    </row>
    <row r="508" spans="1:66" x14ac:dyDescent="0.25">
      <c r="D508" s="17"/>
      <c r="K508" s="3"/>
      <c r="L508" s="3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  <c r="AR508" s="5"/>
      <c r="AS508" s="5"/>
      <c r="AT508" s="5"/>
      <c r="AU508" s="5"/>
      <c r="AV508" s="5"/>
      <c r="AW508" s="5"/>
      <c r="AX508" s="5"/>
      <c r="AY508" s="5"/>
      <c r="AZ508" s="5"/>
      <c r="BA508" s="5"/>
      <c r="BB508" s="5"/>
      <c r="BC508" s="5"/>
      <c r="BD508" s="5"/>
      <c r="BE508" s="5"/>
      <c r="BF508" s="5"/>
      <c r="BG508" s="5"/>
      <c r="BH508" s="5"/>
      <c r="BI508" s="5"/>
      <c r="BJ508" s="8"/>
      <c r="BK508" s="8"/>
      <c r="BL508" s="8"/>
      <c r="BM508" s="8"/>
      <c r="BN508" s="8"/>
    </row>
    <row r="509" spans="1:66" x14ac:dyDescent="0.25">
      <c r="D509" s="17"/>
      <c r="K509" s="3"/>
      <c r="L509" s="3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  <c r="AR509" s="5"/>
      <c r="AS509" s="5"/>
      <c r="AT509" s="5"/>
      <c r="AU509" s="5"/>
      <c r="AV509" s="5"/>
      <c r="AW509" s="5"/>
      <c r="AX509" s="5"/>
      <c r="AY509" s="5"/>
      <c r="AZ509" s="5"/>
      <c r="BA509" s="5"/>
      <c r="BB509" s="5"/>
      <c r="BC509" s="5"/>
      <c r="BD509" s="5"/>
      <c r="BE509" s="5"/>
      <c r="BF509" s="5"/>
      <c r="BG509" s="5"/>
      <c r="BH509" s="5"/>
      <c r="BI509" s="5"/>
      <c r="BJ509" s="8"/>
      <c r="BK509" s="8"/>
      <c r="BL509" s="8"/>
      <c r="BM509" s="8"/>
      <c r="BN509" s="8"/>
    </row>
    <row r="510" spans="1:66" x14ac:dyDescent="0.25">
      <c r="D510" s="17"/>
      <c r="K510" s="3"/>
      <c r="L510" s="3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  <c r="AR510" s="5"/>
      <c r="AS510" s="5"/>
      <c r="AT510" s="5"/>
      <c r="AU510" s="5"/>
      <c r="AV510" s="5"/>
      <c r="AW510" s="5"/>
      <c r="AX510" s="5"/>
      <c r="AY510" s="5"/>
      <c r="AZ510" s="5"/>
      <c r="BA510" s="5"/>
      <c r="BB510" s="5"/>
      <c r="BC510" s="5"/>
      <c r="BD510" s="5"/>
      <c r="BE510" s="5"/>
      <c r="BF510" s="5"/>
      <c r="BG510" s="5"/>
      <c r="BH510" s="5"/>
      <c r="BI510" s="5"/>
      <c r="BJ510" s="8"/>
      <c r="BK510" s="8"/>
      <c r="BL510" s="8"/>
      <c r="BM510" s="8"/>
      <c r="BN510" s="8"/>
    </row>
    <row r="511" spans="1:66" x14ac:dyDescent="0.25">
      <c r="D511" s="17"/>
      <c r="K511" s="3"/>
      <c r="L511" s="3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  <c r="AR511" s="5"/>
      <c r="AS511" s="5"/>
      <c r="AT511" s="5"/>
      <c r="AU511" s="5"/>
      <c r="AV511" s="5"/>
      <c r="AW511" s="5"/>
      <c r="AX511" s="5"/>
      <c r="AY511" s="5"/>
      <c r="AZ511" s="5"/>
      <c r="BA511" s="5"/>
      <c r="BB511" s="5"/>
      <c r="BC511" s="5"/>
      <c r="BD511" s="5"/>
      <c r="BE511" s="5"/>
      <c r="BF511" s="5"/>
      <c r="BG511" s="5"/>
      <c r="BH511" s="5"/>
      <c r="BI511" s="5"/>
      <c r="BJ511" s="8"/>
      <c r="BK511" s="8"/>
      <c r="BL511" s="8"/>
      <c r="BM511" s="8"/>
      <c r="BN511" s="8"/>
    </row>
    <row r="512" spans="1:66" x14ac:dyDescent="0.25">
      <c r="D512" s="17"/>
      <c r="K512" s="3"/>
      <c r="L512" s="3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  <c r="AQ512" s="5"/>
      <c r="AR512" s="5"/>
      <c r="AS512" s="5"/>
      <c r="AT512" s="5"/>
      <c r="AU512" s="5"/>
      <c r="AV512" s="5"/>
      <c r="AW512" s="5"/>
      <c r="AX512" s="5"/>
      <c r="AY512" s="5"/>
      <c r="AZ512" s="5"/>
      <c r="BA512" s="5"/>
      <c r="BB512" s="5"/>
      <c r="BC512" s="5"/>
      <c r="BD512" s="5"/>
      <c r="BE512" s="5"/>
      <c r="BF512" s="5"/>
      <c r="BG512" s="5"/>
      <c r="BH512" s="5"/>
      <c r="BI512" s="5"/>
      <c r="BJ512" s="8"/>
      <c r="BK512" s="8"/>
      <c r="BL512" s="8"/>
      <c r="BM512" s="8"/>
      <c r="BN512" s="8"/>
    </row>
    <row r="513" spans="4:66" x14ac:dyDescent="0.25">
      <c r="D513" s="17"/>
      <c r="K513" s="3"/>
      <c r="L513" s="3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  <c r="AQ513" s="5"/>
      <c r="AR513" s="5"/>
      <c r="AS513" s="5"/>
      <c r="AT513" s="5"/>
      <c r="AU513" s="5"/>
      <c r="AV513" s="5"/>
      <c r="AW513" s="5"/>
      <c r="AX513" s="5"/>
      <c r="AY513" s="5"/>
      <c r="AZ513" s="5"/>
      <c r="BA513" s="5"/>
      <c r="BB513" s="5"/>
      <c r="BC513" s="5"/>
      <c r="BD513" s="5"/>
      <c r="BE513" s="5"/>
      <c r="BF513" s="5"/>
      <c r="BG513" s="5"/>
      <c r="BH513" s="5"/>
      <c r="BI513" s="5"/>
      <c r="BJ513" s="8"/>
      <c r="BK513" s="8"/>
      <c r="BL513" s="8"/>
      <c r="BM513" s="8"/>
      <c r="BN513" s="8"/>
    </row>
    <row r="514" spans="4:66" x14ac:dyDescent="0.25">
      <c r="D514" s="17"/>
      <c r="K514" s="3"/>
      <c r="L514" s="3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  <c r="AQ514" s="5"/>
      <c r="AR514" s="5"/>
      <c r="AS514" s="5"/>
      <c r="AT514" s="5"/>
      <c r="AU514" s="5"/>
      <c r="AV514" s="5"/>
      <c r="AW514" s="5"/>
      <c r="AX514" s="5"/>
      <c r="AY514" s="5"/>
      <c r="AZ514" s="5"/>
      <c r="BA514" s="5"/>
      <c r="BB514" s="5"/>
      <c r="BC514" s="5"/>
      <c r="BD514" s="5"/>
      <c r="BE514" s="5"/>
      <c r="BF514" s="5"/>
      <c r="BG514" s="5"/>
      <c r="BH514" s="5"/>
      <c r="BI514" s="5"/>
      <c r="BJ514" s="8"/>
      <c r="BK514" s="8"/>
      <c r="BL514" s="8"/>
      <c r="BM514" s="8"/>
      <c r="BN514" s="8"/>
    </row>
    <row r="515" spans="4:66" x14ac:dyDescent="0.25">
      <c r="D515" s="18"/>
      <c r="K515" s="3"/>
      <c r="L515" s="3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  <c r="AR515" s="5"/>
      <c r="AS515" s="5"/>
      <c r="AT515" s="5"/>
      <c r="AU515" s="5"/>
      <c r="AV515" s="5"/>
      <c r="AW515" s="5"/>
      <c r="AX515" s="5"/>
      <c r="AY515" s="5"/>
      <c r="AZ515" s="5"/>
      <c r="BA515" s="5"/>
      <c r="BB515" s="5"/>
      <c r="BC515" s="5"/>
      <c r="BD515" s="5"/>
      <c r="BE515" s="5"/>
      <c r="BF515" s="5"/>
      <c r="BG515" s="5"/>
      <c r="BH515" s="5"/>
      <c r="BI515" s="5"/>
      <c r="BJ515" s="8"/>
      <c r="BK515" s="8"/>
      <c r="BL515" s="8"/>
      <c r="BM515" s="8"/>
      <c r="BN515" s="8"/>
    </row>
    <row r="516" spans="4:66" x14ac:dyDescent="0.25">
      <c r="D516" s="18"/>
      <c r="K516" s="3"/>
      <c r="L516" s="3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  <c r="AQ516" s="5"/>
      <c r="AR516" s="5"/>
      <c r="AS516" s="5"/>
      <c r="AT516" s="5"/>
      <c r="AU516" s="5"/>
      <c r="AV516" s="5"/>
      <c r="AW516" s="5"/>
      <c r="AX516" s="5"/>
      <c r="AY516" s="5"/>
      <c r="AZ516" s="5"/>
      <c r="BA516" s="5"/>
      <c r="BB516" s="5"/>
      <c r="BC516" s="5"/>
      <c r="BD516" s="5"/>
      <c r="BE516" s="5"/>
      <c r="BF516" s="5"/>
      <c r="BG516" s="5"/>
      <c r="BH516" s="5"/>
      <c r="BI516" s="5"/>
      <c r="BJ516" s="8"/>
      <c r="BK516" s="8"/>
      <c r="BL516" s="8"/>
      <c r="BM516" s="8"/>
      <c r="BN516" s="8"/>
    </row>
    <row r="517" spans="4:66" x14ac:dyDescent="0.25">
      <c r="D517" s="18"/>
      <c r="K517" s="3"/>
      <c r="L517" s="3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  <c r="AQ517" s="5"/>
      <c r="AR517" s="5"/>
      <c r="AS517" s="5"/>
      <c r="AT517" s="5"/>
      <c r="AU517" s="5"/>
      <c r="AV517" s="5"/>
      <c r="AW517" s="5"/>
      <c r="AX517" s="5"/>
      <c r="AY517" s="5"/>
      <c r="AZ517" s="5"/>
      <c r="BA517" s="5"/>
      <c r="BB517" s="5"/>
      <c r="BC517" s="5"/>
      <c r="BD517" s="5"/>
      <c r="BE517" s="5"/>
      <c r="BF517" s="5"/>
      <c r="BG517" s="5"/>
      <c r="BH517" s="5"/>
      <c r="BI517" s="5"/>
      <c r="BJ517" s="8"/>
      <c r="BK517" s="8"/>
      <c r="BL517" s="8"/>
      <c r="BM517" s="8"/>
      <c r="BN517" s="8"/>
    </row>
    <row r="518" spans="4:66" x14ac:dyDescent="0.25">
      <c r="D518" s="18"/>
      <c r="K518" s="3"/>
      <c r="L518" s="3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  <c r="AR518" s="5"/>
      <c r="AS518" s="5"/>
      <c r="AT518" s="5"/>
      <c r="AU518" s="5"/>
      <c r="AV518" s="5"/>
      <c r="AW518" s="5"/>
      <c r="AX518" s="5"/>
      <c r="AY518" s="5"/>
      <c r="AZ518" s="5"/>
      <c r="BA518" s="5"/>
      <c r="BB518" s="5"/>
      <c r="BC518" s="5"/>
      <c r="BD518" s="5"/>
      <c r="BE518" s="5"/>
      <c r="BF518" s="5"/>
      <c r="BG518" s="5"/>
      <c r="BH518" s="5"/>
      <c r="BI518" s="5"/>
      <c r="BJ518" s="8"/>
      <c r="BK518" s="8"/>
      <c r="BL518" s="8"/>
      <c r="BM518" s="8"/>
      <c r="BN518" s="8"/>
    </row>
    <row r="519" spans="4:66" x14ac:dyDescent="0.25">
      <c r="D519" s="18"/>
      <c r="K519" s="3"/>
      <c r="L519" s="3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  <c r="AQ519" s="5"/>
      <c r="AR519" s="5"/>
      <c r="AS519" s="5"/>
      <c r="AT519" s="5"/>
      <c r="AU519" s="5"/>
      <c r="AV519" s="5"/>
      <c r="AW519" s="5"/>
      <c r="AX519" s="5"/>
      <c r="AY519" s="5"/>
      <c r="AZ519" s="5"/>
      <c r="BA519" s="5"/>
      <c r="BB519" s="5"/>
      <c r="BC519" s="5"/>
      <c r="BD519" s="5"/>
      <c r="BE519" s="5"/>
      <c r="BF519" s="5"/>
      <c r="BG519" s="5"/>
      <c r="BH519" s="5"/>
      <c r="BI519" s="5"/>
      <c r="BJ519" s="8"/>
      <c r="BK519" s="8"/>
      <c r="BL519" s="8"/>
      <c r="BM519" s="8"/>
      <c r="BN519" s="8"/>
    </row>
    <row r="520" spans="4:66" x14ac:dyDescent="0.25">
      <c r="D520" s="18"/>
      <c r="K520" s="3"/>
      <c r="L520" s="3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  <c r="AR520" s="5"/>
      <c r="AS520" s="5"/>
      <c r="AT520" s="5"/>
      <c r="AU520" s="5"/>
      <c r="AV520" s="5"/>
      <c r="AW520" s="5"/>
      <c r="AX520" s="5"/>
      <c r="AY520" s="5"/>
      <c r="AZ520" s="5"/>
      <c r="BA520" s="5"/>
      <c r="BB520" s="5"/>
      <c r="BC520" s="5"/>
      <c r="BD520" s="5"/>
      <c r="BE520" s="5"/>
      <c r="BF520" s="5"/>
      <c r="BG520" s="5"/>
      <c r="BH520" s="5"/>
      <c r="BI520" s="5"/>
      <c r="BJ520" s="8"/>
      <c r="BK520" s="8"/>
      <c r="BL520" s="8"/>
      <c r="BM520" s="8"/>
      <c r="BN520" s="8"/>
    </row>
    <row r="521" spans="4:66" x14ac:dyDescent="0.25">
      <c r="D521" s="18"/>
      <c r="K521" s="3"/>
      <c r="L521" s="3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  <c r="AR521" s="5"/>
      <c r="AS521" s="5"/>
      <c r="AT521" s="5"/>
      <c r="AU521" s="5"/>
      <c r="AV521" s="5"/>
      <c r="AW521" s="5"/>
      <c r="AX521" s="5"/>
      <c r="AY521" s="5"/>
      <c r="AZ521" s="5"/>
      <c r="BA521" s="5"/>
      <c r="BB521" s="5"/>
      <c r="BC521" s="5"/>
      <c r="BD521" s="5"/>
      <c r="BE521" s="5"/>
      <c r="BF521" s="5"/>
      <c r="BG521" s="5"/>
      <c r="BH521" s="5"/>
      <c r="BI521" s="5"/>
      <c r="BJ521" s="8"/>
      <c r="BK521" s="8"/>
      <c r="BL521" s="8"/>
      <c r="BM521" s="8"/>
      <c r="BN521" s="8"/>
    </row>
    <row r="522" spans="4:66" x14ac:dyDescent="0.25">
      <c r="D522" s="18"/>
      <c r="K522" s="3"/>
      <c r="L522" s="3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  <c r="AR522" s="5"/>
      <c r="AS522" s="5"/>
      <c r="AT522" s="5"/>
      <c r="AU522" s="5"/>
      <c r="AV522" s="5"/>
      <c r="AW522" s="5"/>
      <c r="AX522" s="5"/>
      <c r="AY522" s="5"/>
      <c r="AZ522" s="5"/>
      <c r="BA522" s="5"/>
      <c r="BB522" s="5"/>
      <c r="BC522" s="5"/>
      <c r="BD522" s="5"/>
      <c r="BE522" s="5"/>
      <c r="BF522" s="5"/>
      <c r="BG522" s="5"/>
      <c r="BH522" s="5"/>
      <c r="BI522" s="5"/>
      <c r="BJ522" s="8"/>
      <c r="BK522" s="8"/>
      <c r="BL522" s="8"/>
      <c r="BM522" s="8"/>
      <c r="BN522" s="8"/>
    </row>
    <row r="523" spans="4:66" x14ac:dyDescent="0.25">
      <c r="D523" s="18"/>
      <c r="K523" s="3"/>
      <c r="L523" s="3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  <c r="AR523" s="5"/>
      <c r="AS523" s="5"/>
      <c r="AT523" s="5"/>
      <c r="AU523" s="5"/>
      <c r="AV523" s="5"/>
      <c r="AW523" s="5"/>
      <c r="AX523" s="5"/>
      <c r="AY523" s="5"/>
      <c r="AZ523" s="5"/>
      <c r="BA523" s="5"/>
      <c r="BB523" s="5"/>
      <c r="BC523" s="5"/>
      <c r="BD523" s="5"/>
      <c r="BE523" s="5"/>
      <c r="BF523" s="5"/>
      <c r="BG523" s="5"/>
      <c r="BH523" s="5"/>
      <c r="BI523" s="5"/>
      <c r="BJ523" s="8"/>
      <c r="BK523" s="8"/>
      <c r="BL523" s="8"/>
      <c r="BM523" s="8"/>
      <c r="BN523" s="8"/>
    </row>
    <row r="524" spans="4:66" x14ac:dyDescent="0.25">
      <c r="D524" s="18"/>
      <c r="K524" s="3"/>
      <c r="L524" s="3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  <c r="AR524" s="5"/>
      <c r="AS524" s="5"/>
      <c r="AT524" s="5"/>
      <c r="AU524" s="5"/>
      <c r="AV524" s="5"/>
      <c r="AW524" s="5"/>
      <c r="AX524" s="5"/>
      <c r="AY524" s="5"/>
      <c r="AZ524" s="5"/>
      <c r="BA524" s="5"/>
      <c r="BB524" s="5"/>
      <c r="BC524" s="5"/>
      <c r="BD524" s="5"/>
      <c r="BE524" s="5"/>
      <c r="BF524" s="5"/>
      <c r="BG524" s="5"/>
      <c r="BH524" s="5"/>
      <c r="BI524" s="5"/>
      <c r="BJ524" s="8"/>
      <c r="BK524" s="8"/>
      <c r="BL524" s="8"/>
      <c r="BM524" s="8"/>
      <c r="BN524" s="8"/>
    </row>
    <row r="525" spans="4:66" x14ac:dyDescent="0.25">
      <c r="D525" s="18"/>
      <c r="K525" s="3"/>
      <c r="L525" s="3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  <c r="AR525" s="5"/>
      <c r="AS525" s="5"/>
      <c r="AT525" s="5"/>
      <c r="AU525" s="5"/>
      <c r="AV525" s="5"/>
      <c r="AW525" s="5"/>
      <c r="AX525" s="5"/>
      <c r="AY525" s="5"/>
      <c r="AZ525" s="5"/>
      <c r="BA525" s="5"/>
      <c r="BB525" s="5"/>
      <c r="BC525" s="5"/>
      <c r="BD525" s="5"/>
      <c r="BE525" s="5"/>
      <c r="BF525" s="5"/>
      <c r="BG525" s="5"/>
      <c r="BH525" s="5"/>
      <c r="BI525" s="5"/>
      <c r="BJ525" s="8"/>
      <c r="BK525" s="8"/>
      <c r="BL525" s="8"/>
      <c r="BM525" s="8"/>
      <c r="BN525" s="8"/>
    </row>
    <row r="526" spans="4:66" x14ac:dyDescent="0.25">
      <c r="D526" s="18"/>
      <c r="K526" s="3"/>
      <c r="L526" s="3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  <c r="AR526" s="5"/>
      <c r="AS526" s="5"/>
      <c r="AT526" s="5"/>
      <c r="AU526" s="5"/>
      <c r="AV526" s="5"/>
      <c r="AW526" s="5"/>
      <c r="AX526" s="5"/>
      <c r="AY526" s="5"/>
      <c r="AZ526" s="5"/>
      <c r="BA526" s="5"/>
      <c r="BB526" s="5"/>
      <c r="BC526" s="5"/>
      <c r="BD526" s="5"/>
      <c r="BE526" s="5"/>
      <c r="BF526" s="5"/>
      <c r="BG526" s="5"/>
      <c r="BH526" s="5"/>
      <c r="BI526" s="5"/>
      <c r="BJ526" s="8"/>
      <c r="BK526" s="8"/>
      <c r="BL526" s="8"/>
      <c r="BM526" s="8"/>
      <c r="BN526" s="8"/>
    </row>
    <row r="527" spans="4:66" x14ac:dyDescent="0.25">
      <c r="D527" s="18"/>
      <c r="K527" s="3"/>
      <c r="L527" s="3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  <c r="AR527" s="5"/>
      <c r="AS527" s="5"/>
      <c r="AT527" s="5"/>
      <c r="AU527" s="5"/>
      <c r="AV527" s="5"/>
      <c r="AW527" s="5"/>
      <c r="AX527" s="5"/>
      <c r="AY527" s="5"/>
      <c r="AZ527" s="5"/>
      <c r="BA527" s="5"/>
      <c r="BB527" s="5"/>
      <c r="BC527" s="5"/>
      <c r="BD527" s="5"/>
      <c r="BE527" s="5"/>
      <c r="BF527" s="5"/>
      <c r="BG527" s="5"/>
      <c r="BH527" s="5"/>
      <c r="BI527" s="5"/>
      <c r="BJ527" s="8"/>
      <c r="BK527" s="8"/>
      <c r="BL527" s="8"/>
      <c r="BM527" s="8"/>
      <c r="BN527" s="8"/>
    </row>
    <row r="528" spans="4:66" x14ac:dyDescent="0.25">
      <c r="D528" s="18"/>
      <c r="K528" s="3"/>
      <c r="L528" s="3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  <c r="AQ528" s="5"/>
      <c r="AR528" s="5"/>
      <c r="AS528" s="5"/>
      <c r="AT528" s="5"/>
      <c r="AU528" s="5"/>
      <c r="AV528" s="5"/>
      <c r="AW528" s="5"/>
      <c r="AX528" s="5"/>
      <c r="AY528" s="5"/>
      <c r="AZ528" s="5"/>
      <c r="BA528" s="5"/>
      <c r="BB528" s="5"/>
      <c r="BC528" s="5"/>
      <c r="BD528" s="5"/>
      <c r="BE528" s="5"/>
      <c r="BF528" s="5"/>
      <c r="BG528" s="5"/>
      <c r="BH528" s="5"/>
      <c r="BI528" s="5"/>
      <c r="BJ528" s="8"/>
      <c r="BK528" s="8"/>
      <c r="BL528" s="8"/>
      <c r="BM528" s="8"/>
      <c r="BN528" s="8"/>
    </row>
    <row r="529" spans="1:66" x14ac:dyDescent="0.25">
      <c r="D529" s="18"/>
      <c r="K529" s="3"/>
      <c r="L529" s="3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  <c r="AR529" s="5"/>
      <c r="AS529" s="5"/>
      <c r="AT529" s="5"/>
      <c r="AU529" s="5"/>
      <c r="AV529" s="5"/>
      <c r="AW529" s="5"/>
      <c r="AX529" s="5"/>
      <c r="AY529" s="5"/>
      <c r="AZ529" s="5"/>
      <c r="BA529" s="5"/>
      <c r="BB529" s="5"/>
      <c r="BC529" s="5"/>
      <c r="BD529" s="5"/>
      <c r="BE529" s="5"/>
      <c r="BF529" s="5"/>
      <c r="BG529" s="5"/>
      <c r="BH529" s="5"/>
      <c r="BI529" s="5"/>
      <c r="BJ529" s="8"/>
      <c r="BK529" s="8"/>
      <c r="BL529" s="8"/>
      <c r="BM529" s="8"/>
      <c r="BN529" s="8"/>
    </row>
    <row r="530" spans="1:66" s="15" customFormat="1" x14ac:dyDescent="0.25">
      <c r="A530"/>
      <c r="B530"/>
      <c r="C530"/>
      <c r="D530" s="18"/>
      <c r="E530"/>
      <c r="F530"/>
      <c r="G530"/>
      <c r="H530"/>
      <c r="I530"/>
      <c r="J530"/>
      <c r="K530" s="3"/>
      <c r="L530" s="3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  <c r="AR530" s="5"/>
      <c r="AS530" s="5"/>
      <c r="AT530" s="5"/>
      <c r="AU530" s="5"/>
      <c r="AV530" s="5"/>
      <c r="AW530" s="5"/>
      <c r="AX530" s="5"/>
      <c r="AY530" s="5"/>
      <c r="AZ530" s="5"/>
      <c r="BA530" s="5"/>
      <c r="BB530" s="5"/>
      <c r="BC530" s="5"/>
      <c r="BD530" s="5"/>
      <c r="BE530" s="5"/>
      <c r="BF530" s="5"/>
      <c r="BG530" s="5"/>
      <c r="BH530" s="5"/>
      <c r="BI530" s="5"/>
      <c r="BJ530" s="8"/>
      <c r="BK530" s="8"/>
      <c r="BL530" s="8"/>
      <c r="BM530" s="8"/>
      <c r="BN530" s="8"/>
    </row>
    <row r="531" spans="1:66" x14ac:dyDescent="0.25">
      <c r="D531" s="10"/>
      <c r="K531" s="3"/>
      <c r="L531" s="3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  <c r="AR531" s="5"/>
      <c r="AS531" s="5"/>
      <c r="AT531" s="5"/>
      <c r="AU531" s="5"/>
      <c r="AV531" s="5"/>
      <c r="AW531" s="5"/>
      <c r="AX531" s="5"/>
      <c r="AY531" s="5"/>
      <c r="AZ531" s="5"/>
      <c r="BA531" s="5"/>
      <c r="BB531" s="5"/>
      <c r="BC531" s="5"/>
      <c r="BD531" s="5"/>
      <c r="BE531" s="5"/>
      <c r="BF531" s="5"/>
      <c r="BG531" s="5"/>
      <c r="BH531" s="5"/>
      <c r="BI531" s="5"/>
      <c r="BJ531" s="8"/>
      <c r="BK531" s="8"/>
      <c r="BL531" s="8"/>
      <c r="BM531" s="8"/>
      <c r="BN531" s="8"/>
    </row>
    <row r="532" spans="1:66" x14ac:dyDescent="0.25">
      <c r="D532" s="10"/>
      <c r="K532" s="3"/>
      <c r="L532" s="3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  <c r="AR532" s="5"/>
      <c r="AS532" s="5"/>
      <c r="AT532" s="5"/>
      <c r="AU532" s="5"/>
      <c r="AV532" s="5"/>
      <c r="AW532" s="5"/>
      <c r="AX532" s="5"/>
      <c r="AY532" s="5"/>
      <c r="AZ532" s="5"/>
      <c r="BA532" s="5"/>
      <c r="BB532" s="5"/>
      <c r="BC532" s="5"/>
      <c r="BD532" s="5"/>
      <c r="BE532" s="5"/>
      <c r="BF532" s="5"/>
      <c r="BG532" s="5"/>
      <c r="BH532" s="5"/>
      <c r="BI532" s="5"/>
      <c r="BJ532" s="8"/>
      <c r="BK532" s="8"/>
      <c r="BL532" s="8"/>
      <c r="BM532" s="8"/>
      <c r="BN532" s="8"/>
    </row>
    <row r="533" spans="1:66" x14ac:dyDescent="0.25">
      <c r="D533" s="10"/>
      <c r="K533" s="3"/>
      <c r="L533" s="3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  <c r="AR533" s="5"/>
      <c r="AS533" s="5"/>
      <c r="AT533" s="5"/>
      <c r="AU533" s="5"/>
      <c r="AV533" s="5"/>
      <c r="AW533" s="5"/>
      <c r="AX533" s="5"/>
      <c r="AY533" s="5"/>
      <c r="AZ533" s="5"/>
      <c r="BA533" s="5"/>
      <c r="BB533" s="5"/>
      <c r="BC533" s="5"/>
      <c r="BD533" s="5"/>
      <c r="BE533" s="5"/>
      <c r="BF533" s="5"/>
      <c r="BG533" s="5"/>
      <c r="BH533" s="5"/>
      <c r="BI533" s="5"/>
      <c r="BJ533" s="8"/>
      <c r="BK533" s="8"/>
      <c r="BL533" s="8"/>
      <c r="BM533" s="8"/>
      <c r="BN533" s="8"/>
    </row>
    <row r="534" spans="1:66" x14ac:dyDescent="0.25">
      <c r="D534" s="10"/>
      <c r="K534" s="3"/>
      <c r="L534" s="3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  <c r="AR534" s="5"/>
      <c r="AS534" s="5"/>
      <c r="AT534" s="5"/>
      <c r="AU534" s="5"/>
      <c r="AV534" s="5"/>
      <c r="AW534" s="5"/>
      <c r="AX534" s="5"/>
      <c r="AY534" s="5"/>
      <c r="AZ534" s="5"/>
      <c r="BA534" s="5"/>
      <c r="BB534" s="5"/>
      <c r="BC534" s="5"/>
      <c r="BD534" s="5"/>
      <c r="BE534" s="5"/>
      <c r="BF534" s="5"/>
      <c r="BG534" s="5"/>
      <c r="BH534" s="5"/>
      <c r="BI534" s="5"/>
      <c r="BJ534" s="8"/>
      <c r="BK534" s="8"/>
      <c r="BL534" s="8"/>
      <c r="BM534" s="8"/>
      <c r="BN534" s="8"/>
    </row>
    <row r="535" spans="1:66" x14ac:dyDescent="0.25">
      <c r="D535" s="10"/>
      <c r="K535" s="3"/>
      <c r="L535" s="3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  <c r="AR535" s="5"/>
      <c r="AS535" s="5"/>
      <c r="AT535" s="5"/>
      <c r="AU535" s="5"/>
      <c r="AV535" s="5"/>
      <c r="AW535" s="5"/>
      <c r="AX535" s="5"/>
      <c r="AY535" s="5"/>
      <c r="AZ535" s="5"/>
      <c r="BA535" s="5"/>
      <c r="BB535" s="5"/>
      <c r="BC535" s="5"/>
      <c r="BD535" s="5"/>
      <c r="BE535" s="5"/>
      <c r="BF535" s="5"/>
      <c r="BG535" s="5"/>
      <c r="BH535" s="5"/>
      <c r="BI535" s="5"/>
      <c r="BJ535" s="8"/>
      <c r="BK535" s="8"/>
      <c r="BL535" s="8"/>
      <c r="BM535" s="8"/>
      <c r="BN535" s="8"/>
    </row>
    <row r="536" spans="1:66" x14ac:dyDescent="0.25">
      <c r="D536" s="10"/>
      <c r="K536" s="3"/>
      <c r="L536" s="3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  <c r="AR536" s="5"/>
      <c r="AS536" s="5"/>
      <c r="AT536" s="5"/>
      <c r="AU536" s="5"/>
      <c r="AV536" s="5"/>
      <c r="AW536" s="5"/>
      <c r="AX536" s="5"/>
      <c r="AY536" s="5"/>
      <c r="AZ536" s="5"/>
      <c r="BA536" s="5"/>
      <c r="BB536" s="5"/>
      <c r="BC536" s="5"/>
      <c r="BD536" s="5"/>
      <c r="BE536" s="5"/>
      <c r="BF536" s="5"/>
      <c r="BG536" s="5"/>
      <c r="BH536" s="5"/>
      <c r="BI536" s="5"/>
      <c r="BJ536" s="8"/>
      <c r="BK536" s="8"/>
      <c r="BL536" s="8"/>
      <c r="BM536" s="8"/>
      <c r="BN536" s="8"/>
    </row>
    <row r="537" spans="1:66" s="10" customFormat="1" x14ac:dyDescent="0.25">
      <c r="A537"/>
      <c r="B537"/>
      <c r="C537"/>
      <c r="E537"/>
      <c r="F537"/>
      <c r="G537"/>
      <c r="H537"/>
      <c r="I537"/>
      <c r="J537"/>
      <c r="K537" s="3"/>
      <c r="L537" s="3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  <c r="AQ537" s="5"/>
      <c r="AR537" s="5"/>
      <c r="AS537" s="5"/>
      <c r="AT537" s="5"/>
      <c r="AU537" s="5"/>
      <c r="AV537" s="5"/>
      <c r="AW537" s="5"/>
      <c r="AX537" s="5"/>
      <c r="AY537" s="5"/>
      <c r="AZ537" s="5"/>
      <c r="BA537" s="5"/>
      <c r="BB537" s="5"/>
      <c r="BC537" s="5"/>
      <c r="BD537" s="5"/>
      <c r="BE537" s="5"/>
      <c r="BF537" s="5"/>
      <c r="BG537" s="5"/>
      <c r="BH537" s="5"/>
      <c r="BI537" s="5"/>
      <c r="BJ537" s="8"/>
      <c r="BK537" s="8"/>
      <c r="BL537" s="8"/>
      <c r="BM537" s="8"/>
      <c r="BN537" s="8"/>
    </row>
    <row r="538" spans="1:66" x14ac:dyDescent="0.25">
      <c r="D538" s="10"/>
      <c r="K538" s="3"/>
      <c r="L538" s="3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  <c r="AR538" s="5"/>
      <c r="AS538" s="5"/>
      <c r="AT538" s="5"/>
      <c r="AU538" s="5"/>
      <c r="AV538" s="5"/>
      <c r="AW538" s="5"/>
      <c r="AX538" s="5"/>
      <c r="AY538" s="5"/>
      <c r="AZ538" s="5"/>
      <c r="BA538" s="5"/>
      <c r="BB538" s="5"/>
      <c r="BC538" s="5"/>
      <c r="BD538" s="5"/>
      <c r="BE538" s="5"/>
      <c r="BF538" s="5"/>
      <c r="BG538" s="5"/>
      <c r="BH538" s="5"/>
      <c r="BI538" s="5"/>
      <c r="BJ538" s="8"/>
      <c r="BK538" s="8"/>
      <c r="BL538" s="8"/>
      <c r="BM538" s="8"/>
      <c r="BN538" s="8"/>
    </row>
    <row r="539" spans="1:66" x14ac:dyDescent="0.25">
      <c r="D539" s="10"/>
      <c r="K539" s="3"/>
      <c r="L539" s="3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  <c r="AR539" s="5"/>
      <c r="AS539" s="5"/>
      <c r="AT539" s="5"/>
      <c r="AU539" s="5"/>
      <c r="AV539" s="5"/>
      <c r="AW539" s="5"/>
      <c r="AX539" s="5"/>
      <c r="AY539" s="5"/>
      <c r="AZ539" s="5"/>
      <c r="BA539" s="5"/>
      <c r="BB539" s="5"/>
      <c r="BC539" s="5"/>
      <c r="BD539" s="5"/>
      <c r="BE539" s="5"/>
      <c r="BF539" s="5"/>
      <c r="BG539" s="5"/>
      <c r="BH539" s="5"/>
      <c r="BI539" s="5"/>
      <c r="BJ539" s="8"/>
      <c r="BK539" s="8"/>
      <c r="BL539" s="8"/>
      <c r="BM539" s="8"/>
      <c r="BN539" s="8"/>
    </row>
    <row r="540" spans="1:66" x14ac:dyDescent="0.25">
      <c r="D540" s="10"/>
      <c r="K540" s="3"/>
      <c r="L540" s="3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  <c r="AR540" s="5"/>
      <c r="AS540" s="5"/>
      <c r="AT540" s="5"/>
      <c r="AU540" s="5"/>
      <c r="AV540" s="5"/>
      <c r="AW540" s="5"/>
      <c r="AX540" s="5"/>
      <c r="AY540" s="5"/>
      <c r="AZ540" s="5"/>
      <c r="BA540" s="5"/>
      <c r="BB540" s="5"/>
      <c r="BC540" s="5"/>
      <c r="BD540" s="5"/>
      <c r="BE540" s="5"/>
      <c r="BF540" s="5"/>
      <c r="BG540" s="5"/>
      <c r="BH540" s="5"/>
      <c r="BI540" s="5"/>
      <c r="BJ540" s="8"/>
      <c r="BK540" s="8"/>
      <c r="BL540" s="8"/>
      <c r="BM540" s="8"/>
      <c r="BN540" s="8"/>
    </row>
    <row r="541" spans="1:66" x14ac:dyDescent="0.25">
      <c r="D541" s="10"/>
      <c r="K541" s="3"/>
      <c r="L541" s="3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  <c r="AQ541" s="5"/>
      <c r="AR541" s="5"/>
      <c r="AS541" s="5"/>
      <c r="AT541" s="5"/>
      <c r="AU541" s="5"/>
      <c r="AV541" s="5"/>
      <c r="AW541" s="5"/>
      <c r="AX541" s="5"/>
      <c r="AY541" s="5"/>
      <c r="AZ541" s="5"/>
      <c r="BA541" s="5"/>
      <c r="BB541" s="5"/>
      <c r="BC541" s="5"/>
      <c r="BD541" s="5"/>
      <c r="BE541" s="5"/>
      <c r="BF541" s="5"/>
      <c r="BG541" s="5"/>
      <c r="BH541" s="5"/>
      <c r="BI541" s="5"/>
      <c r="BJ541" s="8"/>
      <c r="BK541" s="8"/>
      <c r="BL541" s="8"/>
      <c r="BM541" s="8"/>
      <c r="BN541" s="8"/>
    </row>
    <row r="542" spans="1:66" x14ac:dyDescent="0.25">
      <c r="D542" s="10"/>
      <c r="K542" s="3"/>
      <c r="L542" s="3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  <c r="AQ542" s="5"/>
      <c r="AR542" s="5"/>
      <c r="AS542" s="5"/>
      <c r="AT542" s="5"/>
      <c r="AU542" s="5"/>
      <c r="AV542" s="5"/>
      <c r="AW542" s="5"/>
      <c r="AX542" s="5"/>
      <c r="AY542" s="5"/>
      <c r="AZ542" s="5"/>
      <c r="BA542" s="5"/>
      <c r="BB542" s="5"/>
      <c r="BC542" s="5"/>
      <c r="BD542" s="5"/>
      <c r="BE542" s="5"/>
      <c r="BF542" s="5"/>
      <c r="BG542" s="5"/>
      <c r="BH542" s="5"/>
      <c r="BI542" s="5"/>
      <c r="BJ542" s="8"/>
      <c r="BK542" s="8"/>
      <c r="BL542" s="8"/>
      <c r="BM542" s="8"/>
      <c r="BN542" s="8"/>
    </row>
    <row r="543" spans="1:66" x14ac:dyDescent="0.25">
      <c r="D543" s="10"/>
      <c r="K543" s="3"/>
      <c r="L543" s="3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  <c r="AQ543" s="5"/>
      <c r="AR543" s="5"/>
      <c r="AS543" s="5"/>
      <c r="AT543" s="5"/>
      <c r="AU543" s="5"/>
      <c r="AV543" s="5"/>
      <c r="AW543" s="5"/>
      <c r="AX543" s="5"/>
      <c r="AY543" s="5"/>
      <c r="AZ543" s="5"/>
      <c r="BA543" s="5"/>
      <c r="BB543" s="5"/>
      <c r="BC543" s="5"/>
      <c r="BD543" s="5"/>
      <c r="BE543" s="5"/>
      <c r="BF543" s="5"/>
      <c r="BG543" s="5"/>
      <c r="BH543" s="5"/>
      <c r="BI543" s="5"/>
      <c r="BJ543" s="8"/>
      <c r="BK543" s="8"/>
      <c r="BL543" s="8"/>
      <c r="BM543" s="8"/>
      <c r="BN543" s="8"/>
    </row>
    <row r="544" spans="1:66" x14ac:dyDescent="0.25">
      <c r="D544" s="10"/>
      <c r="K544" s="3"/>
      <c r="L544" s="3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  <c r="AQ544" s="5"/>
      <c r="AR544" s="5"/>
      <c r="AS544" s="5"/>
      <c r="AT544" s="5"/>
      <c r="AU544" s="5"/>
      <c r="AV544" s="5"/>
      <c r="AW544" s="5"/>
      <c r="AX544" s="5"/>
      <c r="AY544" s="5"/>
      <c r="AZ544" s="5"/>
      <c r="BA544" s="5"/>
      <c r="BB544" s="5"/>
      <c r="BC544" s="5"/>
      <c r="BD544" s="5"/>
      <c r="BE544" s="5"/>
      <c r="BF544" s="5"/>
      <c r="BG544" s="5"/>
      <c r="BH544" s="5"/>
      <c r="BI544" s="5"/>
      <c r="BJ544" s="8"/>
      <c r="BK544" s="8"/>
      <c r="BL544" s="8"/>
      <c r="BM544" s="8"/>
      <c r="BN544" s="8"/>
    </row>
    <row r="545" spans="4:66" s="15" customFormat="1" x14ac:dyDescent="0.25">
      <c r="K545" s="19"/>
      <c r="L545" s="19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  <c r="AA545" s="20"/>
      <c r="AB545" s="20"/>
      <c r="AC545" s="20"/>
      <c r="AD545" s="20"/>
      <c r="AE545" s="20"/>
      <c r="AF545" s="20"/>
      <c r="AG545" s="20"/>
      <c r="AH545" s="20"/>
      <c r="AI545" s="20"/>
      <c r="AJ545" s="20"/>
      <c r="AK545" s="20"/>
      <c r="AL545" s="20"/>
      <c r="AM545" s="20"/>
      <c r="AN545" s="20"/>
      <c r="AO545" s="20"/>
      <c r="AP545" s="20"/>
      <c r="AQ545" s="20"/>
      <c r="AR545" s="20"/>
      <c r="AS545" s="20"/>
      <c r="AT545" s="20"/>
      <c r="AU545" s="20"/>
      <c r="AV545" s="20"/>
      <c r="AW545" s="20"/>
      <c r="AX545" s="20"/>
      <c r="AY545" s="20"/>
      <c r="AZ545" s="20"/>
      <c r="BA545" s="20"/>
      <c r="BB545" s="20"/>
      <c r="BC545" s="20"/>
      <c r="BD545" s="20"/>
      <c r="BE545" s="20"/>
      <c r="BF545" s="20"/>
      <c r="BG545" s="20"/>
      <c r="BH545" s="20"/>
      <c r="BI545" s="20"/>
      <c r="BJ545" s="21"/>
      <c r="BK545" s="21"/>
      <c r="BL545" s="21"/>
      <c r="BM545" s="21"/>
      <c r="BN545" s="21"/>
    </row>
    <row r="546" spans="4:66" x14ac:dyDescent="0.25">
      <c r="D546"/>
      <c r="K546" s="3"/>
      <c r="L546" s="3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  <c r="AQ546" s="5"/>
      <c r="AR546" s="5"/>
      <c r="AS546" s="5"/>
      <c r="AT546" s="5"/>
      <c r="AU546" s="5"/>
      <c r="AV546" s="5"/>
      <c r="AW546" s="5"/>
      <c r="AX546" s="5"/>
      <c r="AY546" s="5"/>
      <c r="AZ546" s="5"/>
      <c r="BA546" s="5"/>
      <c r="BB546" s="5"/>
      <c r="BC546" s="5"/>
      <c r="BD546" s="5"/>
      <c r="BE546" s="5"/>
      <c r="BF546" s="5"/>
      <c r="BG546" s="5"/>
      <c r="BH546" s="5"/>
      <c r="BI546" s="5"/>
      <c r="BJ546" s="8"/>
      <c r="BK546" s="8"/>
      <c r="BL546" s="8"/>
      <c r="BM546" s="8"/>
      <c r="BN546" s="8"/>
    </row>
    <row r="547" spans="4:66" x14ac:dyDescent="0.25">
      <c r="D547"/>
      <c r="K547" s="3"/>
      <c r="L547" s="3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  <c r="AR547" s="5"/>
      <c r="AS547" s="5"/>
      <c r="AT547" s="5"/>
      <c r="AU547" s="5"/>
      <c r="AV547" s="5"/>
      <c r="AW547" s="5"/>
      <c r="AX547" s="5"/>
      <c r="AY547" s="5"/>
      <c r="AZ547" s="5"/>
      <c r="BA547" s="5"/>
      <c r="BB547" s="5"/>
      <c r="BC547" s="5"/>
      <c r="BD547" s="5"/>
      <c r="BE547" s="5"/>
      <c r="BF547" s="5"/>
      <c r="BG547" s="5"/>
      <c r="BH547" s="5"/>
      <c r="BI547" s="5"/>
      <c r="BJ547" s="8"/>
      <c r="BK547" s="8"/>
      <c r="BL547" s="8"/>
      <c r="BM547" s="8"/>
      <c r="BN547" s="8"/>
    </row>
    <row r="548" spans="4:66" x14ac:dyDescent="0.25">
      <c r="D548"/>
      <c r="K548" s="3"/>
      <c r="L548" s="3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  <c r="AR548" s="5"/>
      <c r="AS548" s="5"/>
      <c r="AT548" s="5"/>
      <c r="AU548" s="5"/>
      <c r="AV548" s="5"/>
      <c r="AW548" s="5"/>
      <c r="AX548" s="5"/>
      <c r="AY548" s="5"/>
      <c r="AZ548" s="5"/>
      <c r="BA548" s="5"/>
      <c r="BB548" s="5"/>
      <c r="BC548" s="5"/>
      <c r="BD548" s="5"/>
      <c r="BE548" s="5"/>
      <c r="BF548" s="5"/>
      <c r="BG548" s="5"/>
      <c r="BH548" s="5"/>
      <c r="BI548" s="5"/>
      <c r="BJ548" s="8"/>
      <c r="BK548" s="8"/>
      <c r="BL548" s="8"/>
      <c r="BM548" s="8"/>
      <c r="BN548" s="8"/>
    </row>
    <row r="549" spans="4:66" x14ac:dyDescent="0.25">
      <c r="D549"/>
      <c r="K549" s="3"/>
      <c r="L549" s="3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  <c r="AQ549" s="5"/>
      <c r="AR549" s="5"/>
      <c r="AS549" s="5"/>
      <c r="AT549" s="5"/>
      <c r="AU549" s="5"/>
      <c r="AV549" s="5"/>
      <c r="AW549" s="5"/>
      <c r="AX549" s="5"/>
      <c r="AY549" s="5"/>
      <c r="AZ549" s="5"/>
      <c r="BA549" s="5"/>
      <c r="BB549" s="5"/>
      <c r="BC549" s="5"/>
      <c r="BD549" s="5"/>
      <c r="BE549" s="5"/>
      <c r="BF549" s="5"/>
      <c r="BG549" s="5"/>
      <c r="BH549" s="5"/>
      <c r="BI549" s="5"/>
      <c r="BJ549" s="8"/>
      <c r="BK549" s="8"/>
      <c r="BL549" s="8"/>
      <c r="BM549" s="8"/>
      <c r="BN549" s="8"/>
    </row>
    <row r="550" spans="4:66" x14ac:dyDescent="0.25">
      <c r="D550"/>
      <c r="K550" s="3"/>
      <c r="L550" s="3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  <c r="AR550" s="5"/>
      <c r="AS550" s="5"/>
      <c r="AT550" s="5"/>
      <c r="AU550" s="5"/>
      <c r="AV550" s="5"/>
      <c r="AW550" s="5"/>
      <c r="AX550" s="5"/>
      <c r="AY550" s="5"/>
      <c r="AZ550" s="5"/>
      <c r="BA550" s="5"/>
      <c r="BB550" s="5"/>
      <c r="BC550" s="5"/>
      <c r="BD550" s="5"/>
      <c r="BE550" s="5"/>
      <c r="BF550" s="5"/>
      <c r="BG550" s="5"/>
      <c r="BH550" s="5"/>
      <c r="BI550" s="5"/>
      <c r="BJ550" s="8"/>
      <c r="BK550" s="8"/>
      <c r="BL550" s="8"/>
      <c r="BM550" s="8"/>
      <c r="BN550" s="8"/>
    </row>
    <row r="551" spans="4:66" x14ac:dyDescent="0.25">
      <c r="D551"/>
      <c r="K551" s="3"/>
      <c r="L551" s="3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  <c r="AR551" s="5"/>
      <c r="AS551" s="5"/>
      <c r="AT551" s="5"/>
      <c r="AU551" s="5"/>
      <c r="AV551" s="5"/>
      <c r="AW551" s="5"/>
      <c r="AX551" s="5"/>
      <c r="AY551" s="5"/>
      <c r="AZ551" s="5"/>
      <c r="BA551" s="5"/>
      <c r="BB551" s="5"/>
      <c r="BC551" s="5"/>
      <c r="BD551" s="5"/>
      <c r="BE551" s="5"/>
      <c r="BF551" s="5"/>
      <c r="BG551" s="5"/>
      <c r="BH551" s="5"/>
      <c r="BI551" s="5"/>
      <c r="BJ551" s="8"/>
      <c r="BK551" s="8"/>
      <c r="BL551" s="8"/>
      <c r="BM551" s="8"/>
      <c r="BN551" s="8"/>
    </row>
    <row r="552" spans="4:66" x14ac:dyDescent="0.25">
      <c r="D552"/>
      <c r="K552" s="3"/>
      <c r="L552" s="3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  <c r="AR552" s="5"/>
      <c r="AS552" s="5"/>
      <c r="AT552" s="5"/>
      <c r="AU552" s="5"/>
      <c r="AV552" s="5"/>
      <c r="AW552" s="5"/>
      <c r="AX552" s="5"/>
      <c r="AY552" s="5"/>
      <c r="AZ552" s="5"/>
      <c r="BA552" s="5"/>
      <c r="BB552" s="5"/>
      <c r="BC552" s="5"/>
      <c r="BD552" s="5"/>
      <c r="BE552" s="5"/>
      <c r="BF552" s="5"/>
      <c r="BG552" s="5"/>
      <c r="BH552" s="5"/>
      <c r="BI552" s="5"/>
      <c r="BJ552" s="8"/>
      <c r="BK552" s="8"/>
      <c r="BL552" s="8"/>
      <c r="BM552" s="8"/>
      <c r="BN552" s="8"/>
    </row>
    <row r="553" spans="4:66" x14ac:dyDescent="0.25">
      <c r="D553"/>
      <c r="K553" s="3"/>
      <c r="L553" s="3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  <c r="AR553" s="5"/>
      <c r="AS553" s="5"/>
      <c r="AT553" s="5"/>
      <c r="AU553" s="5"/>
      <c r="AV553" s="5"/>
      <c r="AW553" s="5"/>
      <c r="AX553" s="5"/>
      <c r="AY553" s="5"/>
      <c r="AZ553" s="5"/>
      <c r="BA553" s="5"/>
      <c r="BB553" s="5"/>
      <c r="BC553" s="5"/>
      <c r="BD553" s="5"/>
      <c r="BE553" s="5"/>
      <c r="BF553" s="5"/>
      <c r="BG553" s="5"/>
      <c r="BH553" s="5"/>
      <c r="BI553" s="5"/>
      <c r="BJ553" s="8"/>
      <c r="BK553" s="8"/>
      <c r="BL553" s="8"/>
      <c r="BM553" s="8"/>
      <c r="BN553" s="8"/>
    </row>
    <row r="554" spans="4:66" x14ac:dyDescent="0.25">
      <c r="D554"/>
      <c r="K554" s="3"/>
      <c r="L554" s="3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  <c r="AR554" s="5"/>
      <c r="AS554" s="5"/>
      <c r="AT554" s="5"/>
      <c r="AU554" s="5"/>
      <c r="AV554" s="5"/>
      <c r="AW554" s="5"/>
      <c r="AX554" s="5"/>
      <c r="AY554" s="5"/>
      <c r="AZ554" s="5"/>
      <c r="BA554" s="5"/>
      <c r="BB554" s="5"/>
      <c r="BC554" s="5"/>
      <c r="BD554" s="5"/>
      <c r="BE554" s="5"/>
      <c r="BF554" s="5"/>
      <c r="BG554" s="5"/>
      <c r="BH554" s="5"/>
      <c r="BI554" s="5"/>
      <c r="BJ554" s="8"/>
      <c r="BK554" s="8"/>
      <c r="BL554" s="8"/>
      <c r="BM554" s="8"/>
      <c r="BN554" s="8"/>
    </row>
    <row r="555" spans="4:66" x14ac:dyDescent="0.25">
      <c r="D555"/>
      <c r="K555" s="3"/>
      <c r="L555" s="3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  <c r="AR555" s="5"/>
      <c r="AS555" s="5"/>
      <c r="AT555" s="5"/>
      <c r="AU555" s="5"/>
      <c r="AV555" s="5"/>
      <c r="AW555" s="5"/>
      <c r="AX555" s="5"/>
      <c r="AY555" s="5"/>
      <c r="AZ555" s="5"/>
      <c r="BA555" s="5"/>
      <c r="BB555" s="5"/>
      <c r="BC555" s="5"/>
      <c r="BD555" s="5"/>
      <c r="BE555" s="5"/>
      <c r="BF555" s="5"/>
      <c r="BG555" s="5"/>
      <c r="BH555" s="5"/>
      <c r="BI555" s="5"/>
      <c r="BJ555" s="8"/>
      <c r="BK555" s="8"/>
      <c r="BL555" s="8"/>
      <c r="BM555" s="8"/>
      <c r="BN555" s="8"/>
    </row>
    <row r="556" spans="4:66" x14ac:dyDescent="0.25">
      <c r="D556"/>
      <c r="K556" s="3"/>
      <c r="L556" s="3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  <c r="AR556" s="5"/>
      <c r="AS556" s="5"/>
      <c r="AT556" s="5"/>
      <c r="AU556" s="5"/>
      <c r="AV556" s="5"/>
      <c r="AW556" s="5"/>
      <c r="AX556" s="5"/>
      <c r="AY556" s="5"/>
      <c r="AZ556" s="5"/>
      <c r="BA556" s="5"/>
      <c r="BB556" s="5"/>
      <c r="BC556" s="5"/>
      <c r="BD556" s="5"/>
      <c r="BE556" s="5"/>
      <c r="BF556" s="5"/>
      <c r="BG556" s="5"/>
      <c r="BH556" s="5"/>
      <c r="BI556" s="5"/>
      <c r="BJ556" s="8"/>
      <c r="BK556" s="8"/>
      <c r="BL556" s="8"/>
      <c r="BM556" s="8"/>
      <c r="BN556" s="8"/>
    </row>
    <row r="557" spans="4:66" x14ac:dyDescent="0.25">
      <c r="D557"/>
      <c r="K557" s="3"/>
      <c r="L557" s="3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  <c r="AR557" s="5"/>
      <c r="AS557" s="5"/>
      <c r="AT557" s="5"/>
      <c r="AU557" s="5"/>
      <c r="AV557" s="5"/>
      <c r="AW557" s="5"/>
      <c r="AX557" s="5"/>
      <c r="AY557" s="5"/>
      <c r="AZ557" s="5"/>
      <c r="BA557" s="5"/>
      <c r="BB557" s="5"/>
      <c r="BC557" s="5"/>
      <c r="BD557" s="5"/>
      <c r="BE557" s="5"/>
      <c r="BF557" s="5"/>
      <c r="BG557" s="5"/>
      <c r="BH557" s="5"/>
      <c r="BI557" s="5"/>
      <c r="BJ557" s="8"/>
      <c r="BK557" s="8"/>
      <c r="BL557" s="8"/>
      <c r="BM557" s="8"/>
      <c r="BN557" s="8"/>
    </row>
    <row r="558" spans="4:66" x14ac:dyDescent="0.25">
      <c r="D558"/>
      <c r="K558" s="3"/>
      <c r="L558" s="3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  <c r="AR558" s="5"/>
      <c r="AS558" s="5"/>
      <c r="AT558" s="5"/>
      <c r="AU558" s="5"/>
      <c r="AV558" s="5"/>
      <c r="AW558" s="5"/>
      <c r="AX558" s="5"/>
      <c r="AY558" s="5"/>
      <c r="AZ558" s="5"/>
      <c r="BA558" s="5"/>
      <c r="BB558" s="5"/>
      <c r="BC558" s="5"/>
      <c r="BD558" s="5"/>
      <c r="BE558" s="5"/>
      <c r="BF558" s="5"/>
      <c r="BG558" s="5"/>
      <c r="BH558" s="5"/>
      <c r="BI558" s="5"/>
      <c r="BJ558" s="8"/>
      <c r="BK558" s="8"/>
      <c r="BL558" s="8"/>
      <c r="BM558" s="8"/>
      <c r="BN558" s="8"/>
    </row>
    <row r="559" spans="4:66" x14ac:dyDescent="0.25">
      <c r="D559"/>
      <c r="K559" s="3"/>
      <c r="L559" s="3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  <c r="AR559" s="5"/>
      <c r="AS559" s="5"/>
      <c r="AT559" s="5"/>
      <c r="AU559" s="5"/>
      <c r="AV559" s="5"/>
      <c r="AW559" s="5"/>
      <c r="AX559" s="5"/>
      <c r="AY559" s="5"/>
      <c r="AZ559" s="5"/>
      <c r="BA559" s="5"/>
      <c r="BB559" s="5"/>
      <c r="BC559" s="5"/>
      <c r="BD559" s="5"/>
      <c r="BE559" s="5"/>
      <c r="BF559" s="5"/>
      <c r="BG559" s="5"/>
      <c r="BH559" s="5"/>
      <c r="BI559" s="5"/>
      <c r="BJ559" s="8"/>
      <c r="BK559" s="8"/>
      <c r="BL559" s="8"/>
      <c r="BM559" s="8"/>
      <c r="BN559" s="8"/>
    </row>
    <row r="560" spans="4:66" x14ac:dyDescent="0.25">
      <c r="D560"/>
      <c r="K560" s="3"/>
      <c r="L560" s="3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  <c r="AQ560" s="5"/>
      <c r="AR560" s="5"/>
      <c r="AS560" s="5"/>
      <c r="AT560" s="5"/>
      <c r="AU560" s="5"/>
      <c r="AV560" s="5"/>
      <c r="AW560" s="5"/>
      <c r="AX560" s="5"/>
      <c r="AY560" s="5"/>
      <c r="AZ560" s="5"/>
      <c r="BA560" s="5"/>
      <c r="BB560" s="5"/>
      <c r="BC560" s="5"/>
      <c r="BD560" s="5"/>
      <c r="BE560" s="5"/>
      <c r="BF560" s="5"/>
      <c r="BG560" s="5"/>
      <c r="BH560" s="5"/>
      <c r="BI560" s="5"/>
      <c r="BJ560" s="8"/>
      <c r="BK560" s="8"/>
      <c r="BL560" s="8"/>
      <c r="BM560" s="8"/>
      <c r="BN560" s="8"/>
    </row>
    <row r="561" spans="4:66" x14ac:dyDescent="0.25">
      <c r="D561"/>
      <c r="K561" s="3"/>
      <c r="L561" s="3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  <c r="AQ561" s="5"/>
      <c r="AR561" s="5"/>
      <c r="AS561" s="5"/>
      <c r="AT561" s="5"/>
      <c r="AU561" s="5"/>
      <c r="AV561" s="5"/>
      <c r="AW561" s="5"/>
      <c r="AX561" s="5"/>
      <c r="AY561" s="5"/>
      <c r="AZ561" s="5"/>
      <c r="BA561" s="5"/>
      <c r="BB561" s="5"/>
      <c r="BC561" s="5"/>
      <c r="BD561" s="5"/>
      <c r="BE561" s="5"/>
      <c r="BF561" s="5"/>
      <c r="BG561" s="5"/>
      <c r="BH561" s="5"/>
      <c r="BI561" s="5"/>
      <c r="BJ561" s="8"/>
      <c r="BK561" s="8"/>
      <c r="BL561" s="8"/>
      <c r="BM561" s="8"/>
      <c r="BN561" s="8"/>
    </row>
    <row r="562" spans="4:66" x14ac:dyDescent="0.25">
      <c r="D562"/>
      <c r="K562" s="3"/>
      <c r="L562" s="3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  <c r="AQ562" s="5"/>
      <c r="AR562" s="5"/>
      <c r="AS562" s="5"/>
      <c r="AT562" s="5"/>
      <c r="AU562" s="5"/>
      <c r="AV562" s="5"/>
      <c r="AW562" s="5"/>
      <c r="AX562" s="5"/>
      <c r="AY562" s="5"/>
      <c r="AZ562" s="5"/>
      <c r="BA562" s="5"/>
      <c r="BB562" s="5"/>
      <c r="BC562" s="5"/>
      <c r="BD562" s="5"/>
      <c r="BE562" s="5"/>
      <c r="BF562" s="5"/>
      <c r="BG562" s="5"/>
      <c r="BH562" s="5"/>
      <c r="BI562" s="5"/>
      <c r="BJ562" s="8"/>
      <c r="BK562" s="8"/>
      <c r="BL562" s="8"/>
      <c r="BM562" s="8"/>
      <c r="BN562" s="8"/>
    </row>
    <row r="563" spans="4:66" x14ac:dyDescent="0.25">
      <c r="D563"/>
      <c r="K563" s="3"/>
      <c r="L563" s="3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  <c r="AQ563" s="5"/>
      <c r="AR563" s="5"/>
      <c r="AS563" s="5"/>
      <c r="AT563" s="5"/>
      <c r="AU563" s="5"/>
      <c r="AV563" s="5"/>
      <c r="AW563" s="5"/>
      <c r="AX563" s="5"/>
      <c r="AY563" s="5"/>
      <c r="AZ563" s="5"/>
      <c r="BA563" s="5"/>
      <c r="BB563" s="5"/>
      <c r="BC563" s="5"/>
      <c r="BD563" s="5"/>
      <c r="BE563" s="5"/>
      <c r="BF563" s="5"/>
      <c r="BG563" s="5"/>
      <c r="BH563" s="5"/>
      <c r="BI563" s="5"/>
      <c r="BJ563" s="8"/>
      <c r="BK563" s="8"/>
      <c r="BL563" s="8"/>
      <c r="BM563" s="8"/>
      <c r="BN563" s="8"/>
    </row>
    <row r="564" spans="4:66" x14ac:dyDescent="0.25">
      <c r="D564"/>
      <c r="K564" s="3"/>
      <c r="L564" s="3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  <c r="AQ564" s="5"/>
      <c r="AR564" s="5"/>
      <c r="AS564" s="5"/>
      <c r="AT564" s="5"/>
      <c r="AU564" s="5"/>
      <c r="AV564" s="5"/>
      <c r="AW564" s="5"/>
      <c r="AX564" s="5"/>
      <c r="AY564" s="5"/>
      <c r="AZ564" s="5"/>
      <c r="BA564" s="5"/>
      <c r="BB564" s="5"/>
      <c r="BC564" s="5"/>
      <c r="BD564" s="5"/>
      <c r="BE564" s="5"/>
      <c r="BF564" s="5"/>
      <c r="BG564" s="5"/>
      <c r="BH564" s="5"/>
      <c r="BI564" s="5"/>
      <c r="BJ564" s="8"/>
      <c r="BK564" s="8"/>
      <c r="BL564" s="8"/>
      <c r="BM564" s="8"/>
      <c r="BN564" s="8"/>
    </row>
    <row r="565" spans="4:66" x14ac:dyDescent="0.25">
      <c r="D565"/>
      <c r="K565" s="3"/>
      <c r="L565" s="3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  <c r="AQ565" s="5"/>
      <c r="AR565" s="5"/>
      <c r="AS565" s="5"/>
      <c r="AT565" s="5"/>
      <c r="AU565" s="5"/>
      <c r="AV565" s="5"/>
      <c r="AW565" s="5"/>
      <c r="AX565" s="5"/>
      <c r="AY565" s="5"/>
      <c r="AZ565" s="5"/>
      <c r="BA565" s="5"/>
      <c r="BB565" s="5"/>
      <c r="BC565" s="5"/>
      <c r="BD565" s="5"/>
      <c r="BE565" s="5"/>
      <c r="BF565" s="5"/>
      <c r="BG565" s="5"/>
      <c r="BH565" s="5"/>
      <c r="BI565" s="5"/>
      <c r="BJ565" s="8"/>
      <c r="BK565" s="8"/>
      <c r="BL565" s="8"/>
      <c r="BM565" s="8"/>
      <c r="BN565" s="8"/>
    </row>
    <row r="566" spans="4:66" x14ac:dyDescent="0.25">
      <c r="D566"/>
      <c r="K566" s="3"/>
      <c r="L566" s="3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  <c r="AQ566" s="5"/>
      <c r="AR566" s="5"/>
      <c r="AS566" s="5"/>
      <c r="AT566" s="5"/>
      <c r="AU566" s="5"/>
      <c r="AV566" s="5"/>
      <c r="AW566" s="5"/>
      <c r="AX566" s="5"/>
      <c r="AY566" s="5"/>
      <c r="AZ566" s="5"/>
      <c r="BA566" s="5"/>
      <c r="BB566" s="5"/>
      <c r="BC566" s="5"/>
      <c r="BD566" s="5"/>
      <c r="BE566" s="5"/>
      <c r="BF566" s="5"/>
      <c r="BG566" s="5"/>
      <c r="BH566" s="5"/>
      <c r="BI566" s="5"/>
      <c r="BJ566" s="8"/>
      <c r="BK566" s="8"/>
      <c r="BL566" s="8"/>
      <c r="BM566" s="8"/>
      <c r="BN566" s="8"/>
    </row>
    <row r="567" spans="4:66" x14ac:dyDescent="0.25">
      <c r="D567"/>
      <c r="K567" s="3"/>
      <c r="L567" s="3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  <c r="AQ567" s="5"/>
      <c r="AR567" s="5"/>
      <c r="AS567" s="5"/>
      <c r="AT567" s="5"/>
      <c r="AU567" s="5"/>
      <c r="AV567" s="5"/>
      <c r="AW567" s="5"/>
      <c r="AX567" s="5"/>
      <c r="AY567" s="5"/>
      <c r="AZ567" s="5"/>
      <c r="BA567" s="5"/>
      <c r="BB567" s="5"/>
      <c r="BC567" s="5"/>
      <c r="BD567" s="5"/>
      <c r="BE567" s="5"/>
      <c r="BF567" s="5"/>
      <c r="BG567" s="5"/>
      <c r="BH567" s="5"/>
      <c r="BI567" s="5"/>
      <c r="BJ567" s="8"/>
      <c r="BK567" s="8"/>
      <c r="BL567" s="8"/>
      <c r="BM567" s="8"/>
      <c r="BN567" s="8"/>
    </row>
    <row r="568" spans="4:66" x14ac:dyDescent="0.25">
      <c r="D568"/>
      <c r="K568" s="3"/>
      <c r="L568" s="3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  <c r="AQ568" s="5"/>
      <c r="AR568" s="5"/>
      <c r="AS568" s="5"/>
      <c r="AT568" s="5"/>
      <c r="AU568" s="5"/>
      <c r="AV568" s="5"/>
      <c r="AW568" s="5"/>
      <c r="AX568" s="5"/>
      <c r="AY568" s="5"/>
      <c r="AZ568" s="5"/>
      <c r="BA568" s="5"/>
      <c r="BB568" s="5"/>
      <c r="BC568" s="5"/>
      <c r="BD568" s="5"/>
      <c r="BE568" s="5"/>
      <c r="BF568" s="5"/>
      <c r="BG568" s="5"/>
      <c r="BH568" s="5"/>
      <c r="BI568" s="5"/>
      <c r="BJ568" s="8"/>
      <c r="BK568" s="8"/>
      <c r="BL568" s="8"/>
      <c r="BM568" s="8"/>
      <c r="BN568" s="8"/>
    </row>
    <row r="569" spans="4:66" x14ac:dyDescent="0.25">
      <c r="D569"/>
      <c r="K569" s="3"/>
      <c r="L569" s="3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  <c r="AR569" s="5"/>
      <c r="AS569" s="5"/>
      <c r="AT569" s="5"/>
      <c r="AU569" s="5"/>
      <c r="AV569" s="5"/>
      <c r="AW569" s="5"/>
      <c r="AX569" s="5"/>
      <c r="AY569" s="5"/>
      <c r="AZ569" s="5"/>
      <c r="BA569" s="5"/>
      <c r="BB569" s="5"/>
      <c r="BC569" s="5"/>
      <c r="BD569" s="5"/>
      <c r="BE569" s="5"/>
      <c r="BF569" s="5"/>
      <c r="BG569" s="5"/>
      <c r="BH569" s="5"/>
      <c r="BI569" s="5"/>
      <c r="BJ569" s="8"/>
      <c r="BK569" s="8"/>
      <c r="BL569" s="8"/>
      <c r="BM569" s="8"/>
      <c r="BN569" s="8"/>
    </row>
    <row r="570" spans="4:66" x14ac:dyDescent="0.25">
      <c r="D570"/>
      <c r="K570" s="3"/>
      <c r="L570" s="3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  <c r="AQ570" s="5"/>
      <c r="AR570" s="5"/>
      <c r="AS570" s="5"/>
      <c r="AT570" s="5"/>
      <c r="AU570" s="5"/>
      <c r="AV570" s="5"/>
      <c r="AW570" s="5"/>
      <c r="AX570" s="5"/>
      <c r="AY570" s="5"/>
      <c r="AZ570" s="5"/>
      <c r="BA570" s="5"/>
      <c r="BB570" s="5"/>
      <c r="BC570" s="5"/>
      <c r="BD570" s="5"/>
      <c r="BE570" s="5"/>
      <c r="BF570" s="5"/>
      <c r="BG570" s="5"/>
      <c r="BH570" s="5"/>
      <c r="BI570" s="5"/>
      <c r="BJ570" s="8"/>
      <c r="BK570" s="8"/>
      <c r="BL570" s="8"/>
      <c r="BM570" s="8"/>
      <c r="BN570" s="8"/>
    </row>
    <row r="571" spans="4:66" x14ac:dyDescent="0.25">
      <c r="D571"/>
      <c r="K571" s="3"/>
      <c r="L571" s="3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  <c r="AQ571" s="5"/>
      <c r="AR571" s="5"/>
      <c r="AS571" s="5"/>
      <c r="AT571" s="5"/>
      <c r="AU571" s="5"/>
      <c r="AV571" s="5"/>
      <c r="AW571" s="5"/>
      <c r="AX571" s="5"/>
      <c r="AY571" s="5"/>
      <c r="AZ571" s="5"/>
      <c r="BA571" s="5"/>
      <c r="BB571" s="5"/>
      <c r="BC571" s="5"/>
      <c r="BD571" s="5"/>
      <c r="BE571" s="5"/>
      <c r="BF571" s="5"/>
      <c r="BG571" s="5"/>
      <c r="BH571" s="5"/>
      <c r="BI571" s="5"/>
      <c r="BJ571" s="8"/>
      <c r="BK571" s="8"/>
      <c r="BL571" s="8"/>
      <c r="BM571" s="8"/>
      <c r="BN571" s="8"/>
    </row>
    <row r="572" spans="4:66" x14ac:dyDescent="0.25">
      <c r="D572"/>
      <c r="K572" s="3"/>
      <c r="L572" s="3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  <c r="AQ572" s="5"/>
      <c r="AR572" s="5"/>
      <c r="AS572" s="5"/>
      <c r="AT572" s="5"/>
      <c r="AU572" s="5"/>
      <c r="AV572" s="5"/>
      <c r="AW572" s="5"/>
      <c r="AX572" s="5"/>
      <c r="AY572" s="5"/>
      <c r="AZ572" s="5"/>
      <c r="BA572" s="5"/>
      <c r="BB572" s="5"/>
      <c r="BC572" s="5"/>
      <c r="BD572" s="5"/>
      <c r="BE572" s="5"/>
      <c r="BF572" s="5"/>
      <c r="BG572" s="5"/>
      <c r="BH572" s="5"/>
      <c r="BI572" s="5"/>
      <c r="BJ572" s="8"/>
      <c r="BK572" s="8"/>
      <c r="BL572" s="8"/>
      <c r="BM572" s="8"/>
      <c r="BN572" s="8"/>
    </row>
    <row r="573" spans="4:66" x14ac:dyDescent="0.25">
      <c r="D573"/>
      <c r="K573" s="3"/>
      <c r="L573" s="3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  <c r="AQ573" s="5"/>
      <c r="AR573" s="5"/>
      <c r="AS573" s="5"/>
      <c r="AT573" s="5"/>
      <c r="AU573" s="5"/>
      <c r="AV573" s="5"/>
      <c r="AW573" s="5"/>
      <c r="AX573" s="5"/>
      <c r="AY573" s="5"/>
      <c r="AZ573" s="5"/>
      <c r="BA573" s="5"/>
      <c r="BB573" s="5"/>
      <c r="BC573" s="5"/>
      <c r="BD573" s="5"/>
      <c r="BE573" s="5"/>
      <c r="BF573" s="5"/>
      <c r="BG573" s="5"/>
      <c r="BH573" s="5"/>
      <c r="BI573" s="5"/>
      <c r="BJ573" s="8"/>
      <c r="BK573" s="8"/>
      <c r="BL573" s="8"/>
      <c r="BM573" s="8"/>
      <c r="BN573" s="8"/>
    </row>
    <row r="574" spans="4:66" x14ac:dyDescent="0.25">
      <c r="D574"/>
      <c r="K574" s="3"/>
      <c r="L574" s="3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  <c r="AQ574" s="5"/>
      <c r="AR574" s="5"/>
      <c r="AS574" s="5"/>
      <c r="AT574" s="5"/>
      <c r="AU574" s="5"/>
      <c r="AV574" s="5"/>
      <c r="AW574" s="5"/>
      <c r="AX574" s="5"/>
      <c r="AY574" s="5"/>
      <c r="AZ574" s="5"/>
      <c r="BA574" s="5"/>
      <c r="BB574" s="5"/>
      <c r="BC574" s="5"/>
      <c r="BD574" s="5"/>
      <c r="BE574" s="5"/>
      <c r="BF574" s="5"/>
      <c r="BG574" s="5"/>
      <c r="BH574" s="5"/>
      <c r="BI574" s="5"/>
      <c r="BJ574" s="8"/>
      <c r="BK574" s="8"/>
      <c r="BL574" s="8"/>
      <c r="BM574" s="8"/>
      <c r="BN574" s="8"/>
    </row>
    <row r="575" spans="4:66" x14ac:dyDescent="0.25">
      <c r="D575"/>
      <c r="K575" s="3"/>
      <c r="L575" s="3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  <c r="AQ575" s="5"/>
      <c r="AR575" s="5"/>
      <c r="AS575" s="5"/>
      <c r="AT575" s="5"/>
      <c r="AU575" s="5"/>
      <c r="AV575" s="5"/>
      <c r="AW575" s="5"/>
      <c r="AX575" s="5"/>
      <c r="AY575" s="5"/>
      <c r="AZ575" s="5"/>
      <c r="BA575" s="5"/>
      <c r="BB575" s="5"/>
      <c r="BC575" s="5"/>
      <c r="BD575" s="5"/>
      <c r="BE575" s="5"/>
      <c r="BF575" s="5"/>
      <c r="BG575" s="5"/>
      <c r="BH575" s="5"/>
      <c r="BI575" s="5"/>
      <c r="BJ575" s="8"/>
      <c r="BK575" s="8"/>
      <c r="BL575" s="8"/>
      <c r="BM575" s="8"/>
      <c r="BN575" s="8"/>
    </row>
    <row r="576" spans="4:66" x14ac:dyDescent="0.25">
      <c r="D576"/>
      <c r="K576" s="3"/>
      <c r="L576" s="3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  <c r="AQ576" s="5"/>
      <c r="AR576" s="5"/>
      <c r="AS576" s="5"/>
      <c r="AT576" s="5"/>
      <c r="AU576" s="5"/>
      <c r="AV576" s="5"/>
      <c r="AW576" s="5"/>
      <c r="AX576" s="5"/>
      <c r="AY576" s="5"/>
      <c r="AZ576" s="5"/>
      <c r="BA576" s="5"/>
      <c r="BB576" s="5"/>
      <c r="BC576" s="5"/>
      <c r="BD576" s="5"/>
      <c r="BE576" s="5"/>
      <c r="BF576" s="5"/>
      <c r="BG576" s="5"/>
      <c r="BH576" s="5"/>
      <c r="BI576" s="5"/>
      <c r="BJ576" s="8"/>
      <c r="BK576" s="8"/>
      <c r="BL576" s="8"/>
      <c r="BM576" s="8"/>
      <c r="BN576" s="8"/>
    </row>
    <row r="577" spans="4:66" x14ac:dyDescent="0.25">
      <c r="D577"/>
      <c r="K577" s="3"/>
      <c r="L577" s="3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  <c r="AQ577" s="5"/>
      <c r="AR577" s="5"/>
      <c r="AS577" s="5"/>
      <c r="AT577" s="5"/>
      <c r="AU577" s="5"/>
      <c r="AV577" s="5"/>
      <c r="AW577" s="5"/>
      <c r="AX577" s="5"/>
      <c r="AY577" s="5"/>
      <c r="AZ577" s="5"/>
      <c r="BA577" s="5"/>
      <c r="BB577" s="5"/>
      <c r="BC577" s="5"/>
      <c r="BD577" s="5"/>
      <c r="BE577" s="5"/>
      <c r="BF577" s="5"/>
      <c r="BG577" s="5"/>
      <c r="BH577" s="5"/>
      <c r="BI577" s="5"/>
      <c r="BJ577" s="8"/>
      <c r="BK577" s="8"/>
      <c r="BL577" s="8"/>
      <c r="BM577" s="8"/>
      <c r="BN577" s="8"/>
    </row>
    <row r="578" spans="4:66" x14ac:dyDescent="0.25">
      <c r="D578"/>
      <c r="K578" s="3"/>
      <c r="L578" s="3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  <c r="AQ578" s="5"/>
      <c r="AR578" s="5"/>
      <c r="AS578" s="5"/>
      <c r="AT578" s="5"/>
      <c r="AU578" s="5"/>
      <c r="AV578" s="5"/>
      <c r="AW578" s="5"/>
      <c r="AX578" s="5"/>
      <c r="AY578" s="5"/>
      <c r="AZ578" s="5"/>
      <c r="BA578" s="5"/>
      <c r="BB578" s="5"/>
      <c r="BC578" s="5"/>
      <c r="BD578" s="5"/>
      <c r="BE578" s="5"/>
      <c r="BF578" s="5"/>
      <c r="BG578" s="5"/>
      <c r="BH578" s="5"/>
      <c r="BI578" s="5"/>
      <c r="BJ578" s="8"/>
      <c r="BK578" s="8"/>
      <c r="BL578" s="8"/>
      <c r="BM578" s="8"/>
      <c r="BN578" s="8"/>
    </row>
    <row r="579" spans="4:66" x14ac:dyDescent="0.25">
      <c r="D579"/>
      <c r="K579" s="3"/>
      <c r="L579" s="3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  <c r="AQ579" s="5"/>
      <c r="AR579" s="5"/>
      <c r="AS579" s="5"/>
      <c r="AT579" s="5"/>
      <c r="AU579" s="5"/>
      <c r="AV579" s="5"/>
      <c r="AW579" s="5"/>
      <c r="AX579" s="5"/>
      <c r="AY579" s="5"/>
      <c r="AZ579" s="5"/>
      <c r="BA579" s="5"/>
      <c r="BB579" s="5"/>
      <c r="BC579" s="5"/>
      <c r="BD579" s="5"/>
      <c r="BE579" s="5"/>
      <c r="BF579" s="5"/>
      <c r="BG579" s="5"/>
      <c r="BH579" s="5"/>
      <c r="BI579" s="5"/>
      <c r="BJ579" s="8"/>
      <c r="BK579" s="8"/>
      <c r="BL579" s="8"/>
      <c r="BM579" s="8"/>
      <c r="BN579" s="8"/>
    </row>
    <row r="580" spans="4:66" x14ac:dyDescent="0.25">
      <c r="D580"/>
      <c r="K580" s="3"/>
      <c r="L580" s="3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  <c r="AQ580" s="5"/>
      <c r="AR580" s="5"/>
      <c r="AS580" s="5"/>
      <c r="AT580" s="5"/>
      <c r="AU580" s="5"/>
      <c r="AV580" s="5"/>
      <c r="AW580" s="5"/>
      <c r="AX580" s="5"/>
      <c r="AY580" s="5"/>
      <c r="AZ580" s="5"/>
      <c r="BA580" s="5"/>
      <c r="BB580" s="5"/>
      <c r="BC580" s="5"/>
      <c r="BD580" s="5"/>
      <c r="BE580" s="5"/>
      <c r="BF580" s="5"/>
      <c r="BG580" s="5"/>
      <c r="BH580" s="5"/>
      <c r="BI580" s="5"/>
      <c r="BJ580" s="8"/>
      <c r="BK580" s="8"/>
      <c r="BL580" s="8"/>
      <c r="BM580" s="8"/>
      <c r="BN580" s="8"/>
    </row>
    <row r="581" spans="4:66" x14ac:dyDescent="0.25">
      <c r="D581"/>
      <c r="K581" s="3"/>
      <c r="L581" s="3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  <c r="AQ581" s="5"/>
      <c r="AR581" s="5"/>
      <c r="AS581" s="5"/>
      <c r="AT581" s="5"/>
      <c r="AU581" s="5"/>
      <c r="AV581" s="5"/>
      <c r="AW581" s="5"/>
      <c r="AX581" s="5"/>
      <c r="AY581" s="5"/>
      <c r="AZ581" s="5"/>
      <c r="BA581" s="5"/>
      <c r="BB581" s="5"/>
      <c r="BC581" s="5"/>
      <c r="BD581" s="5"/>
      <c r="BE581" s="5"/>
      <c r="BF581" s="5"/>
      <c r="BG581" s="5"/>
      <c r="BH581" s="5"/>
      <c r="BI581" s="5"/>
      <c r="BJ581" s="8"/>
      <c r="BK581" s="8"/>
      <c r="BL581" s="8"/>
      <c r="BM581" s="8"/>
      <c r="BN581" s="8"/>
    </row>
    <row r="582" spans="4:66" x14ac:dyDescent="0.25">
      <c r="D582"/>
      <c r="K582" s="3"/>
      <c r="L582" s="3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  <c r="AQ582" s="5"/>
      <c r="AR582" s="5"/>
      <c r="AS582" s="5"/>
      <c r="AT582" s="5"/>
      <c r="AU582" s="5"/>
      <c r="AV582" s="5"/>
      <c r="AW582" s="5"/>
      <c r="AX582" s="5"/>
      <c r="AY582" s="5"/>
      <c r="AZ582" s="5"/>
      <c r="BA582" s="5"/>
      <c r="BB582" s="5"/>
      <c r="BC582" s="5"/>
      <c r="BD582" s="5"/>
      <c r="BE582" s="5"/>
      <c r="BF582" s="5"/>
      <c r="BG582" s="5"/>
      <c r="BH582" s="5"/>
      <c r="BI582" s="5"/>
      <c r="BJ582" s="8"/>
      <c r="BK582" s="8"/>
      <c r="BL582" s="8"/>
      <c r="BM582" s="8"/>
      <c r="BN582" s="8"/>
    </row>
    <row r="583" spans="4:66" x14ac:dyDescent="0.25">
      <c r="D583"/>
      <c r="K583" s="3"/>
      <c r="L583" s="3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  <c r="AQ583" s="5"/>
      <c r="AR583" s="5"/>
      <c r="AS583" s="5"/>
      <c r="AT583" s="5"/>
      <c r="AU583" s="5"/>
      <c r="AV583" s="5"/>
      <c r="AW583" s="5"/>
      <c r="AX583" s="5"/>
      <c r="AY583" s="5"/>
      <c r="AZ583" s="5"/>
      <c r="BA583" s="5"/>
      <c r="BB583" s="5"/>
      <c r="BC583" s="5"/>
      <c r="BD583" s="5"/>
      <c r="BE583" s="5"/>
      <c r="BF583" s="5"/>
      <c r="BG583" s="5"/>
      <c r="BH583" s="5"/>
      <c r="BI583" s="5"/>
      <c r="BJ583" s="8"/>
      <c r="BK583" s="8"/>
      <c r="BL583" s="8"/>
      <c r="BM583" s="8"/>
      <c r="BN583" s="8"/>
    </row>
    <row r="584" spans="4:66" x14ac:dyDescent="0.25">
      <c r="D584"/>
      <c r="K584" s="3"/>
      <c r="L584" s="3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  <c r="AQ584" s="5"/>
      <c r="AR584" s="5"/>
      <c r="AS584" s="5"/>
      <c r="AT584" s="5"/>
      <c r="AU584" s="5"/>
      <c r="AV584" s="5"/>
      <c r="AW584" s="5"/>
      <c r="AX584" s="5"/>
      <c r="AY584" s="5"/>
      <c r="AZ584" s="5"/>
      <c r="BA584" s="5"/>
      <c r="BB584" s="5"/>
      <c r="BC584" s="5"/>
      <c r="BD584" s="5"/>
      <c r="BE584" s="5"/>
      <c r="BF584" s="5"/>
      <c r="BG584" s="5"/>
      <c r="BH584" s="5"/>
      <c r="BI584" s="5"/>
      <c r="BJ584" s="8"/>
      <c r="BK584" s="8"/>
      <c r="BL584" s="8"/>
      <c r="BM584" s="8"/>
      <c r="BN584" s="8"/>
    </row>
    <row r="585" spans="4:66" x14ac:dyDescent="0.25">
      <c r="D585"/>
      <c r="K585" s="3"/>
      <c r="L585" s="3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  <c r="AQ585" s="5"/>
      <c r="AR585" s="5"/>
      <c r="AS585" s="5"/>
      <c r="AT585" s="5"/>
      <c r="AU585" s="5"/>
      <c r="AV585" s="5"/>
      <c r="AW585" s="5"/>
      <c r="AX585" s="5"/>
      <c r="AY585" s="5"/>
      <c r="AZ585" s="5"/>
      <c r="BA585" s="5"/>
      <c r="BB585" s="5"/>
      <c r="BC585" s="5"/>
      <c r="BD585" s="5"/>
      <c r="BE585" s="5"/>
      <c r="BF585" s="5"/>
      <c r="BG585" s="5"/>
      <c r="BH585" s="5"/>
      <c r="BI585" s="5"/>
      <c r="BJ585" s="8"/>
      <c r="BK585" s="8"/>
      <c r="BL585" s="8"/>
      <c r="BM585" s="8"/>
      <c r="BN585" s="8"/>
    </row>
    <row r="586" spans="4:66" x14ac:dyDescent="0.25">
      <c r="D586"/>
      <c r="K586" s="3"/>
      <c r="L586" s="3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  <c r="AQ586" s="5"/>
      <c r="AR586" s="5"/>
      <c r="AS586" s="5"/>
      <c r="AT586" s="5"/>
      <c r="AU586" s="5"/>
      <c r="AV586" s="5"/>
      <c r="AW586" s="5"/>
      <c r="AX586" s="5"/>
      <c r="AY586" s="5"/>
      <c r="AZ586" s="5"/>
      <c r="BA586" s="5"/>
      <c r="BB586" s="5"/>
      <c r="BC586" s="5"/>
      <c r="BD586" s="5"/>
      <c r="BE586" s="5"/>
      <c r="BF586" s="5"/>
      <c r="BG586" s="5"/>
      <c r="BH586" s="5"/>
      <c r="BI586" s="5"/>
      <c r="BJ586" s="8"/>
      <c r="BK586" s="8"/>
      <c r="BL586" s="8"/>
      <c r="BM586" s="8"/>
      <c r="BN586" s="8"/>
    </row>
    <row r="587" spans="4:66" x14ac:dyDescent="0.25">
      <c r="D587"/>
      <c r="K587" s="3"/>
      <c r="L587" s="3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  <c r="AQ587" s="5"/>
      <c r="AR587" s="5"/>
      <c r="AS587" s="5"/>
      <c r="AT587" s="5"/>
      <c r="AU587" s="5"/>
      <c r="AV587" s="5"/>
      <c r="AW587" s="5"/>
      <c r="AX587" s="5"/>
      <c r="AY587" s="5"/>
      <c r="AZ587" s="5"/>
      <c r="BA587" s="5"/>
      <c r="BB587" s="5"/>
      <c r="BC587" s="5"/>
      <c r="BD587" s="5"/>
      <c r="BE587" s="5"/>
      <c r="BF587" s="5"/>
      <c r="BG587" s="5"/>
      <c r="BH587" s="5"/>
      <c r="BI587" s="5"/>
      <c r="BJ587" s="8"/>
      <c r="BK587" s="8"/>
      <c r="BL587" s="8"/>
      <c r="BM587" s="8"/>
      <c r="BN587" s="8"/>
    </row>
    <row r="588" spans="4:66" x14ac:dyDescent="0.25">
      <c r="D588"/>
      <c r="K588" s="3"/>
      <c r="L588" s="3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  <c r="AQ588" s="5"/>
      <c r="AR588" s="5"/>
      <c r="AS588" s="5"/>
      <c r="AT588" s="5"/>
      <c r="AU588" s="5"/>
      <c r="AV588" s="5"/>
      <c r="AW588" s="5"/>
      <c r="AX588" s="5"/>
      <c r="AY588" s="5"/>
      <c r="AZ588" s="5"/>
      <c r="BA588" s="5"/>
      <c r="BB588" s="5"/>
      <c r="BC588" s="5"/>
      <c r="BD588" s="5"/>
      <c r="BE588" s="5"/>
      <c r="BF588" s="5"/>
      <c r="BG588" s="5"/>
      <c r="BH588" s="5"/>
      <c r="BI588" s="5"/>
      <c r="BJ588" s="8"/>
      <c r="BK588" s="8"/>
      <c r="BL588" s="8"/>
      <c r="BM588" s="8"/>
      <c r="BN588" s="8"/>
    </row>
    <row r="589" spans="4:66" x14ac:dyDescent="0.25">
      <c r="D589"/>
      <c r="K589" s="3"/>
      <c r="L589" s="3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  <c r="AQ589" s="5"/>
      <c r="AR589" s="5"/>
      <c r="AS589" s="5"/>
      <c r="AT589" s="5"/>
      <c r="AU589" s="5"/>
      <c r="AV589" s="5"/>
      <c r="AW589" s="5"/>
      <c r="AX589" s="5"/>
      <c r="AY589" s="5"/>
      <c r="AZ589" s="5"/>
      <c r="BA589" s="5"/>
      <c r="BB589" s="5"/>
      <c r="BC589" s="5"/>
      <c r="BD589" s="5"/>
      <c r="BE589" s="5"/>
      <c r="BF589" s="5"/>
      <c r="BG589" s="5"/>
      <c r="BH589" s="5"/>
      <c r="BI589" s="5"/>
      <c r="BJ589" s="8"/>
      <c r="BK589" s="8"/>
      <c r="BL589" s="8"/>
      <c r="BM589" s="8"/>
      <c r="BN589" s="8"/>
    </row>
    <row r="590" spans="4:66" x14ac:dyDescent="0.25">
      <c r="D590"/>
      <c r="K590" s="3"/>
      <c r="L590" s="3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  <c r="AQ590" s="5"/>
      <c r="AR590" s="5"/>
      <c r="AS590" s="5"/>
      <c r="AT590" s="5"/>
      <c r="AU590" s="5"/>
      <c r="AV590" s="5"/>
      <c r="AW590" s="5"/>
      <c r="AX590" s="5"/>
      <c r="AY590" s="5"/>
      <c r="AZ590" s="5"/>
      <c r="BA590" s="5"/>
      <c r="BB590" s="5"/>
      <c r="BC590" s="5"/>
      <c r="BD590" s="5"/>
      <c r="BE590" s="5"/>
      <c r="BF590" s="5"/>
      <c r="BG590" s="5"/>
      <c r="BH590" s="5"/>
      <c r="BI590" s="5"/>
      <c r="BJ590" s="8"/>
      <c r="BK590" s="8"/>
      <c r="BL590" s="8"/>
      <c r="BM590" s="8"/>
      <c r="BN590" s="8"/>
    </row>
    <row r="591" spans="4:66" x14ac:dyDescent="0.25">
      <c r="D591"/>
      <c r="K591" s="3"/>
      <c r="L591" s="3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  <c r="AQ591" s="5"/>
      <c r="AR591" s="5"/>
      <c r="AS591" s="5"/>
      <c r="AT591" s="5"/>
      <c r="AU591" s="5"/>
      <c r="AV591" s="5"/>
      <c r="AW591" s="5"/>
      <c r="AX591" s="5"/>
      <c r="AY591" s="5"/>
      <c r="AZ591" s="5"/>
      <c r="BA591" s="5"/>
      <c r="BB591" s="5"/>
      <c r="BC591" s="5"/>
      <c r="BD591" s="5"/>
      <c r="BE591" s="5"/>
      <c r="BF591" s="5"/>
      <c r="BG591" s="5"/>
      <c r="BH591" s="5"/>
      <c r="BI591" s="5"/>
      <c r="BJ591" s="8"/>
      <c r="BK591" s="8"/>
      <c r="BL591" s="8"/>
      <c r="BM591" s="8"/>
      <c r="BN591" s="8"/>
    </row>
    <row r="592" spans="4:66" x14ac:dyDescent="0.25">
      <c r="D592"/>
      <c r="K592" s="3"/>
      <c r="L592" s="3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  <c r="AQ592" s="5"/>
      <c r="AR592" s="5"/>
      <c r="AS592" s="5"/>
      <c r="AT592" s="5"/>
      <c r="AU592" s="5"/>
      <c r="AV592" s="5"/>
      <c r="AW592" s="5"/>
      <c r="AX592" s="5"/>
      <c r="AY592" s="5"/>
      <c r="AZ592" s="5"/>
      <c r="BA592" s="5"/>
      <c r="BB592" s="5"/>
      <c r="BC592" s="5"/>
      <c r="BD592" s="5"/>
      <c r="BE592" s="5"/>
      <c r="BF592" s="5"/>
      <c r="BG592" s="5"/>
      <c r="BH592" s="5"/>
      <c r="BI592" s="5"/>
      <c r="BJ592" s="8"/>
      <c r="BK592" s="8"/>
      <c r="BL592" s="8"/>
      <c r="BM592" s="8"/>
      <c r="BN592" s="8"/>
    </row>
    <row r="593" spans="4:66" x14ac:dyDescent="0.25">
      <c r="D593"/>
      <c r="K593" s="3"/>
      <c r="L593" s="3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  <c r="AQ593" s="5"/>
      <c r="AR593" s="5"/>
      <c r="AS593" s="5"/>
      <c r="AT593" s="5"/>
      <c r="AU593" s="5"/>
      <c r="AV593" s="5"/>
      <c r="AW593" s="5"/>
      <c r="AX593" s="5"/>
      <c r="AY593" s="5"/>
      <c r="AZ593" s="5"/>
      <c r="BA593" s="5"/>
      <c r="BB593" s="5"/>
      <c r="BC593" s="5"/>
      <c r="BD593" s="5"/>
      <c r="BE593" s="5"/>
      <c r="BF593" s="5"/>
      <c r="BG593" s="5"/>
      <c r="BH593" s="5"/>
      <c r="BI593" s="5"/>
      <c r="BJ593" s="8"/>
      <c r="BK593" s="8"/>
      <c r="BL593" s="8"/>
      <c r="BM593" s="8"/>
      <c r="BN593" s="8"/>
    </row>
    <row r="594" spans="4:66" x14ac:dyDescent="0.25">
      <c r="D594"/>
      <c r="K594" s="3"/>
      <c r="L594" s="3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  <c r="AQ594" s="5"/>
      <c r="AR594" s="5"/>
      <c r="AS594" s="5"/>
      <c r="AT594" s="5"/>
      <c r="AU594" s="5"/>
      <c r="AV594" s="5"/>
      <c r="AW594" s="5"/>
      <c r="AX594" s="5"/>
      <c r="AY594" s="5"/>
      <c r="AZ594" s="5"/>
      <c r="BA594" s="5"/>
      <c r="BB594" s="5"/>
      <c r="BC594" s="5"/>
      <c r="BD594" s="5"/>
      <c r="BE594" s="5"/>
      <c r="BF594" s="5"/>
      <c r="BG594" s="5"/>
      <c r="BH594" s="5"/>
      <c r="BI594" s="5"/>
      <c r="BJ594" s="8"/>
      <c r="BK594" s="8"/>
      <c r="BL594" s="8"/>
      <c r="BM594" s="8"/>
      <c r="BN594" s="8"/>
    </row>
    <row r="595" spans="4:66" x14ac:dyDescent="0.25">
      <c r="D595"/>
      <c r="K595" s="3"/>
      <c r="L595" s="3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  <c r="AQ595" s="5"/>
      <c r="AR595" s="5"/>
      <c r="AS595" s="5"/>
      <c r="AT595" s="5"/>
      <c r="AU595" s="5"/>
      <c r="AV595" s="5"/>
      <c r="AW595" s="5"/>
      <c r="AX595" s="5"/>
      <c r="AY595" s="5"/>
      <c r="AZ595" s="5"/>
      <c r="BA595" s="5"/>
      <c r="BB595" s="5"/>
      <c r="BC595" s="5"/>
      <c r="BD595" s="5"/>
      <c r="BE595" s="5"/>
      <c r="BF595" s="5"/>
      <c r="BG595" s="5"/>
      <c r="BH595" s="5"/>
      <c r="BI595" s="5"/>
      <c r="BJ595" s="8"/>
      <c r="BK595" s="8"/>
      <c r="BL595" s="8"/>
      <c r="BM595" s="8"/>
      <c r="BN595" s="8"/>
    </row>
    <row r="596" spans="4:66" x14ac:dyDescent="0.25">
      <c r="D596"/>
      <c r="K596" s="3"/>
      <c r="L596" s="3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  <c r="AQ596" s="5"/>
      <c r="AR596" s="5"/>
      <c r="AS596" s="5"/>
      <c r="AT596" s="5"/>
      <c r="AU596" s="5"/>
      <c r="AV596" s="5"/>
      <c r="AW596" s="5"/>
      <c r="AX596" s="5"/>
      <c r="AY596" s="5"/>
      <c r="AZ596" s="5"/>
      <c r="BA596" s="5"/>
      <c r="BB596" s="5"/>
      <c r="BC596" s="5"/>
      <c r="BD596" s="5"/>
      <c r="BE596" s="5"/>
      <c r="BF596" s="5"/>
      <c r="BG596" s="5"/>
      <c r="BH596" s="5"/>
      <c r="BI596" s="5"/>
      <c r="BJ596" s="8"/>
      <c r="BK596" s="8"/>
      <c r="BL596" s="8"/>
      <c r="BM596" s="8"/>
      <c r="BN596" s="8"/>
    </row>
    <row r="597" spans="4:66" x14ac:dyDescent="0.25">
      <c r="D597"/>
      <c r="K597" s="3"/>
      <c r="L597" s="3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  <c r="AQ597" s="5"/>
      <c r="AR597" s="5"/>
      <c r="AS597" s="5"/>
      <c r="AT597" s="5"/>
      <c r="AU597" s="5"/>
      <c r="AV597" s="5"/>
      <c r="AW597" s="5"/>
      <c r="AX597" s="5"/>
      <c r="AY597" s="5"/>
      <c r="AZ597" s="5"/>
      <c r="BA597" s="5"/>
      <c r="BB597" s="5"/>
      <c r="BC597" s="5"/>
      <c r="BD597" s="5"/>
      <c r="BE597" s="5"/>
      <c r="BF597" s="5"/>
      <c r="BG597" s="5"/>
      <c r="BH597" s="5"/>
      <c r="BI597" s="5"/>
      <c r="BJ597" s="8"/>
      <c r="BK597" s="8"/>
      <c r="BL597" s="8"/>
      <c r="BM597" s="8"/>
      <c r="BN597" s="8"/>
    </row>
    <row r="598" spans="4:66" x14ac:dyDescent="0.25">
      <c r="D598"/>
      <c r="K598" s="3"/>
      <c r="L598" s="3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  <c r="AQ598" s="5"/>
      <c r="AR598" s="5"/>
      <c r="AS598" s="5"/>
      <c r="AT598" s="5"/>
      <c r="AU598" s="5"/>
      <c r="AV598" s="5"/>
      <c r="AW598" s="5"/>
      <c r="AX598" s="5"/>
      <c r="AY598" s="5"/>
      <c r="AZ598" s="5"/>
      <c r="BA598" s="5"/>
      <c r="BB598" s="5"/>
      <c r="BC598" s="5"/>
      <c r="BD598" s="5"/>
      <c r="BE598" s="5"/>
      <c r="BF598" s="5"/>
      <c r="BG598" s="5"/>
      <c r="BH598" s="5"/>
      <c r="BI598" s="5"/>
      <c r="BJ598" s="8"/>
      <c r="BK598" s="8"/>
      <c r="BL598" s="8"/>
      <c r="BM598" s="8"/>
      <c r="BN598" s="8"/>
    </row>
    <row r="599" spans="4:66" x14ac:dyDescent="0.25">
      <c r="D599"/>
      <c r="K599" s="3"/>
      <c r="L599" s="3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  <c r="AQ599" s="5"/>
      <c r="AR599" s="5"/>
      <c r="AS599" s="5"/>
      <c r="AT599" s="5"/>
      <c r="AU599" s="5"/>
      <c r="AV599" s="5"/>
      <c r="AW599" s="5"/>
      <c r="AX599" s="5"/>
      <c r="AY599" s="5"/>
      <c r="AZ599" s="5"/>
      <c r="BA599" s="5"/>
      <c r="BB599" s="5"/>
      <c r="BC599" s="5"/>
      <c r="BD599" s="5"/>
      <c r="BE599" s="5"/>
      <c r="BF599" s="5"/>
      <c r="BG599" s="5"/>
      <c r="BH599" s="5"/>
      <c r="BI599" s="5"/>
      <c r="BJ599" s="8"/>
      <c r="BK599" s="8"/>
      <c r="BL599" s="8"/>
      <c r="BM599" s="8"/>
      <c r="BN599" s="8"/>
    </row>
    <row r="600" spans="4:66" x14ac:dyDescent="0.25">
      <c r="D600"/>
      <c r="K600" s="3"/>
      <c r="L600" s="3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  <c r="AQ600" s="5"/>
      <c r="AR600" s="5"/>
      <c r="AS600" s="5"/>
      <c r="AT600" s="5"/>
      <c r="AU600" s="5"/>
      <c r="AV600" s="5"/>
      <c r="AW600" s="5"/>
      <c r="AX600" s="5"/>
      <c r="AY600" s="5"/>
      <c r="AZ600" s="5"/>
      <c r="BA600" s="5"/>
      <c r="BB600" s="5"/>
      <c r="BC600" s="5"/>
      <c r="BD600" s="5"/>
      <c r="BE600" s="5"/>
      <c r="BF600" s="5"/>
      <c r="BG600" s="5"/>
      <c r="BH600" s="5"/>
      <c r="BI600" s="5"/>
      <c r="BJ600" s="8"/>
      <c r="BK600" s="8"/>
      <c r="BL600" s="8"/>
      <c r="BM600" s="8"/>
      <c r="BN600" s="8"/>
    </row>
    <row r="601" spans="4:66" x14ac:dyDescent="0.25">
      <c r="D601"/>
      <c r="K601" s="3"/>
      <c r="L601" s="3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  <c r="AQ601" s="5"/>
      <c r="AR601" s="5"/>
      <c r="AS601" s="5"/>
      <c r="AT601" s="5"/>
      <c r="AU601" s="5"/>
      <c r="AV601" s="5"/>
      <c r="AW601" s="5"/>
      <c r="AX601" s="5"/>
      <c r="AY601" s="5"/>
      <c r="AZ601" s="5"/>
      <c r="BA601" s="5"/>
      <c r="BB601" s="5"/>
      <c r="BC601" s="5"/>
      <c r="BD601" s="5"/>
      <c r="BE601" s="5"/>
      <c r="BF601" s="5"/>
      <c r="BG601" s="5"/>
      <c r="BH601" s="5"/>
      <c r="BI601" s="5"/>
      <c r="BJ601" s="8"/>
      <c r="BK601" s="8"/>
      <c r="BL601" s="8"/>
      <c r="BM601" s="8"/>
      <c r="BN601" s="8"/>
    </row>
    <row r="602" spans="4:66" x14ac:dyDescent="0.25">
      <c r="D602"/>
      <c r="K602" s="3"/>
      <c r="L602" s="3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  <c r="AQ602" s="5"/>
      <c r="AR602" s="5"/>
      <c r="AS602" s="5"/>
      <c r="AT602" s="5"/>
      <c r="AU602" s="5"/>
      <c r="AV602" s="5"/>
      <c r="AW602" s="5"/>
      <c r="AX602" s="5"/>
      <c r="AY602" s="5"/>
      <c r="AZ602" s="5"/>
      <c r="BA602" s="5"/>
      <c r="BB602" s="5"/>
      <c r="BC602" s="5"/>
      <c r="BD602" s="5"/>
      <c r="BE602" s="5"/>
      <c r="BF602" s="5"/>
      <c r="BG602" s="5"/>
      <c r="BH602" s="5"/>
      <c r="BI602" s="5"/>
      <c r="BJ602" s="8"/>
      <c r="BK602" s="8"/>
      <c r="BL602" s="8"/>
      <c r="BM602" s="8"/>
      <c r="BN602" s="8"/>
    </row>
    <row r="603" spans="4:66" x14ac:dyDescent="0.25">
      <c r="D603"/>
      <c r="K603" s="3"/>
      <c r="L603" s="3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  <c r="AQ603" s="5"/>
      <c r="AR603" s="5"/>
      <c r="AS603" s="5"/>
      <c r="AT603" s="5"/>
      <c r="AU603" s="5"/>
      <c r="AV603" s="5"/>
      <c r="AW603" s="5"/>
      <c r="AX603" s="5"/>
      <c r="AY603" s="5"/>
      <c r="AZ603" s="5"/>
      <c r="BA603" s="5"/>
      <c r="BB603" s="5"/>
      <c r="BC603" s="5"/>
      <c r="BD603" s="5"/>
      <c r="BE603" s="5"/>
      <c r="BF603" s="5"/>
      <c r="BG603" s="5"/>
      <c r="BH603" s="5"/>
      <c r="BI603" s="5"/>
      <c r="BJ603" s="8"/>
      <c r="BK603" s="8"/>
      <c r="BL603" s="8"/>
      <c r="BM603" s="8"/>
      <c r="BN603" s="8"/>
    </row>
    <row r="604" spans="4:66" x14ac:dyDescent="0.25">
      <c r="D604"/>
      <c r="K604" s="3"/>
      <c r="L604" s="3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  <c r="AQ604" s="5"/>
      <c r="AR604" s="5"/>
      <c r="AS604" s="5"/>
      <c r="AT604" s="5"/>
      <c r="AU604" s="5"/>
      <c r="AV604" s="5"/>
      <c r="AW604" s="5"/>
      <c r="AX604" s="5"/>
      <c r="AY604" s="5"/>
      <c r="AZ604" s="5"/>
      <c r="BA604" s="5"/>
      <c r="BB604" s="5"/>
      <c r="BC604" s="5"/>
      <c r="BD604" s="5"/>
      <c r="BE604" s="5"/>
      <c r="BF604" s="5"/>
      <c r="BG604" s="5"/>
      <c r="BH604" s="5"/>
      <c r="BI604" s="5"/>
      <c r="BJ604" s="8"/>
      <c r="BK604" s="8"/>
      <c r="BL604" s="8"/>
      <c r="BM604" s="8"/>
      <c r="BN604" s="8"/>
    </row>
    <row r="605" spans="4:66" x14ac:dyDescent="0.25">
      <c r="D605"/>
      <c r="K605" s="3"/>
      <c r="L605" s="3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  <c r="AQ605" s="5"/>
      <c r="AR605" s="5"/>
      <c r="AS605" s="5"/>
      <c r="AT605" s="5"/>
      <c r="AU605" s="5"/>
      <c r="AV605" s="5"/>
      <c r="AW605" s="5"/>
      <c r="AX605" s="5"/>
      <c r="AY605" s="5"/>
      <c r="AZ605" s="5"/>
      <c r="BA605" s="5"/>
      <c r="BB605" s="5"/>
      <c r="BC605" s="5"/>
      <c r="BD605" s="5"/>
      <c r="BE605" s="5"/>
      <c r="BF605" s="5"/>
      <c r="BG605" s="5"/>
      <c r="BH605" s="5"/>
      <c r="BI605" s="5"/>
      <c r="BJ605" s="8"/>
      <c r="BK605" s="8"/>
      <c r="BL605" s="8"/>
      <c r="BM605" s="8"/>
      <c r="BN605" s="8"/>
    </row>
    <row r="606" spans="4:66" x14ac:dyDescent="0.25">
      <c r="D606"/>
      <c r="K606" s="3"/>
      <c r="L606" s="3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  <c r="AQ606" s="5"/>
      <c r="AR606" s="5"/>
      <c r="AS606" s="5"/>
      <c r="AT606" s="5"/>
      <c r="AU606" s="5"/>
      <c r="AV606" s="5"/>
      <c r="AW606" s="5"/>
      <c r="AX606" s="5"/>
      <c r="AY606" s="5"/>
      <c r="AZ606" s="5"/>
      <c r="BA606" s="5"/>
      <c r="BB606" s="5"/>
      <c r="BC606" s="5"/>
      <c r="BD606" s="5"/>
      <c r="BE606" s="5"/>
      <c r="BF606" s="5"/>
      <c r="BG606" s="5"/>
      <c r="BH606" s="5"/>
      <c r="BI606" s="5"/>
      <c r="BJ606" s="8"/>
      <c r="BK606" s="8"/>
      <c r="BL606" s="8"/>
      <c r="BM606" s="8"/>
      <c r="BN606" s="8"/>
    </row>
    <row r="607" spans="4:66" x14ac:dyDescent="0.25">
      <c r="D607"/>
      <c r="K607" s="3"/>
      <c r="L607" s="3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  <c r="AQ607" s="5"/>
      <c r="AR607" s="5"/>
      <c r="AS607" s="5"/>
      <c r="AT607" s="5"/>
      <c r="AU607" s="5"/>
      <c r="AV607" s="5"/>
      <c r="AW607" s="5"/>
      <c r="AX607" s="5"/>
      <c r="AY607" s="5"/>
      <c r="AZ607" s="5"/>
      <c r="BA607" s="5"/>
      <c r="BB607" s="5"/>
      <c r="BC607" s="5"/>
      <c r="BD607" s="5"/>
      <c r="BE607" s="5"/>
      <c r="BF607" s="5"/>
      <c r="BG607" s="5"/>
      <c r="BH607" s="5"/>
      <c r="BI607" s="5"/>
      <c r="BJ607" s="8"/>
      <c r="BK607" s="8"/>
      <c r="BL607" s="8"/>
      <c r="BM607" s="8"/>
      <c r="BN607" s="8"/>
    </row>
    <row r="608" spans="4:66" x14ac:dyDescent="0.25">
      <c r="D608"/>
      <c r="K608" s="3"/>
      <c r="L608" s="3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  <c r="AQ608" s="5"/>
      <c r="AR608" s="5"/>
      <c r="AS608" s="5"/>
      <c r="AT608" s="5"/>
      <c r="AU608" s="5"/>
      <c r="AV608" s="5"/>
      <c r="AW608" s="5"/>
      <c r="AX608" s="5"/>
      <c r="AY608" s="5"/>
      <c r="AZ608" s="5"/>
      <c r="BA608" s="5"/>
      <c r="BB608" s="5"/>
      <c r="BC608" s="5"/>
      <c r="BD608" s="5"/>
      <c r="BE608" s="5"/>
      <c r="BF608" s="5"/>
      <c r="BG608" s="5"/>
      <c r="BH608" s="5"/>
      <c r="BI608" s="5"/>
      <c r="BJ608" s="8"/>
      <c r="BK608" s="8"/>
      <c r="BL608" s="8"/>
      <c r="BM608" s="8"/>
      <c r="BN608" s="8"/>
    </row>
    <row r="609" spans="4:66" x14ac:dyDescent="0.25">
      <c r="D609"/>
      <c r="K609" s="3"/>
      <c r="L609" s="3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  <c r="AQ609" s="5"/>
      <c r="AR609" s="5"/>
      <c r="AS609" s="5"/>
      <c r="AT609" s="5"/>
      <c r="AU609" s="5"/>
      <c r="AV609" s="5"/>
      <c r="AW609" s="5"/>
      <c r="AX609" s="5"/>
      <c r="AY609" s="5"/>
      <c r="AZ609" s="5"/>
      <c r="BA609" s="5"/>
      <c r="BB609" s="5"/>
      <c r="BC609" s="5"/>
      <c r="BD609" s="5"/>
      <c r="BE609" s="5"/>
      <c r="BF609" s="5"/>
      <c r="BG609" s="5"/>
      <c r="BH609" s="5"/>
      <c r="BI609" s="5"/>
      <c r="BJ609" s="8"/>
      <c r="BK609" s="8"/>
      <c r="BL609" s="8"/>
      <c r="BM609" s="8"/>
      <c r="BN609" s="8"/>
    </row>
    <row r="610" spans="4:66" x14ac:dyDescent="0.25">
      <c r="D610"/>
      <c r="K610" s="3"/>
      <c r="L610" s="3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  <c r="AQ610" s="5"/>
      <c r="AR610" s="5"/>
      <c r="AS610" s="5"/>
      <c r="AT610" s="5"/>
      <c r="AU610" s="5"/>
      <c r="AV610" s="5"/>
      <c r="AW610" s="5"/>
      <c r="AX610" s="5"/>
      <c r="AY610" s="5"/>
      <c r="AZ610" s="5"/>
      <c r="BA610" s="5"/>
      <c r="BB610" s="5"/>
      <c r="BC610" s="5"/>
      <c r="BD610" s="5"/>
      <c r="BE610" s="5"/>
      <c r="BF610" s="5"/>
      <c r="BG610" s="5"/>
      <c r="BH610" s="5"/>
      <c r="BI610" s="5"/>
      <c r="BJ610" s="8"/>
      <c r="BK610" s="8"/>
      <c r="BL610" s="8"/>
      <c r="BM610" s="8"/>
      <c r="BN610" s="8"/>
    </row>
    <row r="611" spans="4:66" x14ac:dyDescent="0.25">
      <c r="D611"/>
      <c r="K611" s="3"/>
      <c r="L611" s="3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  <c r="AQ611" s="5"/>
      <c r="AR611" s="5"/>
      <c r="AS611" s="5"/>
      <c r="AT611" s="5"/>
      <c r="AU611" s="5"/>
      <c r="AV611" s="5"/>
      <c r="AW611" s="5"/>
      <c r="AX611" s="5"/>
      <c r="AY611" s="5"/>
      <c r="AZ611" s="5"/>
      <c r="BA611" s="5"/>
      <c r="BB611" s="5"/>
      <c r="BC611" s="5"/>
      <c r="BD611" s="5"/>
      <c r="BE611" s="5"/>
      <c r="BF611" s="5"/>
      <c r="BG611" s="5"/>
      <c r="BH611" s="5"/>
      <c r="BI611" s="5"/>
      <c r="BJ611" s="8"/>
      <c r="BK611" s="8"/>
      <c r="BL611" s="8"/>
      <c r="BM611" s="8"/>
      <c r="BN611" s="8"/>
    </row>
    <row r="612" spans="4:66" x14ac:dyDescent="0.25">
      <c r="D612"/>
      <c r="K612" s="3"/>
      <c r="L612" s="3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  <c r="AQ612" s="5"/>
      <c r="AR612" s="5"/>
      <c r="AS612" s="5"/>
      <c r="AT612" s="5"/>
      <c r="AU612" s="5"/>
      <c r="AV612" s="5"/>
      <c r="AW612" s="5"/>
      <c r="AX612" s="5"/>
      <c r="AY612" s="5"/>
      <c r="AZ612" s="5"/>
      <c r="BA612" s="5"/>
      <c r="BB612" s="5"/>
      <c r="BC612" s="5"/>
      <c r="BD612" s="5"/>
      <c r="BE612" s="5"/>
      <c r="BF612" s="5"/>
      <c r="BG612" s="5"/>
      <c r="BH612" s="5"/>
      <c r="BI612" s="5"/>
      <c r="BJ612" s="8"/>
      <c r="BK612" s="8"/>
      <c r="BL612" s="8"/>
      <c r="BM612" s="8"/>
      <c r="BN612" s="8"/>
    </row>
    <row r="613" spans="4:66" x14ac:dyDescent="0.25">
      <c r="D613"/>
      <c r="K613" s="3"/>
      <c r="L613" s="3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  <c r="AQ613" s="5"/>
      <c r="AR613" s="5"/>
      <c r="AS613" s="5"/>
      <c r="AT613" s="5"/>
      <c r="AU613" s="5"/>
      <c r="AV613" s="5"/>
      <c r="AW613" s="5"/>
      <c r="AX613" s="5"/>
      <c r="AY613" s="5"/>
      <c r="AZ613" s="5"/>
      <c r="BA613" s="5"/>
      <c r="BB613" s="5"/>
      <c r="BC613" s="5"/>
      <c r="BD613" s="5"/>
      <c r="BE613" s="5"/>
      <c r="BF613" s="5"/>
      <c r="BG613" s="5"/>
      <c r="BH613" s="5"/>
      <c r="BI613" s="5"/>
      <c r="BJ613" s="8"/>
      <c r="BK613" s="8"/>
      <c r="BL613" s="8"/>
      <c r="BM613" s="8"/>
      <c r="BN613" s="8"/>
    </row>
    <row r="614" spans="4:66" x14ac:dyDescent="0.25">
      <c r="D614"/>
      <c r="K614" s="3"/>
      <c r="L614" s="3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  <c r="AQ614" s="5"/>
      <c r="AR614" s="5"/>
      <c r="AS614" s="5"/>
      <c r="AT614" s="5"/>
      <c r="AU614" s="5"/>
      <c r="AV614" s="5"/>
      <c r="AW614" s="5"/>
      <c r="AX614" s="5"/>
      <c r="AY614" s="5"/>
      <c r="AZ614" s="5"/>
      <c r="BA614" s="5"/>
      <c r="BB614" s="5"/>
      <c r="BC614" s="5"/>
      <c r="BD614" s="5"/>
      <c r="BE614" s="5"/>
      <c r="BF614" s="5"/>
      <c r="BG614" s="5"/>
      <c r="BH614" s="5"/>
      <c r="BI614" s="5"/>
      <c r="BJ614" s="8"/>
      <c r="BK614" s="8"/>
      <c r="BL614" s="8"/>
      <c r="BM614" s="8"/>
      <c r="BN614" s="8"/>
    </row>
    <row r="615" spans="4:66" x14ac:dyDescent="0.25">
      <c r="D615"/>
      <c r="K615" s="3"/>
      <c r="L615" s="3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  <c r="AQ615" s="5"/>
      <c r="AR615" s="5"/>
      <c r="AS615" s="5"/>
      <c r="AT615" s="5"/>
      <c r="AU615" s="5"/>
      <c r="AV615" s="5"/>
      <c r="AW615" s="5"/>
      <c r="AX615" s="5"/>
      <c r="AY615" s="5"/>
      <c r="AZ615" s="5"/>
      <c r="BA615" s="5"/>
      <c r="BB615" s="5"/>
      <c r="BC615" s="5"/>
      <c r="BD615" s="5"/>
      <c r="BE615" s="5"/>
      <c r="BF615" s="5"/>
      <c r="BG615" s="5"/>
      <c r="BH615" s="5"/>
      <c r="BI615" s="5"/>
      <c r="BJ615" s="8"/>
      <c r="BK615" s="8"/>
      <c r="BL615" s="8"/>
      <c r="BM615" s="8"/>
      <c r="BN615" s="8"/>
    </row>
    <row r="616" spans="4:66" x14ac:dyDescent="0.25">
      <c r="D616"/>
      <c r="K616" s="3"/>
      <c r="L616" s="3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  <c r="AQ616" s="5"/>
      <c r="AR616" s="5"/>
      <c r="AS616" s="5"/>
      <c r="AT616" s="5"/>
      <c r="AU616" s="5"/>
      <c r="AV616" s="5"/>
      <c r="AW616" s="5"/>
      <c r="AX616" s="5"/>
      <c r="AY616" s="5"/>
      <c r="AZ616" s="5"/>
      <c r="BA616" s="5"/>
      <c r="BB616" s="5"/>
      <c r="BC616" s="5"/>
      <c r="BD616" s="5"/>
      <c r="BE616" s="5"/>
      <c r="BF616" s="5"/>
      <c r="BG616" s="5"/>
      <c r="BH616" s="5"/>
      <c r="BI616" s="5"/>
      <c r="BJ616" s="8"/>
      <c r="BK616" s="8"/>
      <c r="BL616" s="8"/>
      <c r="BM616" s="8"/>
      <c r="BN616" s="8"/>
    </row>
    <row r="617" spans="4:66" x14ac:dyDescent="0.25">
      <c r="D617"/>
      <c r="K617" s="3"/>
      <c r="L617" s="3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  <c r="AQ617" s="5"/>
      <c r="AR617" s="5"/>
      <c r="AS617" s="5"/>
      <c r="AT617" s="5"/>
      <c r="AU617" s="5"/>
      <c r="AV617" s="5"/>
      <c r="AW617" s="5"/>
      <c r="AX617" s="5"/>
      <c r="AY617" s="5"/>
      <c r="AZ617" s="5"/>
      <c r="BA617" s="5"/>
      <c r="BB617" s="5"/>
      <c r="BC617" s="5"/>
      <c r="BD617" s="5"/>
      <c r="BE617" s="5"/>
      <c r="BF617" s="5"/>
      <c r="BG617" s="5"/>
      <c r="BH617" s="5"/>
      <c r="BI617" s="5"/>
      <c r="BJ617" s="8"/>
      <c r="BK617" s="8"/>
      <c r="BL617" s="8"/>
      <c r="BM617" s="8"/>
      <c r="BN617" s="8"/>
    </row>
    <row r="618" spans="4:66" x14ac:dyDescent="0.25">
      <c r="D618"/>
      <c r="K618" s="3"/>
      <c r="L618" s="3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  <c r="AQ618" s="5"/>
      <c r="AR618" s="5"/>
      <c r="AS618" s="5"/>
      <c r="AT618" s="5"/>
      <c r="AU618" s="5"/>
      <c r="AV618" s="5"/>
      <c r="AW618" s="5"/>
      <c r="AX618" s="5"/>
      <c r="AY618" s="5"/>
      <c r="AZ618" s="5"/>
      <c r="BA618" s="5"/>
      <c r="BB618" s="5"/>
      <c r="BC618" s="5"/>
      <c r="BD618" s="5"/>
      <c r="BE618" s="5"/>
      <c r="BF618" s="5"/>
      <c r="BG618" s="5"/>
      <c r="BH618" s="5"/>
      <c r="BI618" s="5"/>
      <c r="BJ618" s="8"/>
      <c r="BK618" s="8"/>
      <c r="BL618" s="8"/>
      <c r="BM618" s="8"/>
      <c r="BN618" s="8"/>
    </row>
    <row r="619" spans="4:66" x14ac:dyDescent="0.25">
      <c r="D619"/>
      <c r="K619" s="3"/>
      <c r="L619" s="3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  <c r="AQ619" s="5"/>
      <c r="AR619" s="5"/>
      <c r="AS619" s="5"/>
      <c r="AT619" s="5"/>
      <c r="AU619" s="5"/>
      <c r="AV619" s="5"/>
      <c r="AW619" s="5"/>
      <c r="AX619" s="5"/>
      <c r="AY619" s="5"/>
      <c r="AZ619" s="5"/>
      <c r="BA619" s="5"/>
      <c r="BB619" s="5"/>
      <c r="BC619" s="5"/>
      <c r="BD619" s="5"/>
      <c r="BE619" s="5"/>
      <c r="BF619" s="5"/>
      <c r="BG619" s="5"/>
      <c r="BH619" s="5"/>
      <c r="BI619" s="5"/>
      <c r="BJ619" s="8"/>
      <c r="BK619" s="8"/>
      <c r="BL619" s="8"/>
      <c r="BM619" s="8"/>
      <c r="BN619" s="8"/>
    </row>
    <row r="620" spans="4:66" x14ac:dyDescent="0.25">
      <c r="D620"/>
      <c r="K620" s="3"/>
      <c r="L620" s="3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  <c r="AQ620" s="5"/>
      <c r="AR620" s="5"/>
      <c r="AS620" s="5"/>
      <c r="AT620" s="5"/>
      <c r="AU620" s="5"/>
      <c r="AV620" s="5"/>
      <c r="AW620" s="5"/>
      <c r="AX620" s="5"/>
      <c r="AY620" s="5"/>
      <c r="AZ620" s="5"/>
      <c r="BA620" s="5"/>
      <c r="BB620" s="5"/>
      <c r="BC620" s="5"/>
      <c r="BD620" s="5"/>
      <c r="BE620" s="5"/>
      <c r="BF620" s="5"/>
      <c r="BG620" s="5"/>
      <c r="BH620" s="5"/>
      <c r="BI620" s="5"/>
      <c r="BJ620" s="8"/>
      <c r="BK620" s="8"/>
      <c r="BL620" s="8"/>
      <c r="BM620" s="8"/>
      <c r="BN620" s="8"/>
    </row>
    <row r="621" spans="4:66" x14ac:dyDescent="0.25">
      <c r="D621"/>
      <c r="K621" s="3"/>
      <c r="L621" s="3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  <c r="AQ621" s="5"/>
      <c r="AR621" s="5"/>
      <c r="AS621" s="5"/>
      <c r="AT621" s="5"/>
      <c r="AU621" s="5"/>
      <c r="AV621" s="5"/>
      <c r="AW621" s="5"/>
      <c r="AX621" s="5"/>
      <c r="AY621" s="5"/>
      <c r="AZ621" s="5"/>
      <c r="BA621" s="5"/>
      <c r="BB621" s="5"/>
      <c r="BC621" s="5"/>
      <c r="BD621" s="5"/>
      <c r="BE621" s="5"/>
      <c r="BF621" s="5"/>
      <c r="BG621" s="5"/>
      <c r="BH621" s="5"/>
      <c r="BI621" s="5"/>
      <c r="BJ621" s="8"/>
      <c r="BK621" s="8"/>
      <c r="BL621" s="8"/>
      <c r="BM621" s="8"/>
      <c r="BN621" s="8"/>
    </row>
    <row r="622" spans="4:66" x14ac:dyDescent="0.25">
      <c r="D622"/>
      <c r="K622" s="3"/>
      <c r="L622" s="3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  <c r="AQ622" s="5"/>
      <c r="AR622" s="5"/>
      <c r="AS622" s="5"/>
      <c r="AT622" s="5"/>
      <c r="AU622" s="5"/>
      <c r="AV622" s="5"/>
      <c r="AW622" s="5"/>
      <c r="AX622" s="5"/>
      <c r="AY622" s="5"/>
      <c r="AZ622" s="5"/>
      <c r="BA622" s="5"/>
      <c r="BB622" s="5"/>
      <c r="BC622" s="5"/>
      <c r="BD622" s="5"/>
      <c r="BE622" s="5"/>
      <c r="BF622" s="5"/>
      <c r="BG622" s="5"/>
      <c r="BH622" s="5"/>
      <c r="BI622" s="5"/>
      <c r="BJ622" s="8"/>
      <c r="BK622" s="8"/>
      <c r="BL622" s="8"/>
      <c r="BM622" s="8"/>
      <c r="BN622" s="8"/>
    </row>
    <row r="623" spans="4:66" x14ac:dyDescent="0.25">
      <c r="D623"/>
      <c r="K623" s="3"/>
      <c r="L623" s="3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  <c r="AQ623" s="5"/>
      <c r="AR623" s="5"/>
      <c r="AS623" s="5"/>
      <c r="AT623" s="5"/>
      <c r="AU623" s="5"/>
      <c r="AV623" s="5"/>
      <c r="AW623" s="5"/>
      <c r="AX623" s="5"/>
      <c r="AY623" s="5"/>
      <c r="AZ623" s="5"/>
      <c r="BA623" s="5"/>
      <c r="BB623" s="5"/>
      <c r="BC623" s="5"/>
      <c r="BD623" s="5"/>
      <c r="BE623" s="5"/>
      <c r="BF623" s="5"/>
      <c r="BG623" s="5"/>
      <c r="BH623" s="5"/>
      <c r="BI623" s="5"/>
      <c r="BJ623" s="8"/>
      <c r="BK623" s="8"/>
      <c r="BL623" s="8"/>
      <c r="BM623" s="8"/>
      <c r="BN623" s="8"/>
    </row>
    <row r="624" spans="4:66" x14ac:dyDescent="0.25">
      <c r="D624"/>
      <c r="K624" s="3"/>
      <c r="L624" s="3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  <c r="AQ624" s="5"/>
      <c r="AR624" s="5"/>
      <c r="AS624" s="5"/>
      <c r="AT624" s="5"/>
      <c r="AU624" s="5"/>
      <c r="AV624" s="5"/>
      <c r="AW624" s="5"/>
      <c r="AX624" s="5"/>
      <c r="AY624" s="5"/>
      <c r="AZ624" s="5"/>
      <c r="BA624" s="5"/>
      <c r="BB624" s="5"/>
      <c r="BC624" s="5"/>
      <c r="BD624" s="5"/>
      <c r="BE624" s="5"/>
      <c r="BF624" s="5"/>
      <c r="BG624" s="5"/>
      <c r="BH624" s="5"/>
      <c r="BI624" s="5"/>
      <c r="BJ624" s="8"/>
      <c r="BK624" s="8"/>
      <c r="BL624" s="8"/>
      <c r="BM624" s="8"/>
      <c r="BN624" s="8"/>
    </row>
    <row r="625" spans="1:66" x14ac:dyDescent="0.25">
      <c r="D625"/>
      <c r="K625" s="3"/>
      <c r="L625" s="3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  <c r="AQ625" s="5"/>
      <c r="AR625" s="5"/>
      <c r="AS625" s="5"/>
      <c r="AT625" s="5"/>
      <c r="AU625" s="5"/>
      <c r="AV625" s="5"/>
      <c r="AW625" s="5"/>
      <c r="AX625" s="5"/>
      <c r="AY625" s="5"/>
      <c r="AZ625" s="5"/>
      <c r="BA625" s="5"/>
      <c r="BB625" s="5"/>
      <c r="BC625" s="5"/>
      <c r="BD625" s="5"/>
      <c r="BE625" s="5"/>
      <c r="BF625" s="5"/>
      <c r="BG625" s="5"/>
      <c r="BH625" s="5"/>
      <c r="BI625" s="5"/>
      <c r="BJ625" s="8"/>
      <c r="BK625" s="8"/>
      <c r="BL625" s="8"/>
      <c r="BM625" s="8"/>
      <c r="BN625" s="8"/>
    </row>
    <row r="626" spans="1:66" x14ac:dyDescent="0.25">
      <c r="D626"/>
      <c r="K626" s="3"/>
      <c r="L626" s="3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  <c r="AQ626" s="5"/>
      <c r="AR626" s="5"/>
      <c r="AS626" s="5"/>
      <c r="AT626" s="5"/>
      <c r="AU626" s="5"/>
      <c r="AV626" s="5"/>
      <c r="AW626" s="5"/>
      <c r="AX626" s="5"/>
      <c r="AY626" s="5"/>
      <c r="AZ626" s="5"/>
      <c r="BA626" s="5"/>
      <c r="BB626" s="5"/>
      <c r="BC626" s="5"/>
      <c r="BD626" s="5"/>
      <c r="BE626" s="5"/>
      <c r="BF626" s="5"/>
      <c r="BG626" s="5"/>
      <c r="BH626" s="5"/>
      <c r="BI626" s="5"/>
      <c r="BJ626" s="8"/>
      <c r="BK626" s="8"/>
      <c r="BL626" s="8"/>
      <c r="BM626" s="8"/>
      <c r="BN626" s="8"/>
    </row>
    <row r="627" spans="1:66" x14ac:dyDescent="0.25">
      <c r="D627"/>
      <c r="K627" s="3"/>
      <c r="L627" s="3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  <c r="AQ627" s="5"/>
      <c r="AR627" s="5"/>
      <c r="AS627" s="5"/>
      <c r="AT627" s="5"/>
      <c r="AU627" s="5"/>
      <c r="AV627" s="5"/>
      <c r="AW627" s="5"/>
      <c r="AX627" s="5"/>
      <c r="AY627" s="5"/>
      <c r="AZ627" s="5"/>
      <c r="BA627" s="5"/>
      <c r="BB627" s="5"/>
      <c r="BC627" s="5"/>
      <c r="BD627" s="5"/>
      <c r="BE627" s="5"/>
      <c r="BF627" s="5"/>
      <c r="BG627" s="5"/>
      <c r="BH627" s="5"/>
      <c r="BI627" s="5"/>
      <c r="BJ627" s="8"/>
      <c r="BK627" s="8"/>
      <c r="BL627" s="8"/>
      <c r="BM627" s="8"/>
      <c r="BN627" s="8"/>
    </row>
    <row r="628" spans="1:66" x14ac:dyDescent="0.25">
      <c r="D628"/>
      <c r="K628" s="3"/>
      <c r="L628" s="3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  <c r="AQ628" s="5"/>
      <c r="AR628" s="5"/>
      <c r="AS628" s="5"/>
      <c r="AT628" s="5"/>
      <c r="AU628" s="5"/>
      <c r="AV628" s="5"/>
      <c r="AW628" s="5"/>
      <c r="AX628" s="5"/>
      <c r="AY628" s="5"/>
      <c r="AZ628" s="5"/>
      <c r="BA628" s="5"/>
      <c r="BB628" s="5"/>
      <c r="BC628" s="5"/>
      <c r="BD628" s="5"/>
      <c r="BE628" s="5"/>
      <c r="BF628" s="5"/>
      <c r="BG628" s="5"/>
      <c r="BH628" s="5"/>
      <c r="BI628" s="5"/>
      <c r="BJ628" s="8"/>
      <c r="BK628" s="8"/>
      <c r="BL628" s="8"/>
      <c r="BM628" s="8"/>
      <c r="BN628" s="8"/>
    </row>
    <row r="629" spans="1:66" x14ac:dyDescent="0.25">
      <c r="D629"/>
      <c r="K629" s="3"/>
      <c r="L629" s="3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  <c r="AQ629" s="5"/>
      <c r="AR629" s="5"/>
      <c r="AS629" s="5"/>
      <c r="AT629" s="5"/>
      <c r="AU629" s="5"/>
      <c r="AV629" s="5"/>
      <c r="AW629" s="5"/>
      <c r="AX629" s="5"/>
      <c r="AY629" s="5"/>
      <c r="AZ629" s="5"/>
      <c r="BA629" s="5"/>
      <c r="BB629" s="5"/>
      <c r="BC629" s="5"/>
      <c r="BD629" s="5"/>
      <c r="BE629" s="5"/>
      <c r="BF629" s="5"/>
      <c r="BG629" s="5"/>
      <c r="BH629" s="5"/>
      <c r="BI629" s="5"/>
      <c r="BJ629" s="8"/>
      <c r="BK629" s="8"/>
      <c r="BL629" s="8"/>
      <c r="BM629" s="8"/>
      <c r="BN629" s="8"/>
    </row>
    <row r="630" spans="1:66" x14ac:dyDescent="0.25">
      <c r="D630"/>
      <c r="K630" s="3"/>
      <c r="L630" s="3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  <c r="AQ630" s="5"/>
      <c r="AR630" s="5"/>
      <c r="AS630" s="5"/>
      <c r="AT630" s="5"/>
      <c r="AU630" s="5"/>
      <c r="AV630" s="5"/>
      <c r="AW630" s="5"/>
      <c r="AX630" s="5"/>
      <c r="AY630" s="5"/>
      <c r="AZ630" s="5"/>
      <c r="BA630" s="5"/>
      <c r="BB630" s="5"/>
      <c r="BC630" s="5"/>
      <c r="BD630" s="5"/>
      <c r="BE630" s="5"/>
      <c r="BF630" s="5"/>
      <c r="BG630" s="5"/>
      <c r="BH630" s="5"/>
      <c r="BI630" s="5"/>
      <c r="BJ630" s="8"/>
      <c r="BK630" s="8"/>
      <c r="BL630" s="8"/>
      <c r="BM630" s="8"/>
      <c r="BN630" s="8"/>
    </row>
    <row r="631" spans="1:66" x14ac:dyDescent="0.25">
      <c r="D631"/>
      <c r="K631" s="3"/>
      <c r="L631" s="3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  <c r="AQ631" s="5"/>
      <c r="AR631" s="5"/>
      <c r="AS631" s="5"/>
      <c r="AT631" s="5"/>
      <c r="AU631" s="5"/>
      <c r="AV631" s="5"/>
      <c r="AW631" s="5"/>
      <c r="AX631" s="5"/>
      <c r="AY631" s="5"/>
      <c r="AZ631" s="5"/>
      <c r="BA631" s="5"/>
      <c r="BB631" s="5"/>
      <c r="BC631" s="5"/>
      <c r="BD631" s="5"/>
      <c r="BE631" s="5"/>
      <c r="BF631" s="5"/>
      <c r="BG631" s="5"/>
      <c r="BH631" s="5"/>
      <c r="BI631" s="5"/>
      <c r="BJ631" s="8"/>
      <c r="BK631" s="8"/>
      <c r="BL631" s="8"/>
      <c r="BM631" s="8"/>
      <c r="BN631" s="8"/>
    </row>
    <row r="632" spans="1:66" x14ac:dyDescent="0.25">
      <c r="D632"/>
      <c r="K632" s="3"/>
      <c r="L632" s="3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  <c r="AQ632" s="5"/>
      <c r="AR632" s="5"/>
      <c r="AS632" s="5"/>
      <c r="AT632" s="5"/>
      <c r="AU632" s="5"/>
      <c r="AV632" s="5"/>
      <c r="AW632" s="5"/>
      <c r="AX632" s="5"/>
      <c r="AY632" s="5"/>
      <c r="AZ632" s="5"/>
      <c r="BA632" s="5"/>
      <c r="BB632" s="5"/>
      <c r="BC632" s="5"/>
      <c r="BD632" s="5"/>
      <c r="BE632" s="5"/>
      <c r="BF632" s="5"/>
      <c r="BG632" s="5"/>
      <c r="BH632" s="5"/>
      <c r="BI632" s="5"/>
      <c r="BJ632" s="8"/>
      <c r="BK632" s="8"/>
      <c r="BL632" s="8"/>
      <c r="BM632" s="8"/>
      <c r="BN632" s="8"/>
    </row>
    <row r="633" spans="1:66" x14ac:dyDescent="0.25">
      <c r="D633"/>
      <c r="K633" s="3"/>
      <c r="L633" s="3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  <c r="AQ633" s="5"/>
      <c r="AR633" s="5"/>
      <c r="AS633" s="5"/>
      <c r="AT633" s="5"/>
      <c r="AU633" s="5"/>
      <c r="AV633" s="5"/>
      <c r="AW633" s="5"/>
      <c r="AX633" s="5"/>
      <c r="AY633" s="5"/>
      <c r="AZ633" s="5"/>
      <c r="BA633" s="5"/>
      <c r="BB633" s="5"/>
      <c r="BC633" s="5"/>
      <c r="BD633" s="5"/>
      <c r="BE633" s="5"/>
      <c r="BF633" s="5"/>
      <c r="BG633" s="5"/>
      <c r="BH633" s="5"/>
      <c r="BI633" s="5"/>
      <c r="BJ633" s="8"/>
      <c r="BK633" s="8"/>
      <c r="BL633" s="8"/>
      <c r="BM633" s="8"/>
      <c r="BN633" s="8"/>
    </row>
    <row r="634" spans="1:66" x14ac:dyDescent="0.25">
      <c r="D634"/>
      <c r="K634" s="3"/>
      <c r="L634" s="3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  <c r="AQ634" s="5"/>
      <c r="AR634" s="5"/>
      <c r="AS634" s="5"/>
      <c r="AT634" s="5"/>
      <c r="AU634" s="5"/>
      <c r="AV634" s="5"/>
      <c r="AW634" s="5"/>
      <c r="AX634" s="5"/>
      <c r="AY634" s="5"/>
      <c r="AZ634" s="5"/>
      <c r="BA634" s="5"/>
      <c r="BB634" s="5"/>
      <c r="BC634" s="5"/>
      <c r="BD634" s="5"/>
      <c r="BE634" s="5"/>
      <c r="BF634" s="5"/>
      <c r="BG634" s="5"/>
      <c r="BH634" s="5"/>
      <c r="BI634" s="5"/>
      <c r="BJ634" s="8"/>
      <c r="BK634" s="8"/>
      <c r="BL634" s="8"/>
      <c r="BM634" s="8"/>
      <c r="BN634" s="8"/>
    </row>
    <row r="635" spans="1:66" s="10" customFormat="1" x14ac:dyDescent="0.25">
      <c r="A635"/>
      <c r="B635"/>
      <c r="C635"/>
      <c r="D635"/>
      <c r="E635"/>
      <c r="F635"/>
      <c r="G635"/>
      <c r="H635"/>
      <c r="I635"/>
      <c r="J635"/>
      <c r="K635" s="3"/>
      <c r="L635" s="3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  <c r="AQ635" s="5"/>
      <c r="AR635" s="5"/>
      <c r="AS635" s="5"/>
      <c r="AT635" s="5"/>
      <c r="AU635" s="5"/>
      <c r="AV635" s="5"/>
      <c r="AW635" s="5"/>
      <c r="AX635" s="5"/>
      <c r="AY635" s="5"/>
      <c r="AZ635" s="5"/>
      <c r="BA635" s="5"/>
      <c r="BB635" s="5"/>
      <c r="BC635" s="5"/>
      <c r="BD635" s="5"/>
      <c r="BE635" s="5"/>
      <c r="BF635" s="5"/>
      <c r="BG635" s="5"/>
      <c r="BH635" s="5"/>
      <c r="BI635" s="5"/>
      <c r="BJ635" s="8"/>
      <c r="BK635" s="8"/>
      <c r="BL635" s="8"/>
      <c r="BM635" s="8"/>
      <c r="BN635" s="8"/>
    </row>
    <row r="636" spans="1:66" x14ac:dyDescent="0.25">
      <c r="D636"/>
      <c r="K636" s="3"/>
      <c r="L636" s="3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  <c r="AQ636" s="5"/>
      <c r="AR636" s="5"/>
      <c r="AS636" s="5"/>
      <c r="AT636" s="5"/>
      <c r="AU636" s="5"/>
      <c r="AV636" s="5"/>
      <c r="AW636" s="5"/>
      <c r="AX636" s="5"/>
      <c r="AY636" s="5"/>
      <c r="AZ636" s="5"/>
      <c r="BA636" s="5"/>
      <c r="BB636" s="5"/>
      <c r="BC636" s="5"/>
      <c r="BD636" s="5"/>
      <c r="BE636" s="5"/>
      <c r="BF636" s="5"/>
      <c r="BG636" s="5"/>
      <c r="BH636" s="5"/>
      <c r="BI636" s="5"/>
      <c r="BJ636" s="8"/>
      <c r="BK636" s="8"/>
      <c r="BL636" s="8"/>
      <c r="BM636" s="8"/>
      <c r="BN636" s="8"/>
    </row>
    <row r="637" spans="1:66" x14ac:dyDescent="0.25">
      <c r="D637"/>
      <c r="K637" s="3"/>
      <c r="L637" s="3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  <c r="AQ637" s="5"/>
      <c r="AR637" s="5"/>
      <c r="AS637" s="5"/>
      <c r="AT637" s="5"/>
      <c r="AU637" s="5"/>
      <c r="AV637" s="5"/>
      <c r="AW637" s="5"/>
      <c r="AX637" s="5"/>
      <c r="AY637" s="5"/>
      <c r="AZ637" s="5"/>
      <c r="BA637" s="5"/>
      <c r="BB637" s="5"/>
      <c r="BC637" s="5"/>
      <c r="BD637" s="5"/>
      <c r="BE637" s="5"/>
      <c r="BF637" s="5"/>
      <c r="BG637" s="5"/>
      <c r="BH637" s="5"/>
      <c r="BI637" s="5"/>
      <c r="BJ637" s="8"/>
      <c r="BK637" s="8"/>
      <c r="BL637" s="8"/>
      <c r="BM637" s="8"/>
      <c r="BN637" s="8"/>
    </row>
    <row r="638" spans="1:66" s="10" customFormat="1" x14ac:dyDescent="0.25">
      <c r="A638"/>
      <c r="B638"/>
      <c r="C638"/>
      <c r="D638"/>
      <c r="E638"/>
      <c r="F638"/>
      <c r="G638"/>
      <c r="H638"/>
      <c r="I638"/>
      <c r="J638"/>
      <c r="K638" s="3"/>
      <c r="L638" s="3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  <c r="AQ638" s="5"/>
      <c r="AR638" s="5"/>
      <c r="AS638" s="5"/>
      <c r="AT638" s="5"/>
      <c r="AU638" s="5"/>
      <c r="AV638" s="5"/>
      <c r="AW638" s="5"/>
      <c r="AX638" s="5"/>
      <c r="AY638" s="5"/>
      <c r="AZ638" s="5"/>
      <c r="BA638" s="5"/>
      <c r="BB638" s="5"/>
      <c r="BC638" s="5"/>
      <c r="BD638" s="5"/>
      <c r="BE638" s="5"/>
      <c r="BF638" s="5"/>
      <c r="BG638" s="5"/>
      <c r="BH638" s="5"/>
      <c r="BI638" s="5"/>
      <c r="BJ638" s="8"/>
      <c r="BK638" s="8"/>
      <c r="BL638" s="8"/>
      <c r="BM638" s="8"/>
      <c r="BN638" s="8"/>
    </row>
    <row r="639" spans="1:66" x14ac:dyDescent="0.25">
      <c r="D639"/>
      <c r="K639" s="3"/>
      <c r="L639" s="3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  <c r="AQ639" s="5"/>
      <c r="AR639" s="5"/>
      <c r="AS639" s="5"/>
      <c r="AT639" s="5"/>
      <c r="AU639" s="5"/>
      <c r="AV639" s="5"/>
      <c r="AW639" s="5"/>
      <c r="AX639" s="5"/>
      <c r="AY639" s="5"/>
      <c r="AZ639" s="5"/>
      <c r="BA639" s="5"/>
      <c r="BB639" s="5"/>
      <c r="BC639" s="5"/>
      <c r="BD639" s="5"/>
      <c r="BE639" s="5"/>
      <c r="BF639" s="5"/>
      <c r="BG639" s="5"/>
      <c r="BH639" s="5"/>
      <c r="BI639" s="5"/>
      <c r="BJ639" s="8"/>
      <c r="BK639" s="8"/>
      <c r="BL639" s="8"/>
      <c r="BM639" s="8"/>
      <c r="BN639" s="8"/>
    </row>
    <row r="640" spans="1:66" x14ac:dyDescent="0.25">
      <c r="D640"/>
      <c r="K640" s="3"/>
      <c r="L640" s="3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  <c r="AQ640" s="5"/>
      <c r="AR640" s="5"/>
      <c r="AS640" s="5"/>
      <c r="AT640" s="5"/>
      <c r="AU640" s="5"/>
      <c r="AV640" s="5"/>
      <c r="AW640" s="5"/>
      <c r="AX640" s="5"/>
      <c r="AY640" s="5"/>
      <c r="AZ640" s="5"/>
      <c r="BA640" s="5"/>
      <c r="BB640" s="5"/>
      <c r="BC640" s="5"/>
      <c r="BD640" s="5"/>
      <c r="BE640" s="5"/>
      <c r="BF640" s="5"/>
      <c r="BG640" s="5"/>
      <c r="BH640" s="5"/>
      <c r="BI640" s="5"/>
      <c r="BJ640" s="8"/>
      <c r="BK640" s="8"/>
      <c r="BL640" s="8"/>
      <c r="BM640" s="8"/>
      <c r="BN640" s="8"/>
    </row>
    <row r="641" spans="4:66" x14ac:dyDescent="0.25">
      <c r="D641"/>
      <c r="K641" s="3"/>
      <c r="L641" s="3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  <c r="AQ641" s="5"/>
      <c r="AR641" s="5"/>
      <c r="AS641" s="5"/>
      <c r="AT641" s="5"/>
      <c r="AU641" s="5"/>
      <c r="AV641" s="5"/>
      <c r="AW641" s="5"/>
      <c r="AX641" s="5"/>
      <c r="AY641" s="5"/>
      <c r="AZ641" s="5"/>
      <c r="BA641" s="5"/>
      <c r="BB641" s="5"/>
      <c r="BC641" s="5"/>
      <c r="BD641" s="5"/>
      <c r="BE641" s="5"/>
      <c r="BF641" s="5"/>
      <c r="BG641" s="5"/>
      <c r="BH641" s="5"/>
      <c r="BI641" s="5"/>
      <c r="BJ641" s="8"/>
      <c r="BK641" s="8"/>
      <c r="BL641" s="8"/>
      <c r="BM641" s="8"/>
      <c r="BN641" s="8"/>
    </row>
    <row r="642" spans="4:66" x14ac:dyDescent="0.25">
      <c r="D642"/>
      <c r="K642" s="3"/>
      <c r="L642" s="3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  <c r="AQ642" s="5"/>
      <c r="AR642" s="5"/>
      <c r="AS642" s="5"/>
      <c r="AT642" s="5"/>
      <c r="AU642" s="5"/>
      <c r="AV642" s="5"/>
      <c r="AW642" s="5"/>
      <c r="AX642" s="5"/>
      <c r="AY642" s="5"/>
      <c r="AZ642" s="5"/>
      <c r="BA642" s="5"/>
      <c r="BB642" s="5"/>
      <c r="BC642" s="5"/>
      <c r="BD642" s="5"/>
      <c r="BE642" s="5"/>
      <c r="BF642" s="5"/>
      <c r="BG642" s="5"/>
      <c r="BH642" s="5"/>
      <c r="BI642" s="5"/>
      <c r="BJ642" s="8"/>
      <c r="BK642" s="8"/>
      <c r="BL642" s="8"/>
      <c r="BM642" s="8"/>
      <c r="BN642" s="8"/>
    </row>
    <row r="643" spans="4:66" x14ac:dyDescent="0.25">
      <c r="D643"/>
      <c r="K643" s="3"/>
      <c r="L643" s="3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  <c r="AQ643" s="5"/>
      <c r="AR643" s="5"/>
      <c r="AS643" s="5"/>
      <c r="AT643" s="5"/>
      <c r="AU643" s="5"/>
      <c r="AV643" s="5"/>
      <c r="AW643" s="5"/>
      <c r="AX643" s="5"/>
      <c r="AY643" s="5"/>
      <c r="AZ643" s="5"/>
      <c r="BA643" s="5"/>
      <c r="BB643" s="5"/>
      <c r="BC643" s="5"/>
      <c r="BD643" s="5"/>
      <c r="BE643" s="5"/>
      <c r="BF643" s="5"/>
      <c r="BG643" s="5"/>
      <c r="BH643" s="5"/>
      <c r="BI643" s="5"/>
      <c r="BJ643" s="8"/>
      <c r="BK643" s="8"/>
      <c r="BL643" s="8"/>
      <c r="BM643" s="8"/>
      <c r="BN643" s="8"/>
    </row>
    <row r="644" spans="4:66" x14ac:dyDescent="0.25">
      <c r="D644"/>
      <c r="K644" s="3"/>
      <c r="L644" s="3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  <c r="AQ644" s="5"/>
      <c r="AR644" s="5"/>
      <c r="AS644" s="5"/>
      <c r="AT644" s="5"/>
      <c r="AU644" s="5"/>
      <c r="AV644" s="5"/>
      <c r="AW644" s="5"/>
      <c r="AX644" s="5"/>
      <c r="AY644" s="5"/>
      <c r="AZ644" s="5"/>
      <c r="BA644" s="5"/>
      <c r="BB644" s="5"/>
      <c r="BC644" s="5"/>
      <c r="BD644" s="5"/>
      <c r="BE644" s="5"/>
      <c r="BF644" s="5"/>
      <c r="BG644" s="5"/>
      <c r="BH644" s="5"/>
      <c r="BI644" s="5"/>
      <c r="BJ644" s="8"/>
      <c r="BK644" s="8"/>
      <c r="BL644" s="8"/>
      <c r="BM644" s="8"/>
      <c r="BN644" s="8"/>
    </row>
    <row r="645" spans="4:66" x14ac:dyDescent="0.25">
      <c r="D645"/>
      <c r="K645" s="3"/>
      <c r="L645" s="3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  <c r="AQ645" s="5"/>
      <c r="AR645" s="5"/>
      <c r="AS645" s="5"/>
      <c r="AT645" s="5"/>
      <c r="AU645" s="5"/>
      <c r="AV645" s="5"/>
      <c r="AW645" s="5"/>
      <c r="AX645" s="5"/>
      <c r="AY645" s="5"/>
      <c r="AZ645" s="5"/>
      <c r="BA645" s="5"/>
      <c r="BB645" s="5"/>
      <c r="BC645" s="5"/>
      <c r="BD645" s="5"/>
      <c r="BE645" s="5"/>
      <c r="BF645" s="5"/>
      <c r="BG645" s="5"/>
      <c r="BH645" s="5"/>
      <c r="BI645" s="5"/>
      <c r="BJ645" s="8"/>
      <c r="BK645" s="8"/>
      <c r="BL645" s="8"/>
      <c r="BM645" s="8"/>
      <c r="BN645" s="8"/>
    </row>
    <row r="646" spans="4:66" x14ac:dyDescent="0.25">
      <c r="D646"/>
      <c r="K646" s="3"/>
      <c r="L646" s="3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  <c r="AQ646" s="5"/>
      <c r="AR646" s="5"/>
      <c r="AS646" s="5"/>
      <c r="AT646" s="5"/>
      <c r="AU646" s="5"/>
      <c r="AV646" s="5"/>
      <c r="AW646" s="5"/>
      <c r="AX646" s="5"/>
      <c r="AY646" s="5"/>
      <c r="AZ646" s="5"/>
      <c r="BA646" s="5"/>
      <c r="BB646" s="5"/>
      <c r="BC646" s="5"/>
      <c r="BD646" s="5"/>
      <c r="BE646" s="5"/>
      <c r="BF646" s="5"/>
      <c r="BG646" s="5"/>
      <c r="BH646" s="5"/>
      <c r="BI646" s="5"/>
      <c r="BJ646" s="8"/>
      <c r="BK646" s="8"/>
      <c r="BL646" s="8"/>
      <c r="BM646" s="8"/>
      <c r="BN646" s="8"/>
    </row>
    <row r="647" spans="4:66" x14ac:dyDescent="0.25">
      <c r="D647"/>
      <c r="K647" s="3"/>
      <c r="L647" s="3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  <c r="AQ647" s="5"/>
      <c r="AR647" s="5"/>
      <c r="AS647" s="5"/>
      <c r="AT647" s="5"/>
      <c r="AU647" s="5"/>
      <c r="AV647" s="5"/>
      <c r="AW647" s="5"/>
      <c r="AX647" s="5"/>
      <c r="AY647" s="5"/>
      <c r="AZ647" s="5"/>
      <c r="BA647" s="5"/>
      <c r="BB647" s="5"/>
      <c r="BC647" s="5"/>
      <c r="BD647" s="5"/>
      <c r="BE647" s="5"/>
      <c r="BF647" s="5"/>
      <c r="BG647" s="5"/>
      <c r="BH647" s="5"/>
      <c r="BI647" s="5"/>
      <c r="BJ647" s="8"/>
      <c r="BK647" s="8"/>
      <c r="BL647" s="8"/>
      <c r="BM647" s="8"/>
      <c r="BN647" s="8"/>
    </row>
    <row r="648" spans="4:66" x14ac:dyDescent="0.25">
      <c r="D648"/>
      <c r="K648" s="3"/>
      <c r="L648" s="3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  <c r="AQ648" s="5"/>
      <c r="AR648" s="5"/>
      <c r="AS648" s="5"/>
      <c r="AT648" s="5"/>
      <c r="AU648" s="5"/>
      <c r="AV648" s="5"/>
      <c r="AW648" s="5"/>
      <c r="AX648" s="5"/>
      <c r="AY648" s="5"/>
      <c r="AZ648" s="5"/>
      <c r="BA648" s="5"/>
      <c r="BB648" s="5"/>
      <c r="BC648" s="5"/>
      <c r="BD648" s="5"/>
      <c r="BE648" s="5"/>
      <c r="BF648" s="5"/>
      <c r="BG648" s="5"/>
      <c r="BH648" s="5"/>
      <c r="BI648" s="5"/>
      <c r="BJ648" s="8"/>
      <c r="BK648" s="8"/>
      <c r="BL648" s="8"/>
      <c r="BM648" s="8"/>
      <c r="BN648" s="8"/>
    </row>
    <row r="649" spans="4:66" x14ac:dyDescent="0.25">
      <c r="D649"/>
      <c r="K649" s="3"/>
      <c r="L649" s="3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  <c r="AQ649" s="5"/>
      <c r="AR649" s="5"/>
      <c r="AS649" s="5"/>
      <c r="AT649" s="5"/>
      <c r="AU649" s="5"/>
      <c r="AV649" s="5"/>
      <c r="AW649" s="5"/>
      <c r="AX649" s="5"/>
      <c r="AY649" s="5"/>
      <c r="AZ649" s="5"/>
      <c r="BA649" s="5"/>
      <c r="BB649" s="5"/>
      <c r="BC649" s="5"/>
      <c r="BD649" s="5"/>
      <c r="BE649" s="5"/>
      <c r="BF649" s="5"/>
      <c r="BG649" s="5"/>
      <c r="BH649" s="5"/>
      <c r="BI649" s="5"/>
      <c r="BJ649" s="8"/>
      <c r="BK649" s="8"/>
      <c r="BL649" s="8"/>
      <c r="BM649" s="8"/>
      <c r="BN649" s="8"/>
    </row>
    <row r="650" spans="4:66" x14ac:dyDescent="0.25">
      <c r="D650"/>
      <c r="K650" s="3"/>
      <c r="L650" s="3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  <c r="AQ650" s="5"/>
      <c r="AR650" s="5"/>
      <c r="AS650" s="5"/>
      <c r="AT650" s="5"/>
      <c r="AU650" s="5"/>
      <c r="AV650" s="5"/>
      <c r="AW650" s="5"/>
      <c r="AX650" s="5"/>
      <c r="AY650" s="5"/>
      <c r="AZ650" s="5"/>
      <c r="BA650" s="5"/>
      <c r="BB650" s="5"/>
      <c r="BC650" s="5"/>
      <c r="BD650" s="5"/>
      <c r="BE650" s="5"/>
      <c r="BF650" s="5"/>
      <c r="BG650" s="5"/>
      <c r="BH650" s="5"/>
      <c r="BI650" s="5"/>
      <c r="BJ650" s="8"/>
      <c r="BK650" s="8"/>
      <c r="BL650" s="8"/>
      <c r="BM650" s="8"/>
      <c r="BN650" s="8"/>
    </row>
    <row r="651" spans="4:66" x14ac:dyDescent="0.25">
      <c r="D651"/>
      <c r="K651" s="3"/>
      <c r="L651" s="3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  <c r="AQ651" s="5"/>
      <c r="AR651" s="5"/>
      <c r="AS651" s="5"/>
      <c r="AT651" s="5"/>
      <c r="AU651" s="5"/>
      <c r="AV651" s="5"/>
      <c r="AW651" s="5"/>
      <c r="AX651" s="5"/>
      <c r="AY651" s="5"/>
      <c r="AZ651" s="5"/>
      <c r="BA651" s="5"/>
      <c r="BB651" s="5"/>
      <c r="BC651" s="5"/>
      <c r="BD651" s="5"/>
      <c r="BE651" s="5"/>
      <c r="BF651" s="5"/>
      <c r="BG651" s="5"/>
      <c r="BH651" s="5"/>
      <c r="BI651" s="5"/>
      <c r="BJ651" s="8"/>
      <c r="BK651" s="8"/>
      <c r="BL651" s="8"/>
      <c r="BM651" s="8"/>
      <c r="BN651" s="8"/>
    </row>
    <row r="652" spans="4:66" x14ac:dyDescent="0.25">
      <c r="D652"/>
      <c r="K652" s="3"/>
      <c r="L652" s="3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  <c r="AQ652" s="5"/>
      <c r="AR652" s="5"/>
      <c r="AS652" s="5"/>
      <c r="AT652" s="5"/>
      <c r="AU652" s="5"/>
      <c r="AV652" s="5"/>
      <c r="AW652" s="5"/>
      <c r="AX652" s="5"/>
      <c r="AY652" s="5"/>
      <c r="AZ652" s="5"/>
      <c r="BA652" s="5"/>
      <c r="BB652" s="5"/>
      <c r="BC652" s="5"/>
      <c r="BD652" s="5"/>
      <c r="BE652" s="5"/>
      <c r="BF652" s="5"/>
      <c r="BG652" s="5"/>
      <c r="BH652" s="5"/>
      <c r="BI652" s="5"/>
      <c r="BJ652" s="8"/>
      <c r="BK652" s="8"/>
      <c r="BL652" s="8"/>
      <c r="BM652" s="8"/>
      <c r="BN652" s="8"/>
    </row>
    <row r="653" spans="4:66" x14ac:dyDescent="0.25">
      <c r="D653"/>
      <c r="K653" s="3"/>
      <c r="L653" s="3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  <c r="AQ653" s="5"/>
      <c r="AR653" s="5"/>
      <c r="AS653" s="5"/>
      <c r="AT653" s="5"/>
      <c r="AU653" s="5"/>
      <c r="AV653" s="5"/>
      <c r="AW653" s="5"/>
      <c r="AX653" s="5"/>
      <c r="AY653" s="5"/>
      <c r="AZ653" s="5"/>
      <c r="BA653" s="5"/>
      <c r="BB653" s="5"/>
      <c r="BC653" s="5"/>
      <c r="BD653" s="5"/>
      <c r="BE653" s="5"/>
      <c r="BF653" s="5"/>
      <c r="BG653" s="5"/>
      <c r="BH653" s="5"/>
      <c r="BI653" s="5"/>
      <c r="BJ653" s="8"/>
      <c r="BK653" s="8"/>
      <c r="BL653" s="8"/>
      <c r="BM653" s="8"/>
      <c r="BN653" s="8"/>
    </row>
    <row r="654" spans="4:66" x14ac:dyDescent="0.25">
      <c r="D654"/>
      <c r="K654" s="3"/>
      <c r="L654" s="3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  <c r="AQ654" s="5"/>
      <c r="AR654" s="5"/>
      <c r="AS654" s="5"/>
      <c r="AT654" s="5"/>
      <c r="AU654" s="5"/>
      <c r="AV654" s="5"/>
      <c r="AW654" s="5"/>
      <c r="AX654" s="5"/>
      <c r="AY654" s="5"/>
      <c r="AZ654" s="5"/>
      <c r="BA654" s="5"/>
      <c r="BB654" s="5"/>
      <c r="BC654" s="5"/>
      <c r="BD654" s="5"/>
      <c r="BE654" s="5"/>
      <c r="BF654" s="5"/>
      <c r="BG654" s="5"/>
      <c r="BH654" s="5"/>
      <c r="BI654" s="5"/>
      <c r="BJ654" s="8"/>
      <c r="BK654" s="8"/>
      <c r="BL654" s="8"/>
      <c r="BM654" s="8"/>
      <c r="BN654" s="8"/>
    </row>
    <row r="655" spans="4:66" x14ac:dyDescent="0.25">
      <c r="D655"/>
      <c r="K655" s="3"/>
      <c r="L655" s="3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  <c r="AQ655" s="5"/>
      <c r="AR655" s="5"/>
      <c r="AS655" s="5"/>
      <c r="AT655" s="5"/>
      <c r="AU655" s="5"/>
      <c r="AV655" s="5"/>
      <c r="AW655" s="5"/>
      <c r="AX655" s="5"/>
      <c r="AY655" s="5"/>
      <c r="AZ655" s="5"/>
      <c r="BA655" s="5"/>
      <c r="BB655" s="5"/>
      <c r="BC655" s="5"/>
      <c r="BD655" s="5"/>
      <c r="BE655" s="5"/>
      <c r="BF655" s="5"/>
      <c r="BG655" s="5"/>
      <c r="BH655" s="5"/>
      <c r="BI655" s="5"/>
      <c r="BJ655" s="8"/>
      <c r="BK655" s="8"/>
      <c r="BL655" s="8"/>
      <c r="BM655" s="8"/>
      <c r="BN655" s="8"/>
    </row>
    <row r="656" spans="4:66" x14ac:dyDescent="0.25">
      <c r="D656"/>
      <c r="K656" s="3"/>
      <c r="L656" s="3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  <c r="AQ656" s="5"/>
      <c r="AR656" s="5"/>
      <c r="AS656" s="5"/>
      <c r="AT656" s="5"/>
      <c r="AU656" s="5"/>
      <c r="AV656" s="5"/>
      <c r="AW656" s="5"/>
      <c r="AX656" s="5"/>
      <c r="AY656" s="5"/>
      <c r="AZ656" s="5"/>
      <c r="BA656" s="5"/>
      <c r="BB656" s="5"/>
      <c r="BC656" s="5"/>
      <c r="BD656" s="5"/>
      <c r="BE656" s="5"/>
      <c r="BF656" s="5"/>
      <c r="BG656" s="5"/>
      <c r="BH656" s="5"/>
      <c r="BI656" s="5"/>
      <c r="BJ656" s="8"/>
      <c r="BK656" s="8"/>
      <c r="BL656" s="8"/>
      <c r="BM656" s="8"/>
      <c r="BN656" s="8"/>
    </row>
    <row r="657" spans="1:66" s="15" customFormat="1" x14ac:dyDescent="0.25">
      <c r="A657"/>
      <c r="B657"/>
      <c r="C657"/>
      <c r="D657"/>
      <c r="E657"/>
      <c r="F657"/>
      <c r="G657"/>
      <c r="H657"/>
      <c r="I657"/>
      <c r="J657"/>
      <c r="K657" s="3"/>
      <c r="L657" s="3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  <c r="AQ657" s="5"/>
      <c r="AR657" s="5"/>
      <c r="AS657" s="5"/>
      <c r="AT657" s="5"/>
      <c r="AU657" s="5"/>
      <c r="AV657" s="5"/>
      <c r="AW657" s="5"/>
      <c r="AX657" s="5"/>
      <c r="AY657" s="5"/>
      <c r="AZ657" s="5"/>
      <c r="BA657" s="5"/>
      <c r="BB657" s="5"/>
      <c r="BC657" s="5"/>
      <c r="BD657" s="5"/>
      <c r="BE657" s="5"/>
      <c r="BF657" s="5"/>
      <c r="BG657" s="5"/>
      <c r="BH657" s="5"/>
      <c r="BI657" s="5"/>
      <c r="BJ657" s="8"/>
      <c r="BK657" s="8"/>
      <c r="BL657" s="8"/>
      <c r="BM657" s="8"/>
      <c r="BN657" s="8"/>
    </row>
    <row r="658" spans="1:66" x14ac:dyDescent="0.25">
      <c r="D658"/>
      <c r="K658" s="3"/>
      <c r="L658" s="3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  <c r="AQ658" s="5"/>
      <c r="AR658" s="5"/>
      <c r="AS658" s="5"/>
      <c r="AT658" s="5"/>
      <c r="AU658" s="5"/>
      <c r="AV658" s="5"/>
      <c r="AW658" s="5"/>
      <c r="AX658" s="5"/>
      <c r="AY658" s="5"/>
      <c r="AZ658" s="5"/>
      <c r="BA658" s="5"/>
      <c r="BB658" s="5"/>
      <c r="BC658" s="5"/>
      <c r="BD658" s="5"/>
      <c r="BE658" s="5"/>
      <c r="BF658" s="5"/>
      <c r="BG658" s="5"/>
      <c r="BH658" s="5"/>
      <c r="BI658" s="5"/>
      <c r="BJ658" s="8"/>
      <c r="BK658" s="8"/>
      <c r="BL658" s="8"/>
      <c r="BM658" s="8"/>
      <c r="BN658" s="8"/>
    </row>
    <row r="659" spans="1:66" x14ac:dyDescent="0.25">
      <c r="D659"/>
      <c r="K659" s="3"/>
      <c r="L659" s="3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  <c r="AQ659" s="5"/>
      <c r="AR659" s="5"/>
      <c r="AS659" s="5"/>
      <c r="AT659" s="5"/>
      <c r="AU659" s="5"/>
      <c r="AV659" s="5"/>
      <c r="AW659" s="5"/>
      <c r="AX659" s="5"/>
      <c r="AY659" s="5"/>
      <c r="AZ659" s="5"/>
      <c r="BA659" s="5"/>
      <c r="BB659" s="5"/>
      <c r="BC659" s="5"/>
      <c r="BD659" s="5"/>
      <c r="BE659" s="5"/>
      <c r="BF659" s="5"/>
      <c r="BG659" s="5"/>
      <c r="BH659" s="5"/>
      <c r="BI659" s="5"/>
      <c r="BJ659" s="8"/>
      <c r="BK659" s="8"/>
      <c r="BL659" s="8"/>
      <c r="BM659" s="8"/>
      <c r="BN659" s="8"/>
    </row>
    <row r="660" spans="1:66" x14ac:dyDescent="0.25">
      <c r="D660"/>
      <c r="K660" s="3"/>
      <c r="L660" s="3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  <c r="AQ660" s="5"/>
      <c r="AR660" s="5"/>
      <c r="AS660" s="5"/>
      <c r="AT660" s="5"/>
      <c r="AU660" s="5"/>
      <c r="AV660" s="5"/>
      <c r="AW660" s="5"/>
      <c r="AX660" s="5"/>
      <c r="AY660" s="5"/>
      <c r="AZ660" s="5"/>
      <c r="BA660" s="5"/>
      <c r="BB660" s="5"/>
      <c r="BC660" s="5"/>
      <c r="BD660" s="5"/>
      <c r="BE660" s="5"/>
      <c r="BF660" s="5"/>
      <c r="BG660" s="5"/>
      <c r="BH660" s="5"/>
      <c r="BI660" s="5"/>
      <c r="BJ660" s="8"/>
      <c r="BK660" s="8"/>
      <c r="BL660" s="8"/>
      <c r="BM660" s="8"/>
      <c r="BN660" s="8"/>
    </row>
    <row r="661" spans="1:66" x14ac:dyDescent="0.25">
      <c r="D661"/>
      <c r="K661" s="3"/>
      <c r="L661" s="3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  <c r="AQ661" s="5"/>
      <c r="AR661" s="5"/>
      <c r="AS661" s="5"/>
      <c r="AT661" s="5"/>
      <c r="AU661" s="5"/>
      <c r="AV661" s="5"/>
      <c r="AW661" s="5"/>
      <c r="AX661" s="5"/>
      <c r="AY661" s="5"/>
      <c r="AZ661" s="5"/>
      <c r="BA661" s="5"/>
      <c r="BB661" s="5"/>
      <c r="BC661" s="5"/>
      <c r="BD661" s="5"/>
      <c r="BE661" s="5"/>
      <c r="BF661" s="5"/>
      <c r="BG661" s="5"/>
      <c r="BH661" s="5"/>
      <c r="BI661" s="5"/>
      <c r="BJ661" s="8"/>
      <c r="BK661" s="8"/>
      <c r="BL661" s="8"/>
      <c r="BM661" s="8"/>
      <c r="BN661" s="8"/>
    </row>
    <row r="662" spans="1:66" x14ac:dyDescent="0.25">
      <c r="D662"/>
      <c r="K662" s="3"/>
      <c r="L662" s="3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  <c r="AQ662" s="5"/>
      <c r="AR662" s="5"/>
      <c r="AS662" s="5"/>
      <c r="AT662" s="5"/>
      <c r="AU662" s="5"/>
      <c r="AV662" s="5"/>
      <c r="AW662" s="5"/>
      <c r="AX662" s="5"/>
      <c r="AY662" s="5"/>
      <c r="AZ662" s="5"/>
      <c r="BA662" s="5"/>
      <c r="BB662" s="5"/>
      <c r="BC662" s="5"/>
      <c r="BD662" s="5"/>
      <c r="BE662" s="5"/>
      <c r="BF662" s="5"/>
      <c r="BG662" s="5"/>
      <c r="BH662" s="5"/>
      <c r="BI662" s="5"/>
      <c r="BJ662" s="8"/>
      <c r="BK662" s="8"/>
      <c r="BL662" s="8"/>
      <c r="BM662" s="8"/>
      <c r="BN662" s="8"/>
    </row>
    <row r="663" spans="1:66" x14ac:dyDescent="0.25">
      <c r="D663"/>
      <c r="K663" s="3"/>
      <c r="L663" s="3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  <c r="AQ663" s="5"/>
      <c r="AR663" s="5"/>
      <c r="AS663" s="5"/>
      <c r="AT663" s="5"/>
      <c r="AU663" s="5"/>
      <c r="AV663" s="5"/>
      <c r="AW663" s="5"/>
      <c r="AX663" s="5"/>
      <c r="AY663" s="5"/>
      <c r="AZ663" s="5"/>
      <c r="BA663" s="5"/>
      <c r="BB663" s="5"/>
      <c r="BC663" s="5"/>
      <c r="BD663" s="5"/>
      <c r="BE663" s="5"/>
      <c r="BF663" s="5"/>
      <c r="BG663" s="5"/>
      <c r="BH663" s="5"/>
      <c r="BI663" s="5"/>
      <c r="BJ663" s="8"/>
      <c r="BK663" s="8"/>
      <c r="BL663" s="8"/>
      <c r="BM663" s="8"/>
      <c r="BN663" s="8"/>
    </row>
    <row r="664" spans="1:66" x14ac:dyDescent="0.25">
      <c r="D664"/>
      <c r="K664" s="3"/>
      <c r="L664" s="3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  <c r="AQ664" s="5"/>
      <c r="AR664" s="5"/>
      <c r="AS664" s="5"/>
      <c r="AT664" s="5"/>
      <c r="AU664" s="5"/>
      <c r="AV664" s="5"/>
      <c r="AW664" s="5"/>
      <c r="AX664" s="5"/>
      <c r="AY664" s="5"/>
      <c r="AZ664" s="5"/>
      <c r="BA664" s="5"/>
      <c r="BB664" s="5"/>
      <c r="BC664" s="5"/>
      <c r="BD664" s="5"/>
      <c r="BE664" s="5"/>
      <c r="BF664" s="5"/>
      <c r="BG664" s="5"/>
      <c r="BH664" s="5"/>
      <c r="BI664" s="5"/>
      <c r="BJ664" s="8"/>
      <c r="BK664" s="8"/>
      <c r="BL664" s="8"/>
      <c r="BM664" s="8"/>
      <c r="BN664" s="8"/>
    </row>
    <row r="665" spans="1:66" x14ac:dyDescent="0.25">
      <c r="D665"/>
      <c r="K665" s="3"/>
      <c r="L665" s="3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  <c r="AQ665" s="5"/>
      <c r="AR665" s="5"/>
      <c r="AS665" s="5"/>
      <c r="AT665" s="5"/>
      <c r="AU665" s="5"/>
      <c r="AV665" s="5"/>
      <c r="AW665" s="5"/>
      <c r="AX665" s="5"/>
      <c r="AY665" s="5"/>
      <c r="AZ665" s="5"/>
      <c r="BA665" s="5"/>
      <c r="BB665" s="5"/>
      <c r="BC665" s="5"/>
      <c r="BD665" s="5"/>
      <c r="BE665" s="5"/>
      <c r="BF665" s="5"/>
      <c r="BG665" s="5"/>
      <c r="BH665" s="5"/>
      <c r="BI665" s="5"/>
      <c r="BJ665" s="8"/>
      <c r="BK665" s="8"/>
      <c r="BL665" s="8"/>
      <c r="BM665" s="8"/>
      <c r="BN665" s="8"/>
    </row>
    <row r="666" spans="1:66" x14ac:dyDescent="0.25">
      <c r="D666"/>
      <c r="K666" s="3"/>
      <c r="L666" s="3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  <c r="AQ666" s="5"/>
      <c r="AR666" s="5"/>
      <c r="AS666" s="5"/>
      <c r="AT666" s="5"/>
      <c r="AU666" s="5"/>
      <c r="AV666" s="5"/>
      <c r="AW666" s="5"/>
      <c r="AX666" s="5"/>
      <c r="AY666" s="5"/>
      <c r="AZ666" s="5"/>
      <c r="BA666" s="5"/>
      <c r="BB666" s="5"/>
      <c r="BC666" s="5"/>
      <c r="BD666" s="5"/>
      <c r="BE666" s="5"/>
      <c r="BF666" s="5"/>
      <c r="BG666" s="5"/>
      <c r="BH666" s="5"/>
      <c r="BI666" s="5"/>
      <c r="BJ666" s="8"/>
      <c r="BK666" s="8"/>
      <c r="BL666" s="8"/>
      <c r="BM666" s="8"/>
      <c r="BN666" s="8"/>
    </row>
    <row r="667" spans="1:66" x14ac:dyDescent="0.25">
      <c r="D667"/>
      <c r="K667" s="3"/>
      <c r="L667" s="3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  <c r="AQ667" s="5"/>
      <c r="AR667" s="5"/>
      <c r="AS667" s="5"/>
      <c r="AT667" s="5"/>
      <c r="AU667" s="5"/>
      <c r="AV667" s="5"/>
      <c r="AW667" s="5"/>
      <c r="AX667" s="5"/>
      <c r="AY667" s="5"/>
      <c r="AZ667" s="5"/>
      <c r="BA667" s="5"/>
      <c r="BB667" s="5"/>
      <c r="BC667" s="5"/>
      <c r="BD667" s="5"/>
      <c r="BE667" s="5"/>
      <c r="BF667" s="5"/>
      <c r="BG667" s="5"/>
      <c r="BH667" s="5"/>
      <c r="BI667" s="5"/>
      <c r="BJ667" s="8"/>
      <c r="BK667" s="8"/>
      <c r="BL667" s="8"/>
      <c r="BM667" s="8"/>
      <c r="BN667" s="8"/>
    </row>
    <row r="668" spans="1:66" x14ac:dyDescent="0.25">
      <c r="D668"/>
      <c r="K668" s="3"/>
      <c r="L668" s="3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  <c r="AQ668" s="5"/>
      <c r="AR668" s="5"/>
      <c r="AS668" s="5"/>
      <c r="AT668" s="5"/>
      <c r="AU668" s="5"/>
      <c r="AV668" s="5"/>
      <c r="AW668" s="5"/>
      <c r="AX668" s="5"/>
      <c r="AY668" s="5"/>
      <c r="AZ668" s="5"/>
      <c r="BA668" s="5"/>
      <c r="BB668" s="5"/>
      <c r="BC668" s="5"/>
      <c r="BD668" s="5"/>
      <c r="BE668" s="5"/>
      <c r="BF668" s="5"/>
      <c r="BG668" s="5"/>
      <c r="BH668" s="5"/>
      <c r="BI668" s="5"/>
      <c r="BJ668" s="8"/>
      <c r="BK668" s="8"/>
      <c r="BL668" s="8"/>
      <c r="BM668" s="8"/>
      <c r="BN668" s="8"/>
    </row>
    <row r="669" spans="1:66" x14ac:dyDescent="0.25">
      <c r="D669"/>
      <c r="K669" s="3"/>
      <c r="L669" s="3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  <c r="AQ669" s="5"/>
      <c r="AR669" s="5"/>
      <c r="AS669" s="5"/>
      <c r="AT669" s="5"/>
      <c r="AU669" s="5"/>
      <c r="AV669" s="5"/>
      <c r="AW669" s="5"/>
      <c r="AX669" s="5"/>
      <c r="AY669" s="5"/>
      <c r="AZ669" s="5"/>
      <c r="BA669" s="5"/>
      <c r="BB669" s="5"/>
      <c r="BC669" s="5"/>
      <c r="BD669" s="5"/>
      <c r="BE669" s="5"/>
      <c r="BF669" s="5"/>
      <c r="BG669" s="5"/>
      <c r="BH669" s="5"/>
      <c r="BI669" s="5"/>
      <c r="BJ669" s="8"/>
      <c r="BK669" s="8"/>
      <c r="BL669" s="8"/>
      <c r="BM669" s="8"/>
      <c r="BN669" s="8"/>
    </row>
    <row r="670" spans="1:66" x14ac:dyDescent="0.25">
      <c r="D670"/>
      <c r="K670" s="3"/>
      <c r="L670" s="3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  <c r="AQ670" s="5"/>
      <c r="AR670" s="5"/>
      <c r="AS670" s="5"/>
      <c r="AT670" s="5"/>
      <c r="AU670" s="5"/>
      <c r="AV670" s="5"/>
      <c r="AW670" s="5"/>
      <c r="AX670" s="5"/>
      <c r="AY670" s="5"/>
      <c r="AZ670" s="5"/>
      <c r="BA670" s="5"/>
      <c r="BB670" s="5"/>
      <c r="BC670" s="5"/>
      <c r="BD670" s="5"/>
      <c r="BE670" s="5"/>
      <c r="BF670" s="5"/>
      <c r="BG670" s="5"/>
      <c r="BH670" s="5"/>
      <c r="BI670" s="5"/>
      <c r="BJ670" s="8"/>
      <c r="BK670" s="8"/>
      <c r="BL670" s="8"/>
      <c r="BM670" s="8"/>
      <c r="BN670" s="8"/>
    </row>
    <row r="671" spans="1:66" x14ac:dyDescent="0.25">
      <c r="D671"/>
      <c r="K671" s="3"/>
      <c r="L671" s="3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  <c r="AQ671" s="5"/>
      <c r="AR671" s="5"/>
      <c r="AS671" s="5"/>
      <c r="AT671" s="5"/>
      <c r="AU671" s="5"/>
      <c r="AV671" s="5"/>
      <c r="AW671" s="5"/>
      <c r="AX671" s="5"/>
      <c r="AY671" s="5"/>
      <c r="AZ671" s="5"/>
      <c r="BA671" s="5"/>
      <c r="BB671" s="5"/>
      <c r="BC671" s="5"/>
      <c r="BD671" s="5"/>
      <c r="BE671" s="5"/>
      <c r="BF671" s="5"/>
      <c r="BG671" s="5"/>
      <c r="BH671" s="5"/>
      <c r="BI671" s="5"/>
      <c r="BJ671" s="8"/>
      <c r="BK671" s="8"/>
      <c r="BL671" s="8"/>
      <c r="BM671" s="8"/>
      <c r="BN671" s="8"/>
    </row>
    <row r="672" spans="1:66" x14ac:dyDescent="0.25">
      <c r="D672"/>
      <c r="K672" s="3"/>
      <c r="L672" s="3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  <c r="AQ672" s="5"/>
      <c r="AR672" s="5"/>
      <c r="AS672" s="5"/>
      <c r="AT672" s="5"/>
      <c r="AU672" s="5"/>
      <c r="AV672" s="5"/>
      <c r="AW672" s="5"/>
      <c r="AX672" s="5"/>
      <c r="AY672" s="5"/>
      <c r="AZ672" s="5"/>
      <c r="BA672" s="5"/>
      <c r="BB672" s="5"/>
      <c r="BC672" s="5"/>
      <c r="BD672" s="5"/>
      <c r="BE672" s="5"/>
      <c r="BF672" s="5"/>
      <c r="BG672" s="5"/>
      <c r="BH672" s="5"/>
      <c r="BI672" s="5"/>
      <c r="BJ672" s="8"/>
      <c r="BK672" s="8"/>
      <c r="BL672" s="8"/>
      <c r="BM672" s="8"/>
      <c r="BN672" s="8"/>
    </row>
    <row r="673" spans="1:66" x14ac:dyDescent="0.25">
      <c r="D673"/>
      <c r="K673" s="3"/>
      <c r="L673" s="3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  <c r="AQ673" s="5"/>
      <c r="AR673" s="5"/>
      <c r="AS673" s="5"/>
      <c r="AT673" s="5"/>
      <c r="AU673" s="5"/>
      <c r="AV673" s="5"/>
      <c r="AW673" s="5"/>
      <c r="AX673" s="5"/>
      <c r="AY673" s="5"/>
      <c r="AZ673" s="5"/>
      <c r="BA673" s="5"/>
      <c r="BB673" s="5"/>
      <c r="BC673" s="5"/>
      <c r="BD673" s="5"/>
      <c r="BE673" s="5"/>
      <c r="BF673" s="5"/>
      <c r="BG673" s="5"/>
      <c r="BH673" s="5"/>
      <c r="BI673" s="5"/>
      <c r="BJ673" s="8"/>
      <c r="BK673" s="8"/>
      <c r="BL673" s="8"/>
      <c r="BM673" s="8"/>
      <c r="BN673" s="8"/>
    </row>
    <row r="674" spans="1:66" x14ac:dyDescent="0.25">
      <c r="D674"/>
      <c r="K674" s="3"/>
      <c r="L674" s="3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  <c r="AQ674" s="5"/>
      <c r="AR674" s="5"/>
      <c r="AS674" s="5"/>
      <c r="AT674" s="5"/>
      <c r="AU674" s="5"/>
      <c r="AV674" s="5"/>
      <c r="AW674" s="5"/>
      <c r="AX674" s="5"/>
      <c r="AY674" s="5"/>
      <c r="AZ674" s="5"/>
      <c r="BA674" s="5"/>
      <c r="BB674" s="5"/>
      <c r="BC674" s="5"/>
      <c r="BD674" s="5"/>
      <c r="BE674" s="5"/>
      <c r="BF674" s="5"/>
      <c r="BG674" s="5"/>
      <c r="BH674" s="5"/>
      <c r="BI674" s="5"/>
      <c r="BJ674" s="8"/>
      <c r="BK674" s="8"/>
      <c r="BL674" s="8"/>
      <c r="BM674" s="8"/>
      <c r="BN674" s="8"/>
    </row>
    <row r="675" spans="1:66" x14ac:dyDescent="0.25">
      <c r="D675"/>
      <c r="K675" s="3"/>
      <c r="L675" s="3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  <c r="AQ675" s="5"/>
      <c r="AR675" s="5"/>
      <c r="AS675" s="5"/>
      <c r="AT675" s="5"/>
      <c r="AU675" s="5"/>
      <c r="AV675" s="5"/>
      <c r="AW675" s="5"/>
      <c r="AX675" s="5"/>
      <c r="AY675" s="5"/>
      <c r="AZ675" s="5"/>
      <c r="BA675" s="5"/>
      <c r="BB675" s="5"/>
      <c r="BC675" s="5"/>
      <c r="BD675" s="5"/>
      <c r="BE675" s="5"/>
      <c r="BF675" s="5"/>
      <c r="BG675" s="5"/>
      <c r="BH675" s="5"/>
      <c r="BI675" s="5"/>
      <c r="BJ675" s="8"/>
      <c r="BK675" s="8"/>
      <c r="BL675" s="8"/>
      <c r="BM675" s="8"/>
      <c r="BN675" s="8"/>
    </row>
    <row r="676" spans="1:66" x14ac:dyDescent="0.25">
      <c r="D676"/>
      <c r="K676" s="3"/>
      <c r="L676" s="3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  <c r="AQ676" s="5"/>
      <c r="AR676" s="5"/>
      <c r="AS676" s="5"/>
      <c r="AT676" s="5"/>
      <c r="AU676" s="5"/>
      <c r="AV676" s="5"/>
      <c r="AW676" s="5"/>
      <c r="AX676" s="5"/>
      <c r="AY676" s="5"/>
      <c r="AZ676" s="5"/>
      <c r="BA676" s="5"/>
      <c r="BB676" s="5"/>
      <c r="BC676" s="5"/>
      <c r="BD676" s="5"/>
      <c r="BE676" s="5"/>
      <c r="BF676" s="5"/>
      <c r="BG676" s="5"/>
      <c r="BH676" s="5"/>
      <c r="BI676" s="5"/>
      <c r="BJ676" s="8"/>
      <c r="BK676" s="8"/>
      <c r="BL676" s="8"/>
      <c r="BM676" s="8"/>
      <c r="BN676" s="8"/>
    </row>
    <row r="677" spans="1:66" x14ac:dyDescent="0.25">
      <c r="D677"/>
      <c r="K677" s="3"/>
      <c r="L677" s="3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  <c r="AQ677" s="5"/>
      <c r="AR677" s="5"/>
      <c r="AS677" s="5"/>
      <c r="AT677" s="5"/>
      <c r="AU677" s="5"/>
      <c r="AV677" s="5"/>
      <c r="AW677" s="5"/>
      <c r="AX677" s="5"/>
      <c r="AY677" s="5"/>
      <c r="AZ677" s="5"/>
      <c r="BA677" s="5"/>
      <c r="BB677" s="5"/>
      <c r="BC677" s="5"/>
      <c r="BD677" s="5"/>
      <c r="BE677" s="5"/>
      <c r="BF677" s="5"/>
      <c r="BG677" s="5"/>
      <c r="BH677" s="5"/>
      <c r="BI677" s="5"/>
      <c r="BJ677" s="8"/>
      <c r="BK677" s="8"/>
      <c r="BL677" s="8"/>
      <c r="BM677" s="8"/>
      <c r="BN677" s="8"/>
    </row>
    <row r="678" spans="1:66" x14ac:dyDescent="0.25">
      <c r="D678"/>
      <c r="K678" s="3"/>
      <c r="L678" s="3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  <c r="AQ678" s="5"/>
      <c r="AR678" s="5"/>
      <c r="AS678" s="5"/>
      <c r="AT678" s="5"/>
      <c r="AU678" s="5"/>
      <c r="AV678" s="5"/>
      <c r="AW678" s="5"/>
      <c r="AX678" s="5"/>
      <c r="AY678" s="5"/>
      <c r="AZ678" s="5"/>
      <c r="BA678" s="5"/>
      <c r="BB678" s="5"/>
      <c r="BC678" s="5"/>
      <c r="BD678" s="5"/>
      <c r="BE678" s="5"/>
      <c r="BF678" s="5"/>
      <c r="BG678" s="5"/>
      <c r="BH678" s="5"/>
      <c r="BI678" s="5"/>
      <c r="BJ678" s="8"/>
      <c r="BK678" s="8"/>
      <c r="BL678" s="8"/>
      <c r="BM678" s="8"/>
      <c r="BN678" s="8"/>
    </row>
    <row r="679" spans="1:66" x14ac:dyDescent="0.25">
      <c r="D679"/>
      <c r="K679" s="3"/>
      <c r="L679" s="3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  <c r="AQ679" s="5"/>
      <c r="AR679" s="5"/>
      <c r="AS679" s="5"/>
      <c r="AT679" s="5"/>
      <c r="AU679" s="5"/>
      <c r="AV679" s="5"/>
      <c r="AW679" s="5"/>
      <c r="AX679" s="5"/>
      <c r="AY679" s="5"/>
      <c r="AZ679" s="5"/>
      <c r="BA679" s="5"/>
      <c r="BB679" s="5"/>
      <c r="BC679" s="5"/>
      <c r="BD679" s="5"/>
      <c r="BE679" s="5"/>
      <c r="BF679" s="5"/>
      <c r="BG679" s="5"/>
      <c r="BH679" s="5"/>
      <c r="BI679" s="5"/>
      <c r="BJ679" s="8"/>
      <c r="BK679" s="8"/>
      <c r="BL679" s="8"/>
      <c r="BM679" s="8"/>
      <c r="BN679" s="8"/>
    </row>
    <row r="680" spans="1:66" x14ac:dyDescent="0.25">
      <c r="D680"/>
      <c r="K680" s="3"/>
      <c r="L680" s="3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  <c r="AQ680" s="5"/>
      <c r="AR680" s="5"/>
      <c r="AS680" s="5"/>
      <c r="AT680" s="5"/>
      <c r="AU680" s="5"/>
      <c r="AV680" s="5"/>
      <c r="AW680" s="5"/>
      <c r="AX680" s="5"/>
      <c r="AY680" s="5"/>
      <c r="AZ680" s="5"/>
      <c r="BA680" s="5"/>
      <c r="BB680" s="5"/>
      <c r="BC680" s="5"/>
      <c r="BD680" s="5"/>
      <c r="BE680" s="5"/>
      <c r="BF680" s="5"/>
      <c r="BG680" s="5"/>
      <c r="BH680" s="5"/>
      <c r="BI680" s="5"/>
      <c r="BJ680" s="8"/>
      <c r="BK680" s="8"/>
      <c r="BL680" s="8"/>
      <c r="BM680" s="8"/>
      <c r="BN680" s="8"/>
    </row>
    <row r="681" spans="1:66" x14ac:dyDescent="0.25">
      <c r="D681"/>
      <c r="K681" s="3"/>
      <c r="L681" s="3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  <c r="AQ681" s="5"/>
      <c r="AR681" s="5"/>
      <c r="AS681" s="5"/>
      <c r="AT681" s="5"/>
      <c r="AU681" s="5"/>
      <c r="AV681" s="5"/>
      <c r="AW681" s="5"/>
      <c r="AX681" s="5"/>
      <c r="AY681" s="5"/>
      <c r="AZ681" s="5"/>
      <c r="BA681" s="5"/>
      <c r="BB681" s="5"/>
      <c r="BC681" s="5"/>
      <c r="BD681" s="5"/>
      <c r="BE681" s="5"/>
      <c r="BF681" s="5"/>
      <c r="BG681" s="5"/>
      <c r="BH681" s="5"/>
      <c r="BI681" s="5"/>
      <c r="BJ681" s="8"/>
      <c r="BK681" s="8"/>
      <c r="BL681" s="8"/>
      <c r="BM681" s="8"/>
      <c r="BN681" s="8"/>
    </row>
    <row r="682" spans="1:66" s="10" customFormat="1" x14ac:dyDescent="0.25">
      <c r="A682"/>
      <c r="B682"/>
      <c r="C682"/>
      <c r="D682"/>
      <c r="E682"/>
      <c r="F682"/>
      <c r="G682"/>
      <c r="H682"/>
      <c r="I682"/>
      <c r="J682"/>
      <c r="K682" s="3"/>
      <c r="L682" s="3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  <c r="AQ682" s="5"/>
      <c r="AR682" s="5"/>
      <c r="AS682" s="5"/>
      <c r="AT682" s="5"/>
      <c r="AU682" s="5"/>
      <c r="AV682" s="5"/>
      <c r="AW682" s="5"/>
      <c r="AX682" s="5"/>
      <c r="AY682" s="5"/>
      <c r="AZ682" s="5"/>
      <c r="BA682" s="5"/>
      <c r="BB682" s="5"/>
      <c r="BC682" s="5"/>
      <c r="BD682" s="5"/>
      <c r="BE682" s="5"/>
      <c r="BF682" s="5"/>
      <c r="BG682" s="5"/>
      <c r="BH682" s="5"/>
      <c r="BI682" s="5"/>
      <c r="BJ682" s="8"/>
      <c r="BK682" s="8"/>
      <c r="BL682" s="8"/>
      <c r="BM682" s="8"/>
      <c r="BN682" s="8"/>
    </row>
    <row r="683" spans="1:66" x14ac:dyDescent="0.25">
      <c r="D683"/>
      <c r="K683" s="3"/>
      <c r="L683" s="3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  <c r="AQ683" s="5"/>
      <c r="AR683" s="5"/>
      <c r="AS683" s="5"/>
      <c r="AT683" s="5"/>
      <c r="AU683" s="5"/>
      <c r="AV683" s="5"/>
      <c r="AW683" s="5"/>
      <c r="AX683" s="5"/>
      <c r="AY683" s="5"/>
      <c r="AZ683" s="5"/>
      <c r="BA683" s="5"/>
      <c r="BB683" s="5"/>
      <c r="BC683" s="5"/>
      <c r="BD683" s="5"/>
      <c r="BE683" s="5"/>
      <c r="BF683" s="5"/>
      <c r="BG683" s="5"/>
      <c r="BH683" s="5"/>
      <c r="BI683" s="5"/>
      <c r="BJ683" s="8"/>
      <c r="BK683" s="8"/>
      <c r="BL683" s="8"/>
      <c r="BM683" s="8"/>
      <c r="BN683" s="8"/>
    </row>
    <row r="684" spans="1:66" x14ac:dyDescent="0.25">
      <c r="D684"/>
      <c r="K684" s="3"/>
      <c r="L684" s="3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  <c r="AQ684" s="5"/>
      <c r="AR684" s="5"/>
      <c r="AS684" s="5"/>
      <c r="AT684" s="5"/>
      <c r="AU684" s="5"/>
      <c r="AV684" s="5"/>
      <c r="AW684" s="5"/>
      <c r="AX684" s="5"/>
      <c r="AY684" s="5"/>
      <c r="AZ684" s="5"/>
      <c r="BA684" s="5"/>
      <c r="BB684" s="5"/>
      <c r="BC684" s="5"/>
      <c r="BD684" s="5"/>
      <c r="BE684" s="5"/>
      <c r="BF684" s="5"/>
      <c r="BG684" s="5"/>
      <c r="BH684" s="5"/>
      <c r="BI684" s="5"/>
      <c r="BJ684" s="8"/>
      <c r="BK684" s="8"/>
      <c r="BL684" s="8"/>
      <c r="BM684" s="8"/>
      <c r="BN684" s="8"/>
    </row>
    <row r="685" spans="1:66" x14ac:dyDescent="0.25">
      <c r="D685"/>
      <c r="K685" s="3"/>
      <c r="L685" s="3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  <c r="AQ685" s="5"/>
      <c r="AR685" s="5"/>
      <c r="AS685" s="5"/>
      <c r="AT685" s="5"/>
      <c r="AU685" s="5"/>
      <c r="AV685" s="5"/>
      <c r="AW685" s="5"/>
      <c r="AX685" s="5"/>
      <c r="AY685" s="5"/>
      <c r="AZ685" s="5"/>
      <c r="BA685" s="5"/>
      <c r="BB685" s="5"/>
      <c r="BC685" s="5"/>
      <c r="BD685" s="5"/>
      <c r="BE685" s="5"/>
      <c r="BF685" s="5"/>
      <c r="BG685" s="5"/>
      <c r="BH685" s="5"/>
      <c r="BI685" s="5"/>
      <c r="BJ685" s="8"/>
      <c r="BK685" s="8"/>
      <c r="BL685" s="8"/>
      <c r="BM685" s="8"/>
      <c r="BN685" s="8"/>
    </row>
    <row r="686" spans="1:66" x14ac:dyDescent="0.25">
      <c r="D686"/>
      <c r="K686" s="3"/>
      <c r="L686" s="3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  <c r="AQ686" s="5"/>
      <c r="AR686" s="5"/>
      <c r="AS686" s="5"/>
      <c r="AT686" s="5"/>
      <c r="AU686" s="5"/>
      <c r="AV686" s="5"/>
      <c r="AW686" s="5"/>
      <c r="AX686" s="5"/>
      <c r="AY686" s="5"/>
      <c r="AZ686" s="5"/>
      <c r="BA686" s="5"/>
      <c r="BB686" s="5"/>
      <c r="BC686" s="5"/>
      <c r="BD686" s="5"/>
      <c r="BE686" s="5"/>
      <c r="BF686" s="5"/>
      <c r="BG686" s="5"/>
      <c r="BH686" s="5"/>
      <c r="BI686" s="5"/>
      <c r="BJ686" s="8"/>
      <c r="BK686" s="8"/>
      <c r="BL686" s="8"/>
      <c r="BM686" s="8"/>
      <c r="BN686" s="8"/>
    </row>
    <row r="687" spans="1:66" x14ac:dyDescent="0.25">
      <c r="D687"/>
      <c r="K687" s="3"/>
      <c r="L687" s="3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  <c r="AQ687" s="5"/>
      <c r="AR687" s="5"/>
      <c r="AS687" s="5"/>
      <c r="AT687" s="5"/>
      <c r="AU687" s="5"/>
      <c r="AV687" s="5"/>
      <c r="AW687" s="5"/>
      <c r="AX687" s="5"/>
      <c r="AY687" s="5"/>
      <c r="AZ687" s="5"/>
      <c r="BA687" s="5"/>
      <c r="BB687" s="5"/>
      <c r="BC687" s="5"/>
      <c r="BD687" s="5"/>
      <c r="BE687" s="5"/>
      <c r="BF687" s="5"/>
      <c r="BG687" s="5"/>
      <c r="BH687" s="5"/>
      <c r="BI687" s="5"/>
      <c r="BJ687" s="8"/>
      <c r="BK687" s="8"/>
      <c r="BL687" s="8"/>
      <c r="BM687" s="8"/>
      <c r="BN687" s="8"/>
    </row>
    <row r="688" spans="1:66" x14ac:dyDescent="0.25">
      <c r="D688"/>
      <c r="K688" s="3"/>
      <c r="L688" s="3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  <c r="AQ688" s="5"/>
      <c r="AR688" s="5"/>
      <c r="AS688" s="5"/>
      <c r="AT688" s="5"/>
      <c r="AU688" s="5"/>
      <c r="AV688" s="5"/>
      <c r="AW688" s="5"/>
      <c r="AX688" s="5"/>
      <c r="AY688" s="5"/>
      <c r="AZ688" s="5"/>
      <c r="BA688" s="5"/>
      <c r="BB688" s="5"/>
      <c r="BC688" s="5"/>
      <c r="BD688" s="5"/>
      <c r="BE688" s="5"/>
      <c r="BF688" s="5"/>
      <c r="BG688" s="5"/>
      <c r="BH688" s="5"/>
      <c r="BI688" s="5"/>
      <c r="BJ688" s="8"/>
      <c r="BK688" s="8"/>
      <c r="BL688" s="8"/>
      <c r="BM688" s="8"/>
      <c r="BN688" s="8"/>
    </row>
    <row r="689" spans="4:66" x14ac:dyDescent="0.25">
      <c r="D689"/>
      <c r="K689" s="3"/>
      <c r="L689" s="3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  <c r="AQ689" s="5"/>
      <c r="AR689" s="5"/>
      <c r="AS689" s="5"/>
      <c r="AT689" s="5"/>
      <c r="AU689" s="5"/>
      <c r="AV689" s="5"/>
      <c r="AW689" s="5"/>
      <c r="AX689" s="5"/>
      <c r="AY689" s="5"/>
      <c r="AZ689" s="5"/>
      <c r="BA689" s="5"/>
      <c r="BB689" s="5"/>
      <c r="BC689" s="5"/>
      <c r="BD689" s="5"/>
      <c r="BE689" s="5"/>
      <c r="BF689" s="5"/>
      <c r="BG689" s="5"/>
      <c r="BH689" s="5"/>
      <c r="BI689" s="5"/>
      <c r="BJ689" s="8"/>
      <c r="BK689" s="8"/>
      <c r="BL689" s="8"/>
      <c r="BM689" s="8"/>
      <c r="BN689" s="8"/>
    </row>
    <row r="690" spans="4:66" x14ac:dyDescent="0.25">
      <c r="D690"/>
      <c r="K690" s="3"/>
      <c r="L690" s="3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  <c r="AO690" s="5"/>
      <c r="AP690" s="5"/>
      <c r="AQ690" s="5"/>
      <c r="AR690" s="5"/>
      <c r="AS690" s="5"/>
      <c r="AT690" s="5"/>
      <c r="AU690" s="5"/>
      <c r="AV690" s="5"/>
      <c r="AW690" s="5"/>
      <c r="AX690" s="5"/>
      <c r="AY690" s="5"/>
      <c r="AZ690" s="5"/>
      <c r="BA690" s="5"/>
      <c r="BB690" s="5"/>
      <c r="BC690" s="5"/>
      <c r="BD690" s="5"/>
      <c r="BE690" s="5"/>
      <c r="BF690" s="5"/>
      <c r="BG690" s="5"/>
      <c r="BH690" s="5"/>
      <c r="BI690" s="5"/>
      <c r="BJ690" s="8"/>
      <c r="BK690" s="8"/>
      <c r="BL690" s="8"/>
      <c r="BM690" s="8"/>
      <c r="BN690" s="8"/>
    </row>
    <row r="691" spans="4:66" x14ac:dyDescent="0.25">
      <c r="D691"/>
      <c r="K691" s="3"/>
      <c r="L691" s="3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  <c r="AO691" s="5"/>
      <c r="AP691" s="5"/>
      <c r="AQ691" s="5"/>
      <c r="AR691" s="5"/>
      <c r="AS691" s="5"/>
      <c r="AT691" s="5"/>
      <c r="AU691" s="5"/>
      <c r="AV691" s="5"/>
      <c r="AW691" s="5"/>
      <c r="AX691" s="5"/>
      <c r="AY691" s="5"/>
      <c r="AZ691" s="5"/>
      <c r="BA691" s="5"/>
      <c r="BB691" s="5"/>
      <c r="BC691" s="5"/>
      <c r="BD691" s="5"/>
      <c r="BE691" s="5"/>
      <c r="BF691" s="5"/>
      <c r="BG691" s="5"/>
      <c r="BH691" s="5"/>
      <c r="BI691" s="5"/>
      <c r="BJ691" s="8"/>
      <c r="BK691" s="8"/>
      <c r="BL691" s="8"/>
      <c r="BM691" s="8"/>
      <c r="BN691" s="8"/>
    </row>
    <row r="692" spans="4:66" x14ac:dyDescent="0.25">
      <c r="D692"/>
      <c r="K692" s="3"/>
      <c r="L692" s="3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  <c r="AO692" s="5"/>
      <c r="AP692" s="5"/>
      <c r="AQ692" s="5"/>
      <c r="AR692" s="5"/>
      <c r="AS692" s="5"/>
      <c r="AT692" s="5"/>
      <c r="AU692" s="5"/>
      <c r="AV692" s="5"/>
      <c r="AW692" s="5"/>
      <c r="AX692" s="5"/>
      <c r="AY692" s="5"/>
      <c r="AZ692" s="5"/>
      <c r="BA692" s="5"/>
      <c r="BB692" s="5"/>
      <c r="BC692" s="5"/>
      <c r="BD692" s="5"/>
      <c r="BE692" s="5"/>
      <c r="BF692" s="5"/>
      <c r="BG692" s="5"/>
      <c r="BH692" s="5"/>
      <c r="BI692" s="5"/>
      <c r="BJ692" s="8"/>
      <c r="BK692" s="8"/>
      <c r="BL692" s="8"/>
      <c r="BM692" s="8"/>
      <c r="BN692" s="8"/>
    </row>
    <row r="693" spans="4:66" x14ac:dyDescent="0.25">
      <c r="D693"/>
      <c r="K693" s="3"/>
      <c r="L693" s="3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  <c r="AO693" s="5"/>
      <c r="AP693" s="5"/>
      <c r="AQ693" s="5"/>
      <c r="AR693" s="5"/>
      <c r="AS693" s="5"/>
      <c r="AT693" s="5"/>
      <c r="AU693" s="5"/>
      <c r="AV693" s="5"/>
      <c r="AW693" s="5"/>
      <c r="AX693" s="5"/>
      <c r="AY693" s="5"/>
      <c r="AZ693" s="5"/>
      <c r="BA693" s="5"/>
      <c r="BB693" s="5"/>
      <c r="BC693" s="5"/>
      <c r="BD693" s="5"/>
      <c r="BE693" s="5"/>
      <c r="BF693" s="5"/>
      <c r="BG693" s="5"/>
      <c r="BH693" s="5"/>
      <c r="BI693" s="5"/>
      <c r="BJ693" s="8"/>
      <c r="BK693" s="8"/>
      <c r="BL693" s="8"/>
      <c r="BM693" s="8"/>
      <c r="BN693" s="8"/>
    </row>
    <row r="694" spans="4:66" x14ac:dyDescent="0.25">
      <c r="D694"/>
      <c r="K694" s="3"/>
      <c r="L694" s="3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  <c r="AO694" s="5"/>
      <c r="AP694" s="5"/>
      <c r="AQ694" s="5"/>
      <c r="AR694" s="5"/>
      <c r="AS694" s="5"/>
      <c r="AT694" s="5"/>
      <c r="AU694" s="5"/>
      <c r="AV694" s="5"/>
      <c r="AW694" s="5"/>
      <c r="AX694" s="5"/>
      <c r="AY694" s="5"/>
      <c r="AZ694" s="5"/>
      <c r="BA694" s="5"/>
      <c r="BB694" s="5"/>
      <c r="BC694" s="5"/>
      <c r="BD694" s="5"/>
      <c r="BE694" s="5"/>
      <c r="BF694" s="5"/>
      <c r="BG694" s="5"/>
      <c r="BH694" s="5"/>
      <c r="BI694" s="5"/>
      <c r="BJ694" s="8"/>
      <c r="BK694" s="8"/>
      <c r="BL694" s="8"/>
      <c r="BM694" s="8"/>
      <c r="BN694" s="8"/>
    </row>
    <row r="695" spans="4:66" x14ac:dyDescent="0.25">
      <c r="D695"/>
      <c r="K695" s="3"/>
      <c r="L695" s="3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  <c r="AO695" s="5"/>
      <c r="AP695" s="5"/>
      <c r="AQ695" s="5"/>
      <c r="AR695" s="5"/>
      <c r="AS695" s="5"/>
      <c r="AT695" s="5"/>
      <c r="AU695" s="5"/>
      <c r="AV695" s="5"/>
      <c r="AW695" s="5"/>
      <c r="AX695" s="5"/>
      <c r="AY695" s="5"/>
      <c r="AZ695" s="5"/>
      <c r="BA695" s="5"/>
      <c r="BB695" s="5"/>
      <c r="BC695" s="5"/>
      <c r="BD695" s="5"/>
      <c r="BE695" s="5"/>
      <c r="BF695" s="5"/>
      <c r="BG695" s="5"/>
      <c r="BH695" s="5"/>
      <c r="BI695" s="5"/>
      <c r="BJ695" s="8"/>
      <c r="BK695" s="8"/>
      <c r="BL695" s="8"/>
      <c r="BM695" s="8"/>
      <c r="BN695" s="8"/>
    </row>
    <row r="696" spans="4:66" x14ac:dyDescent="0.25">
      <c r="D696"/>
      <c r="K696" s="3"/>
      <c r="L696" s="3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  <c r="AO696" s="5"/>
      <c r="AP696" s="5"/>
      <c r="AQ696" s="5"/>
      <c r="AR696" s="5"/>
      <c r="AS696" s="5"/>
      <c r="AT696" s="5"/>
      <c r="AU696" s="5"/>
      <c r="AV696" s="5"/>
      <c r="AW696" s="5"/>
      <c r="AX696" s="5"/>
      <c r="AY696" s="5"/>
      <c r="AZ696" s="5"/>
      <c r="BA696" s="5"/>
      <c r="BB696" s="5"/>
      <c r="BC696" s="5"/>
      <c r="BD696" s="5"/>
      <c r="BE696" s="5"/>
      <c r="BF696" s="5"/>
      <c r="BG696" s="5"/>
      <c r="BH696" s="5"/>
      <c r="BI696" s="5"/>
      <c r="BJ696" s="8"/>
      <c r="BK696" s="8"/>
      <c r="BL696" s="8"/>
      <c r="BM696" s="8"/>
      <c r="BN696" s="8"/>
    </row>
    <row r="697" spans="4:66" x14ac:dyDescent="0.25">
      <c r="D697"/>
      <c r="K697" s="3"/>
      <c r="L697" s="3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  <c r="AO697" s="5"/>
      <c r="AP697" s="5"/>
      <c r="AQ697" s="5"/>
      <c r="AR697" s="5"/>
      <c r="AS697" s="5"/>
      <c r="AT697" s="5"/>
      <c r="AU697" s="5"/>
      <c r="AV697" s="5"/>
      <c r="AW697" s="5"/>
      <c r="AX697" s="5"/>
      <c r="AY697" s="5"/>
      <c r="AZ697" s="5"/>
      <c r="BA697" s="5"/>
      <c r="BB697" s="5"/>
      <c r="BC697" s="5"/>
      <c r="BD697" s="5"/>
      <c r="BE697" s="5"/>
      <c r="BF697" s="5"/>
      <c r="BG697" s="5"/>
      <c r="BH697" s="5"/>
      <c r="BI697" s="5"/>
      <c r="BJ697" s="8"/>
      <c r="BK697" s="8"/>
      <c r="BL697" s="8"/>
      <c r="BM697" s="8"/>
      <c r="BN697" s="8"/>
    </row>
    <row r="698" spans="4:66" x14ac:dyDescent="0.25">
      <c r="D698"/>
      <c r="K698" s="3"/>
      <c r="L698" s="3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  <c r="AO698" s="5"/>
      <c r="AP698" s="5"/>
      <c r="AQ698" s="5"/>
      <c r="AR698" s="5"/>
      <c r="AS698" s="5"/>
      <c r="AT698" s="5"/>
      <c r="AU698" s="5"/>
      <c r="AV698" s="5"/>
      <c r="AW698" s="5"/>
      <c r="AX698" s="5"/>
      <c r="AY698" s="5"/>
      <c r="AZ698" s="5"/>
      <c r="BA698" s="5"/>
      <c r="BB698" s="5"/>
      <c r="BC698" s="5"/>
      <c r="BD698" s="5"/>
      <c r="BE698" s="5"/>
      <c r="BF698" s="5"/>
      <c r="BG698" s="5"/>
      <c r="BH698" s="5"/>
      <c r="BI698" s="5"/>
      <c r="BJ698" s="8"/>
      <c r="BK698" s="8"/>
      <c r="BL698" s="8"/>
      <c r="BM698" s="8"/>
      <c r="BN698" s="8"/>
    </row>
    <row r="699" spans="4:66" x14ac:dyDescent="0.25">
      <c r="D699"/>
      <c r="K699" s="3"/>
      <c r="L699" s="3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  <c r="AO699" s="5"/>
      <c r="AP699" s="5"/>
      <c r="AQ699" s="5"/>
      <c r="AR699" s="5"/>
      <c r="AS699" s="5"/>
      <c r="AT699" s="5"/>
      <c r="AU699" s="5"/>
      <c r="AV699" s="5"/>
      <c r="AW699" s="5"/>
      <c r="AX699" s="5"/>
      <c r="AY699" s="5"/>
      <c r="AZ699" s="5"/>
      <c r="BA699" s="5"/>
      <c r="BB699" s="5"/>
      <c r="BC699" s="5"/>
      <c r="BD699" s="5"/>
      <c r="BE699" s="5"/>
      <c r="BF699" s="5"/>
      <c r="BG699" s="5"/>
      <c r="BH699" s="5"/>
      <c r="BI699" s="5"/>
      <c r="BJ699" s="8"/>
      <c r="BK699" s="8"/>
      <c r="BL699" s="8"/>
      <c r="BM699" s="8"/>
      <c r="BN699" s="8"/>
    </row>
    <row r="700" spans="4:66" x14ac:dyDescent="0.25">
      <c r="D700"/>
      <c r="K700" s="3"/>
      <c r="L700" s="3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  <c r="AO700" s="5"/>
      <c r="AP700" s="5"/>
      <c r="AQ700" s="5"/>
      <c r="AR700" s="5"/>
      <c r="AS700" s="5"/>
      <c r="AT700" s="5"/>
      <c r="AU700" s="5"/>
      <c r="AV700" s="5"/>
      <c r="AW700" s="5"/>
      <c r="AX700" s="5"/>
      <c r="AY700" s="5"/>
      <c r="AZ700" s="5"/>
      <c r="BA700" s="5"/>
      <c r="BB700" s="5"/>
      <c r="BC700" s="5"/>
      <c r="BD700" s="5"/>
      <c r="BE700" s="5"/>
      <c r="BF700" s="5"/>
      <c r="BG700" s="5"/>
      <c r="BH700" s="5"/>
      <c r="BI700" s="5"/>
      <c r="BJ700" s="8"/>
      <c r="BK700" s="8"/>
      <c r="BL700" s="8"/>
      <c r="BM700" s="8"/>
      <c r="BN700" s="8"/>
    </row>
    <row r="701" spans="4:66" x14ac:dyDescent="0.25">
      <c r="D701"/>
      <c r="K701" s="3"/>
      <c r="L701" s="3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  <c r="AO701" s="5"/>
      <c r="AP701" s="5"/>
      <c r="AQ701" s="5"/>
      <c r="AR701" s="5"/>
      <c r="AS701" s="5"/>
      <c r="AT701" s="5"/>
      <c r="AU701" s="5"/>
      <c r="AV701" s="5"/>
      <c r="AW701" s="5"/>
      <c r="AX701" s="5"/>
      <c r="AY701" s="5"/>
      <c r="AZ701" s="5"/>
      <c r="BA701" s="5"/>
      <c r="BB701" s="5"/>
      <c r="BC701" s="5"/>
      <c r="BD701" s="5"/>
      <c r="BE701" s="5"/>
      <c r="BF701" s="5"/>
      <c r="BG701" s="5"/>
      <c r="BH701" s="5"/>
      <c r="BI701" s="5"/>
      <c r="BJ701" s="8"/>
      <c r="BK701" s="8"/>
      <c r="BL701" s="8"/>
      <c r="BM701" s="8"/>
      <c r="BN701" s="8"/>
    </row>
    <row r="702" spans="4:66" x14ac:dyDescent="0.25">
      <c r="D702"/>
      <c r="K702" s="3"/>
      <c r="L702" s="3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  <c r="AO702" s="5"/>
      <c r="AP702" s="5"/>
      <c r="AQ702" s="5"/>
      <c r="AR702" s="5"/>
      <c r="AS702" s="5"/>
      <c r="AT702" s="5"/>
      <c r="AU702" s="5"/>
      <c r="AV702" s="5"/>
      <c r="AW702" s="5"/>
      <c r="AX702" s="5"/>
      <c r="AY702" s="5"/>
      <c r="AZ702" s="5"/>
      <c r="BA702" s="5"/>
      <c r="BB702" s="5"/>
      <c r="BC702" s="5"/>
      <c r="BD702" s="5"/>
      <c r="BE702" s="5"/>
      <c r="BF702" s="5"/>
      <c r="BG702" s="5"/>
      <c r="BH702" s="5"/>
      <c r="BI702" s="5"/>
      <c r="BJ702" s="8"/>
      <c r="BK702" s="8"/>
      <c r="BL702" s="8"/>
      <c r="BM702" s="8"/>
      <c r="BN702" s="8"/>
    </row>
    <row r="703" spans="4:66" x14ac:dyDescent="0.25">
      <c r="D703"/>
      <c r="K703" s="3"/>
      <c r="L703" s="3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  <c r="AO703" s="5"/>
      <c r="AP703" s="5"/>
      <c r="AQ703" s="5"/>
      <c r="AR703" s="5"/>
      <c r="AS703" s="5"/>
      <c r="AT703" s="5"/>
      <c r="AU703" s="5"/>
      <c r="AV703" s="5"/>
      <c r="AW703" s="5"/>
      <c r="AX703" s="5"/>
      <c r="AY703" s="5"/>
      <c r="AZ703" s="5"/>
      <c r="BA703" s="5"/>
      <c r="BB703" s="5"/>
      <c r="BC703" s="5"/>
      <c r="BD703" s="5"/>
      <c r="BE703" s="5"/>
      <c r="BF703" s="5"/>
      <c r="BG703" s="5"/>
      <c r="BH703" s="5"/>
      <c r="BI703" s="5"/>
      <c r="BJ703" s="8"/>
      <c r="BK703" s="8"/>
      <c r="BL703" s="8"/>
      <c r="BM703" s="8"/>
      <c r="BN703" s="8"/>
    </row>
    <row r="704" spans="4:66" x14ac:dyDescent="0.25">
      <c r="D704"/>
      <c r="K704" s="3"/>
      <c r="L704" s="3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  <c r="AO704" s="5"/>
      <c r="AP704" s="5"/>
      <c r="AQ704" s="5"/>
      <c r="AR704" s="5"/>
      <c r="AS704" s="5"/>
      <c r="AT704" s="5"/>
      <c r="AU704" s="5"/>
      <c r="AV704" s="5"/>
      <c r="AW704" s="5"/>
      <c r="AX704" s="5"/>
      <c r="AY704" s="5"/>
      <c r="AZ704" s="5"/>
      <c r="BA704" s="5"/>
      <c r="BB704" s="5"/>
      <c r="BC704" s="5"/>
      <c r="BD704" s="5"/>
      <c r="BE704" s="5"/>
      <c r="BF704" s="5"/>
      <c r="BG704" s="5"/>
      <c r="BH704" s="5"/>
      <c r="BI704" s="5"/>
      <c r="BJ704" s="8"/>
      <c r="BK704" s="8"/>
      <c r="BL704" s="8"/>
      <c r="BM704" s="8"/>
      <c r="BN704" s="8"/>
    </row>
    <row r="705" spans="4:66" x14ac:dyDescent="0.25">
      <c r="D705"/>
      <c r="K705" s="3"/>
      <c r="L705" s="3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  <c r="AO705" s="5"/>
      <c r="AP705" s="5"/>
      <c r="AQ705" s="5"/>
      <c r="AR705" s="5"/>
      <c r="AS705" s="5"/>
      <c r="AT705" s="5"/>
      <c r="AU705" s="5"/>
      <c r="AV705" s="5"/>
      <c r="AW705" s="5"/>
      <c r="AX705" s="5"/>
      <c r="AY705" s="5"/>
      <c r="AZ705" s="5"/>
      <c r="BA705" s="5"/>
      <c r="BB705" s="5"/>
      <c r="BC705" s="5"/>
      <c r="BD705" s="5"/>
      <c r="BE705" s="5"/>
      <c r="BF705" s="5"/>
      <c r="BG705" s="5"/>
      <c r="BH705" s="5"/>
      <c r="BI705" s="5"/>
      <c r="BJ705" s="8"/>
      <c r="BK705" s="8"/>
      <c r="BL705" s="8"/>
      <c r="BM705" s="8"/>
      <c r="BN705" s="8"/>
    </row>
    <row r="706" spans="4:66" x14ac:dyDescent="0.25">
      <c r="D706"/>
      <c r="K706" s="3"/>
      <c r="L706" s="3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  <c r="AO706" s="5"/>
      <c r="AP706" s="5"/>
      <c r="AQ706" s="5"/>
      <c r="AR706" s="5"/>
      <c r="AS706" s="5"/>
      <c r="AT706" s="5"/>
      <c r="AU706" s="5"/>
      <c r="AV706" s="5"/>
      <c r="AW706" s="5"/>
      <c r="AX706" s="5"/>
      <c r="AY706" s="5"/>
      <c r="AZ706" s="5"/>
      <c r="BA706" s="5"/>
      <c r="BB706" s="5"/>
      <c r="BC706" s="5"/>
      <c r="BD706" s="5"/>
      <c r="BE706" s="5"/>
      <c r="BF706" s="5"/>
      <c r="BG706" s="5"/>
      <c r="BH706" s="5"/>
      <c r="BI706" s="5"/>
      <c r="BJ706" s="8"/>
      <c r="BK706" s="8"/>
      <c r="BL706" s="8"/>
      <c r="BM706" s="8"/>
      <c r="BN706" s="8"/>
    </row>
    <row r="707" spans="4:66" x14ac:dyDescent="0.25">
      <c r="D707"/>
      <c r="K707" s="3"/>
      <c r="L707" s="3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  <c r="AO707" s="5"/>
      <c r="AP707" s="5"/>
      <c r="AQ707" s="5"/>
      <c r="AR707" s="5"/>
      <c r="AS707" s="5"/>
      <c r="AT707" s="5"/>
      <c r="AU707" s="5"/>
      <c r="AV707" s="5"/>
      <c r="AW707" s="5"/>
      <c r="AX707" s="5"/>
      <c r="AY707" s="5"/>
      <c r="AZ707" s="5"/>
      <c r="BA707" s="5"/>
      <c r="BB707" s="5"/>
      <c r="BC707" s="5"/>
      <c r="BD707" s="5"/>
      <c r="BE707" s="5"/>
      <c r="BF707" s="5"/>
      <c r="BG707" s="5"/>
      <c r="BH707" s="5"/>
      <c r="BI707" s="5"/>
      <c r="BJ707" s="8"/>
      <c r="BK707" s="8"/>
      <c r="BL707" s="8"/>
      <c r="BM707" s="8"/>
      <c r="BN707" s="8"/>
    </row>
    <row r="708" spans="4:66" x14ac:dyDescent="0.25">
      <c r="D708"/>
      <c r="K708" s="3"/>
      <c r="L708" s="3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  <c r="AO708" s="5"/>
      <c r="AP708" s="5"/>
      <c r="AQ708" s="5"/>
      <c r="AR708" s="5"/>
      <c r="AS708" s="5"/>
      <c r="AT708" s="5"/>
      <c r="AU708" s="5"/>
      <c r="AV708" s="5"/>
      <c r="AW708" s="5"/>
      <c r="AX708" s="5"/>
      <c r="AY708" s="5"/>
      <c r="AZ708" s="5"/>
      <c r="BA708" s="5"/>
      <c r="BB708" s="5"/>
      <c r="BC708" s="5"/>
      <c r="BD708" s="5"/>
      <c r="BE708" s="5"/>
      <c r="BF708" s="5"/>
      <c r="BG708" s="5"/>
      <c r="BH708" s="5"/>
      <c r="BI708" s="5"/>
      <c r="BJ708" s="8"/>
      <c r="BK708" s="8"/>
      <c r="BL708" s="8"/>
      <c r="BM708" s="8"/>
      <c r="BN708" s="8"/>
    </row>
    <row r="709" spans="4:66" x14ac:dyDescent="0.25">
      <c r="D709"/>
      <c r="K709" s="3"/>
      <c r="L709" s="3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  <c r="AO709" s="5"/>
      <c r="AP709" s="5"/>
      <c r="AQ709" s="5"/>
      <c r="AR709" s="5"/>
      <c r="AS709" s="5"/>
      <c r="AT709" s="5"/>
      <c r="AU709" s="5"/>
      <c r="AV709" s="5"/>
      <c r="AW709" s="5"/>
      <c r="AX709" s="5"/>
      <c r="AY709" s="5"/>
      <c r="AZ709" s="5"/>
      <c r="BA709" s="5"/>
      <c r="BB709" s="5"/>
      <c r="BC709" s="5"/>
      <c r="BD709" s="5"/>
      <c r="BE709" s="5"/>
      <c r="BF709" s="5"/>
      <c r="BG709" s="5"/>
      <c r="BH709" s="5"/>
      <c r="BI709" s="5"/>
      <c r="BJ709" s="8"/>
      <c r="BK709" s="8"/>
      <c r="BL709" s="8"/>
      <c r="BM709" s="8"/>
      <c r="BN709" s="8"/>
    </row>
    <row r="710" spans="4:66" x14ac:dyDescent="0.25">
      <c r="D710"/>
      <c r="K710" s="3"/>
      <c r="L710" s="3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  <c r="AO710" s="5"/>
      <c r="AP710" s="5"/>
      <c r="AQ710" s="5"/>
      <c r="AR710" s="5"/>
      <c r="AS710" s="5"/>
      <c r="AT710" s="5"/>
      <c r="AU710" s="5"/>
      <c r="AV710" s="5"/>
      <c r="AW710" s="5"/>
      <c r="AX710" s="5"/>
      <c r="AY710" s="5"/>
      <c r="AZ710" s="5"/>
      <c r="BA710" s="5"/>
      <c r="BB710" s="5"/>
      <c r="BC710" s="5"/>
      <c r="BD710" s="5"/>
      <c r="BE710" s="5"/>
      <c r="BF710" s="5"/>
      <c r="BG710" s="5"/>
      <c r="BH710" s="5"/>
      <c r="BI710" s="5"/>
      <c r="BJ710" s="8"/>
      <c r="BK710" s="8"/>
      <c r="BL710" s="8"/>
      <c r="BM710" s="8"/>
      <c r="BN710" s="8"/>
    </row>
    <row r="711" spans="4:66" x14ac:dyDescent="0.25">
      <c r="D711"/>
      <c r="K711" s="3"/>
      <c r="L711" s="3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  <c r="AO711" s="5"/>
      <c r="AP711" s="5"/>
      <c r="AQ711" s="5"/>
      <c r="AR711" s="5"/>
      <c r="AS711" s="5"/>
      <c r="AT711" s="5"/>
      <c r="AU711" s="5"/>
      <c r="AV711" s="5"/>
      <c r="AW711" s="5"/>
      <c r="AX711" s="5"/>
      <c r="AY711" s="5"/>
      <c r="AZ711" s="5"/>
      <c r="BA711" s="5"/>
      <c r="BB711" s="5"/>
      <c r="BC711" s="5"/>
      <c r="BD711" s="5"/>
      <c r="BE711" s="5"/>
      <c r="BF711" s="5"/>
      <c r="BG711" s="5"/>
      <c r="BH711" s="5"/>
      <c r="BI711" s="5"/>
      <c r="BJ711" s="8"/>
      <c r="BK711" s="8"/>
      <c r="BL711" s="8"/>
      <c r="BM711" s="8"/>
      <c r="BN711" s="8"/>
    </row>
    <row r="712" spans="4:66" x14ac:dyDescent="0.25">
      <c r="D712"/>
      <c r="K712" s="3"/>
      <c r="L712" s="3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  <c r="AO712" s="5"/>
      <c r="AP712" s="5"/>
      <c r="AQ712" s="5"/>
      <c r="AR712" s="5"/>
      <c r="AS712" s="5"/>
      <c r="AT712" s="5"/>
      <c r="AU712" s="5"/>
      <c r="AV712" s="5"/>
      <c r="AW712" s="5"/>
      <c r="AX712" s="5"/>
      <c r="AY712" s="5"/>
      <c r="AZ712" s="5"/>
      <c r="BA712" s="5"/>
      <c r="BB712" s="5"/>
      <c r="BC712" s="5"/>
      <c r="BD712" s="5"/>
      <c r="BE712" s="5"/>
      <c r="BF712" s="5"/>
      <c r="BG712" s="5"/>
      <c r="BH712" s="5"/>
      <c r="BI712" s="5"/>
      <c r="BJ712" s="8"/>
      <c r="BK712" s="8"/>
      <c r="BL712" s="8"/>
      <c r="BM712" s="8"/>
      <c r="BN712" s="8"/>
    </row>
    <row r="713" spans="4:66" x14ac:dyDescent="0.25">
      <c r="D713"/>
      <c r="K713" s="3"/>
      <c r="L713" s="3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  <c r="AO713" s="5"/>
      <c r="AP713" s="5"/>
      <c r="AQ713" s="5"/>
      <c r="AR713" s="5"/>
      <c r="AS713" s="5"/>
      <c r="AT713" s="5"/>
      <c r="AU713" s="5"/>
      <c r="AV713" s="5"/>
      <c r="AW713" s="5"/>
      <c r="AX713" s="5"/>
      <c r="AY713" s="5"/>
      <c r="AZ713" s="5"/>
      <c r="BA713" s="5"/>
      <c r="BB713" s="5"/>
      <c r="BC713" s="5"/>
      <c r="BD713" s="5"/>
      <c r="BE713" s="5"/>
      <c r="BF713" s="5"/>
      <c r="BG713" s="5"/>
      <c r="BH713" s="5"/>
      <c r="BI713" s="5"/>
      <c r="BJ713" s="8"/>
      <c r="BK713" s="8"/>
      <c r="BL713" s="8"/>
      <c r="BM713" s="8"/>
      <c r="BN713" s="8"/>
    </row>
    <row r="714" spans="4:66" x14ac:dyDescent="0.25">
      <c r="D714"/>
      <c r="K714" s="3"/>
      <c r="L714" s="3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  <c r="AO714" s="5"/>
      <c r="AP714" s="5"/>
      <c r="AQ714" s="5"/>
      <c r="AR714" s="5"/>
      <c r="AS714" s="5"/>
      <c r="AT714" s="5"/>
      <c r="AU714" s="5"/>
      <c r="AV714" s="5"/>
      <c r="AW714" s="5"/>
      <c r="AX714" s="5"/>
      <c r="AY714" s="5"/>
      <c r="AZ714" s="5"/>
      <c r="BA714" s="5"/>
      <c r="BB714" s="5"/>
      <c r="BC714" s="5"/>
      <c r="BD714" s="5"/>
      <c r="BE714" s="5"/>
      <c r="BF714" s="5"/>
      <c r="BG714" s="5"/>
      <c r="BH714" s="5"/>
      <c r="BI714" s="5"/>
      <c r="BJ714" s="8"/>
      <c r="BK714" s="8"/>
      <c r="BL714" s="8"/>
      <c r="BM714" s="8"/>
      <c r="BN714" s="8"/>
    </row>
    <row r="715" spans="4:66" x14ac:dyDescent="0.25">
      <c r="D715"/>
      <c r="K715" s="3"/>
      <c r="L715" s="3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  <c r="AO715" s="5"/>
      <c r="AP715" s="5"/>
      <c r="AQ715" s="5"/>
      <c r="AR715" s="5"/>
      <c r="AS715" s="5"/>
      <c r="AT715" s="5"/>
      <c r="AU715" s="5"/>
      <c r="AV715" s="5"/>
      <c r="AW715" s="5"/>
      <c r="AX715" s="5"/>
      <c r="AY715" s="5"/>
      <c r="AZ715" s="5"/>
      <c r="BA715" s="5"/>
      <c r="BB715" s="5"/>
      <c r="BC715" s="5"/>
      <c r="BD715" s="5"/>
      <c r="BE715" s="5"/>
      <c r="BF715" s="5"/>
      <c r="BG715" s="5"/>
      <c r="BH715" s="5"/>
      <c r="BI715" s="5"/>
      <c r="BJ715" s="8"/>
      <c r="BK715" s="8"/>
      <c r="BL715" s="8"/>
      <c r="BM715" s="8"/>
      <c r="BN715" s="8"/>
    </row>
    <row r="716" spans="4:66" x14ac:dyDescent="0.25">
      <c r="D716"/>
      <c r="K716" s="3"/>
      <c r="L716" s="3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  <c r="AO716" s="5"/>
      <c r="AP716" s="5"/>
      <c r="AQ716" s="5"/>
      <c r="AR716" s="5"/>
      <c r="AS716" s="5"/>
      <c r="AT716" s="5"/>
      <c r="AU716" s="5"/>
      <c r="AV716" s="5"/>
      <c r="AW716" s="5"/>
      <c r="AX716" s="5"/>
      <c r="AY716" s="5"/>
      <c r="AZ716" s="5"/>
      <c r="BA716" s="5"/>
      <c r="BB716" s="5"/>
      <c r="BC716" s="5"/>
      <c r="BD716" s="5"/>
      <c r="BE716" s="5"/>
      <c r="BF716" s="5"/>
      <c r="BG716" s="5"/>
      <c r="BH716" s="5"/>
      <c r="BI716" s="5"/>
      <c r="BJ716" s="8"/>
      <c r="BK716" s="8"/>
      <c r="BL716" s="8"/>
      <c r="BM716" s="8"/>
      <c r="BN716" s="8"/>
    </row>
    <row r="717" spans="4:66" x14ac:dyDescent="0.25">
      <c r="D717"/>
      <c r="K717" s="3"/>
      <c r="L717" s="3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  <c r="AO717" s="5"/>
      <c r="AP717" s="5"/>
      <c r="AQ717" s="5"/>
      <c r="AR717" s="5"/>
      <c r="AS717" s="5"/>
      <c r="AT717" s="5"/>
      <c r="AU717" s="5"/>
      <c r="AV717" s="5"/>
      <c r="AW717" s="5"/>
      <c r="AX717" s="5"/>
      <c r="AY717" s="5"/>
      <c r="AZ717" s="5"/>
      <c r="BA717" s="5"/>
      <c r="BB717" s="5"/>
      <c r="BC717" s="5"/>
      <c r="BD717" s="5"/>
      <c r="BE717" s="5"/>
      <c r="BF717" s="5"/>
      <c r="BG717" s="5"/>
      <c r="BH717" s="5"/>
      <c r="BI717" s="5"/>
      <c r="BJ717" s="8"/>
      <c r="BK717" s="8"/>
      <c r="BL717" s="8"/>
      <c r="BM717" s="8"/>
      <c r="BN717" s="8"/>
    </row>
    <row r="718" spans="4:66" x14ac:dyDescent="0.25">
      <c r="D718"/>
      <c r="K718" s="3"/>
      <c r="L718" s="3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  <c r="AO718" s="5"/>
      <c r="AP718" s="5"/>
      <c r="AQ718" s="5"/>
      <c r="AR718" s="5"/>
      <c r="AS718" s="5"/>
      <c r="AT718" s="5"/>
      <c r="AU718" s="5"/>
      <c r="AV718" s="5"/>
      <c r="AW718" s="5"/>
      <c r="AX718" s="5"/>
      <c r="AY718" s="5"/>
      <c r="AZ718" s="5"/>
      <c r="BA718" s="5"/>
      <c r="BB718" s="5"/>
      <c r="BC718" s="5"/>
      <c r="BD718" s="5"/>
      <c r="BE718" s="5"/>
      <c r="BF718" s="5"/>
      <c r="BG718" s="5"/>
      <c r="BH718" s="5"/>
      <c r="BI718" s="5"/>
      <c r="BJ718" s="8"/>
      <c r="BK718" s="8"/>
      <c r="BL718" s="8"/>
      <c r="BM718" s="8"/>
      <c r="BN718" s="8"/>
    </row>
    <row r="719" spans="4:66" x14ac:dyDescent="0.25">
      <c r="D719"/>
      <c r="K719" s="3"/>
      <c r="L719" s="3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  <c r="AO719" s="5"/>
      <c r="AP719" s="5"/>
      <c r="AQ719" s="5"/>
      <c r="AR719" s="5"/>
      <c r="AS719" s="5"/>
      <c r="AT719" s="5"/>
      <c r="AU719" s="5"/>
      <c r="AV719" s="5"/>
      <c r="AW719" s="5"/>
      <c r="AX719" s="5"/>
      <c r="AY719" s="5"/>
      <c r="AZ719" s="5"/>
      <c r="BA719" s="5"/>
      <c r="BB719" s="5"/>
      <c r="BC719" s="5"/>
      <c r="BD719" s="5"/>
      <c r="BE719" s="5"/>
      <c r="BF719" s="5"/>
      <c r="BG719" s="5"/>
      <c r="BH719" s="5"/>
      <c r="BI719" s="5"/>
      <c r="BJ719" s="8"/>
      <c r="BK719" s="8"/>
      <c r="BL719" s="8"/>
      <c r="BM719" s="8"/>
      <c r="BN719" s="8"/>
    </row>
    <row r="720" spans="4:66" x14ac:dyDescent="0.25">
      <c r="D720"/>
      <c r="K720" s="3"/>
      <c r="L720" s="3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  <c r="AO720" s="5"/>
      <c r="AP720" s="5"/>
      <c r="AQ720" s="5"/>
      <c r="AR720" s="5"/>
      <c r="AS720" s="5"/>
      <c r="AT720" s="5"/>
      <c r="AU720" s="5"/>
      <c r="AV720" s="5"/>
      <c r="AW720" s="5"/>
      <c r="AX720" s="5"/>
      <c r="AY720" s="5"/>
      <c r="AZ720" s="5"/>
      <c r="BA720" s="5"/>
      <c r="BB720" s="5"/>
      <c r="BC720" s="5"/>
      <c r="BD720" s="5"/>
      <c r="BE720" s="5"/>
      <c r="BF720" s="5"/>
      <c r="BG720" s="5"/>
      <c r="BH720" s="5"/>
      <c r="BI720" s="5"/>
      <c r="BJ720" s="8"/>
      <c r="BK720" s="8"/>
      <c r="BL720" s="8"/>
      <c r="BM720" s="8"/>
      <c r="BN720" s="8"/>
    </row>
    <row r="721" spans="1:66" x14ac:dyDescent="0.25">
      <c r="D721"/>
      <c r="K721" s="3"/>
      <c r="L721" s="3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  <c r="AO721" s="5"/>
      <c r="AP721" s="5"/>
      <c r="AQ721" s="5"/>
      <c r="AR721" s="5"/>
      <c r="AS721" s="5"/>
      <c r="AT721" s="5"/>
      <c r="AU721" s="5"/>
      <c r="AV721" s="5"/>
      <c r="AW721" s="5"/>
      <c r="AX721" s="5"/>
      <c r="AY721" s="5"/>
      <c r="AZ721" s="5"/>
      <c r="BA721" s="5"/>
      <c r="BB721" s="5"/>
      <c r="BC721" s="5"/>
      <c r="BD721" s="5"/>
      <c r="BE721" s="5"/>
      <c r="BF721" s="5"/>
      <c r="BG721" s="5"/>
      <c r="BH721" s="5"/>
      <c r="BI721" s="5"/>
      <c r="BJ721" s="8"/>
      <c r="BK721" s="8"/>
      <c r="BL721" s="8"/>
      <c r="BM721" s="8"/>
      <c r="BN721" s="8"/>
    </row>
    <row r="722" spans="1:66" x14ac:dyDescent="0.25">
      <c r="D722"/>
      <c r="K722" s="3"/>
      <c r="L722" s="3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  <c r="AO722" s="5"/>
      <c r="AP722" s="5"/>
      <c r="AQ722" s="5"/>
      <c r="AR722" s="5"/>
      <c r="AS722" s="5"/>
      <c r="AT722" s="5"/>
      <c r="AU722" s="5"/>
      <c r="AV722" s="5"/>
      <c r="AW722" s="5"/>
      <c r="AX722" s="5"/>
      <c r="AY722" s="5"/>
      <c r="AZ722" s="5"/>
      <c r="BA722" s="5"/>
      <c r="BB722" s="5"/>
      <c r="BC722" s="5"/>
      <c r="BD722" s="5"/>
      <c r="BE722" s="5"/>
      <c r="BF722" s="5"/>
      <c r="BG722" s="5"/>
      <c r="BH722" s="5"/>
      <c r="BI722" s="5"/>
      <c r="BJ722" s="8"/>
      <c r="BK722" s="8"/>
      <c r="BL722" s="8"/>
      <c r="BM722" s="8"/>
      <c r="BN722" s="8"/>
    </row>
    <row r="723" spans="1:66" x14ac:dyDescent="0.25">
      <c r="D723"/>
      <c r="K723" s="3"/>
      <c r="L723" s="3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  <c r="AO723" s="5"/>
      <c r="AP723" s="5"/>
      <c r="AQ723" s="5"/>
      <c r="AR723" s="5"/>
      <c r="AS723" s="5"/>
      <c r="AT723" s="5"/>
      <c r="AU723" s="5"/>
      <c r="AV723" s="5"/>
      <c r="AW723" s="5"/>
      <c r="AX723" s="5"/>
      <c r="AY723" s="5"/>
      <c r="AZ723" s="5"/>
      <c r="BA723" s="5"/>
      <c r="BB723" s="5"/>
      <c r="BC723" s="5"/>
      <c r="BD723" s="5"/>
      <c r="BE723" s="5"/>
      <c r="BF723" s="5"/>
      <c r="BG723" s="5"/>
      <c r="BH723" s="5"/>
      <c r="BI723" s="5"/>
      <c r="BJ723" s="8"/>
      <c r="BK723" s="8"/>
      <c r="BL723" s="8"/>
      <c r="BM723" s="8"/>
      <c r="BN723" s="8"/>
    </row>
    <row r="724" spans="1:66" x14ac:dyDescent="0.25">
      <c r="D724"/>
      <c r="K724" s="3"/>
      <c r="L724" s="3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  <c r="AO724" s="5"/>
      <c r="AP724" s="5"/>
      <c r="AQ724" s="5"/>
      <c r="AR724" s="5"/>
      <c r="AS724" s="5"/>
      <c r="AT724" s="5"/>
      <c r="AU724" s="5"/>
      <c r="AV724" s="5"/>
      <c r="AW724" s="5"/>
      <c r="AX724" s="5"/>
      <c r="AY724" s="5"/>
      <c r="AZ724" s="5"/>
      <c r="BA724" s="5"/>
      <c r="BB724" s="5"/>
      <c r="BC724" s="5"/>
      <c r="BD724" s="5"/>
      <c r="BE724" s="5"/>
      <c r="BF724" s="5"/>
      <c r="BG724" s="5"/>
      <c r="BH724" s="5"/>
      <c r="BI724" s="5"/>
      <c r="BJ724" s="8"/>
      <c r="BK724" s="8"/>
      <c r="BL724" s="8"/>
      <c r="BM724" s="8"/>
      <c r="BN724" s="8"/>
    </row>
    <row r="725" spans="1:66" x14ac:dyDescent="0.25">
      <c r="D725"/>
      <c r="K725" s="3"/>
      <c r="L725" s="3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  <c r="AO725" s="5"/>
      <c r="AP725" s="5"/>
      <c r="AQ725" s="5"/>
      <c r="AR725" s="5"/>
      <c r="AS725" s="5"/>
      <c r="AT725" s="5"/>
      <c r="AU725" s="5"/>
      <c r="AV725" s="5"/>
      <c r="AW725" s="5"/>
      <c r="AX725" s="5"/>
      <c r="AY725" s="5"/>
      <c r="AZ725" s="5"/>
      <c r="BA725" s="5"/>
      <c r="BB725" s="5"/>
      <c r="BC725" s="5"/>
      <c r="BD725" s="5"/>
      <c r="BE725" s="5"/>
      <c r="BF725" s="5"/>
      <c r="BG725" s="5"/>
      <c r="BH725" s="5"/>
      <c r="BI725" s="5"/>
      <c r="BJ725" s="8"/>
      <c r="BK725" s="8"/>
      <c r="BL725" s="8"/>
      <c r="BM725" s="8"/>
      <c r="BN725" s="8"/>
    </row>
    <row r="726" spans="1:66" x14ac:dyDescent="0.25">
      <c r="D726"/>
      <c r="K726" s="3"/>
      <c r="L726" s="3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  <c r="AO726" s="5"/>
      <c r="AP726" s="5"/>
      <c r="AQ726" s="5"/>
      <c r="AR726" s="5"/>
      <c r="AS726" s="5"/>
      <c r="AT726" s="5"/>
      <c r="AU726" s="5"/>
      <c r="AV726" s="5"/>
      <c r="AW726" s="5"/>
      <c r="AX726" s="5"/>
      <c r="AY726" s="5"/>
      <c r="AZ726" s="5"/>
      <c r="BA726" s="5"/>
      <c r="BB726" s="5"/>
      <c r="BC726" s="5"/>
      <c r="BD726" s="5"/>
      <c r="BE726" s="5"/>
      <c r="BF726" s="5"/>
      <c r="BG726" s="5"/>
      <c r="BH726" s="5"/>
      <c r="BI726" s="5"/>
      <c r="BJ726" s="8"/>
      <c r="BK726" s="8"/>
      <c r="BL726" s="8"/>
      <c r="BM726" s="8"/>
      <c r="BN726" s="8"/>
    </row>
    <row r="727" spans="1:66" s="10" customFormat="1" x14ac:dyDescent="0.25">
      <c r="A727"/>
      <c r="B727"/>
      <c r="C727"/>
      <c r="D727"/>
      <c r="E727"/>
      <c r="F727"/>
      <c r="G727"/>
      <c r="H727"/>
      <c r="I727"/>
      <c r="J727"/>
      <c r="K727" s="3"/>
      <c r="L727" s="3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  <c r="AO727" s="5"/>
      <c r="AP727" s="5"/>
      <c r="AQ727" s="5"/>
      <c r="AR727" s="5"/>
      <c r="AS727" s="5"/>
      <c r="AT727" s="5"/>
      <c r="AU727" s="5"/>
      <c r="AV727" s="5"/>
      <c r="AW727" s="5"/>
      <c r="AX727" s="5"/>
      <c r="AY727" s="5"/>
      <c r="AZ727" s="5"/>
      <c r="BA727" s="5"/>
      <c r="BB727" s="5"/>
      <c r="BC727" s="5"/>
      <c r="BD727" s="5"/>
      <c r="BE727" s="5"/>
      <c r="BF727" s="5"/>
      <c r="BG727" s="5"/>
      <c r="BH727" s="5"/>
      <c r="BI727" s="5"/>
      <c r="BJ727" s="8"/>
      <c r="BK727" s="8"/>
      <c r="BL727" s="8"/>
      <c r="BM727" s="8"/>
      <c r="BN727" s="8"/>
    </row>
    <row r="728" spans="1:66" x14ac:dyDescent="0.25">
      <c r="D728"/>
      <c r="K728" s="3"/>
      <c r="L728" s="3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  <c r="AO728" s="5"/>
      <c r="AP728" s="5"/>
      <c r="AQ728" s="5"/>
      <c r="AR728" s="5"/>
      <c r="AS728" s="5"/>
      <c r="AT728" s="5"/>
      <c r="AU728" s="5"/>
      <c r="AV728" s="5"/>
      <c r="AW728" s="5"/>
      <c r="AX728" s="5"/>
      <c r="AY728" s="5"/>
      <c r="AZ728" s="5"/>
      <c r="BA728" s="5"/>
      <c r="BB728" s="5"/>
      <c r="BC728" s="5"/>
      <c r="BD728" s="5"/>
      <c r="BE728" s="5"/>
      <c r="BF728" s="5"/>
      <c r="BG728" s="5"/>
      <c r="BH728" s="5"/>
      <c r="BI728" s="5"/>
      <c r="BJ728" s="8"/>
      <c r="BK728" s="8"/>
      <c r="BL728" s="8"/>
      <c r="BM728" s="8"/>
      <c r="BN728" s="8"/>
    </row>
    <row r="729" spans="1:66" x14ac:dyDescent="0.25">
      <c r="D729"/>
      <c r="K729" s="3"/>
      <c r="L729" s="3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  <c r="AO729" s="5"/>
      <c r="AP729" s="5"/>
      <c r="AQ729" s="5"/>
      <c r="AR729" s="5"/>
      <c r="AS729" s="5"/>
      <c r="AT729" s="5"/>
      <c r="AU729" s="5"/>
      <c r="AV729" s="5"/>
      <c r="AW729" s="5"/>
      <c r="AX729" s="5"/>
      <c r="AY729" s="5"/>
      <c r="AZ729" s="5"/>
      <c r="BA729" s="5"/>
      <c r="BB729" s="5"/>
      <c r="BC729" s="5"/>
      <c r="BD729" s="5"/>
      <c r="BE729" s="5"/>
      <c r="BF729" s="5"/>
      <c r="BG729" s="5"/>
      <c r="BH729" s="5"/>
      <c r="BI729" s="5"/>
      <c r="BJ729" s="8"/>
      <c r="BK729" s="8"/>
      <c r="BL729" s="8"/>
      <c r="BM729" s="8"/>
      <c r="BN729" s="8"/>
    </row>
    <row r="730" spans="1:66" x14ac:dyDescent="0.25">
      <c r="D730"/>
      <c r="K730" s="3"/>
      <c r="L730" s="3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  <c r="AO730" s="5"/>
      <c r="AP730" s="5"/>
      <c r="AQ730" s="5"/>
      <c r="AR730" s="5"/>
      <c r="AS730" s="5"/>
      <c r="AT730" s="5"/>
      <c r="AU730" s="5"/>
      <c r="AV730" s="5"/>
      <c r="AW730" s="5"/>
      <c r="AX730" s="5"/>
      <c r="AY730" s="5"/>
      <c r="AZ730" s="5"/>
      <c r="BA730" s="5"/>
      <c r="BB730" s="5"/>
      <c r="BC730" s="5"/>
      <c r="BD730" s="5"/>
      <c r="BE730" s="5"/>
      <c r="BF730" s="5"/>
      <c r="BG730" s="5"/>
      <c r="BH730" s="5"/>
      <c r="BI730" s="5"/>
      <c r="BJ730" s="8"/>
      <c r="BK730" s="8"/>
      <c r="BL730" s="8"/>
      <c r="BM730" s="8"/>
      <c r="BN730" s="8"/>
    </row>
    <row r="731" spans="1:66" x14ac:dyDescent="0.25">
      <c r="A731" s="10"/>
      <c r="B731" s="10"/>
      <c r="C731" s="10"/>
      <c r="D731" s="10"/>
      <c r="K731" s="3"/>
      <c r="L731" s="3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  <c r="AO731" s="5"/>
      <c r="AP731" s="5"/>
      <c r="AQ731" s="5"/>
      <c r="AR731" s="5"/>
      <c r="AS731" s="5"/>
      <c r="AT731" s="5"/>
      <c r="AU731" s="5"/>
      <c r="AV731" s="5"/>
      <c r="AW731" s="5"/>
      <c r="AX731" s="5"/>
      <c r="AY731" s="5"/>
      <c r="AZ731" s="5"/>
      <c r="BA731" s="5"/>
      <c r="BB731" s="5"/>
      <c r="BC731" s="5"/>
      <c r="BD731" s="5"/>
      <c r="BE731" s="5"/>
      <c r="BF731" s="5"/>
      <c r="BG731" s="5"/>
      <c r="BH731" s="5"/>
      <c r="BI731" s="5"/>
      <c r="BJ731" s="8"/>
      <c r="BK731" s="8"/>
      <c r="BL731" s="8"/>
      <c r="BM731" s="8"/>
      <c r="BN731" s="8"/>
    </row>
    <row r="732" spans="1:66" x14ac:dyDescent="0.25">
      <c r="D732"/>
      <c r="K732" s="3"/>
      <c r="L732" s="3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  <c r="AO732" s="5"/>
      <c r="AP732" s="5"/>
      <c r="AQ732" s="5"/>
      <c r="AR732" s="5"/>
      <c r="AS732" s="5"/>
      <c r="AT732" s="5"/>
      <c r="AU732" s="5"/>
      <c r="AV732" s="5"/>
      <c r="AW732" s="5"/>
      <c r="AX732" s="5"/>
      <c r="AY732" s="5"/>
      <c r="AZ732" s="5"/>
      <c r="BA732" s="5"/>
      <c r="BB732" s="5"/>
      <c r="BC732" s="5"/>
      <c r="BD732" s="5"/>
      <c r="BE732" s="5"/>
      <c r="BF732" s="5"/>
      <c r="BG732" s="5"/>
      <c r="BH732" s="5"/>
      <c r="BI732" s="5"/>
      <c r="BJ732" s="8"/>
      <c r="BK732" s="8"/>
      <c r="BL732" s="8"/>
      <c r="BM732" s="8"/>
      <c r="BN732" s="8"/>
    </row>
    <row r="733" spans="1:66" x14ac:dyDescent="0.25">
      <c r="D733"/>
      <c r="K733" s="3"/>
      <c r="L733" s="3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  <c r="AO733" s="5"/>
      <c r="AP733" s="5"/>
      <c r="AQ733" s="5"/>
      <c r="AR733" s="5"/>
      <c r="AS733" s="5"/>
      <c r="AT733" s="5"/>
      <c r="AU733" s="5"/>
      <c r="AV733" s="5"/>
      <c r="AW733" s="5"/>
      <c r="AX733" s="5"/>
      <c r="AY733" s="5"/>
      <c r="AZ733" s="5"/>
      <c r="BA733" s="5"/>
      <c r="BB733" s="5"/>
      <c r="BC733" s="5"/>
      <c r="BD733" s="5"/>
      <c r="BE733" s="5"/>
      <c r="BF733" s="5"/>
      <c r="BG733" s="5"/>
      <c r="BH733" s="5"/>
      <c r="BI733" s="5"/>
      <c r="BJ733" s="8"/>
      <c r="BK733" s="8"/>
      <c r="BL733" s="8"/>
      <c r="BM733" s="8"/>
      <c r="BN733" s="8"/>
    </row>
    <row r="734" spans="1:66" x14ac:dyDescent="0.25">
      <c r="D734"/>
      <c r="K734" s="3"/>
      <c r="L734" s="3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  <c r="AO734" s="5"/>
      <c r="AP734" s="5"/>
      <c r="AQ734" s="5"/>
      <c r="AR734" s="5"/>
      <c r="AS734" s="5"/>
      <c r="AT734" s="5"/>
      <c r="AU734" s="5"/>
      <c r="AV734" s="5"/>
      <c r="AW734" s="5"/>
      <c r="AX734" s="5"/>
      <c r="AY734" s="5"/>
      <c r="AZ734" s="5"/>
      <c r="BA734" s="5"/>
      <c r="BB734" s="5"/>
      <c r="BC734" s="5"/>
      <c r="BD734" s="5"/>
      <c r="BE734" s="5"/>
      <c r="BF734" s="5"/>
      <c r="BG734" s="5"/>
      <c r="BH734" s="5"/>
      <c r="BI734" s="5"/>
      <c r="BJ734" s="8"/>
      <c r="BK734" s="8"/>
      <c r="BL734" s="8"/>
      <c r="BM734" s="8"/>
      <c r="BN734" s="8"/>
    </row>
    <row r="735" spans="1:66" x14ac:dyDescent="0.25">
      <c r="D735"/>
      <c r="K735" s="3"/>
      <c r="L735" s="3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  <c r="AO735" s="5"/>
      <c r="AP735" s="5"/>
      <c r="AQ735" s="5"/>
      <c r="AR735" s="5"/>
      <c r="AS735" s="5"/>
      <c r="AT735" s="5"/>
      <c r="AU735" s="5"/>
      <c r="AV735" s="5"/>
      <c r="AW735" s="5"/>
      <c r="AX735" s="5"/>
      <c r="AY735" s="5"/>
      <c r="AZ735" s="5"/>
      <c r="BA735" s="5"/>
      <c r="BB735" s="5"/>
      <c r="BC735" s="5"/>
      <c r="BD735" s="5"/>
      <c r="BE735" s="5"/>
      <c r="BF735" s="5"/>
      <c r="BG735" s="5"/>
      <c r="BH735" s="5"/>
      <c r="BI735" s="5"/>
      <c r="BJ735" s="8"/>
      <c r="BK735" s="8"/>
      <c r="BL735" s="8"/>
      <c r="BM735" s="8"/>
      <c r="BN735" s="8"/>
    </row>
    <row r="736" spans="1:66" s="15" customFormat="1" x14ac:dyDescent="0.25">
      <c r="K736" s="19"/>
      <c r="L736" s="19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  <c r="AA736" s="20"/>
      <c r="AB736" s="20"/>
      <c r="AC736" s="20"/>
      <c r="AD736" s="20"/>
      <c r="AE736" s="20"/>
      <c r="AF736" s="20"/>
      <c r="AG736" s="20"/>
      <c r="AH736" s="20"/>
      <c r="AI736" s="20"/>
      <c r="AJ736" s="20"/>
      <c r="AK736" s="20"/>
      <c r="AL736" s="20"/>
      <c r="AM736" s="20"/>
      <c r="AN736" s="20"/>
      <c r="AO736" s="20"/>
      <c r="AP736" s="20"/>
      <c r="AQ736" s="20"/>
      <c r="AR736" s="20"/>
      <c r="AS736" s="20"/>
      <c r="AT736" s="20"/>
      <c r="AU736" s="20"/>
      <c r="AV736" s="20"/>
      <c r="AW736" s="20"/>
      <c r="AX736" s="20"/>
      <c r="AY736" s="20"/>
      <c r="AZ736" s="20"/>
      <c r="BA736" s="20"/>
      <c r="BB736" s="20"/>
      <c r="BC736" s="20"/>
      <c r="BD736" s="20"/>
      <c r="BE736" s="20"/>
      <c r="BF736" s="20"/>
      <c r="BG736" s="20"/>
      <c r="BH736" s="20"/>
      <c r="BI736" s="20"/>
      <c r="BJ736" s="21"/>
      <c r="BK736" s="21"/>
      <c r="BL736" s="21"/>
      <c r="BM736" s="21"/>
      <c r="BN736" s="21"/>
    </row>
    <row r="737" spans="1:66" x14ac:dyDescent="0.25">
      <c r="D737" s="11"/>
      <c r="K737" s="3"/>
      <c r="L737" s="3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  <c r="AO737" s="5"/>
      <c r="AP737" s="5"/>
      <c r="AQ737" s="5"/>
      <c r="AR737" s="5"/>
      <c r="AS737" s="5"/>
      <c r="AT737" s="5"/>
      <c r="AU737" s="5"/>
      <c r="AV737" s="5"/>
      <c r="AW737" s="5"/>
      <c r="AX737" s="5"/>
      <c r="AY737" s="5"/>
      <c r="AZ737" s="5"/>
      <c r="BA737" s="5"/>
      <c r="BB737" s="5"/>
      <c r="BC737" s="5"/>
      <c r="BD737" s="5"/>
      <c r="BE737" s="5"/>
      <c r="BF737" s="5"/>
      <c r="BG737" s="5"/>
      <c r="BH737" s="5"/>
      <c r="BI737" s="5"/>
      <c r="BJ737" s="8"/>
      <c r="BK737" s="8"/>
      <c r="BL737" s="8"/>
      <c r="BM737" s="8"/>
      <c r="BN737" s="8"/>
    </row>
    <row r="738" spans="1:66" x14ac:dyDescent="0.25">
      <c r="D738" s="11"/>
      <c r="K738" s="3"/>
      <c r="L738" s="3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  <c r="AO738" s="5"/>
      <c r="AP738" s="5"/>
      <c r="AQ738" s="5"/>
      <c r="AR738" s="5"/>
      <c r="AS738" s="5"/>
      <c r="AT738" s="5"/>
      <c r="AU738" s="5"/>
      <c r="AV738" s="5"/>
      <c r="AW738" s="5"/>
      <c r="AX738" s="5"/>
      <c r="AY738" s="5"/>
      <c r="AZ738" s="5"/>
      <c r="BA738" s="5"/>
      <c r="BB738" s="5"/>
      <c r="BC738" s="5"/>
      <c r="BD738" s="5"/>
      <c r="BE738" s="5"/>
      <c r="BF738" s="5"/>
      <c r="BG738" s="5"/>
      <c r="BH738" s="5"/>
      <c r="BI738" s="5"/>
      <c r="BJ738" s="8"/>
      <c r="BK738" s="8"/>
      <c r="BL738" s="8"/>
      <c r="BM738" s="8"/>
      <c r="BN738" s="8"/>
    </row>
    <row r="739" spans="1:66" x14ac:dyDescent="0.25">
      <c r="D739" s="11"/>
      <c r="K739" s="3"/>
      <c r="L739" s="3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  <c r="AO739" s="5"/>
      <c r="AP739" s="5"/>
      <c r="AQ739" s="5"/>
      <c r="AR739" s="5"/>
      <c r="AS739" s="5"/>
      <c r="AT739" s="5"/>
      <c r="AU739" s="5"/>
      <c r="AV739" s="5"/>
      <c r="AW739" s="5"/>
      <c r="AX739" s="5"/>
      <c r="AY739" s="5"/>
      <c r="AZ739" s="5"/>
      <c r="BA739" s="5"/>
      <c r="BB739" s="5"/>
      <c r="BC739" s="5"/>
      <c r="BD739" s="5"/>
      <c r="BE739" s="5"/>
      <c r="BF739" s="5"/>
      <c r="BG739" s="5"/>
      <c r="BH739" s="5"/>
      <c r="BI739" s="5"/>
      <c r="BJ739" s="8"/>
      <c r="BK739" s="8"/>
      <c r="BL739" s="8"/>
      <c r="BM739" s="8"/>
      <c r="BN739" s="8"/>
    </row>
    <row r="740" spans="1:66" x14ac:dyDescent="0.25">
      <c r="D740" s="11"/>
      <c r="K740" s="3"/>
      <c r="L740" s="3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  <c r="AO740" s="5"/>
      <c r="AP740" s="5"/>
      <c r="AQ740" s="5"/>
      <c r="AR740" s="5"/>
      <c r="AS740" s="5"/>
      <c r="AT740" s="5"/>
      <c r="AU740" s="5"/>
      <c r="AV740" s="5"/>
      <c r="AW740" s="5"/>
      <c r="AX740" s="5"/>
      <c r="AY740" s="5"/>
      <c r="AZ740" s="5"/>
      <c r="BA740" s="5"/>
      <c r="BB740" s="5"/>
      <c r="BC740" s="5"/>
      <c r="BD740" s="5"/>
      <c r="BE740" s="5"/>
      <c r="BF740" s="5"/>
      <c r="BG740" s="5"/>
      <c r="BH740" s="5"/>
      <c r="BI740" s="5"/>
      <c r="BJ740" s="8"/>
      <c r="BK740" s="8"/>
      <c r="BL740" s="8"/>
      <c r="BM740" s="8"/>
      <c r="BN740" s="8"/>
    </row>
    <row r="741" spans="1:66" x14ac:dyDescent="0.25">
      <c r="D741" s="11"/>
      <c r="K741" s="3"/>
      <c r="L741" s="3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  <c r="AO741" s="5"/>
      <c r="AP741" s="5"/>
      <c r="AQ741" s="5"/>
      <c r="AR741" s="5"/>
      <c r="AS741" s="5"/>
      <c r="AT741" s="5"/>
      <c r="AU741" s="5"/>
      <c r="AV741" s="5"/>
      <c r="AW741" s="5"/>
      <c r="AX741" s="5"/>
      <c r="AY741" s="5"/>
      <c r="AZ741" s="5"/>
      <c r="BA741" s="5"/>
      <c r="BB741" s="5"/>
      <c r="BC741" s="5"/>
      <c r="BD741" s="5"/>
      <c r="BE741" s="5"/>
      <c r="BF741" s="5"/>
      <c r="BG741" s="5"/>
      <c r="BH741" s="5"/>
      <c r="BI741" s="5"/>
      <c r="BJ741" s="8"/>
      <c r="BK741" s="8"/>
      <c r="BL741" s="8"/>
      <c r="BM741" s="8"/>
      <c r="BN741" s="8"/>
    </row>
    <row r="742" spans="1:66" x14ac:dyDescent="0.25">
      <c r="D742" s="11"/>
      <c r="K742" s="3"/>
      <c r="L742" s="3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  <c r="AO742" s="5"/>
      <c r="AP742" s="5"/>
      <c r="AQ742" s="5"/>
      <c r="AR742" s="5"/>
      <c r="AS742" s="5"/>
      <c r="AT742" s="5"/>
      <c r="AU742" s="5"/>
      <c r="AV742" s="5"/>
      <c r="AW742" s="5"/>
      <c r="AX742" s="5"/>
      <c r="AY742" s="5"/>
      <c r="AZ742" s="5"/>
      <c r="BA742" s="5"/>
      <c r="BB742" s="5"/>
      <c r="BC742" s="5"/>
      <c r="BD742" s="5"/>
      <c r="BE742" s="5"/>
      <c r="BF742" s="5"/>
      <c r="BG742" s="5"/>
      <c r="BH742" s="5"/>
      <c r="BI742" s="5"/>
      <c r="BJ742" s="8"/>
      <c r="BK742" s="8"/>
      <c r="BL742" s="8"/>
      <c r="BM742" s="8"/>
      <c r="BN742" s="8"/>
    </row>
    <row r="743" spans="1:66" x14ac:dyDescent="0.25">
      <c r="D743" s="11"/>
      <c r="K743" s="3"/>
      <c r="L743" s="3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  <c r="AO743" s="5"/>
      <c r="AP743" s="5"/>
      <c r="AQ743" s="5"/>
      <c r="AR743" s="5"/>
      <c r="AS743" s="5"/>
      <c r="AT743" s="5"/>
      <c r="AU743" s="5"/>
      <c r="AV743" s="5"/>
      <c r="AW743" s="5"/>
      <c r="AX743" s="5"/>
      <c r="AY743" s="5"/>
      <c r="AZ743" s="5"/>
      <c r="BA743" s="5"/>
      <c r="BB743" s="5"/>
      <c r="BC743" s="5"/>
      <c r="BD743" s="5"/>
      <c r="BE743" s="5"/>
      <c r="BF743" s="5"/>
      <c r="BG743" s="5"/>
      <c r="BH743" s="5"/>
      <c r="BI743" s="5"/>
      <c r="BJ743" s="8"/>
      <c r="BK743" s="8"/>
      <c r="BL743" s="8"/>
      <c r="BM743" s="8"/>
      <c r="BN743" s="8"/>
    </row>
    <row r="744" spans="1:66" x14ac:dyDescent="0.25">
      <c r="D744" s="11"/>
      <c r="K744" s="3"/>
      <c r="L744" s="3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  <c r="AO744" s="5"/>
      <c r="AP744" s="5"/>
      <c r="AQ744" s="5"/>
      <c r="AR744" s="5"/>
      <c r="AS744" s="5"/>
      <c r="AT744" s="5"/>
      <c r="AU744" s="5"/>
      <c r="AV744" s="5"/>
      <c r="AW744" s="5"/>
      <c r="AX744" s="5"/>
      <c r="AY744" s="5"/>
      <c r="AZ744" s="5"/>
      <c r="BA744" s="5"/>
      <c r="BB744" s="5"/>
      <c r="BC744" s="5"/>
      <c r="BD744" s="5"/>
      <c r="BE744" s="5"/>
      <c r="BF744" s="5"/>
      <c r="BG744" s="5"/>
      <c r="BH744" s="5"/>
      <c r="BI744" s="5"/>
      <c r="BJ744" s="8"/>
      <c r="BK744" s="8"/>
      <c r="BL744" s="8"/>
      <c r="BM744" s="8"/>
      <c r="BN744" s="8"/>
    </row>
    <row r="745" spans="1:66" x14ac:dyDescent="0.25">
      <c r="D745" s="11"/>
      <c r="K745" s="3"/>
      <c r="L745" s="3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  <c r="AO745" s="5"/>
      <c r="AP745" s="5"/>
      <c r="AQ745" s="5"/>
      <c r="AR745" s="5"/>
      <c r="AS745" s="5"/>
      <c r="AT745" s="5"/>
      <c r="AU745" s="5"/>
      <c r="AV745" s="5"/>
      <c r="AW745" s="5"/>
      <c r="AX745" s="5"/>
      <c r="AY745" s="5"/>
      <c r="AZ745" s="5"/>
      <c r="BA745" s="5"/>
      <c r="BB745" s="5"/>
      <c r="BC745" s="5"/>
      <c r="BD745" s="5"/>
      <c r="BE745" s="5"/>
      <c r="BF745" s="5"/>
      <c r="BG745" s="5"/>
      <c r="BH745" s="5"/>
      <c r="BI745" s="5"/>
      <c r="BJ745" s="8"/>
      <c r="BK745" s="8"/>
      <c r="BL745" s="8"/>
      <c r="BM745" s="8"/>
      <c r="BN745" s="8"/>
    </row>
    <row r="746" spans="1:66" x14ac:dyDescent="0.25">
      <c r="D746" s="11"/>
      <c r="K746" s="3"/>
      <c r="L746" s="3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  <c r="AO746" s="5"/>
      <c r="AP746" s="5"/>
      <c r="AQ746" s="5"/>
      <c r="AR746" s="5"/>
      <c r="AS746" s="5"/>
      <c r="AT746" s="5"/>
      <c r="AU746" s="5"/>
      <c r="AV746" s="5"/>
      <c r="AW746" s="5"/>
      <c r="AX746" s="5"/>
      <c r="AY746" s="5"/>
      <c r="AZ746" s="5"/>
      <c r="BA746" s="5"/>
      <c r="BB746" s="5"/>
      <c r="BC746" s="5"/>
      <c r="BD746" s="5"/>
      <c r="BE746" s="5"/>
      <c r="BF746" s="5"/>
      <c r="BG746" s="5"/>
      <c r="BH746" s="5"/>
      <c r="BI746" s="5"/>
      <c r="BJ746" s="8"/>
      <c r="BK746" s="8"/>
      <c r="BL746" s="8"/>
      <c r="BM746" s="8"/>
      <c r="BN746" s="8"/>
    </row>
    <row r="747" spans="1:66" x14ac:dyDescent="0.25">
      <c r="D747" s="11"/>
      <c r="K747" s="3"/>
      <c r="L747" s="3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  <c r="AO747" s="5"/>
      <c r="AP747" s="5"/>
      <c r="AQ747" s="5"/>
      <c r="AR747" s="5"/>
      <c r="AS747" s="5"/>
      <c r="AT747" s="5"/>
      <c r="AU747" s="5"/>
      <c r="AV747" s="5"/>
      <c r="AW747" s="5"/>
      <c r="AX747" s="5"/>
      <c r="AY747" s="5"/>
      <c r="AZ747" s="5"/>
      <c r="BA747" s="5"/>
      <c r="BB747" s="5"/>
      <c r="BC747" s="5"/>
      <c r="BD747" s="5"/>
      <c r="BE747" s="5"/>
      <c r="BF747" s="5"/>
      <c r="BG747" s="5"/>
      <c r="BH747" s="5"/>
      <c r="BI747" s="5"/>
      <c r="BJ747" s="8"/>
      <c r="BK747" s="8"/>
      <c r="BL747" s="8"/>
      <c r="BM747" s="8"/>
      <c r="BN747" s="8"/>
    </row>
    <row r="748" spans="1:66" s="10" customFormat="1" x14ac:dyDescent="0.25">
      <c r="A748"/>
      <c r="B748"/>
      <c r="C748"/>
      <c r="D748" s="11"/>
      <c r="E748"/>
      <c r="F748"/>
      <c r="G748"/>
      <c r="H748"/>
      <c r="I748"/>
      <c r="J748"/>
      <c r="K748" s="3"/>
      <c r="L748" s="3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  <c r="AO748" s="5"/>
      <c r="AP748" s="5"/>
      <c r="AQ748" s="5"/>
      <c r="AR748" s="5"/>
      <c r="AS748" s="5"/>
      <c r="AT748" s="5"/>
      <c r="AU748" s="5"/>
      <c r="AV748" s="5"/>
      <c r="AW748" s="5"/>
      <c r="AX748" s="5"/>
      <c r="AY748" s="5"/>
      <c r="AZ748" s="5"/>
      <c r="BA748" s="5"/>
      <c r="BB748" s="5"/>
      <c r="BC748" s="5"/>
      <c r="BD748" s="5"/>
      <c r="BE748" s="5"/>
      <c r="BF748" s="5"/>
      <c r="BG748" s="5"/>
      <c r="BH748" s="5"/>
      <c r="BI748" s="5"/>
      <c r="BJ748" s="8"/>
      <c r="BK748" s="8"/>
      <c r="BL748" s="8"/>
      <c r="BM748" s="8"/>
      <c r="BN748" s="8"/>
    </row>
    <row r="749" spans="1:66" x14ac:dyDescent="0.25">
      <c r="D749" s="11"/>
      <c r="K749" s="3"/>
      <c r="L749" s="3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  <c r="AO749" s="5"/>
      <c r="AP749" s="5"/>
      <c r="AQ749" s="5"/>
      <c r="AR749" s="5"/>
      <c r="AS749" s="5"/>
      <c r="AT749" s="5"/>
      <c r="AU749" s="5"/>
      <c r="AV749" s="5"/>
      <c r="AW749" s="5"/>
      <c r="AX749" s="5"/>
      <c r="AY749" s="5"/>
      <c r="AZ749" s="5"/>
      <c r="BA749" s="5"/>
      <c r="BB749" s="5"/>
      <c r="BC749" s="5"/>
      <c r="BD749" s="5"/>
      <c r="BE749" s="5"/>
      <c r="BF749" s="5"/>
      <c r="BG749" s="5"/>
      <c r="BH749" s="5"/>
      <c r="BI749" s="5"/>
      <c r="BJ749" s="8"/>
      <c r="BK749" s="8"/>
      <c r="BL749" s="8"/>
      <c r="BM749" s="8"/>
      <c r="BN749" s="8"/>
    </row>
    <row r="750" spans="1:66" x14ac:dyDescent="0.25">
      <c r="D750" s="11"/>
      <c r="K750" s="3"/>
      <c r="L750" s="3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  <c r="AO750" s="5"/>
      <c r="AP750" s="5"/>
      <c r="AQ750" s="5"/>
      <c r="AR750" s="5"/>
      <c r="AS750" s="5"/>
      <c r="AT750" s="5"/>
      <c r="AU750" s="5"/>
      <c r="AV750" s="5"/>
      <c r="AW750" s="5"/>
      <c r="AX750" s="5"/>
      <c r="AY750" s="5"/>
      <c r="AZ750" s="5"/>
      <c r="BA750" s="5"/>
      <c r="BB750" s="5"/>
      <c r="BC750" s="5"/>
      <c r="BD750" s="5"/>
      <c r="BE750" s="5"/>
      <c r="BF750" s="5"/>
      <c r="BG750" s="5"/>
      <c r="BH750" s="5"/>
      <c r="BI750" s="5"/>
      <c r="BJ750" s="8"/>
      <c r="BK750" s="8"/>
      <c r="BL750" s="8"/>
      <c r="BM750" s="8"/>
      <c r="BN750" s="8"/>
    </row>
    <row r="751" spans="1:66" x14ac:dyDescent="0.25">
      <c r="D751" s="11"/>
      <c r="K751" s="3"/>
      <c r="L751" s="3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  <c r="AO751" s="5"/>
      <c r="AP751" s="5"/>
      <c r="AQ751" s="5"/>
      <c r="AR751" s="5"/>
      <c r="AS751" s="5"/>
      <c r="AT751" s="5"/>
      <c r="AU751" s="5"/>
      <c r="AV751" s="5"/>
      <c r="AW751" s="5"/>
      <c r="AX751" s="5"/>
      <c r="AY751" s="5"/>
      <c r="AZ751" s="5"/>
      <c r="BA751" s="5"/>
      <c r="BB751" s="5"/>
      <c r="BC751" s="5"/>
      <c r="BD751" s="5"/>
      <c r="BE751" s="5"/>
      <c r="BF751" s="5"/>
      <c r="BG751" s="5"/>
      <c r="BH751" s="5"/>
      <c r="BI751" s="5"/>
      <c r="BJ751" s="8"/>
      <c r="BK751" s="8"/>
      <c r="BL751" s="8"/>
      <c r="BM751" s="8"/>
      <c r="BN751" s="8"/>
    </row>
    <row r="752" spans="1:66" x14ac:dyDescent="0.25">
      <c r="D752" s="11"/>
      <c r="K752" s="3"/>
      <c r="L752" s="3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  <c r="AO752" s="5"/>
      <c r="AP752" s="5"/>
      <c r="AQ752" s="5"/>
      <c r="AR752" s="5"/>
      <c r="AS752" s="5"/>
      <c r="AT752" s="5"/>
      <c r="AU752" s="5"/>
      <c r="AV752" s="5"/>
      <c r="AW752" s="5"/>
      <c r="AX752" s="5"/>
      <c r="AY752" s="5"/>
      <c r="AZ752" s="5"/>
      <c r="BA752" s="5"/>
      <c r="BB752" s="5"/>
      <c r="BC752" s="5"/>
      <c r="BD752" s="5"/>
      <c r="BE752" s="5"/>
      <c r="BF752" s="5"/>
      <c r="BG752" s="5"/>
      <c r="BH752" s="5"/>
      <c r="BI752" s="5"/>
      <c r="BJ752" s="8"/>
      <c r="BK752" s="8"/>
      <c r="BL752" s="8"/>
      <c r="BM752" s="8"/>
      <c r="BN752" s="8"/>
    </row>
    <row r="753" spans="4:66" x14ac:dyDescent="0.25">
      <c r="D753" s="11"/>
      <c r="K753" s="3"/>
      <c r="L753" s="3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  <c r="AO753" s="5"/>
      <c r="AP753" s="5"/>
      <c r="AQ753" s="5"/>
      <c r="AR753" s="5"/>
      <c r="AS753" s="5"/>
      <c r="AT753" s="5"/>
      <c r="AU753" s="5"/>
      <c r="AV753" s="5"/>
      <c r="AW753" s="5"/>
      <c r="AX753" s="5"/>
      <c r="AY753" s="5"/>
      <c r="AZ753" s="5"/>
      <c r="BA753" s="5"/>
      <c r="BB753" s="5"/>
      <c r="BC753" s="5"/>
      <c r="BD753" s="5"/>
      <c r="BE753" s="5"/>
      <c r="BF753" s="5"/>
      <c r="BG753" s="5"/>
      <c r="BH753" s="5"/>
      <c r="BI753" s="5"/>
      <c r="BJ753" s="8"/>
      <c r="BK753" s="8"/>
      <c r="BL753" s="8"/>
      <c r="BM753" s="8"/>
      <c r="BN753" s="8"/>
    </row>
    <row r="754" spans="4:66" x14ac:dyDescent="0.25">
      <c r="D754" s="11"/>
      <c r="K754" s="3"/>
      <c r="L754" s="3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  <c r="AO754" s="5"/>
      <c r="AP754" s="5"/>
      <c r="AQ754" s="5"/>
      <c r="AR754" s="5"/>
      <c r="AS754" s="5"/>
      <c r="AT754" s="5"/>
      <c r="AU754" s="5"/>
      <c r="AV754" s="5"/>
      <c r="AW754" s="5"/>
      <c r="AX754" s="5"/>
      <c r="AY754" s="5"/>
      <c r="AZ754" s="5"/>
      <c r="BA754" s="5"/>
      <c r="BB754" s="5"/>
      <c r="BC754" s="5"/>
      <c r="BD754" s="5"/>
      <c r="BE754" s="5"/>
      <c r="BF754" s="5"/>
      <c r="BG754" s="5"/>
      <c r="BH754" s="5"/>
      <c r="BI754" s="5"/>
      <c r="BJ754" s="8"/>
      <c r="BK754" s="8"/>
      <c r="BL754" s="8"/>
      <c r="BM754" s="8"/>
      <c r="BN754" s="8"/>
    </row>
    <row r="755" spans="4:66" x14ac:dyDescent="0.25">
      <c r="D755" s="11"/>
      <c r="K755" s="3"/>
      <c r="L755" s="3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  <c r="AO755" s="5"/>
      <c r="AP755" s="5"/>
      <c r="AQ755" s="5"/>
      <c r="AR755" s="5"/>
      <c r="AS755" s="5"/>
      <c r="AT755" s="5"/>
      <c r="AU755" s="5"/>
      <c r="AV755" s="5"/>
      <c r="AW755" s="5"/>
      <c r="AX755" s="5"/>
      <c r="AY755" s="5"/>
      <c r="AZ755" s="5"/>
      <c r="BA755" s="5"/>
      <c r="BB755" s="5"/>
      <c r="BC755" s="5"/>
      <c r="BD755" s="5"/>
      <c r="BE755" s="5"/>
      <c r="BF755" s="5"/>
      <c r="BG755" s="5"/>
      <c r="BH755" s="5"/>
      <c r="BI755" s="5"/>
      <c r="BJ755" s="8"/>
      <c r="BK755" s="8"/>
      <c r="BL755" s="8"/>
      <c r="BM755" s="8"/>
      <c r="BN755" s="8"/>
    </row>
    <row r="756" spans="4:66" x14ac:dyDescent="0.25">
      <c r="D756" s="11"/>
      <c r="K756" s="3"/>
      <c r="L756" s="3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  <c r="AO756" s="5"/>
      <c r="AP756" s="5"/>
      <c r="AQ756" s="5"/>
      <c r="AR756" s="5"/>
      <c r="AS756" s="5"/>
      <c r="AT756" s="5"/>
      <c r="AU756" s="5"/>
      <c r="AV756" s="5"/>
      <c r="AW756" s="5"/>
      <c r="AX756" s="5"/>
      <c r="AY756" s="5"/>
      <c r="AZ756" s="5"/>
      <c r="BA756" s="5"/>
      <c r="BB756" s="5"/>
      <c r="BC756" s="5"/>
      <c r="BD756" s="5"/>
      <c r="BE756" s="5"/>
      <c r="BF756" s="5"/>
      <c r="BG756" s="5"/>
      <c r="BH756" s="5"/>
      <c r="BI756" s="5"/>
      <c r="BJ756" s="8"/>
      <c r="BK756" s="8"/>
      <c r="BL756" s="8"/>
      <c r="BM756" s="8"/>
      <c r="BN756" s="8"/>
    </row>
    <row r="757" spans="4:66" x14ac:dyDescent="0.25">
      <c r="D757" s="11"/>
      <c r="K757" s="3"/>
      <c r="L757" s="3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  <c r="AO757" s="5"/>
      <c r="AP757" s="5"/>
      <c r="AQ757" s="5"/>
      <c r="AR757" s="5"/>
      <c r="AS757" s="5"/>
      <c r="AT757" s="5"/>
      <c r="AU757" s="5"/>
      <c r="AV757" s="5"/>
      <c r="AW757" s="5"/>
      <c r="AX757" s="5"/>
      <c r="AY757" s="5"/>
      <c r="AZ757" s="5"/>
      <c r="BA757" s="5"/>
      <c r="BB757" s="5"/>
      <c r="BC757" s="5"/>
      <c r="BD757" s="5"/>
      <c r="BE757" s="5"/>
      <c r="BF757" s="5"/>
      <c r="BG757" s="5"/>
      <c r="BH757" s="5"/>
      <c r="BI757" s="5"/>
      <c r="BJ757" s="8"/>
      <c r="BK757" s="8"/>
      <c r="BL757" s="8"/>
      <c r="BM757" s="8"/>
      <c r="BN757" s="8"/>
    </row>
    <row r="758" spans="4:66" x14ac:dyDescent="0.25">
      <c r="D758" s="11"/>
      <c r="K758" s="3"/>
      <c r="L758" s="3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  <c r="AO758" s="5"/>
      <c r="AP758" s="5"/>
      <c r="AQ758" s="5"/>
      <c r="AR758" s="5"/>
      <c r="AS758" s="5"/>
      <c r="AT758" s="5"/>
      <c r="AU758" s="5"/>
      <c r="AV758" s="5"/>
      <c r="AW758" s="5"/>
      <c r="AX758" s="5"/>
      <c r="AY758" s="5"/>
      <c r="AZ758" s="5"/>
      <c r="BA758" s="5"/>
      <c r="BB758" s="5"/>
      <c r="BC758" s="5"/>
      <c r="BD758" s="5"/>
      <c r="BE758" s="5"/>
      <c r="BF758" s="5"/>
      <c r="BG758" s="5"/>
      <c r="BH758" s="5"/>
      <c r="BI758" s="5"/>
      <c r="BJ758" s="8"/>
      <c r="BK758" s="8"/>
      <c r="BL758" s="8"/>
      <c r="BM758" s="8"/>
      <c r="BN758" s="8"/>
    </row>
    <row r="759" spans="4:66" x14ac:dyDescent="0.25">
      <c r="D759" s="11"/>
      <c r="K759" s="3"/>
      <c r="L759" s="3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  <c r="AO759" s="5"/>
      <c r="AP759" s="5"/>
      <c r="AQ759" s="5"/>
      <c r="AR759" s="5"/>
      <c r="AS759" s="5"/>
      <c r="AT759" s="5"/>
      <c r="AU759" s="5"/>
      <c r="AV759" s="5"/>
      <c r="AW759" s="5"/>
      <c r="AX759" s="5"/>
      <c r="AY759" s="5"/>
      <c r="AZ759" s="5"/>
      <c r="BA759" s="5"/>
      <c r="BB759" s="5"/>
      <c r="BC759" s="5"/>
      <c r="BD759" s="5"/>
      <c r="BE759" s="5"/>
      <c r="BF759" s="5"/>
      <c r="BG759" s="5"/>
      <c r="BH759" s="5"/>
      <c r="BI759" s="5"/>
      <c r="BJ759" s="8"/>
      <c r="BK759" s="8"/>
      <c r="BL759" s="8"/>
      <c r="BM759" s="8"/>
      <c r="BN759" s="8"/>
    </row>
    <row r="760" spans="4:66" x14ac:dyDescent="0.25">
      <c r="D760" s="11"/>
      <c r="K760" s="3"/>
      <c r="L760" s="3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  <c r="AO760" s="5"/>
      <c r="AP760" s="5"/>
      <c r="AQ760" s="5"/>
      <c r="AR760" s="5"/>
      <c r="AS760" s="5"/>
      <c r="AT760" s="5"/>
      <c r="AU760" s="5"/>
      <c r="AV760" s="5"/>
      <c r="AW760" s="5"/>
      <c r="AX760" s="5"/>
      <c r="AY760" s="5"/>
      <c r="AZ760" s="5"/>
      <c r="BA760" s="5"/>
      <c r="BB760" s="5"/>
      <c r="BC760" s="5"/>
      <c r="BD760" s="5"/>
      <c r="BE760" s="5"/>
      <c r="BF760" s="5"/>
      <c r="BG760" s="5"/>
      <c r="BH760" s="5"/>
      <c r="BI760" s="5"/>
      <c r="BJ760" s="8"/>
      <c r="BK760" s="8"/>
      <c r="BL760" s="8"/>
      <c r="BM760" s="8"/>
      <c r="BN760" s="8"/>
    </row>
    <row r="761" spans="4:66" x14ac:dyDescent="0.25">
      <c r="D761" s="11"/>
      <c r="K761" s="3"/>
      <c r="L761" s="3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  <c r="AO761" s="5"/>
      <c r="AP761" s="5"/>
      <c r="AQ761" s="5"/>
      <c r="AR761" s="5"/>
      <c r="AS761" s="5"/>
      <c r="AT761" s="5"/>
      <c r="AU761" s="5"/>
      <c r="AV761" s="5"/>
      <c r="AW761" s="5"/>
      <c r="AX761" s="5"/>
      <c r="AY761" s="5"/>
      <c r="AZ761" s="5"/>
      <c r="BA761" s="5"/>
      <c r="BB761" s="5"/>
      <c r="BC761" s="5"/>
      <c r="BD761" s="5"/>
      <c r="BE761" s="5"/>
      <c r="BF761" s="5"/>
      <c r="BG761" s="5"/>
      <c r="BH761" s="5"/>
      <c r="BI761" s="5"/>
      <c r="BJ761" s="8"/>
      <c r="BK761" s="8"/>
      <c r="BL761" s="8"/>
      <c r="BM761" s="8"/>
      <c r="BN761" s="8"/>
    </row>
    <row r="762" spans="4:66" x14ac:dyDescent="0.25">
      <c r="D762" s="11"/>
      <c r="K762" s="3"/>
      <c r="L762" s="3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  <c r="AO762" s="5"/>
      <c r="AP762" s="5"/>
      <c r="AQ762" s="5"/>
      <c r="AR762" s="5"/>
      <c r="AS762" s="5"/>
      <c r="AT762" s="5"/>
      <c r="AU762" s="5"/>
      <c r="AV762" s="5"/>
      <c r="AW762" s="5"/>
      <c r="AX762" s="5"/>
      <c r="AY762" s="5"/>
      <c r="AZ762" s="5"/>
      <c r="BA762" s="5"/>
      <c r="BB762" s="5"/>
      <c r="BC762" s="5"/>
      <c r="BD762" s="5"/>
      <c r="BE762" s="5"/>
      <c r="BF762" s="5"/>
      <c r="BG762" s="5"/>
      <c r="BH762" s="5"/>
      <c r="BI762" s="5"/>
      <c r="BJ762" s="8"/>
      <c r="BK762" s="8"/>
      <c r="BL762" s="8"/>
      <c r="BM762" s="8"/>
      <c r="BN762" s="8"/>
    </row>
    <row r="763" spans="4:66" x14ac:dyDescent="0.25">
      <c r="D763" s="11"/>
      <c r="K763" s="3"/>
      <c r="L763" s="3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  <c r="AO763" s="5"/>
      <c r="AP763" s="5"/>
      <c r="AQ763" s="5"/>
      <c r="AR763" s="5"/>
      <c r="AS763" s="5"/>
      <c r="AT763" s="5"/>
      <c r="AU763" s="5"/>
      <c r="AV763" s="5"/>
      <c r="AW763" s="5"/>
      <c r="AX763" s="5"/>
      <c r="AY763" s="5"/>
      <c r="AZ763" s="5"/>
      <c r="BA763" s="5"/>
      <c r="BB763" s="5"/>
      <c r="BC763" s="5"/>
      <c r="BD763" s="5"/>
      <c r="BE763" s="5"/>
      <c r="BF763" s="5"/>
      <c r="BG763" s="5"/>
      <c r="BH763" s="5"/>
      <c r="BI763" s="5"/>
      <c r="BJ763" s="8"/>
      <c r="BK763" s="8"/>
      <c r="BL763" s="8"/>
      <c r="BM763" s="8"/>
      <c r="BN763" s="8"/>
    </row>
    <row r="764" spans="4:66" x14ac:dyDescent="0.25">
      <c r="D764" s="11"/>
      <c r="K764" s="3"/>
      <c r="L764" s="3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  <c r="AO764" s="5"/>
      <c r="AP764" s="5"/>
      <c r="AQ764" s="5"/>
      <c r="AR764" s="5"/>
      <c r="AS764" s="5"/>
      <c r="AT764" s="5"/>
      <c r="AU764" s="5"/>
      <c r="AV764" s="5"/>
      <c r="AW764" s="5"/>
      <c r="AX764" s="5"/>
      <c r="AY764" s="5"/>
      <c r="AZ764" s="5"/>
      <c r="BA764" s="5"/>
      <c r="BB764" s="5"/>
      <c r="BC764" s="5"/>
      <c r="BD764" s="5"/>
      <c r="BE764" s="5"/>
      <c r="BF764" s="5"/>
      <c r="BG764" s="5"/>
      <c r="BH764" s="5"/>
      <c r="BI764" s="5"/>
      <c r="BJ764" s="8"/>
      <c r="BK764" s="8"/>
      <c r="BL764" s="8"/>
      <c r="BM764" s="8"/>
      <c r="BN764" s="8"/>
    </row>
    <row r="765" spans="4:66" x14ac:dyDescent="0.25">
      <c r="D765" s="11"/>
      <c r="K765" s="3"/>
      <c r="L765" s="3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  <c r="AO765" s="5"/>
      <c r="AP765" s="5"/>
      <c r="AQ765" s="5"/>
      <c r="AR765" s="5"/>
      <c r="AS765" s="5"/>
      <c r="AT765" s="5"/>
      <c r="AU765" s="5"/>
      <c r="AV765" s="5"/>
      <c r="AW765" s="5"/>
      <c r="AX765" s="5"/>
      <c r="AY765" s="5"/>
      <c r="AZ765" s="5"/>
      <c r="BA765" s="5"/>
      <c r="BB765" s="5"/>
      <c r="BC765" s="5"/>
      <c r="BD765" s="5"/>
      <c r="BE765" s="5"/>
      <c r="BF765" s="5"/>
      <c r="BG765" s="5"/>
      <c r="BH765" s="5"/>
      <c r="BI765" s="5"/>
      <c r="BJ765" s="8"/>
      <c r="BK765" s="8"/>
      <c r="BL765" s="8"/>
      <c r="BM765" s="8"/>
      <c r="BN765" s="8"/>
    </row>
    <row r="766" spans="4:66" x14ac:dyDescent="0.25">
      <c r="D766" s="11"/>
      <c r="K766" s="3"/>
      <c r="L766" s="3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  <c r="AO766" s="5"/>
      <c r="AP766" s="5"/>
      <c r="AQ766" s="5"/>
      <c r="AR766" s="5"/>
      <c r="AS766" s="5"/>
      <c r="AT766" s="5"/>
      <c r="AU766" s="5"/>
      <c r="AV766" s="5"/>
      <c r="AW766" s="5"/>
      <c r="AX766" s="5"/>
      <c r="AY766" s="5"/>
      <c r="AZ766" s="5"/>
      <c r="BA766" s="5"/>
      <c r="BB766" s="5"/>
      <c r="BC766" s="5"/>
      <c r="BD766" s="5"/>
      <c r="BE766" s="5"/>
      <c r="BF766" s="5"/>
      <c r="BG766" s="5"/>
      <c r="BH766" s="5"/>
      <c r="BI766" s="5"/>
      <c r="BJ766" s="8"/>
      <c r="BK766" s="8"/>
      <c r="BL766" s="8"/>
      <c r="BM766" s="8"/>
      <c r="BN766" s="8"/>
    </row>
    <row r="767" spans="4:66" x14ac:dyDescent="0.25">
      <c r="D767" s="11"/>
      <c r="K767" s="3"/>
      <c r="L767" s="3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  <c r="AO767" s="5"/>
      <c r="AP767" s="5"/>
      <c r="AQ767" s="5"/>
      <c r="AR767" s="5"/>
      <c r="AS767" s="5"/>
      <c r="AT767" s="5"/>
      <c r="AU767" s="5"/>
      <c r="AV767" s="5"/>
      <c r="AW767" s="5"/>
      <c r="AX767" s="5"/>
      <c r="AY767" s="5"/>
      <c r="AZ767" s="5"/>
      <c r="BA767" s="5"/>
      <c r="BB767" s="5"/>
      <c r="BC767" s="5"/>
      <c r="BD767" s="5"/>
      <c r="BE767" s="5"/>
      <c r="BF767" s="5"/>
      <c r="BG767" s="5"/>
      <c r="BH767" s="5"/>
      <c r="BI767" s="5"/>
      <c r="BJ767" s="8"/>
      <c r="BK767" s="8"/>
      <c r="BL767" s="8"/>
      <c r="BM767" s="8"/>
      <c r="BN767" s="8"/>
    </row>
    <row r="768" spans="4:66" x14ac:dyDescent="0.25">
      <c r="D768" s="11"/>
      <c r="K768" s="3"/>
      <c r="L768" s="3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  <c r="AO768" s="5"/>
      <c r="AP768" s="5"/>
      <c r="AQ768" s="5"/>
      <c r="AR768" s="5"/>
      <c r="AS768" s="5"/>
      <c r="AT768" s="5"/>
      <c r="AU768" s="5"/>
      <c r="AV768" s="5"/>
      <c r="AW768" s="5"/>
      <c r="AX768" s="5"/>
      <c r="AY768" s="5"/>
      <c r="AZ768" s="5"/>
      <c r="BA768" s="5"/>
      <c r="BB768" s="5"/>
      <c r="BC768" s="5"/>
      <c r="BD768" s="5"/>
      <c r="BE768" s="5"/>
      <c r="BF768" s="5"/>
      <c r="BG768" s="5"/>
      <c r="BH768" s="5"/>
      <c r="BI768" s="5"/>
      <c r="BJ768" s="8"/>
      <c r="BK768" s="8"/>
      <c r="BL768" s="8"/>
      <c r="BM768" s="8"/>
      <c r="BN768" s="8"/>
    </row>
    <row r="769" spans="1:66" x14ac:dyDescent="0.25">
      <c r="D769" s="11"/>
      <c r="K769" s="3"/>
      <c r="L769" s="3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  <c r="AO769" s="5"/>
      <c r="AP769" s="5"/>
      <c r="AQ769" s="5"/>
      <c r="AR769" s="5"/>
      <c r="AS769" s="5"/>
      <c r="AT769" s="5"/>
      <c r="AU769" s="5"/>
      <c r="AV769" s="5"/>
      <c r="AW769" s="5"/>
      <c r="AX769" s="5"/>
      <c r="AY769" s="5"/>
      <c r="AZ769" s="5"/>
      <c r="BA769" s="5"/>
      <c r="BB769" s="5"/>
      <c r="BC769" s="5"/>
      <c r="BD769" s="5"/>
      <c r="BE769" s="5"/>
      <c r="BF769" s="5"/>
      <c r="BG769" s="5"/>
      <c r="BH769" s="5"/>
      <c r="BI769" s="5"/>
      <c r="BJ769" s="8"/>
      <c r="BK769" s="8"/>
      <c r="BL769" s="8"/>
      <c r="BM769" s="8"/>
      <c r="BN769" s="8"/>
    </row>
    <row r="770" spans="1:66" x14ac:dyDescent="0.25">
      <c r="D770" s="11"/>
      <c r="K770" s="3"/>
      <c r="L770" s="3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  <c r="AO770" s="5"/>
      <c r="AP770" s="5"/>
      <c r="AQ770" s="5"/>
      <c r="AR770" s="5"/>
      <c r="AS770" s="5"/>
      <c r="AT770" s="5"/>
      <c r="AU770" s="5"/>
      <c r="AV770" s="5"/>
      <c r="AW770" s="5"/>
      <c r="AX770" s="5"/>
      <c r="AY770" s="5"/>
      <c r="AZ770" s="5"/>
      <c r="BA770" s="5"/>
      <c r="BB770" s="5"/>
      <c r="BC770" s="5"/>
      <c r="BD770" s="5"/>
      <c r="BE770" s="5"/>
      <c r="BF770" s="5"/>
      <c r="BG770" s="5"/>
      <c r="BH770" s="5"/>
      <c r="BI770" s="5"/>
      <c r="BJ770" s="8"/>
      <c r="BK770" s="8"/>
      <c r="BL770" s="8"/>
      <c r="BM770" s="8"/>
      <c r="BN770" s="8"/>
    </row>
    <row r="771" spans="1:66" x14ac:dyDescent="0.25">
      <c r="D771" s="11"/>
      <c r="K771" s="3"/>
      <c r="L771" s="3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  <c r="AO771" s="5"/>
      <c r="AP771" s="5"/>
      <c r="AQ771" s="5"/>
      <c r="AR771" s="5"/>
      <c r="AS771" s="5"/>
      <c r="AT771" s="5"/>
      <c r="AU771" s="5"/>
      <c r="AV771" s="5"/>
      <c r="AW771" s="5"/>
      <c r="AX771" s="5"/>
      <c r="AY771" s="5"/>
      <c r="AZ771" s="5"/>
      <c r="BA771" s="5"/>
      <c r="BB771" s="5"/>
      <c r="BC771" s="5"/>
      <c r="BD771" s="5"/>
      <c r="BE771" s="5"/>
      <c r="BF771" s="5"/>
      <c r="BG771" s="5"/>
      <c r="BH771" s="5"/>
      <c r="BI771" s="5"/>
      <c r="BJ771" s="8"/>
      <c r="BK771" s="8"/>
      <c r="BL771" s="8"/>
      <c r="BM771" s="8"/>
      <c r="BN771" s="8"/>
    </row>
    <row r="772" spans="1:66" x14ac:dyDescent="0.25">
      <c r="D772" s="11"/>
      <c r="K772" s="3"/>
      <c r="L772" s="3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  <c r="AO772" s="5"/>
      <c r="AP772" s="5"/>
      <c r="AQ772" s="5"/>
      <c r="AR772" s="5"/>
      <c r="AS772" s="5"/>
      <c r="AT772" s="5"/>
      <c r="AU772" s="5"/>
      <c r="AV772" s="5"/>
      <c r="AW772" s="5"/>
      <c r="AX772" s="5"/>
      <c r="AY772" s="5"/>
      <c r="AZ772" s="5"/>
      <c r="BA772" s="5"/>
      <c r="BB772" s="5"/>
      <c r="BC772" s="5"/>
      <c r="BD772" s="5"/>
      <c r="BE772" s="5"/>
      <c r="BF772" s="5"/>
      <c r="BG772" s="5"/>
      <c r="BH772" s="5"/>
      <c r="BI772" s="5"/>
      <c r="BJ772" s="8"/>
      <c r="BK772" s="8"/>
      <c r="BL772" s="8"/>
      <c r="BM772" s="8"/>
      <c r="BN772" s="8"/>
    </row>
    <row r="773" spans="1:66" s="15" customFormat="1" x14ac:dyDescent="0.25">
      <c r="A773"/>
      <c r="B773"/>
      <c r="C773"/>
      <c r="D773" s="11"/>
      <c r="E773"/>
      <c r="F773"/>
      <c r="G773"/>
      <c r="H773"/>
      <c r="I773"/>
      <c r="J773"/>
      <c r="K773" s="3"/>
      <c r="L773" s="3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  <c r="AO773" s="5"/>
      <c r="AP773" s="5"/>
      <c r="AQ773" s="5"/>
      <c r="AR773" s="5"/>
      <c r="AS773" s="5"/>
      <c r="AT773" s="5"/>
      <c r="AU773" s="5"/>
      <c r="AV773" s="5"/>
      <c r="AW773" s="5"/>
      <c r="AX773" s="5"/>
      <c r="AY773" s="5"/>
      <c r="AZ773" s="5"/>
      <c r="BA773" s="5"/>
      <c r="BB773" s="5"/>
      <c r="BC773" s="5"/>
      <c r="BD773" s="5"/>
      <c r="BE773" s="5"/>
      <c r="BF773" s="5"/>
      <c r="BG773" s="5"/>
      <c r="BH773" s="5"/>
      <c r="BI773" s="5"/>
      <c r="BJ773" s="8"/>
      <c r="BK773" s="8"/>
      <c r="BL773" s="8"/>
      <c r="BM773" s="8"/>
      <c r="BN773" s="8"/>
    </row>
    <row r="774" spans="1:66" s="15" customFormat="1" x14ac:dyDescent="0.25">
      <c r="D774" s="22"/>
      <c r="K774" s="19"/>
      <c r="L774" s="19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  <c r="AA774" s="20"/>
      <c r="AB774" s="20"/>
      <c r="AC774" s="20"/>
      <c r="AD774" s="20"/>
      <c r="AE774" s="20"/>
      <c r="AF774" s="20"/>
      <c r="AG774" s="20"/>
      <c r="AH774" s="20"/>
      <c r="AI774" s="20"/>
      <c r="AJ774" s="20"/>
      <c r="AK774" s="20"/>
      <c r="AL774" s="20"/>
      <c r="AM774" s="20"/>
      <c r="AN774" s="20"/>
      <c r="AO774" s="20"/>
      <c r="AP774" s="20"/>
      <c r="AQ774" s="20"/>
      <c r="AR774" s="20"/>
      <c r="AS774" s="20"/>
      <c r="AT774" s="20"/>
      <c r="AU774" s="20"/>
      <c r="AV774" s="20"/>
      <c r="AW774" s="20"/>
      <c r="AX774" s="20"/>
      <c r="AY774" s="20"/>
      <c r="AZ774" s="20"/>
      <c r="BA774" s="20"/>
      <c r="BB774" s="20"/>
      <c r="BC774" s="20"/>
      <c r="BD774" s="20"/>
      <c r="BE774" s="20"/>
      <c r="BF774" s="20"/>
      <c r="BG774" s="20"/>
      <c r="BH774" s="20"/>
      <c r="BI774" s="20"/>
      <c r="BJ774" s="21"/>
      <c r="BK774" s="21"/>
      <c r="BL774" s="21"/>
      <c r="BM774" s="21"/>
      <c r="BN774" s="21"/>
    </row>
    <row r="775" spans="1:66" x14ac:dyDescent="0.25">
      <c r="D775" s="11"/>
      <c r="E775" s="10"/>
      <c r="F775" s="10"/>
      <c r="G775" s="10"/>
      <c r="H775" s="10"/>
      <c r="I775" s="10"/>
      <c r="J775" s="10"/>
      <c r="K775" s="12"/>
      <c r="L775" s="12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  <c r="AD775" s="13"/>
      <c r="AE775" s="13"/>
      <c r="AF775" s="13"/>
      <c r="AG775" s="13"/>
      <c r="AH775" s="13"/>
      <c r="AI775" s="13"/>
      <c r="AJ775" s="13"/>
      <c r="AK775" s="13"/>
      <c r="AL775" s="13"/>
      <c r="AM775" s="13"/>
      <c r="AN775" s="13"/>
      <c r="AO775" s="13"/>
      <c r="AP775" s="13"/>
      <c r="AQ775" s="13"/>
      <c r="AR775" s="13"/>
      <c r="AS775" s="13"/>
      <c r="AT775" s="13"/>
      <c r="AU775" s="13"/>
      <c r="AV775" s="13"/>
      <c r="AW775" s="13"/>
      <c r="AX775" s="13"/>
      <c r="AY775" s="13"/>
      <c r="AZ775" s="13"/>
      <c r="BA775" s="13"/>
      <c r="BB775" s="13"/>
      <c r="BC775" s="13"/>
      <c r="BD775" s="13"/>
      <c r="BE775" s="13"/>
      <c r="BF775" s="13"/>
      <c r="BG775" s="13"/>
      <c r="BH775" s="13"/>
      <c r="BI775" s="13"/>
      <c r="BJ775" s="14"/>
      <c r="BK775" s="14"/>
      <c r="BL775" s="14"/>
      <c r="BM775" s="14"/>
      <c r="BN775" s="14"/>
    </row>
    <row r="776" spans="1:66" x14ac:dyDescent="0.25">
      <c r="D776" s="11"/>
      <c r="E776" s="10"/>
      <c r="F776" s="10"/>
      <c r="G776" s="10"/>
      <c r="H776" s="10"/>
      <c r="I776" s="10"/>
      <c r="J776" s="10"/>
      <c r="K776" s="12"/>
      <c r="L776" s="12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  <c r="AD776" s="13"/>
      <c r="AE776" s="13"/>
      <c r="AF776" s="13"/>
      <c r="AG776" s="13"/>
      <c r="AH776" s="13"/>
      <c r="AI776" s="13"/>
      <c r="AJ776" s="13"/>
      <c r="AK776" s="13"/>
      <c r="AL776" s="13"/>
      <c r="AM776" s="13"/>
      <c r="AN776" s="13"/>
      <c r="AO776" s="13"/>
      <c r="AP776" s="13"/>
      <c r="AQ776" s="13"/>
      <c r="AR776" s="13"/>
      <c r="AS776" s="13"/>
      <c r="AT776" s="13"/>
      <c r="AU776" s="13"/>
      <c r="AV776" s="13"/>
      <c r="AW776" s="13"/>
      <c r="AX776" s="13"/>
      <c r="AY776" s="13"/>
      <c r="AZ776" s="13"/>
      <c r="BA776" s="13"/>
      <c r="BB776" s="13"/>
      <c r="BC776" s="13"/>
      <c r="BD776" s="13"/>
      <c r="BE776" s="13"/>
      <c r="BF776" s="13"/>
      <c r="BG776" s="13"/>
      <c r="BH776" s="13"/>
      <c r="BI776" s="13"/>
      <c r="BJ776" s="14"/>
      <c r="BK776" s="14"/>
      <c r="BL776" s="14"/>
      <c r="BM776" s="14"/>
      <c r="BN776" s="14"/>
    </row>
    <row r="777" spans="1:66" x14ac:dyDescent="0.25">
      <c r="D777" s="11"/>
      <c r="E777" s="10"/>
      <c r="F777" s="10"/>
      <c r="G777" s="10"/>
      <c r="H777" s="10"/>
      <c r="I777" s="10"/>
      <c r="J777" s="10"/>
      <c r="K777" s="12"/>
      <c r="L777" s="12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  <c r="AD777" s="13"/>
      <c r="AE777" s="13"/>
      <c r="AF777" s="13"/>
      <c r="AG777" s="13"/>
      <c r="AH777" s="13"/>
      <c r="AI777" s="13"/>
      <c r="AJ777" s="13"/>
      <c r="AK777" s="13"/>
      <c r="AL777" s="13"/>
      <c r="AM777" s="13"/>
      <c r="AN777" s="13"/>
      <c r="AO777" s="13"/>
      <c r="AP777" s="13"/>
      <c r="AQ777" s="13"/>
      <c r="AR777" s="13"/>
      <c r="AS777" s="13"/>
      <c r="AT777" s="13"/>
      <c r="AU777" s="13"/>
      <c r="AV777" s="13"/>
      <c r="AW777" s="13"/>
      <c r="AX777" s="13"/>
      <c r="AY777" s="13"/>
      <c r="AZ777" s="13"/>
      <c r="BA777" s="13"/>
      <c r="BB777" s="13"/>
      <c r="BC777" s="13"/>
      <c r="BD777" s="13"/>
      <c r="BE777" s="13"/>
      <c r="BF777" s="13"/>
      <c r="BG777" s="13"/>
      <c r="BH777" s="13"/>
      <c r="BI777" s="13"/>
      <c r="BJ777" s="14"/>
      <c r="BK777" s="14"/>
      <c r="BL777" s="14"/>
      <c r="BM777" s="14"/>
      <c r="BN777" s="14"/>
    </row>
    <row r="778" spans="1:66" x14ac:dyDescent="0.25">
      <c r="D778" s="11"/>
      <c r="E778" s="10"/>
      <c r="F778" s="10"/>
      <c r="G778" s="10"/>
      <c r="H778" s="10"/>
      <c r="I778" s="10"/>
      <c r="J778" s="10"/>
      <c r="K778" s="12"/>
      <c r="L778" s="12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  <c r="AD778" s="13"/>
      <c r="AE778" s="13"/>
      <c r="AF778" s="13"/>
      <c r="AG778" s="13"/>
      <c r="AH778" s="13"/>
      <c r="AI778" s="13"/>
      <c r="AJ778" s="13"/>
      <c r="AK778" s="13"/>
      <c r="AL778" s="13"/>
      <c r="AM778" s="13"/>
      <c r="AN778" s="13"/>
      <c r="AO778" s="13"/>
      <c r="AP778" s="13"/>
      <c r="AQ778" s="13"/>
      <c r="AR778" s="13"/>
      <c r="AS778" s="13"/>
      <c r="AT778" s="13"/>
      <c r="AU778" s="13"/>
      <c r="AV778" s="13"/>
      <c r="AW778" s="13"/>
      <c r="AX778" s="13"/>
      <c r="AY778" s="13"/>
      <c r="AZ778" s="13"/>
      <c r="BA778" s="13"/>
      <c r="BB778" s="13"/>
      <c r="BC778" s="13"/>
      <c r="BD778" s="13"/>
      <c r="BE778" s="13"/>
      <c r="BF778" s="13"/>
      <c r="BG778" s="13"/>
      <c r="BH778" s="13"/>
      <c r="BI778" s="13"/>
      <c r="BJ778" s="14"/>
      <c r="BK778" s="14"/>
      <c r="BL778" s="14"/>
      <c r="BM778" s="14"/>
      <c r="BN778" s="14"/>
    </row>
    <row r="779" spans="1:66" x14ac:dyDescent="0.25">
      <c r="D779" s="11"/>
      <c r="E779" s="10"/>
      <c r="F779" s="10"/>
      <c r="G779" s="10"/>
      <c r="H779" s="10"/>
      <c r="I779" s="10"/>
      <c r="J779" s="10"/>
      <c r="K779" s="12"/>
      <c r="L779" s="12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  <c r="AD779" s="13"/>
      <c r="AE779" s="13"/>
      <c r="AF779" s="13"/>
      <c r="AG779" s="13"/>
      <c r="AH779" s="13"/>
      <c r="AI779" s="13"/>
      <c r="AJ779" s="13"/>
      <c r="AK779" s="13"/>
      <c r="AL779" s="13"/>
      <c r="AM779" s="13"/>
      <c r="AN779" s="13"/>
      <c r="AO779" s="13"/>
      <c r="AP779" s="13"/>
      <c r="AQ779" s="13"/>
      <c r="AR779" s="13"/>
      <c r="AS779" s="13"/>
      <c r="AT779" s="13"/>
      <c r="AU779" s="13"/>
      <c r="AV779" s="13"/>
      <c r="AW779" s="13"/>
      <c r="AX779" s="13"/>
      <c r="AY779" s="13"/>
      <c r="AZ779" s="13"/>
      <c r="BA779" s="13"/>
      <c r="BB779" s="13"/>
      <c r="BC779" s="13"/>
      <c r="BD779" s="13"/>
      <c r="BE779" s="13"/>
      <c r="BF779" s="13"/>
      <c r="BG779" s="13"/>
      <c r="BH779" s="13"/>
      <c r="BI779" s="13"/>
      <c r="BJ779" s="14"/>
      <c r="BK779" s="14"/>
      <c r="BL779" s="14"/>
      <c r="BM779" s="14"/>
      <c r="BN779" s="14"/>
    </row>
    <row r="780" spans="1:66" x14ac:dyDescent="0.25">
      <c r="D780" s="11"/>
      <c r="E780" s="10"/>
      <c r="F780" s="10"/>
      <c r="G780" s="10"/>
      <c r="H780" s="10"/>
      <c r="I780" s="10"/>
      <c r="J780" s="10"/>
      <c r="K780" s="12"/>
      <c r="L780" s="12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  <c r="AD780" s="13"/>
      <c r="AE780" s="13"/>
      <c r="AF780" s="13"/>
      <c r="AG780" s="13"/>
      <c r="AH780" s="13"/>
      <c r="AI780" s="13"/>
      <c r="AJ780" s="13"/>
      <c r="AK780" s="13"/>
      <c r="AL780" s="13"/>
      <c r="AM780" s="13"/>
      <c r="AN780" s="13"/>
      <c r="AO780" s="13"/>
      <c r="AP780" s="13"/>
      <c r="AQ780" s="13"/>
      <c r="AR780" s="13"/>
      <c r="AS780" s="13"/>
      <c r="AT780" s="13"/>
      <c r="AU780" s="13"/>
      <c r="AV780" s="13"/>
      <c r="AW780" s="13"/>
      <c r="AX780" s="13"/>
      <c r="AY780" s="13"/>
      <c r="AZ780" s="13"/>
      <c r="BA780" s="13"/>
      <c r="BB780" s="13"/>
      <c r="BC780" s="13"/>
      <c r="BD780" s="13"/>
      <c r="BE780" s="13"/>
      <c r="BF780" s="13"/>
      <c r="BG780" s="13"/>
      <c r="BH780" s="13"/>
      <c r="BI780" s="13"/>
      <c r="BJ780" s="14"/>
      <c r="BK780" s="14"/>
      <c r="BL780" s="14"/>
      <c r="BM780" s="14"/>
      <c r="BN780" s="14"/>
    </row>
    <row r="781" spans="1:66" x14ac:dyDescent="0.25">
      <c r="D781" s="11"/>
      <c r="E781" s="10"/>
      <c r="F781" s="10"/>
      <c r="G781" s="10"/>
      <c r="H781" s="10"/>
      <c r="I781" s="10"/>
      <c r="J781" s="10"/>
      <c r="K781" s="12"/>
      <c r="L781" s="12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  <c r="AD781" s="13"/>
      <c r="AE781" s="13"/>
      <c r="AF781" s="13"/>
      <c r="AG781" s="13"/>
      <c r="AH781" s="13"/>
      <c r="AI781" s="13"/>
      <c r="AJ781" s="13"/>
      <c r="AK781" s="13"/>
      <c r="AL781" s="13"/>
      <c r="AM781" s="13"/>
      <c r="AN781" s="13"/>
      <c r="AO781" s="13"/>
      <c r="AP781" s="13"/>
      <c r="AQ781" s="13"/>
      <c r="AR781" s="13"/>
      <c r="AS781" s="13"/>
      <c r="AT781" s="13"/>
      <c r="AU781" s="13"/>
      <c r="AV781" s="13"/>
      <c r="AW781" s="13"/>
      <c r="AX781" s="13"/>
      <c r="AY781" s="13"/>
      <c r="AZ781" s="13"/>
      <c r="BA781" s="13"/>
      <c r="BB781" s="13"/>
      <c r="BC781" s="13"/>
      <c r="BD781" s="13"/>
      <c r="BE781" s="13"/>
      <c r="BF781" s="13"/>
      <c r="BG781" s="13"/>
      <c r="BH781" s="13"/>
      <c r="BI781" s="13"/>
      <c r="BJ781" s="14"/>
      <c r="BK781" s="14"/>
      <c r="BL781" s="14"/>
      <c r="BM781" s="14"/>
      <c r="BN781" s="14"/>
    </row>
    <row r="782" spans="1:66" x14ac:dyDescent="0.25">
      <c r="D782" s="11"/>
      <c r="E782" s="10"/>
      <c r="F782" s="10"/>
      <c r="G782" s="10"/>
      <c r="H782" s="10"/>
      <c r="I782" s="10"/>
      <c r="J782" s="10"/>
      <c r="K782" s="12"/>
      <c r="L782" s="12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  <c r="AD782" s="13"/>
      <c r="AE782" s="13"/>
      <c r="AF782" s="13"/>
      <c r="AG782" s="13"/>
      <c r="AH782" s="13"/>
      <c r="AI782" s="13"/>
      <c r="AJ782" s="13"/>
      <c r="AK782" s="13"/>
      <c r="AL782" s="13"/>
      <c r="AM782" s="13"/>
      <c r="AN782" s="13"/>
      <c r="AO782" s="13"/>
      <c r="AP782" s="13"/>
      <c r="AQ782" s="13"/>
      <c r="AR782" s="13"/>
      <c r="AS782" s="13"/>
      <c r="AT782" s="13"/>
      <c r="AU782" s="13"/>
      <c r="AV782" s="13"/>
      <c r="AW782" s="13"/>
      <c r="AX782" s="13"/>
      <c r="AY782" s="13"/>
      <c r="AZ782" s="13"/>
      <c r="BA782" s="13"/>
      <c r="BB782" s="13"/>
      <c r="BC782" s="13"/>
      <c r="BD782" s="13"/>
      <c r="BE782" s="13"/>
      <c r="BF782" s="13"/>
      <c r="BG782" s="13"/>
      <c r="BH782" s="13"/>
      <c r="BI782" s="13"/>
      <c r="BJ782" s="14"/>
      <c r="BK782" s="14"/>
      <c r="BL782" s="14"/>
      <c r="BM782" s="14"/>
      <c r="BN782" s="14"/>
    </row>
    <row r="783" spans="1:66" x14ac:dyDescent="0.25">
      <c r="D783" s="11"/>
      <c r="E783" s="10"/>
      <c r="F783" s="10"/>
      <c r="G783" s="10"/>
      <c r="H783" s="10"/>
      <c r="I783" s="10"/>
      <c r="J783" s="10"/>
      <c r="K783" s="12"/>
      <c r="L783" s="12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  <c r="AD783" s="13"/>
      <c r="AE783" s="13"/>
      <c r="AF783" s="13"/>
      <c r="AG783" s="13"/>
      <c r="AH783" s="13"/>
      <c r="AI783" s="13"/>
      <c r="AJ783" s="13"/>
      <c r="AK783" s="13"/>
      <c r="AL783" s="13"/>
      <c r="AM783" s="13"/>
      <c r="AN783" s="13"/>
      <c r="AO783" s="13"/>
      <c r="AP783" s="13"/>
      <c r="AQ783" s="13"/>
      <c r="AR783" s="13"/>
      <c r="AS783" s="13"/>
      <c r="AT783" s="13"/>
      <c r="AU783" s="13"/>
      <c r="AV783" s="13"/>
      <c r="AW783" s="13"/>
      <c r="AX783" s="13"/>
      <c r="AY783" s="13"/>
      <c r="AZ783" s="13"/>
      <c r="BA783" s="13"/>
      <c r="BB783" s="13"/>
      <c r="BC783" s="13"/>
      <c r="BD783" s="13"/>
      <c r="BE783" s="13"/>
      <c r="BF783" s="13"/>
      <c r="BG783" s="13"/>
      <c r="BH783" s="13"/>
      <c r="BI783" s="13"/>
      <c r="BJ783" s="14"/>
      <c r="BK783" s="14"/>
      <c r="BL783" s="14"/>
      <c r="BM783" s="14"/>
      <c r="BN783" s="14"/>
    </row>
    <row r="784" spans="1:66" x14ac:dyDescent="0.25">
      <c r="D784" s="11"/>
      <c r="E784" s="10"/>
      <c r="F784" s="10"/>
      <c r="G784" s="10"/>
      <c r="H784" s="10"/>
      <c r="I784" s="10"/>
      <c r="J784" s="10"/>
      <c r="K784" s="12"/>
      <c r="L784" s="12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  <c r="AD784" s="13"/>
      <c r="AE784" s="13"/>
      <c r="AF784" s="13"/>
      <c r="AG784" s="13"/>
      <c r="AH784" s="13"/>
      <c r="AI784" s="13"/>
      <c r="AJ784" s="13"/>
      <c r="AK784" s="13"/>
      <c r="AL784" s="13"/>
      <c r="AM784" s="13"/>
      <c r="AN784" s="13"/>
      <c r="AO784" s="13"/>
      <c r="AP784" s="13"/>
      <c r="AQ784" s="13"/>
      <c r="AR784" s="13"/>
      <c r="AS784" s="13"/>
      <c r="AT784" s="13"/>
      <c r="AU784" s="13"/>
      <c r="AV784" s="13"/>
      <c r="AW784" s="13"/>
      <c r="AX784" s="13"/>
      <c r="AY784" s="13"/>
      <c r="AZ784" s="13"/>
      <c r="BA784" s="13"/>
      <c r="BB784" s="13"/>
      <c r="BC784" s="13"/>
      <c r="BD784" s="13"/>
      <c r="BE784" s="13"/>
      <c r="BF784" s="13"/>
      <c r="BG784" s="13"/>
      <c r="BH784" s="13"/>
      <c r="BI784" s="13"/>
      <c r="BJ784" s="14"/>
      <c r="BK784" s="14"/>
      <c r="BL784" s="14"/>
      <c r="BM784" s="14"/>
      <c r="BN784" s="14"/>
    </row>
    <row r="785" spans="4:66" x14ac:dyDescent="0.25">
      <c r="D785" s="11"/>
      <c r="E785" s="10"/>
      <c r="F785" s="10"/>
      <c r="G785" s="10"/>
      <c r="H785" s="10"/>
      <c r="I785" s="10"/>
      <c r="J785" s="10"/>
      <c r="K785" s="12"/>
      <c r="L785" s="12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  <c r="AD785" s="13"/>
      <c r="AE785" s="13"/>
      <c r="AF785" s="13"/>
      <c r="AG785" s="13"/>
      <c r="AH785" s="13"/>
      <c r="AI785" s="13"/>
      <c r="AJ785" s="13"/>
      <c r="AK785" s="13"/>
      <c r="AL785" s="13"/>
      <c r="AM785" s="13"/>
      <c r="AN785" s="13"/>
      <c r="AO785" s="13"/>
      <c r="AP785" s="13"/>
      <c r="AQ785" s="13"/>
      <c r="AR785" s="13"/>
      <c r="AS785" s="13"/>
      <c r="AT785" s="13"/>
      <c r="AU785" s="13"/>
      <c r="AV785" s="13"/>
      <c r="AW785" s="13"/>
      <c r="AX785" s="13"/>
      <c r="AY785" s="13"/>
      <c r="AZ785" s="13"/>
      <c r="BA785" s="13"/>
      <c r="BB785" s="13"/>
      <c r="BC785" s="13"/>
      <c r="BD785" s="13"/>
      <c r="BE785" s="13"/>
      <c r="BF785" s="13"/>
      <c r="BG785" s="13"/>
      <c r="BH785" s="13"/>
      <c r="BI785" s="13"/>
      <c r="BJ785" s="14"/>
      <c r="BK785" s="14"/>
      <c r="BL785" s="14"/>
      <c r="BM785" s="14"/>
      <c r="BN785" s="14"/>
    </row>
    <row r="786" spans="4:66" x14ac:dyDescent="0.25">
      <c r="D786" s="11"/>
      <c r="E786" s="10"/>
      <c r="F786" s="10"/>
      <c r="G786" s="10"/>
      <c r="H786" s="10"/>
      <c r="I786" s="10"/>
      <c r="J786" s="10"/>
      <c r="K786" s="12"/>
      <c r="L786" s="12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  <c r="AD786" s="13"/>
      <c r="AE786" s="13"/>
      <c r="AF786" s="13"/>
      <c r="AG786" s="13"/>
      <c r="AH786" s="13"/>
      <c r="AI786" s="13"/>
      <c r="AJ786" s="13"/>
      <c r="AK786" s="13"/>
      <c r="AL786" s="13"/>
      <c r="AM786" s="13"/>
      <c r="AN786" s="13"/>
      <c r="AO786" s="13"/>
      <c r="AP786" s="13"/>
      <c r="AQ786" s="13"/>
      <c r="AR786" s="13"/>
      <c r="AS786" s="13"/>
      <c r="AT786" s="13"/>
      <c r="AU786" s="13"/>
      <c r="AV786" s="13"/>
      <c r="AW786" s="13"/>
      <c r="AX786" s="13"/>
      <c r="AY786" s="13"/>
      <c r="AZ786" s="13"/>
      <c r="BA786" s="13"/>
      <c r="BB786" s="13"/>
      <c r="BC786" s="13"/>
      <c r="BD786" s="13"/>
      <c r="BE786" s="13"/>
      <c r="BF786" s="13"/>
      <c r="BG786" s="13"/>
      <c r="BH786" s="13"/>
      <c r="BI786" s="13"/>
      <c r="BJ786" s="14"/>
      <c r="BK786" s="14"/>
      <c r="BL786" s="14"/>
      <c r="BM786" s="14"/>
      <c r="BN786" s="14"/>
    </row>
    <row r="787" spans="4:66" x14ac:dyDescent="0.25">
      <c r="D787" s="11"/>
      <c r="E787" s="10"/>
      <c r="F787" s="10"/>
      <c r="G787" s="10"/>
      <c r="H787" s="10"/>
      <c r="I787" s="10"/>
      <c r="J787" s="10"/>
      <c r="K787" s="12"/>
      <c r="L787" s="12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  <c r="AD787" s="13"/>
      <c r="AE787" s="13"/>
      <c r="AF787" s="13"/>
      <c r="AG787" s="13"/>
      <c r="AH787" s="13"/>
      <c r="AI787" s="13"/>
      <c r="AJ787" s="13"/>
      <c r="AK787" s="13"/>
      <c r="AL787" s="13"/>
      <c r="AM787" s="13"/>
      <c r="AN787" s="13"/>
      <c r="AO787" s="13"/>
      <c r="AP787" s="13"/>
      <c r="AQ787" s="13"/>
      <c r="AR787" s="13"/>
      <c r="AS787" s="13"/>
      <c r="AT787" s="13"/>
      <c r="AU787" s="13"/>
      <c r="AV787" s="13"/>
      <c r="AW787" s="13"/>
      <c r="AX787" s="13"/>
      <c r="AY787" s="13"/>
      <c r="AZ787" s="13"/>
      <c r="BA787" s="13"/>
      <c r="BB787" s="13"/>
      <c r="BC787" s="13"/>
      <c r="BD787" s="13"/>
      <c r="BE787" s="13"/>
      <c r="BF787" s="13"/>
      <c r="BG787" s="13"/>
      <c r="BH787" s="13"/>
      <c r="BI787" s="13"/>
      <c r="BJ787" s="14"/>
      <c r="BK787" s="14"/>
      <c r="BL787" s="14"/>
      <c r="BM787" s="14"/>
      <c r="BN787" s="14"/>
    </row>
    <row r="788" spans="4:66" x14ac:dyDescent="0.25">
      <c r="D788" s="11"/>
      <c r="E788" s="10"/>
      <c r="F788" s="10"/>
      <c r="G788" s="10"/>
      <c r="H788" s="10"/>
      <c r="I788" s="10"/>
      <c r="J788" s="10"/>
      <c r="K788" s="12"/>
      <c r="L788" s="12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  <c r="AD788" s="13"/>
      <c r="AE788" s="13"/>
      <c r="AF788" s="13"/>
      <c r="AG788" s="13"/>
      <c r="AH788" s="13"/>
      <c r="AI788" s="13"/>
      <c r="AJ788" s="13"/>
      <c r="AK788" s="13"/>
      <c r="AL788" s="13"/>
      <c r="AM788" s="13"/>
      <c r="AN788" s="13"/>
      <c r="AO788" s="13"/>
      <c r="AP788" s="13"/>
      <c r="AQ788" s="13"/>
      <c r="AR788" s="13"/>
      <c r="AS788" s="13"/>
      <c r="AT788" s="13"/>
      <c r="AU788" s="13"/>
      <c r="AV788" s="13"/>
      <c r="AW788" s="13"/>
      <c r="AX788" s="13"/>
      <c r="AY788" s="13"/>
      <c r="AZ788" s="13"/>
      <c r="BA788" s="13"/>
      <c r="BB788" s="13"/>
      <c r="BC788" s="13"/>
      <c r="BD788" s="13"/>
      <c r="BE788" s="13"/>
      <c r="BF788" s="13"/>
      <c r="BG788" s="13"/>
      <c r="BH788" s="13"/>
      <c r="BI788" s="13"/>
      <c r="BJ788" s="14"/>
      <c r="BK788" s="14"/>
      <c r="BL788" s="14"/>
      <c r="BM788" s="14"/>
      <c r="BN788" s="14"/>
    </row>
    <row r="789" spans="4:66" x14ac:dyDescent="0.25">
      <c r="D789" s="11"/>
      <c r="E789" s="10"/>
      <c r="F789" s="10"/>
      <c r="G789" s="10"/>
      <c r="H789" s="10"/>
      <c r="I789" s="10"/>
      <c r="J789" s="10"/>
      <c r="K789" s="12"/>
      <c r="L789" s="12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  <c r="AD789" s="13"/>
      <c r="AE789" s="13"/>
      <c r="AF789" s="13"/>
      <c r="AG789" s="13"/>
      <c r="AH789" s="13"/>
      <c r="AI789" s="13"/>
      <c r="AJ789" s="13"/>
      <c r="AK789" s="13"/>
      <c r="AL789" s="13"/>
      <c r="AM789" s="13"/>
      <c r="AN789" s="13"/>
      <c r="AO789" s="13"/>
      <c r="AP789" s="13"/>
      <c r="AQ789" s="13"/>
      <c r="AR789" s="13"/>
      <c r="AS789" s="13"/>
      <c r="AT789" s="13"/>
      <c r="AU789" s="13"/>
      <c r="AV789" s="13"/>
      <c r="AW789" s="13"/>
      <c r="AX789" s="13"/>
      <c r="AY789" s="13"/>
      <c r="AZ789" s="13"/>
      <c r="BA789" s="13"/>
      <c r="BB789" s="13"/>
      <c r="BC789" s="13"/>
      <c r="BD789" s="13"/>
      <c r="BE789" s="13"/>
      <c r="BF789" s="13"/>
      <c r="BG789" s="13"/>
      <c r="BH789" s="13"/>
      <c r="BI789" s="13"/>
      <c r="BJ789" s="14"/>
      <c r="BK789" s="14"/>
      <c r="BL789" s="14"/>
      <c r="BM789" s="14"/>
      <c r="BN789" s="14"/>
    </row>
    <row r="790" spans="4:66" x14ac:dyDescent="0.25">
      <c r="D790" s="11"/>
      <c r="E790" s="10"/>
      <c r="F790" s="10"/>
      <c r="G790" s="10"/>
      <c r="H790" s="10"/>
      <c r="I790" s="10"/>
      <c r="J790" s="10"/>
      <c r="K790" s="12"/>
      <c r="L790" s="12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  <c r="AD790" s="13"/>
      <c r="AE790" s="13"/>
      <c r="AF790" s="13"/>
      <c r="AG790" s="13"/>
      <c r="AH790" s="13"/>
      <c r="AI790" s="13"/>
      <c r="AJ790" s="13"/>
      <c r="AK790" s="13"/>
      <c r="AL790" s="13"/>
      <c r="AM790" s="13"/>
      <c r="AN790" s="13"/>
      <c r="AO790" s="13"/>
      <c r="AP790" s="13"/>
      <c r="AQ790" s="13"/>
      <c r="AR790" s="13"/>
      <c r="AS790" s="13"/>
      <c r="AT790" s="13"/>
      <c r="AU790" s="13"/>
      <c r="AV790" s="13"/>
      <c r="AW790" s="13"/>
      <c r="AX790" s="13"/>
      <c r="AY790" s="13"/>
      <c r="AZ790" s="13"/>
      <c r="BA790" s="13"/>
      <c r="BB790" s="13"/>
      <c r="BC790" s="13"/>
      <c r="BD790" s="13"/>
      <c r="BE790" s="13"/>
      <c r="BF790" s="13"/>
      <c r="BG790" s="13"/>
      <c r="BH790" s="13"/>
      <c r="BI790" s="13"/>
      <c r="BJ790" s="14"/>
      <c r="BK790" s="14"/>
      <c r="BL790" s="14"/>
      <c r="BM790" s="14"/>
      <c r="BN790" s="14"/>
    </row>
    <row r="791" spans="4:66" x14ac:dyDescent="0.25">
      <c r="D791" s="11"/>
      <c r="E791" s="10"/>
      <c r="F791" s="10"/>
      <c r="G791" s="10"/>
      <c r="H791" s="10"/>
      <c r="I791" s="10"/>
      <c r="J791" s="10"/>
      <c r="K791" s="12"/>
      <c r="L791" s="12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  <c r="AD791" s="13"/>
      <c r="AE791" s="13"/>
      <c r="AF791" s="13"/>
      <c r="AG791" s="13"/>
      <c r="AH791" s="13"/>
      <c r="AI791" s="13"/>
      <c r="AJ791" s="13"/>
      <c r="AK791" s="13"/>
      <c r="AL791" s="13"/>
      <c r="AM791" s="13"/>
      <c r="AN791" s="13"/>
      <c r="AO791" s="13"/>
      <c r="AP791" s="13"/>
      <c r="AQ791" s="13"/>
      <c r="AR791" s="13"/>
      <c r="AS791" s="13"/>
      <c r="AT791" s="13"/>
      <c r="AU791" s="13"/>
      <c r="AV791" s="13"/>
      <c r="AW791" s="13"/>
      <c r="AX791" s="13"/>
      <c r="AY791" s="13"/>
      <c r="AZ791" s="13"/>
      <c r="BA791" s="13"/>
      <c r="BB791" s="13"/>
      <c r="BC791" s="13"/>
      <c r="BD791" s="13"/>
      <c r="BE791" s="13"/>
      <c r="BF791" s="13"/>
      <c r="BG791" s="13"/>
      <c r="BH791" s="13"/>
      <c r="BI791" s="13"/>
      <c r="BJ791" s="14"/>
      <c r="BK791" s="14"/>
      <c r="BL791" s="14"/>
      <c r="BM791" s="14"/>
      <c r="BN791" s="14"/>
    </row>
    <row r="792" spans="4:66" x14ac:dyDescent="0.25">
      <c r="D792" s="11"/>
      <c r="E792" s="10"/>
      <c r="F792" s="10"/>
      <c r="G792" s="10"/>
      <c r="H792" s="10"/>
      <c r="I792" s="10"/>
      <c r="J792" s="10"/>
      <c r="K792" s="12"/>
      <c r="L792" s="12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  <c r="AD792" s="13"/>
      <c r="AE792" s="13"/>
      <c r="AF792" s="13"/>
      <c r="AG792" s="13"/>
      <c r="AH792" s="13"/>
      <c r="AI792" s="13"/>
      <c r="AJ792" s="13"/>
      <c r="AK792" s="13"/>
      <c r="AL792" s="13"/>
      <c r="AM792" s="13"/>
      <c r="AN792" s="13"/>
      <c r="AO792" s="13"/>
      <c r="AP792" s="13"/>
      <c r="AQ792" s="13"/>
      <c r="AR792" s="13"/>
      <c r="AS792" s="13"/>
      <c r="AT792" s="13"/>
      <c r="AU792" s="13"/>
      <c r="AV792" s="13"/>
      <c r="AW792" s="13"/>
      <c r="AX792" s="13"/>
      <c r="AY792" s="13"/>
      <c r="AZ792" s="13"/>
      <c r="BA792" s="13"/>
      <c r="BB792" s="13"/>
      <c r="BC792" s="13"/>
      <c r="BD792" s="13"/>
      <c r="BE792" s="13"/>
      <c r="BF792" s="13"/>
      <c r="BG792" s="13"/>
      <c r="BH792" s="13"/>
      <c r="BI792" s="13"/>
      <c r="BJ792" s="14"/>
      <c r="BK792" s="14"/>
      <c r="BL792" s="14"/>
      <c r="BM792" s="14"/>
      <c r="BN792" s="14"/>
    </row>
    <row r="793" spans="4:66" x14ac:dyDescent="0.25">
      <c r="D793" s="11"/>
      <c r="E793" s="10"/>
      <c r="F793" s="10"/>
      <c r="G793" s="10"/>
      <c r="H793" s="10"/>
      <c r="I793" s="10"/>
      <c r="J793" s="10"/>
      <c r="K793" s="12"/>
      <c r="L793" s="12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  <c r="AD793" s="13"/>
      <c r="AE793" s="13"/>
      <c r="AF793" s="13"/>
      <c r="AG793" s="13"/>
      <c r="AH793" s="13"/>
      <c r="AI793" s="13"/>
      <c r="AJ793" s="13"/>
      <c r="AK793" s="13"/>
      <c r="AL793" s="13"/>
      <c r="AM793" s="13"/>
      <c r="AN793" s="13"/>
      <c r="AO793" s="13"/>
      <c r="AP793" s="13"/>
      <c r="AQ793" s="13"/>
      <c r="AR793" s="13"/>
      <c r="AS793" s="13"/>
      <c r="AT793" s="13"/>
      <c r="AU793" s="13"/>
      <c r="AV793" s="13"/>
      <c r="AW793" s="13"/>
      <c r="AX793" s="13"/>
      <c r="AY793" s="13"/>
      <c r="AZ793" s="13"/>
      <c r="BA793" s="13"/>
      <c r="BB793" s="13"/>
      <c r="BC793" s="13"/>
      <c r="BD793" s="13"/>
      <c r="BE793" s="13"/>
      <c r="BF793" s="13"/>
      <c r="BG793" s="13"/>
      <c r="BH793" s="13"/>
      <c r="BI793" s="13"/>
      <c r="BJ793" s="14"/>
      <c r="BK793" s="14"/>
      <c r="BL793" s="14"/>
      <c r="BM793" s="14"/>
      <c r="BN793" s="14"/>
    </row>
    <row r="794" spans="4:66" x14ac:dyDescent="0.25">
      <c r="D794" s="11"/>
      <c r="E794" s="10"/>
      <c r="F794" s="10"/>
      <c r="G794" s="10"/>
      <c r="H794" s="10"/>
      <c r="I794" s="10"/>
      <c r="J794" s="10"/>
      <c r="K794" s="12"/>
      <c r="L794" s="12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  <c r="AD794" s="13"/>
      <c r="AE794" s="13"/>
      <c r="AF794" s="13"/>
      <c r="AG794" s="13"/>
      <c r="AH794" s="13"/>
      <c r="AI794" s="13"/>
      <c r="AJ794" s="13"/>
      <c r="AK794" s="13"/>
      <c r="AL794" s="13"/>
      <c r="AM794" s="13"/>
      <c r="AN794" s="13"/>
      <c r="AO794" s="13"/>
      <c r="AP794" s="13"/>
      <c r="AQ794" s="13"/>
      <c r="AR794" s="13"/>
      <c r="AS794" s="13"/>
      <c r="AT794" s="13"/>
      <c r="AU794" s="13"/>
      <c r="AV794" s="13"/>
      <c r="AW794" s="13"/>
      <c r="AX794" s="13"/>
      <c r="AY794" s="13"/>
      <c r="AZ794" s="13"/>
      <c r="BA794" s="13"/>
      <c r="BB794" s="13"/>
      <c r="BC794" s="13"/>
      <c r="BD794" s="13"/>
      <c r="BE794" s="13"/>
      <c r="BF794" s="13"/>
      <c r="BG794" s="13"/>
      <c r="BH794" s="13"/>
      <c r="BI794" s="13"/>
      <c r="BJ794" s="14"/>
      <c r="BK794" s="14"/>
      <c r="BL794" s="14"/>
      <c r="BM794" s="14"/>
      <c r="BN794" s="14"/>
    </row>
    <row r="795" spans="4:66" x14ac:dyDescent="0.25">
      <c r="D795" s="11"/>
      <c r="E795" s="10"/>
      <c r="F795" s="10"/>
      <c r="G795" s="10"/>
      <c r="H795" s="10"/>
      <c r="I795" s="10"/>
      <c r="J795" s="10"/>
      <c r="K795" s="12"/>
      <c r="L795" s="12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  <c r="AD795" s="13"/>
      <c r="AE795" s="13"/>
      <c r="AF795" s="13"/>
      <c r="AG795" s="13"/>
      <c r="AH795" s="13"/>
      <c r="AI795" s="13"/>
      <c r="AJ795" s="13"/>
      <c r="AK795" s="13"/>
      <c r="AL795" s="13"/>
      <c r="AM795" s="13"/>
      <c r="AN795" s="13"/>
      <c r="AO795" s="13"/>
      <c r="AP795" s="13"/>
      <c r="AQ795" s="13"/>
      <c r="AR795" s="13"/>
      <c r="AS795" s="13"/>
      <c r="AT795" s="13"/>
      <c r="AU795" s="13"/>
      <c r="AV795" s="13"/>
      <c r="AW795" s="13"/>
      <c r="AX795" s="13"/>
      <c r="AY795" s="13"/>
      <c r="AZ795" s="13"/>
      <c r="BA795" s="13"/>
      <c r="BB795" s="13"/>
      <c r="BC795" s="13"/>
      <c r="BD795" s="13"/>
      <c r="BE795" s="13"/>
      <c r="BF795" s="13"/>
      <c r="BG795" s="13"/>
      <c r="BH795" s="13"/>
      <c r="BI795" s="13"/>
      <c r="BJ795" s="14"/>
      <c r="BK795" s="14"/>
      <c r="BL795" s="14"/>
      <c r="BM795" s="14"/>
      <c r="BN795" s="14"/>
    </row>
    <row r="796" spans="4:66" x14ac:dyDescent="0.25">
      <c r="D796" s="11"/>
      <c r="E796" s="10"/>
      <c r="F796" s="10"/>
      <c r="G796" s="10"/>
      <c r="H796" s="10"/>
      <c r="I796" s="10"/>
      <c r="J796" s="10"/>
      <c r="K796" s="12"/>
      <c r="L796" s="12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  <c r="AD796" s="13"/>
      <c r="AE796" s="13"/>
      <c r="AF796" s="13"/>
      <c r="AG796" s="13"/>
      <c r="AH796" s="13"/>
      <c r="AI796" s="13"/>
      <c r="AJ796" s="13"/>
      <c r="AK796" s="13"/>
      <c r="AL796" s="13"/>
      <c r="AM796" s="13"/>
      <c r="AN796" s="13"/>
      <c r="AO796" s="13"/>
      <c r="AP796" s="13"/>
      <c r="AQ796" s="13"/>
      <c r="AR796" s="13"/>
      <c r="AS796" s="13"/>
      <c r="AT796" s="13"/>
      <c r="AU796" s="13"/>
      <c r="AV796" s="13"/>
      <c r="AW796" s="13"/>
      <c r="AX796" s="13"/>
      <c r="AY796" s="13"/>
      <c r="AZ796" s="13"/>
      <c r="BA796" s="13"/>
      <c r="BB796" s="13"/>
      <c r="BC796" s="13"/>
      <c r="BD796" s="13"/>
      <c r="BE796" s="13"/>
      <c r="BF796" s="13"/>
      <c r="BG796" s="13"/>
      <c r="BH796" s="13"/>
      <c r="BI796" s="13"/>
      <c r="BJ796" s="14"/>
      <c r="BK796" s="14"/>
      <c r="BL796" s="14"/>
      <c r="BM796" s="14"/>
      <c r="BN796" s="14"/>
    </row>
    <row r="797" spans="4:66" x14ac:dyDescent="0.25">
      <c r="D797" s="11"/>
      <c r="E797" s="10"/>
      <c r="F797" s="10"/>
      <c r="G797" s="10"/>
      <c r="H797" s="10"/>
      <c r="I797" s="10"/>
      <c r="J797" s="10"/>
      <c r="K797" s="12"/>
      <c r="L797" s="12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  <c r="AD797" s="13"/>
      <c r="AE797" s="13"/>
      <c r="AF797" s="13"/>
      <c r="AG797" s="13"/>
      <c r="AH797" s="13"/>
      <c r="AI797" s="13"/>
      <c r="AJ797" s="13"/>
      <c r="AK797" s="13"/>
      <c r="AL797" s="13"/>
      <c r="AM797" s="13"/>
      <c r="AN797" s="13"/>
      <c r="AO797" s="13"/>
      <c r="AP797" s="13"/>
      <c r="AQ797" s="13"/>
      <c r="AR797" s="13"/>
      <c r="AS797" s="13"/>
      <c r="AT797" s="13"/>
      <c r="AU797" s="13"/>
      <c r="AV797" s="13"/>
      <c r="AW797" s="13"/>
      <c r="AX797" s="13"/>
      <c r="AY797" s="13"/>
      <c r="AZ797" s="13"/>
      <c r="BA797" s="13"/>
      <c r="BB797" s="13"/>
      <c r="BC797" s="13"/>
      <c r="BD797" s="13"/>
      <c r="BE797" s="13"/>
      <c r="BF797" s="13"/>
      <c r="BG797" s="13"/>
      <c r="BH797" s="13"/>
      <c r="BI797" s="13"/>
      <c r="BJ797" s="14"/>
      <c r="BK797" s="14"/>
      <c r="BL797" s="14"/>
      <c r="BM797" s="14"/>
      <c r="BN797" s="14"/>
    </row>
    <row r="798" spans="4:66" x14ac:dyDescent="0.25">
      <c r="D798" s="11"/>
      <c r="E798" s="10"/>
      <c r="F798" s="10"/>
      <c r="G798" s="10"/>
      <c r="H798" s="10"/>
      <c r="I798" s="10"/>
      <c r="J798" s="10"/>
      <c r="K798" s="12"/>
      <c r="L798" s="12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  <c r="AD798" s="13"/>
      <c r="AE798" s="13"/>
      <c r="AF798" s="13"/>
      <c r="AG798" s="13"/>
      <c r="AH798" s="13"/>
      <c r="AI798" s="13"/>
      <c r="AJ798" s="13"/>
      <c r="AK798" s="13"/>
      <c r="AL798" s="13"/>
      <c r="AM798" s="13"/>
      <c r="AN798" s="13"/>
      <c r="AO798" s="13"/>
      <c r="AP798" s="13"/>
      <c r="AQ798" s="13"/>
      <c r="AR798" s="13"/>
      <c r="AS798" s="13"/>
      <c r="AT798" s="13"/>
      <c r="AU798" s="13"/>
      <c r="AV798" s="13"/>
      <c r="AW798" s="13"/>
      <c r="AX798" s="13"/>
      <c r="AY798" s="13"/>
      <c r="AZ798" s="13"/>
      <c r="BA798" s="13"/>
      <c r="BB798" s="13"/>
      <c r="BC798" s="13"/>
      <c r="BD798" s="13"/>
      <c r="BE798" s="13"/>
      <c r="BF798" s="13"/>
      <c r="BG798" s="13"/>
      <c r="BH798" s="13"/>
      <c r="BI798" s="13"/>
      <c r="BJ798" s="14"/>
      <c r="BK798" s="14"/>
      <c r="BL798" s="14"/>
      <c r="BM798" s="14"/>
      <c r="BN798" s="14"/>
    </row>
    <row r="799" spans="4:66" x14ac:dyDescent="0.25">
      <c r="D799" s="11"/>
      <c r="E799" s="10"/>
      <c r="F799" s="10"/>
      <c r="G799" s="10"/>
      <c r="H799" s="10"/>
      <c r="I799" s="10"/>
      <c r="J799" s="10"/>
      <c r="K799" s="12"/>
      <c r="L799" s="12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  <c r="AB799" s="13"/>
      <c r="AC799" s="13"/>
      <c r="AD799" s="13"/>
      <c r="AE799" s="13"/>
      <c r="AF799" s="13"/>
      <c r="AG799" s="13"/>
      <c r="AH799" s="13"/>
      <c r="AI799" s="13"/>
      <c r="AJ799" s="13"/>
      <c r="AK799" s="13"/>
      <c r="AL799" s="13"/>
      <c r="AM799" s="13"/>
      <c r="AN799" s="13"/>
      <c r="AO799" s="13"/>
      <c r="AP799" s="13"/>
      <c r="AQ799" s="13"/>
      <c r="AR799" s="13"/>
      <c r="AS799" s="13"/>
      <c r="AT799" s="13"/>
      <c r="AU799" s="13"/>
      <c r="AV799" s="13"/>
      <c r="AW799" s="13"/>
      <c r="AX799" s="13"/>
      <c r="AY799" s="13"/>
      <c r="AZ799" s="13"/>
      <c r="BA799" s="13"/>
      <c r="BB799" s="13"/>
      <c r="BC799" s="13"/>
      <c r="BD799" s="13"/>
      <c r="BE799" s="13"/>
      <c r="BF799" s="13"/>
      <c r="BG799" s="13"/>
      <c r="BH799" s="13"/>
      <c r="BI799" s="13"/>
      <c r="BJ799" s="14"/>
      <c r="BK799" s="14"/>
      <c r="BL799" s="14"/>
      <c r="BM799" s="14"/>
      <c r="BN799" s="14"/>
    </row>
    <row r="800" spans="4:66" x14ac:dyDescent="0.25">
      <c r="D800" s="11"/>
      <c r="E800" s="10"/>
      <c r="F800" s="10"/>
      <c r="G800" s="10"/>
      <c r="H800" s="10"/>
      <c r="I800" s="10"/>
      <c r="J800" s="10"/>
      <c r="K800" s="12"/>
      <c r="L800" s="12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  <c r="AD800" s="13"/>
      <c r="AE800" s="13"/>
      <c r="AF800" s="13"/>
      <c r="AG800" s="13"/>
      <c r="AH800" s="13"/>
      <c r="AI800" s="13"/>
      <c r="AJ800" s="13"/>
      <c r="AK800" s="13"/>
      <c r="AL800" s="13"/>
      <c r="AM800" s="13"/>
      <c r="AN800" s="13"/>
      <c r="AO800" s="13"/>
      <c r="AP800" s="13"/>
      <c r="AQ800" s="13"/>
      <c r="AR800" s="13"/>
      <c r="AS800" s="13"/>
      <c r="AT800" s="13"/>
      <c r="AU800" s="13"/>
      <c r="AV800" s="13"/>
      <c r="AW800" s="13"/>
      <c r="AX800" s="13"/>
      <c r="AY800" s="13"/>
      <c r="AZ800" s="13"/>
      <c r="BA800" s="13"/>
      <c r="BB800" s="13"/>
      <c r="BC800" s="13"/>
      <c r="BD800" s="13"/>
      <c r="BE800" s="13"/>
      <c r="BF800" s="13"/>
      <c r="BG800" s="13"/>
      <c r="BH800" s="13"/>
      <c r="BI800" s="13"/>
      <c r="BJ800" s="14"/>
      <c r="BK800" s="14"/>
      <c r="BL800" s="14"/>
      <c r="BM800" s="14"/>
      <c r="BN800" s="14"/>
    </row>
    <row r="801" spans="1:66" x14ac:dyDescent="0.25">
      <c r="D801" s="11"/>
      <c r="E801" s="10"/>
      <c r="F801" s="10"/>
      <c r="G801" s="10"/>
      <c r="H801" s="10"/>
      <c r="I801" s="10"/>
      <c r="J801" s="10"/>
      <c r="K801" s="12"/>
      <c r="L801" s="12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  <c r="AD801" s="13"/>
      <c r="AE801" s="13"/>
      <c r="AF801" s="13"/>
      <c r="AG801" s="13"/>
      <c r="AH801" s="13"/>
      <c r="AI801" s="13"/>
      <c r="AJ801" s="13"/>
      <c r="AK801" s="13"/>
      <c r="AL801" s="13"/>
      <c r="AM801" s="13"/>
      <c r="AN801" s="13"/>
      <c r="AO801" s="13"/>
      <c r="AP801" s="13"/>
      <c r="AQ801" s="13"/>
      <c r="AR801" s="13"/>
      <c r="AS801" s="13"/>
      <c r="AT801" s="13"/>
      <c r="AU801" s="13"/>
      <c r="AV801" s="13"/>
      <c r="AW801" s="13"/>
      <c r="AX801" s="13"/>
      <c r="AY801" s="13"/>
      <c r="AZ801" s="13"/>
      <c r="BA801" s="13"/>
      <c r="BB801" s="13"/>
      <c r="BC801" s="13"/>
      <c r="BD801" s="13"/>
      <c r="BE801" s="13"/>
      <c r="BF801" s="13"/>
      <c r="BG801" s="13"/>
      <c r="BH801" s="13"/>
      <c r="BI801" s="13"/>
      <c r="BJ801" s="14"/>
      <c r="BK801" s="14"/>
      <c r="BL801" s="14"/>
      <c r="BM801" s="14"/>
      <c r="BN801" s="14"/>
    </row>
    <row r="802" spans="1:66" x14ac:dyDescent="0.25">
      <c r="D802" s="11"/>
      <c r="E802" s="10"/>
      <c r="F802" s="10"/>
      <c r="G802" s="10"/>
      <c r="H802" s="10"/>
      <c r="I802" s="10"/>
      <c r="J802" s="10"/>
      <c r="K802" s="12"/>
      <c r="L802" s="12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  <c r="AB802" s="13"/>
      <c r="AC802" s="13"/>
      <c r="AD802" s="13"/>
      <c r="AE802" s="13"/>
      <c r="AF802" s="13"/>
      <c r="AG802" s="13"/>
      <c r="AH802" s="13"/>
      <c r="AI802" s="13"/>
      <c r="AJ802" s="13"/>
      <c r="AK802" s="13"/>
      <c r="AL802" s="13"/>
      <c r="AM802" s="13"/>
      <c r="AN802" s="13"/>
      <c r="AO802" s="13"/>
      <c r="AP802" s="13"/>
      <c r="AQ802" s="13"/>
      <c r="AR802" s="13"/>
      <c r="AS802" s="13"/>
      <c r="AT802" s="13"/>
      <c r="AU802" s="13"/>
      <c r="AV802" s="13"/>
      <c r="AW802" s="13"/>
      <c r="AX802" s="13"/>
      <c r="AY802" s="13"/>
      <c r="AZ802" s="13"/>
      <c r="BA802" s="13"/>
      <c r="BB802" s="13"/>
      <c r="BC802" s="13"/>
      <c r="BD802" s="13"/>
      <c r="BE802" s="13"/>
      <c r="BF802" s="13"/>
      <c r="BG802" s="13"/>
      <c r="BH802" s="13"/>
      <c r="BI802" s="13"/>
      <c r="BJ802" s="14"/>
      <c r="BK802" s="14"/>
      <c r="BL802" s="14"/>
      <c r="BM802" s="14"/>
      <c r="BN802" s="14"/>
    </row>
    <row r="803" spans="1:66" s="10" customFormat="1" x14ac:dyDescent="0.25">
      <c r="A803"/>
      <c r="B803"/>
      <c r="C803"/>
      <c r="D803" s="11"/>
      <c r="K803" s="12"/>
      <c r="L803" s="12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  <c r="AD803" s="13"/>
      <c r="AE803" s="13"/>
      <c r="AF803" s="13"/>
      <c r="AG803" s="13"/>
      <c r="AH803" s="13"/>
      <c r="AI803" s="13"/>
      <c r="AJ803" s="13"/>
      <c r="AK803" s="13"/>
      <c r="AL803" s="13"/>
      <c r="AM803" s="13"/>
      <c r="AN803" s="13"/>
      <c r="AO803" s="13"/>
      <c r="AP803" s="13"/>
      <c r="AQ803" s="13"/>
      <c r="AR803" s="13"/>
      <c r="AS803" s="13"/>
      <c r="AT803" s="13"/>
      <c r="AU803" s="13"/>
      <c r="AV803" s="13"/>
      <c r="AW803" s="13"/>
      <c r="AX803" s="13"/>
      <c r="AY803" s="13"/>
      <c r="AZ803" s="13"/>
      <c r="BA803" s="13"/>
      <c r="BB803" s="13"/>
      <c r="BC803" s="13"/>
      <c r="BD803" s="13"/>
      <c r="BE803" s="13"/>
      <c r="BF803" s="13"/>
      <c r="BG803" s="13"/>
      <c r="BH803" s="13"/>
      <c r="BI803" s="13"/>
      <c r="BJ803" s="14"/>
      <c r="BK803" s="14"/>
      <c r="BL803" s="14"/>
      <c r="BM803" s="14"/>
      <c r="BN803" s="14"/>
    </row>
    <row r="804" spans="1:66" x14ac:dyDescent="0.25">
      <c r="D804" s="11"/>
      <c r="E804" s="10"/>
      <c r="F804" s="10"/>
      <c r="G804" s="10"/>
      <c r="H804" s="10"/>
      <c r="I804" s="10"/>
      <c r="J804" s="10"/>
      <c r="K804" s="12"/>
      <c r="L804" s="12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  <c r="AD804" s="13"/>
      <c r="AE804" s="13"/>
      <c r="AF804" s="13"/>
      <c r="AG804" s="13"/>
      <c r="AH804" s="13"/>
      <c r="AI804" s="13"/>
      <c r="AJ804" s="13"/>
      <c r="AK804" s="13"/>
      <c r="AL804" s="13"/>
      <c r="AM804" s="13"/>
      <c r="AN804" s="13"/>
      <c r="AO804" s="13"/>
      <c r="AP804" s="13"/>
      <c r="AQ804" s="13"/>
      <c r="AR804" s="13"/>
      <c r="AS804" s="13"/>
      <c r="AT804" s="13"/>
      <c r="AU804" s="13"/>
      <c r="AV804" s="13"/>
      <c r="AW804" s="13"/>
      <c r="AX804" s="13"/>
      <c r="AY804" s="13"/>
      <c r="AZ804" s="13"/>
      <c r="BA804" s="13"/>
      <c r="BB804" s="13"/>
      <c r="BC804" s="13"/>
      <c r="BD804" s="13"/>
      <c r="BE804" s="13"/>
      <c r="BF804" s="13"/>
      <c r="BG804" s="13"/>
      <c r="BH804" s="13"/>
      <c r="BI804" s="13"/>
      <c r="BJ804" s="14"/>
      <c r="BK804" s="14"/>
      <c r="BL804" s="14"/>
      <c r="BM804" s="14"/>
      <c r="BN804" s="14"/>
    </row>
    <row r="805" spans="1:66" x14ac:dyDescent="0.25">
      <c r="D805" s="11"/>
      <c r="E805" s="10"/>
      <c r="F805" s="10"/>
      <c r="G805" s="10"/>
      <c r="H805" s="10"/>
      <c r="I805" s="10"/>
      <c r="J805" s="10"/>
      <c r="K805" s="12"/>
      <c r="L805" s="12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  <c r="AD805" s="13"/>
      <c r="AE805" s="13"/>
      <c r="AF805" s="13"/>
      <c r="AG805" s="13"/>
      <c r="AH805" s="13"/>
      <c r="AI805" s="13"/>
      <c r="AJ805" s="13"/>
      <c r="AK805" s="13"/>
      <c r="AL805" s="13"/>
      <c r="AM805" s="13"/>
      <c r="AN805" s="13"/>
      <c r="AO805" s="13"/>
      <c r="AP805" s="13"/>
      <c r="AQ805" s="13"/>
      <c r="AR805" s="13"/>
      <c r="AS805" s="13"/>
      <c r="AT805" s="13"/>
      <c r="AU805" s="13"/>
      <c r="AV805" s="13"/>
      <c r="AW805" s="13"/>
      <c r="AX805" s="13"/>
      <c r="AY805" s="13"/>
      <c r="AZ805" s="13"/>
      <c r="BA805" s="13"/>
      <c r="BB805" s="13"/>
      <c r="BC805" s="13"/>
      <c r="BD805" s="13"/>
      <c r="BE805" s="13"/>
      <c r="BF805" s="13"/>
      <c r="BG805" s="13"/>
      <c r="BH805" s="13"/>
      <c r="BI805" s="13"/>
      <c r="BJ805" s="14"/>
      <c r="BK805" s="14"/>
      <c r="BL805" s="14"/>
      <c r="BM805" s="14"/>
      <c r="BN805" s="14"/>
    </row>
    <row r="806" spans="1:66" x14ac:dyDescent="0.25">
      <c r="D806" s="11"/>
      <c r="E806" s="10"/>
      <c r="F806" s="10"/>
      <c r="G806" s="10"/>
      <c r="H806" s="10"/>
      <c r="I806" s="10"/>
      <c r="J806" s="10"/>
      <c r="K806" s="12"/>
      <c r="L806" s="12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  <c r="AD806" s="13"/>
      <c r="AE806" s="13"/>
      <c r="AF806" s="13"/>
      <c r="AG806" s="13"/>
      <c r="AH806" s="13"/>
      <c r="AI806" s="13"/>
      <c r="AJ806" s="13"/>
      <c r="AK806" s="13"/>
      <c r="AL806" s="13"/>
      <c r="AM806" s="13"/>
      <c r="AN806" s="13"/>
      <c r="AO806" s="13"/>
      <c r="AP806" s="13"/>
      <c r="AQ806" s="13"/>
      <c r="AR806" s="13"/>
      <c r="AS806" s="13"/>
      <c r="AT806" s="13"/>
      <c r="AU806" s="13"/>
      <c r="AV806" s="13"/>
      <c r="AW806" s="13"/>
      <c r="AX806" s="13"/>
      <c r="AY806" s="13"/>
      <c r="AZ806" s="13"/>
      <c r="BA806" s="13"/>
      <c r="BB806" s="13"/>
      <c r="BC806" s="13"/>
      <c r="BD806" s="13"/>
      <c r="BE806" s="13"/>
      <c r="BF806" s="13"/>
      <c r="BG806" s="13"/>
      <c r="BH806" s="13"/>
      <c r="BI806" s="13"/>
      <c r="BJ806" s="14"/>
      <c r="BK806" s="14"/>
      <c r="BL806" s="14"/>
      <c r="BM806" s="14"/>
      <c r="BN806" s="14"/>
    </row>
    <row r="807" spans="1:66" x14ac:dyDescent="0.25">
      <c r="D807" s="11"/>
      <c r="E807" s="10"/>
      <c r="F807" s="10"/>
      <c r="G807" s="10"/>
      <c r="H807" s="10"/>
      <c r="I807" s="10"/>
      <c r="J807" s="10"/>
      <c r="K807" s="12"/>
      <c r="L807" s="12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  <c r="AD807" s="13"/>
      <c r="AE807" s="13"/>
      <c r="AF807" s="13"/>
      <c r="AG807" s="13"/>
      <c r="AH807" s="13"/>
      <c r="AI807" s="13"/>
      <c r="AJ807" s="13"/>
      <c r="AK807" s="13"/>
      <c r="AL807" s="13"/>
      <c r="AM807" s="13"/>
      <c r="AN807" s="13"/>
      <c r="AO807" s="13"/>
      <c r="AP807" s="13"/>
      <c r="AQ807" s="13"/>
      <c r="AR807" s="13"/>
      <c r="AS807" s="13"/>
      <c r="AT807" s="13"/>
      <c r="AU807" s="13"/>
      <c r="AV807" s="13"/>
      <c r="AW807" s="13"/>
      <c r="AX807" s="13"/>
      <c r="AY807" s="13"/>
      <c r="AZ807" s="13"/>
      <c r="BA807" s="13"/>
      <c r="BB807" s="13"/>
      <c r="BC807" s="13"/>
      <c r="BD807" s="13"/>
      <c r="BE807" s="13"/>
      <c r="BF807" s="13"/>
      <c r="BG807" s="13"/>
      <c r="BH807" s="13"/>
      <c r="BI807" s="13"/>
      <c r="BJ807" s="14"/>
      <c r="BK807" s="14"/>
      <c r="BL807" s="14"/>
      <c r="BM807" s="14"/>
      <c r="BN807" s="14"/>
    </row>
    <row r="808" spans="1:66" s="10" customFormat="1" x14ac:dyDescent="0.25">
      <c r="A808"/>
      <c r="B808"/>
      <c r="C808"/>
      <c r="D808" s="11"/>
      <c r="K808" s="12"/>
      <c r="L808" s="12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  <c r="AD808" s="13"/>
      <c r="AE808" s="13"/>
      <c r="AF808" s="13"/>
      <c r="AG808" s="13"/>
      <c r="AH808" s="13"/>
      <c r="AI808" s="13"/>
      <c r="AJ808" s="13"/>
      <c r="AK808" s="13"/>
      <c r="AL808" s="13"/>
      <c r="AM808" s="13"/>
      <c r="AN808" s="13"/>
      <c r="AO808" s="13"/>
      <c r="AP808" s="13"/>
      <c r="AQ808" s="13"/>
      <c r="AR808" s="13"/>
      <c r="AS808" s="13"/>
      <c r="AT808" s="13"/>
      <c r="AU808" s="13"/>
      <c r="AV808" s="13"/>
      <c r="AW808" s="13"/>
      <c r="AX808" s="13"/>
      <c r="AY808" s="13"/>
      <c r="AZ808" s="13"/>
      <c r="BA808" s="13"/>
      <c r="BB808" s="13"/>
      <c r="BC808" s="13"/>
      <c r="BD808" s="13"/>
      <c r="BE808" s="13"/>
      <c r="BF808" s="13"/>
      <c r="BG808" s="13"/>
      <c r="BH808" s="13"/>
      <c r="BI808" s="13"/>
      <c r="BJ808" s="14"/>
      <c r="BK808" s="14"/>
      <c r="BL808" s="14"/>
      <c r="BM808" s="14"/>
      <c r="BN808" s="14"/>
    </row>
    <row r="809" spans="1:66" x14ac:dyDescent="0.25">
      <c r="D809" s="11"/>
      <c r="E809" s="10"/>
      <c r="F809" s="10"/>
      <c r="G809" s="10"/>
      <c r="H809" s="10"/>
      <c r="I809" s="10"/>
      <c r="J809" s="10"/>
      <c r="K809" s="12"/>
      <c r="L809" s="12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  <c r="AD809" s="13"/>
      <c r="AE809" s="13"/>
      <c r="AF809" s="13"/>
      <c r="AG809" s="13"/>
      <c r="AH809" s="13"/>
      <c r="AI809" s="13"/>
      <c r="AJ809" s="13"/>
      <c r="AK809" s="13"/>
      <c r="AL809" s="13"/>
      <c r="AM809" s="13"/>
      <c r="AN809" s="13"/>
      <c r="AO809" s="13"/>
      <c r="AP809" s="13"/>
      <c r="AQ809" s="13"/>
      <c r="AR809" s="13"/>
      <c r="AS809" s="13"/>
      <c r="AT809" s="13"/>
      <c r="AU809" s="13"/>
      <c r="AV809" s="13"/>
      <c r="AW809" s="13"/>
      <c r="AX809" s="13"/>
      <c r="AY809" s="13"/>
      <c r="AZ809" s="13"/>
      <c r="BA809" s="13"/>
      <c r="BB809" s="13"/>
      <c r="BC809" s="13"/>
      <c r="BD809" s="13"/>
      <c r="BE809" s="13"/>
      <c r="BF809" s="13"/>
      <c r="BG809" s="13"/>
      <c r="BH809" s="13"/>
      <c r="BI809" s="13"/>
      <c r="BJ809" s="14"/>
      <c r="BK809" s="14"/>
      <c r="BL809" s="14"/>
      <c r="BM809" s="14"/>
      <c r="BN809" s="14"/>
    </row>
    <row r="810" spans="1:66" x14ac:dyDescent="0.25">
      <c r="D810" s="11"/>
      <c r="E810" s="10"/>
      <c r="F810" s="10"/>
      <c r="G810" s="10"/>
      <c r="H810" s="10"/>
      <c r="I810" s="10"/>
      <c r="J810" s="10"/>
      <c r="K810" s="12"/>
      <c r="L810" s="12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  <c r="AD810" s="13"/>
      <c r="AE810" s="13"/>
      <c r="AF810" s="13"/>
      <c r="AG810" s="13"/>
      <c r="AH810" s="13"/>
      <c r="AI810" s="13"/>
      <c r="AJ810" s="13"/>
      <c r="AK810" s="13"/>
      <c r="AL810" s="13"/>
      <c r="AM810" s="13"/>
      <c r="AN810" s="13"/>
      <c r="AO810" s="13"/>
      <c r="AP810" s="13"/>
      <c r="AQ810" s="13"/>
      <c r="AR810" s="13"/>
      <c r="AS810" s="13"/>
      <c r="AT810" s="13"/>
      <c r="AU810" s="13"/>
      <c r="AV810" s="13"/>
      <c r="AW810" s="13"/>
      <c r="AX810" s="13"/>
      <c r="AY810" s="13"/>
      <c r="AZ810" s="13"/>
      <c r="BA810" s="13"/>
      <c r="BB810" s="13"/>
      <c r="BC810" s="13"/>
      <c r="BD810" s="13"/>
      <c r="BE810" s="13"/>
      <c r="BF810" s="13"/>
      <c r="BG810" s="13"/>
      <c r="BH810" s="13"/>
      <c r="BI810" s="13"/>
      <c r="BJ810" s="14"/>
      <c r="BK810" s="14"/>
      <c r="BL810" s="14"/>
      <c r="BM810" s="14"/>
      <c r="BN810" s="14"/>
    </row>
    <row r="811" spans="1:66" x14ac:dyDescent="0.25">
      <c r="D811" s="11"/>
      <c r="E811" s="10"/>
      <c r="F811" s="10"/>
      <c r="G811" s="10"/>
      <c r="H811" s="10"/>
      <c r="I811" s="10"/>
      <c r="J811" s="10"/>
      <c r="K811" s="12"/>
      <c r="L811" s="12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  <c r="AB811" s="13"/>
      <c r="AC811" s="13"/>
      <c r="AD811" s="13"/>
      <c r="AE811" s="13"/>
      <c r="AF811" s="13"/>
      <c r="AG811" s="13"/>
      <c r="AH811" s="13"/>
      <c r="AI811" s="13"/>
      <c r="AJ811" s="13"/>
      <c r="AK811" s="13"/>
      <c r="AL811" s="13"/>
      <c r="AM811" s="13"/>
      <c r="AN811" s="13"/>
      <c r="AO811" s="13"/>
      <c r="AP811" s="13"/>
      <c r="AQ811" s="13"/>
      <c r="AR811" s="13"/>
      <c r="AS811" s="13"/>
      <c r="AT811" s="13"/>
      <c r="AU811" s="13"/>
      <c r="AV811" s="13"/>
      <c r="AW811" s="13"/>
      <c r="AX811" s="13"/>
      <c r="AY811" s="13"/>
      <c r="AZ811" s="13"/>
      <c r="BA811" s="13"/>
      <c r="BB811" s="13"/>
      <c r="BC811" s="13"/>
      <c r="BD811" s="13"/>
      <c r="BE811" s="13"/>
      <c r="BF811" s="13"/>
      <c r="BG811" s="13"/>
      <c r="BH811" s="13"/>
      <c r="BI811" s="13"/>
      <c r="BJ811" s="14"/>
      <c r="BK811" s="14"/>
      <c r="BL811" s="14"/>
      <c r="BM811" s="14"/>
      <c r="BN811" s="14"/>
    </row>
    <row r="812" spans="1:66" x14ac:dyDescent="0.25">
      <c r="D812" s="11"/>
      <c r="E812" s="10"/>
      <c r="F812" s="10"/>
      <c r="G812" s="10"/>
      <c r="H812" s="10"/>
      <c r="I812" s="10"/>
      <c r="J812" s="10"/>
      <c r="K812" s="12"/>
      <c r="L812" s="12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  <c r="AD812" s="13"/>
      <c r="AE812" s="13"/>
      <c r="AF812" s="13"/>
      <c r="AG812" s="13"/>
      <c r="AH812" s="13"/>
      <c r="AI812" s="13"/>
      <c r="AJ812" s="13"/>
      <c r="AK812" s="13"/>
      <c r="AL812" s="13"/>
      <c r="AM812" s="13"/>
      <c r="AN812" s="13"/>
      <c r="AO812" s="13"/>
      <c r="AP812" s="13"/>
      <c r="AQ812" s="13"/>
      <c r="AR812" s="13"/>
      <c r="AS812" s="13"/>
      <c r="AT812" s="13"/>
      <c r="AU812" s="13"/>
      <c r="AV812" s="13"/>
      <c r="AW812" s="13"/>
      <c r="AX812" s="13"/>
      <c r="AY812" s="13"/>
      <c r="AZ812" s="13"/>
      <c r="BA812" s="13"/>
      <c r="BB812" s="13"/>
      <c r="BC812" s="13"/>
      <c r="BD812" s="13"/>
      <c r="BE812" s="13"/>
      <c r="BF812" s="13"/>
      <c r="BG812" s="13"/>
      <c r="BH812" s="13"/>
      <c r="BI812" s="13"/>
      <c r="BJ812" s="14"/>
      <c r="BK812" s="14"/>
      <c r="BL812" s="14"/>
      <c r="BM812" s="14"/>
      <c r="BN812" s="14"/>
    </row>
    <row r="813" spans="1:66" x14ac:dyDescent="0.25">
      <c r="D813" s="11"/>
      <c r="E813" s="10"/>
      <c r="F813" s="10"/>
      <c r="G813" s="10"/>
      <c r="H813" s="10"/>
      <c r="I813" s="10"/>
      <c r="J813" s="10"/>
      <c r="K813" s="12"/>
      <c r="L813" s="12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  <c r="AD813" s="13"/>
      <c r="AE813" s="13"/>
      <c r="AF813" s="13"/>
      <c r="AG813" s="13"/>
      <c r="AH813" s="13"/>
      <c r="AI813" s="13"/>
      <c r="AJ813" s="13"/>
      <c r="AK813" s="13"/>
      <c r="AL813" s="13"/>
      <c r="AM813" s="13"/>
      <c r="AN813" s="13"/>
      <c r="AO813" s="13"/>
      <c r="AP813" s="13"/>
      <c r="AQ813" s="13"/>
      <c r="AR813" s="13"/>
      <c r="AS813" s="13"/>
      <c r="AT813" s="13"/>
      <c r="AU813" s="13"/>
      <c r="AV813" s="13"/>
      <c r="AW813" s="13"/>
      <c r="AX813" s="13"/>
      <c r="AY813" s="13"/>
      <c r="AZ813" s="13"/>
      <c r="BA813" s="13"/>
      <c r="BB813" s="13"/>
      <c r="BC813" s="13"/>
      <c r="BD813" s="13"/>
      <c r="BE813" s="13"/>
      <c r="BF813" s="13"/>
      <c r="BG813" s="13"/>
      <c r="BH813" s="13"/>
      <c r="BI813" s="13"/>
      <c r="BJ813" s="14"/>
      <c r="BK813" s="14"/>
      <c r="BL813" s="14"/>
      <c r="BM813" s="14"/>
      <c r="BN813" s="14"/>
    </row>
    <row r="814" spans="1:66" x14ac:dyDescent="0.25">
      <c r="D814" s="11"/>
      <c r="E814" s="10"/>
      <c r="F814" s="10"/>
      <c r="G814" s="10"/>
      <c r="H814" s="10"/>
      <c r="I814" s="10"/>
      <c r="J814" s="10"/>
      <c r="K814" s="12"/>
      <c r="L814" s="12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  <c r="AD814" s="13"/>
      <c r="AE814" s="13"/>
      <c r="AF814" s="13"/>
      <c r="AG814" s="13"/>
      <c r="AH814" s="13"/>
      <c r="AI814" s="13"/>
      <c r="AJ814" s="13"/>
      <c r="AK814" s="13"/>
      <c r="AL814" s="13"/>
      <c r="AM814" s="13"/>
      <c r="AN814" s="13"/>
      <c r="AO814" s="13"/>
      <c r="AP814" s="13"/>
      <c r="AQ814" s="13"/>
      <c r="AR814" s="13"/>
      <c r="AS814" s="13"/>
      <c r="AT814" s="13"/>
      <c r="AU814" s="13"/>
      <c r="AV814" s="13"/>
      <c r="AW814" s="13"/>
      <c r="AX814" s="13"/>
      <c r="AY814" s="13"/>
      <c r="AZ814" s="13"/>
      <c r="BA814" s="13"/>
      <c r="BB814" s="13"/>
      <c r="BC814" s="13"/>
      <c r="BD814" s="13"/>
      <c r="BE814" s="13"/>
      <c r="BF814" s="13"/>
      <c r="BG814" s="13"/>
      <c r="BH814" s="13"/>
      <c r="BI814" s="13"/>
      <c r="BJ814" s="14"/>
      <c r="BK814" s="14"/>
      <c r="BL814" s="14"/>
      <c r="BM814" s="14"/>
      <c r="BN814" s="14"/>
    </row>
    <row r="815" spans="1:66" x14ac:dyDescent="0.25">
      <c r="D815" s="11"/>
      <c r="E815" s="10"/>
      <c r="F815" s="10"/>
      <c r="G815" s="10"/>
      <c r="H815" s="10"/>
      <c r="I815" s="10"/>
      <c r="J815" s="10"/>
      <c r="K815" s="12"/>
      <c r="L815" s="12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  <c r="AD815" s="13"/>
      <c r="AE815" s="13"/>
      <c r="AF815" s="13"/>
      <c r="AG815" s="13"/>
      <c r="AH815" s="13"/>
      <c r="AI815" s="13"/>
      <c r="AJ815" s="13"/>
      <c r="AK815" s="13"/>
      <c r="AL815" s="13"/>
      <c r="AM815" s="13"/>
      <c r="AN815" s="13"/>
      <c r="AO815" s="13"/>
      <c r="AP815" s="13"/>
      <c r="AQ815" s="13"/>
      <c r="AR815" s="13"/>
      <c r="AS815" s="13"/>
      <c r="AT815" s="13"/>
      <c r="AU815" s="13"/>
      <c r="AV815" s="13"/>
      <c r="AW815" s="13"/>
      <c r="AX815" s="13"/>
      <c r="AY815" s="13"/>
      <c r="AZ815" s="13"/>
      <c r="BA815" s="13"/>
      <c r="BB815" s="13"/>
      <c r="BC815" s="13"/>
      <c r="BD815" s="13"/>
      <c r="BE815" s="13"/>
      <c r="BF815" s="13"/>
      <c r="BG815" s="13"/>
      <c r="BH815" s="13"/>
      <c r="BI815" s="13"/>
      <c r="BJ815" s="14"/>
      <c r="BK815" s="14"/>
      <c r="BL815" s="14"/>
      <c r="BM815" s="14"/>
      <c r="BN815" s="14"/>
    </row>
    <row r="816" spans="1:66" x14ac:dyDescent="0.25">
      <c r="D816" s="11"/>
      <c r="E816" s="10"/>
      <c r="F816" s="10"/>
      <c r="G816" s="10"/>
      <c r="H816" s="10"/>
      <c r="I816" s="10"/>
      <c r="J816" s="10"/>
      <c r="K816" s="12"/>
      <c r="L816" s="12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  <c r="AD816" s="13"/>
      <c r="AE816" s="13"/>
      <c r="AF816" s="13"/>
      <c r="AG816" s="13"/>
      <c r="AH816" s="13"/>
      <c r="AI816" s="13"/>
      <c r="AJ816" s="13"/>
      <c r="AK816" s="13"/>
      <c r="AL816" s="13"/>
      <c r="AM816" s="13"/>
      <c r="AN816" s="13"/>
      <c r="AO816" s="13"/>
      <c r="AP816" s="13"/>
      <c r="AQ816" s="13"/>
      <c r="AR816" s="13"/>
      <c r="AS816" s="13"/>
      <c r="AT816" s="13"/>
      <c r="AU816" s="13"/>
      <c r="AV816" s="13"/>
      <c r="AW816" s="13"/>
      <c r="AX816" s="13"/>
      <c r="AY816" s="13"/>
      <c r="AZ816" s="13"/>
      <c r="BA816" s="13"/>
      <c r="BB816" s="13"/>
      <c r="BC816" s="13"/>
      <c r="BD816" s="13"/>
      <c r="BE816" s="13"/>
      <c r="BF816" s="13"/>
      <c r="BG816" s="13"/>
      <c r="BH816" s="13"/>
      <c r="BI816" s="13"/>
      <c r="BJ816" s="14"/>
      <c r="BK816" s="14"/>
      <c r="BL816" s="14"/>
      <c r="BM816" s="14"/>
      <c r="BN816" s="14"/>
    </row>
    <row r="817" spans="1:66" x14ac:dyDescent="0.25">
      <c r="D817" s="11"/>
      <c r="E817" s="10"/>
      <c r="F817" s="10"/>
      <c r="G817" s="10"/>
      <c r="H817" s="10"/>
      <c r="I817" s="10"/>
      <c r="J817" s="10"/>
      <c r="K817" s="12"/>
      <c r="L817" s="12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  <c r="AB817" s="13"/>
      <c r="AC817" s="13"/>
      <c r="AD817" s="13"/>
      <c r="AE817" s="13"/>
      <c r="AF817" s="13"/>
      <c r="AG817" s="13"/>
      <c r="AH817" s="13"/>
      <c r="AI817" s="13"/>
      <c r="AJ817" s="13"/>
      <c r="AK817" s="13"/>
      <c r="AL817" s="13"/>
      <c r="AM817" s="13"/>
      <c r="AN817" s="13"/>
      <c r="AO817" s="13"/>
      <c r="AP817" s="13"/>
      <c r="AQ817" s="13"/>
      <c r="AR817" s="13"/>
      <c r="AS817" s="13"/>
      <c r="AT817" s="13"/>
      <c r="AU817" s="13"/>
      <c r="AV817" s="13"/>
      <c r="AW817" s="13"/>
      <c r="AX817" s="13"/>
      <c r="AY817" s="13"/>
      <c r="AZ817" s="13"/>
      <c r="BA817" s="13"/>
      <c r="BB817" s="13"/>
      <c r="BC817" s="13"/>
      <c r="BD817" s="13"/>
      <c r="BE817" s="13"/>
      <c r="BF817" s="13"/>
      <c r="BG817" s="13"/>
      <c r="BH817" s="13"/>
      <c r="BI817" s="13"/>
      <c r="BJ817" s="14"/>
      <c r="BK817" s="14"/>
      <c r="BL817" s="14"/>
      <c r="BM817" s="14"/>
      <c r="BN817" s="14"/>
    </row>
    <row r="818" spans="1:66" x14ac:dyDescent="0.25">
      <c r="D818" s="11"/>
      <c r="E818" s="10"/>
      <c r="F818" s="10"/>
      <c r="G818" s="10"/>
      <c r="H818" s="10"/>
      <c r="I818" s="10"/>
      <c r="J818" s="10"/>
      <c r="K818" s="12"/>
      <c r="L818" s="12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  <c r="AB818" s="13"/>
      <c r="AC818" s="13"/>
      <c r="AD818" s="13"/>
      <c r="AE818" s="13"/>
      <c r="AF818" s="13"/>
      <c r="AG818" s="13"/>
      <c r="AH818" s="13"/>
      <c r="AI818" s="13"/>
      <c r="AJ818" s="13"/>
      <c r="AK818" s="13"/>
      <c r="AL818" s="13"/>
      <c r="AM818" s="13"/>
      <c r="AN818" s="13"/>
      <c r="AO818" s="13"/>
      <c r="AP818" s="13"/>
      <c r="AQ818" s="13"/>
      <c r="AR818" s="13"/>
      <c r="AS818" s="13"/>
      <c r="AT818" s="13"/>
      <c r="AU818" s="13"/>
      <c r="AV818" s="13"/>
      <c r="AW818" s="13"/>
      <c r="AX818" s="13"/>
      <c r="AY818" s="13"/>
      <c r="AZ818" s="13"/>
      <c r="BA818" s="13"/>
      <c r="BB818" s="13"/>
      <c r="BC818" s="13"/>
      <c r="BD818" s="13"/>
      <c r="BE818" s="13"/>
      <c r="BF818" s="13"/>
      <c r="BG818" s="13"/>
      <c r="BH818" s="13"/>
      <c r="BI818" s="13"/>
      <c r="BJ818" s="14"/>
      <c r="BK818" s="14"/>
      <c r="BL818" s="14"/>
      <c r="BM818" s="14"/>
      <c r="BN818" s="14"/>
    </row>
    <row r="819" spans="1:66" x14ac:dyDescent="0.25">
      <c r="D819" s="11"/>
      <c r="E819" s="10"/>
      <c r="F819" s="10"/>
      <c r="G819" s="10"/>
      <c r="H819" s="10"/>
      <c r="I819" s="10"/>
      <c r="J819" s="10"/>
      <c r="K819" s="12"/>
      <c r="L819" s="12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  <c r="AD819" s="13"/>
      <c r="AE819" s="13"/>
      <c r="AF819" s="13"/>
      <c r="AG819" s="13"/>
      <c r="AH819" s="13"/>
      <c r="AI819" s="13"/>
      <c r="AJ819" s="13"/>
      <c r="AK819" s="13"/>
      <c r="AL819" s="13"/>
      <c r="AM819" s="13"/>
      <c r="AN819" s="13"/>
      <c r="AO819" s="13"/>
      <c r="AP819" s="13"/>
      <c r="AQ819" s="13"/>
      <c r="AR819" s="13"/>
      <c r="AS819" s="13"/>
      <c r="AT819" s="13"/>
      <c r="AU819" s="13"/>
      <c r="AV819" s="13"/>
      <c r="AW819" s="13"/>
      <c r="AX819" s="13"/>
      <c r="AY819" s="13"/>
      <c r="AZ819" s="13"/>
      <c r="BA819" s="13"/>
      <c r="BB819" s="13"/>
      <c r="BC819" s="13"/>
      <c r="BD819" s="13"/>
      <c r="BE819" s="13"/>
      <c r="BF819" s="13"/>
      <c r="BG819" s="13"/>
      <c r="BH819" s="13"/>
      <c r="BI819" s="13"/>
      <c r="BJ819" s="14"/>
      <c r="BK819" s="14"/>
      <c r="BL819" s="14"/>
      <c r="BM819" s="14"/>
      <c r="BN819" s="14"/>
    </row>
    <row r="820" spans="1:66" x14ac:dyDescent="0.25">
      <c r="D820" s="11"/>
      <c r="E820" s="10"/>
      <c r="F820" s="10"/>
      <c r="G820" s="10"/>
      <c r="H820" s="10"/>
      <c r="I820" s="10"/>
      <c r="J820" s="10"/>
      <c r="K820" s="12"/>
      <c r="L820" s="12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  <c r="AB820" s="13"/>
      <c r="AC820" s="13"/>
      <c r="AD820" s="13"/>
      <c r="AE820" s="13"/>
      <c r="AF820" s="13"/>
      <c r="AG820" s="13"/>
      <c r="AH820" s="13"/>
      <c r="AI820" s="13"/>
      <c r="AJ820" s="13"/>
      <c r="AK820" s="13"/>
      <c r="AL820" s="13"/>
      <c r="AM820" s="13"/>
      <c r="AN820" s="13"/>
      <c r="AO820" s="13"/>
      <c r="AP820" s="13"/>
      <c r="AQ820" s="13"/>
      <c r="AR820" s="13"/>
      <c r="AS820" s="13"/>
      <c r="AT820" s="13"/>
      <c r="AU820" s="13"/>
      <c r="AV820" s="13"/>
      <c r="AW820" s="13"/>
      <c r="AX820" s="13"/>
      <c r="AY820" s="13"/>
      <c r="AZ820" s="13"/>
      <c r="BA820" s="13"/>
      <c r="BB820" s="13"/>
      <c r="BC820" s="13"/>
      <c r="BD820" s="13"/>
      <c r="BE820" s="13"/>
      <c r="BF820" s="13"/>
      <c r="BG820" s="13"/>
      <c r="BH820" s="13"/>
      <c r="BI820" s="13"/>
      <c r="BJ820" s="14"/>
      <c r="BK820" s="14"/>
      <c r="BL820" s="14"/>
      <c r="BM820" s="14"/>
      <c r="BN820" s="14"/>
    </row>
    <row r="821" spans="1:66" x14ac:dyDescent="0.25">
      <c r="D821" s="11"/>
      <c r="E821" s="10"/>
      <c r="F821" s="10"/>
      <c r="G821" s="10"/>
      <c r="H821" s="10"/>
      <c r="I821" s="10"/>
      <c r="J821" s="10"/>
      <c r="K821" s="12"/>
      <c r="L821" s="12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  <c r="AB821" s="13"/>
      <c r="AC821" s="13"/>
      <c r="AD821" s="13"/>
      <c r="AE821" s="13"/>
      <c r="AF821" s="13"/>
      <c r="AG821" s="13"/>
      <c r="AH821" s="13"/>
      <c r="AI821" s="13"/>
      <c r="AJ821" s="13"/>
      <c r="AK821" s="13"/>
      <c r="AL821" s="13"/>
      <c r="AM821" s="13"/>
      <c r="AN821" s="13"/>
      <c r="AO821" s="13"/>
      <c r="AP821" s="13"/>
      <c r="AQ821" s="13"/>
      <c r="AR821" s="13"/>
      <c r="AS821" s="13"/>
      <c r="AT821" s="13"/>
      <c r="AU821" s="13"/>
      <c r="AV821" s="13"/>
      <c r="AW821" s="13"/>
      <c r="AX821" s="13"/>
      <c r="AY821" s="13"/>
      <c r="AZ821" s="13"/>
      <c r="BA821" s="13"/>
      <c r="BB821" s="13"/>
      <c r="BC821" s="13"/>
      <c r="BD821" s="13"/>
      <c r="BE821" s="13"/>
      <c r="BF821" s="13"/>
      <c r="BG821" s="13"/>
      <c r="BH821" s="13"/>
      <c r="BI821" s="13"/>
      <c r="BJ821" s="14"/>
      <c r="BK821" s="14"/>
      <c r="BL821" s="14"/>
      <c r="BM821" s="14"/>
      <c r="BN821" s="14"/>
    </row>
    <row r="822" spans="1:66" x14ac:dyDescent="0.25">
      <c r="D822" s="11"/>
      <c r="E822" s="10"/>
      <c r="F822" s="10"/>
      <c r="G822" s="10"/>
      <c r="H822" s="10"/>
      <c r="I822" s="10"/>
      <c r="J822" s="10"/>
      <c r="K822" s="12"/>
      <c r="L822" s="12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  <c r="AB822" s="13"/>
      <c r="AC822" s="13"/>
      <c r="AD822" s="13"/>
      <c r="AE822" s="13"/>
      <c r="AF822" s="13"/>
      <c r="AG822" s="13"/>
      <c r="AH822" s="13"/>
      <c r="AI822" s="13"/>
      <c r="AJ822" s="13"/>
      <c r="AK822" s="13"/>
      <c r="AL822" s="13"/>
      <c r="AM822" s="13"/>
      <c r="AN822" s="13"/>
      <c r="AO822" s="13"/>
      <c r="AP822" s="13"/>
      <c r="AQ822" s="13"/>
      <c r="AR822" s="13"/>
      <c r="AS822" s="13"/>
      <c r="AT822" s="13"/>
      <c r="AU822" s="13"/>
      <c r="AV822" s="13"/>
      <c r="AW822" s="13"/>
      <c r="AX822" s="13"/>
      <c r="AY822" s="13"/>
      <c r="AZ822" s="13"/>
      <c r="BA822" s="13"/>
      <c r="BB822" s="13"/>
      <c r="BC822" s="13"/>
      <c r="BD822" s="13"/>
      <c r="BE822" s="13"/>
      <c r="BF822" s="13"/>
      <c r="BG822" s="13"/>
      <c r="BH822" s="13"/>
      <c r="BI822" s="13"/>
      <c r="BJ822" s="14"/>
      <c r="BK822" s="14"/>
      <c r="BL822" s="14"/>
      <c r="BM822" s="14"/>
      <c r="BN822" s="14"/>
    </row>
    <row r="823" spans="1:66" x14ac:dyDescent="0.25">
      <c r="D823" s="11"/>
      <c r="E823" s="10"/>
      <c r="F823" s="10"/>
      <c r="G823" s="10"/>
      <c r="H823" s="10"/>
      <c r="I823" s="10"/>
      <c r="J823" s="10"/>
      <c r="K823" s="12"/>
      <c r="L823" s="12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  <c r="AB823" s="13"/>
      <c r="AC823" s="13"/>
      <c r="AD823" s="13"/>
      <c r="AE823" s="13"/>
      <c r="AF823" s="13"/>
      <c r="AG823" s="13"/>
      <c r="AH823" s="13"/>
      <c r="AI823" s="13"/>
      <c r="AJ823" s="13"/>
      <c r="AK823" s="13"/>
      <c r="AL823" s="13"/>
      <c r="AM823" s="13"/>
      <c r="AN823" s="13"/>
      <c r="AO823" s="13"/>
      <c r="AP823" s="13"/>
      <c r="AQ823" s="13"/>
      <c r="AR823" s="13"/>
      <c r="AS823" s="13"/>
      <c r="AT823" s="13"/>
      <c r="AU823" s="13"/>
      <c r="AV823" s="13"/>
      <c r="AW823" s="13"/>
      <c r="AX823" s="13"/>
      <c r="AY823" s="13"/>
      <c r="AZ823" s="13"/>
      <c r="BA823" s="13"/>
      <c r="BB823" s="13"/>
      <c r="BC823" s="13"/>
      <c r="BD823" s="13"/>
      <c r="BE823" s="13"/>
      <c r="BF823" s="13"/>
      <c r="BG823" s="13"/>
      <c r="BH823" s="13"/>
      <c r="BI823" s="13"/>
      <c r="BJ823" s="14"/>
      <c r="BK823" s="14"/>
      <c r="BL823" s="14"/>
      <c r="BM823" s="14"/>
      <c r="BN823" s="14"/>
    </row>
    <row r="824" spans="1:66" x14ac:dyDescent="0.25">
      <c r="D824" s="11"/>
      <c r="E824" s="10"/>
      <c r="F824" s="10"/>
      <c r="G824" s="10"/>
      <c r="H824" s="10"/>
      <c r="I824" s="10"/>
      <c r="J824" s="10"/>
      <c r="K824" s="12"/>
      <c r="L824" s="12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  <c r="AB824" s="13"/>
      <c r="AC824" s="13"/>
      <c r="AD824" s="13"/>
      <c r="AE824" s="13"/>
      <c r="AF824" s="13"/>
      <c r="AG824" s="13"/>
      <c r="AH824" s="13"/>
      <c r="AI824" s="13"/>
      <c r="AJ824" s="13"/>
      <c r="AK824" s="13"/>
      <c r="AL824" s="13"/>
      <c r="AM824" s="13"/>
      <c r="AN824" s="13"/>
      <c r="AO824" s="13"/>
      <c r="AP824" s="13"/>
      <c r="AQ824" s="13"/>
      <c r="AR824" s="13"/>
      <c r="AS824" s="13"/>
      <c r="AT824" s="13"/>
      <c r="AU824" s="13"/>
      <c r="AV824" s="13"/>
      <c r="AW824" s="13"/>
      <c r="AX824" s="13"/>
      <c r="AY824" s="13"/>
      <c r="AZ824" s="13"/>
      <c r="BA824" s="13"/>
      <c r="BB824" s="13"/>
      <c r="BC824" s="13"/>
      <c r="BD824" s="13"/>
      <c r="BE824" s="13"/>
      <c r="BF824" s="13"/>
      <c r="BG824" s="13"/>
      <c r="BH824" s="13"/>
      <c r="BI824" s="13"/>
      <c r="BJ824" s="14"/>
      <c r="BK824" s="14"/>
      <c r="BL824" s="14"/>
      <c r="BM824" s="14"/>
      <c r="BN824" s="14"/>
    </row>
    <row r="825" spans="1:66" x14ac:dyDescent="0.25">
      <c r="D825" s="11"/>
      <c r="E825" s="10"/>
      <c r="F825" s="10"/>
      <c r="G825" s="10"/>
      <c r="H825" s="10"/>
      <c r="I825" s="10"/>
      <c r="J825" s="10"/>
      <c r="K825" s="12"/>
      <c r="L825" s="12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  <c r="AB825" s="13"/>
      <c r="AC825" s="13"/>
      <c r="AD825" s="13"/>
      <c r="AE825" s="13"/>
      <c r="AF825" s="13"/>
      <c r="AG825" s="13"/>
      <c r="AH825" s="13"/>
      <c r="AI825" s="13"/>
      <c r="AJ825" s="13"/>
      <c r="AK825" s="13"/>
      <c r="AL825" s="13"/>
      <c r="AM825" s="13"/>
      <c r="AN825" s="13"/>
      <c r="AO825" s="13"/>
      <c r="AP825" s="13"/>
      <c r="AQ825" s="13"/>
      <c r="AR825" s="13"/>
      <c r="AS825" s="13"/>
      <c r="AT825" s="13"/>
      <c r="AU825" s="13"/>
      <c r="AV825" s="13"/>
      <c r="AW825" s="13"/>
      <c r="AX825" s="13"/>
      <c r="AY825" s="13"/>
      <c r="AZ825" s="13"/>
      <c r="BA825" s="13"/>
      <c r="BB825" s="13"/>
      <c r="BC825" s="13"/>
      <c r="BD825" s="13"/>
      <c r="BE825" s="13"/>
      <c r="BF825" s="13"/>
      <c r="BG825" s="13"/>
      <c r="BH825" s="13"/>
      <c r="BI825" s="13"/>
      <c r="BJ825" s="14"/>
      <c r="BK825" s="14"/>
      <c r="BL825" s="14"/>
      <c r="BM825" s="14"/>
      <c r="BN825" s="14"/>
    </row>
    <row r="826" spans="1:66" x14ac:dyDescent="0.25">
      <c r="D826" s="11"/>
      <c r="E826" s="10"/>
      <c r="F826" s="10"/>
      <c r="G826" s="10"/>
      <c r="H826" s="10"/>
      <c r="I826" s="10"/>
      <c r="J826" s="10"/>
      <c r="K826" s="12"/>
      <c r="L826" s="12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  <c r="AB826" s="13"/>
      <c r="AC826" s="13"/>
      <c r="AD826" s="13"/>
      <c r="AE826" s="13"/>
      <c r="AF826" s="13"/>
      <c r="AG826" s="13"/>
      <c r="AH826" s="13"/>
      <c r="AI826" s="13"/>
      <c r="AJ826" s="13"/>
      <c r="AK826" s="13"/>
      <c r="AL826" s="13"/>
      <c r="AM826" s="13"/>
      <c r="AN826" s="13"/>
      <c r="AO826" s="13"/>
      <c r="AP826" s="13"/>
      <c r="AQ826" s="13"/>
      <c r="AR826" s="13"/>
      <c r="AS826" s="13"/>
      <c r="AT826" s="13"/>
      <c r="AU826" s="13"/>
      <c r="AV826" s="13"/>
      <c r="AW826" s="13"/>
      <c r="AX826" s="13"/>
      <c r="AY826" s="13"/>
      <c r="AZ826" s="13"/>
      <c r="BA826" s="13"/>
      <c r="BB826" s="13"/>
      <c r="BC826" s="13"/>
      <c r="BD826" s="13"/>
      <c r="BE826" s="13"/>
      <c r="BF826" s="13"/>
      <c r="BG826" s="13"/>
      <c r="BH826" s="13"/>
      <c r="BI826" s="13"/>
      <c r="BJ826" s="14"/>
      <c r="BK826" s="14"/>
      <c r="BL826" s="14"/>
      <c r="BM826" s="14"/>
      <c r="BN826" s="14"/>
    </row>
    <row r="827" spans="1:66" s="10" customFormat="1" x14ac:dyDescent="0.25">
      <c r="A827"/>
      <c r="B827"/>
      <c r="C827"/>
      <c r="D827" s="11"/>
      <c r="K827" s="12"/>
      <c r="L827" s="12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  <c r="AB827" s="13"/>
      <c r="AC827" s="13"/>
      <c r="AD827" s="13"/>
      <c r="AE827" s="13"/>
      <c r="AF827" s="13"/>
      <c r="AG827" s="13"/>
      <c r="AH827" s="13"/>
      <c r="AI827" s="13"/>
      <c r="AJ827" s="13"/>
      <c r="AK827" s="13"/>
      <c r="AL827" s="13"/>
      <c r="AM827" s="13"/>
      <c r="AN827" s="13"/>
      <c r="AO827" s="13"/>
      <c r="AP827" s="13"/>
      <c r="AQ827" s="13"/>
      <c r="AR827" s="13"/>
      <c r="AS827" s="13"/>
      <c r="AT827" s="13"/>
      <c r="AU827" s="13"/>
      <c r="AV827" s="13"/>
      <c r="AW827" s="13"/>
      <c r="AX827" s="13"/>
      <c r="AY827" s="13"/>
      <c r="AZ827" s="13"/>
      <c r="BA827" s="13"/>
      <c r="BB827" s="13"/>
      <c r="BC827" s="13"/>
      <c r="BD827" s="13"/>
      <c r="BE827" s="13"/>
      <c r="BF827" s="13"/>
      <c r="BG827" s="13"/>
      <c r="BH827" s="13"/>
      <c r="BI827" s="13"/>
      <c r="BJ827" s="14"/>
      <c r="BK827" s="14"/>
      <c r="BL827" s="14"/>
      <c r="BM827" s="14"/>
      <c r="BN827" s="14"/>
    </row>
    <row r="828" spans="1:66" x14ac:dyDescent="0.25">
      <c r="D828" s="11"/>
      <c r="E828" s="10"/>
      <c r="F828" s="10"/>
      <c r="G828" s="10"/>
      <c r="H828" s="10"/>
      <c r="I828" s="10"/>
      <c r="J828" s="10"/>
      <c r="K828" s="12"/>
      <c r="L828" s="12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  <c r="AB828" s="13"/>
      <c r="AC828" s="13"/>
      <c r="AD828" s="13"/>
      <c r="AE828" s="13"/>
      <c r="AF828" s="13"/>
      <c r="AG828" s="13"/>
      <c r="AH828" s="13"/>
      <c r="AI828" s="13"/>
      <c r="AJ828" s="13"/>
      <c r="AK828" s="13"/>
      <c r="AL828" s="13"/>
      <c r="AM828" s="13"/>
      <c r="AN828" s="13"/>
      <c r="AO828" s="13"/>
      <c r="AP828" s="13"/>
      <c r="AQ828" s="13"/>
      <c r="AR828" s="13"/>
      <c r="AS828" s="13"/>
      <c r="AT828" s="13"/>
      <c r="AU828" s="13"/>
      <c r="AV828" s="13"/>
      <c r="AW828" s="13"/>
      <c r="AX828" s="13"/>
      <c r="AY828" s="13"/>
      <c r="AZ828" s="13"/>
      <c r="BA828" s="13"/>
      <c r="BB828" s="13"/>
      <c r="BC828" s="13"/>
      <c r="BD828" s="13"/>
      <c r="BE828" s="13"/>
      <c r="BF828" s="13"/>
      <c r="BG828" s="13"/>
      <c r="BH828" s="13"/>
      <c r="BI828" s="13"/>
      <c r="BJ828" s="14"/>
      <c r="BK828" s="14"/>
      <c r="BL828" s="14"/>
      <c r="BM828" s="14"/>
      <c r="BN828" s="14"/>
    </row>
    <row r="829" spans="1:66" x14ac:dyDescent="0.25">
      <c r="D829" s="11"/>
      <c r="E829" s="10"/>
      <c r="F829" s="10"/>
      <c r="G829" s="10"/>
      <c r="H829" s="10"/>
      <c r="I829" s="10"/>
      <c r="J829" s="10"/>
      <c r="K829" s="12"/>
      <c r="L829" s="12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  <c r="AB829" s="13"/>
      <c r="AC829" s="13"/>
      <c r="AD829" s="13"/>
      <c r="AE829" s="13"/>
      <c r="AF829" s="13"/>
      <c r="AG829" s="13"/>
      <c r="AH829" s="13"/>
      <c r="AI829" s="13"/>
      <c r="AJ829" s="13"/>
      <c r="AK829" s="13"/>
      <c r="AL829" s="13"/>
      <c r="AM829" s="13"/>
      <c r="AN829" s="13"/>
      <c r="AO829" s="13"/>
      <c r="AP829" s="13"/>
      <c r="AQ829" s="13"/>
      <c r="AR829" s="13"/>
      <c r="AS829" s="13"/>
      <c r="AT829" s="13"/>
      <c r="AU829" s="13"/>
      <c r="AV829" s="13"/>
      <c r="AW829" s="13"/>
      <c r="AX829" s="13"/>
      <c r="AY829" s="13"/>
      <c r="AZ829" s="13"/>
      <c r="BA829" s="13"/>
      <c r="BB829" s="13"/>
      <c r="BC829" s="13"/>
      <c r="BD829" s="13"/>
      <c r="BE829" s="13"/>
      <c r="BF829" s="13"/>
      <c r="BG829" s="13"/>
      <c r="BH829" s="13"/>
      <c r="BI829" s="13"/>
      <c r="BJ829" s="14"/>
      <c r="BK829" s="14"/>
      <c r="BL829" s="14"/>
      <c r="BM829" s="14"/>
      <c r="BN829" s="14"/>
    </row>
    <row r="830" spans="1:66" x14ac:dyDescent="0.25">
      <c r="D830" s="11"/>
      <c r="E830" s="10"/>
      <c r="F830" s="10"/>
      <c r="G830" s="10"/>
      <c r="H830" s="10"/>
      <c r="I830" s="10"/>
      <c r="J830" s="10"/>
      <c r="K830" s="12"/>
      <c r="L830" s="12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  <c r="AB830" s="13"/>
      <c r="AC830" s="13"/>
      <c r="AD830" s="13"/>
      <c r="AE830" s="13"/>
      <c r="AF830" s="13"/>
      <c r="AG830" s="13"/>
      <c r="AH830" s="13"/>
      <c r="AI830" s="13"/>
      <c r="AJ830" s="13"/>
      <c r="AK830" s="13"/>
      <c r="AL830" s="13"/>
      <c r="AM830" s="13"/>
      <c r="AN830" s="13"/>
      <c r="AO830" s="13"/>
      <c r="AP830" s="13"/>
      <c r="AQ830" s="13"/>
      <c r="AR830" s="13"/>
      <c r="AS830" s="13"/>
      <c r="AT830" s="13"/>
      <c r="AU830" s="13"/>
      <c r="AV830" s="13"/>
      <c r="AW830" s="13"/>
      <c r="AX830" s="13"/>
      <c r="AY830" s="13"/>
      <c r="AZ830" s="13"/>
      <c r="BA830" s="13"/>
      <c r="BB830" s="13"/>
      <c r="BC830" s="13"/>
      <c r="BD830" s="13"/>
      <c r="BE830" s="13"/>
      <c r="BF830" s="13"/>
      <c r="BG830" s="13"/>
      <c r="BH830" s="13"/>
      <c r="BI830" s="13"/>
      <c r="BJ830" s="14"/>
      <c r="BK830" s="14"/>
      <c r="BL830" s="14"/>
      <c r="BM830" s="14"/>
      <c r="BN830" s="14"/>
    </row>
    <row r="831" spans="1:66" x14ac:dyDescent="0.25">
      <c r="D831" s="11"/>
      <c r="E831" s="10"/>
      <c r="F831" s="10"/>
      <c r="G831" s="10"/>
      <c r="H831" s="10"/>
      <c r="I831" s="10"/>
      <c r="J831" s="10"/>
      <c r="K831" s="12"/>
      <c r="L831" s="12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  <c r="AB831" s="13"/>
      <c r="AC831" s="13"/>
      <c r="AD831" s="13"/>
      <c r="AE831" s="13"/>
      <c r="AF831" s="13"/>
      <c r="AG831" s="13"/>
      <c r="AH831" s="13"/>
      <c r="AI831" s="13"/>
      <c r="AJ831" s="13"/>
      <c r="AK831" s="13"/>
      <c r="AL831" s="13"/>
      <c r="AM831" s="13"/>
      <c r="AN831" s="13"/>
      <c r="AO831" s="13"/>
      <c r="AP831" s="13"/>
      <c r="AQ831" s="13"/>
      <c r="AR831" s="13"/>
      <c r="AS831" s="13"/>
      <c r="AT831" s="13"/>
      <c r="AU831" s="13"/>
      <c r="AV831" s="13"/>
      <c r="AW831" s="13"/>
      <c r="AX831" s="13"/>
      <c r="AY831" s="13"/>
      <c r="AZ831" s="13"/>
      <c r="BA831" s="13"/>
      <c r="BB831" s="13"/>
      <c r="BC831" s="13"/>
      <c r="BD831" s="13"/>
      <c r="BE831" s="13"/>
      <c r="BF831" s="13"/>
      <c r="BG831" s="13"/>
      <c r="BH831" s="13"/>
      <c r="BI831" s="13"/>
      <c r="BJ831" s="14"/>
      <c r="BK831" s="14"/>
      <c r="BL831" s="14"/>
      <c r="BM831" s="14"/>
      <c r="BN831" s="14"/>
    </row>
    <row r="832" spans="1:66" x14ac:dyDescent="0.25">
      <c r="D832" s="11"/>
      <c r="E832" s="10"/>
      <c r="F832" s="10"/>
      <c r="G832" s="10"/>
      <c r="H832" s="10"/>
      <c r="I832" s="10"/>
      <c r="J832" s="10"/>
      <c r="K832" s="12"/>
      <c r="L832" s="12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  <c r="AB832" s="13"/>
      <c r="AC832" s="13"/>
      <c r="AD832" s="13"/>
      <c r="AE832" s="13"/>
      <c r="AF832" s="13"/>
      <c r="AG832" s="13"/>
      <c r="AH832" s="13"/>
      <c r="AI832" s="13"/>
      <c r="AJ832" s="13"/>
      <c r="AK832" s="13"/>
      <c r="AL832" s="13"/>
      <c r="AM832" s="13"/>
      <c r="AN832" s="13"/>
      <c r="AO832" s="13"/>
      <c r="AP832" s="13"/>
      <c r="AQ832" s="13"/>
      <c r="AR832" s="13"/>
      <c r="AS832" s="13"/>
      <c r="AT832" s="13"/>
      <c r="AU832" s="13"/>
      <c r="AV832" s="13"/>
      <c r="AW832" s="13"/>
      <c r="AX832" s="13"/>
      <c r="AY832" s="13"/>
      <c r="AZ832" s="13"/>
      <c r="BA832" s="13"/>
      <c r="BB832" s="13"/>
      <c r="BC832" s="13"/>
      <c r="BD832" s="13"/>
      <c r="BE832" s="13"/>
      <c r="BF832" s="13"/>
      <c r="BG832" s="13"/>
      <c r="BH832" s="13"/>
      <c r="BI832" s="13"/>
      <c r="BJ832" s="14"/>
      <c r="BK832" s="14"/>
      <c r="BL832" s="14"/>
      <c r="BM832" s="14"/>
      <c r="BN832" s="14"/>
    </row>
    <row r="833" spans="4:66" x14ac:dyDescent="0.25">
      <c r="D833" s="11"/>
      <c r="E833" s="10"/>
      <c r="F833" s="10"/>
      <c r="G833" s="10"/>
      <c r="H833" s="10"/>
      <c r="I833" s="10"/>
      <c r="J833" s="10"/>
      <c r="K833" s="12"/>
      <c r="L833" s="12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  <c r="AB833" s="13"/>
      <c r="AC833" s="13"/>
      <c r="AD833" s="13"/>
      <c r="AE833" s="13"/>
      <c r="AF833" s="13"/>
      <c r="AG833" s="13"/>
      <c r="AH833" s="13"/>
      <c r="AI833" s="13"/>
      <c r="AJ833" s="13"/>
      <c r="AK833" s="13"/>
      <c r="AL833" s="13"/>
      <c r="AM833" s="13"/>
      <c r="AN833" s="13"/>
      <c r="AO833" s="13"/>
      <c r="AP833" s="13"/>
      <c r="AQ833" s="13"/>
      <c r="AR833" s="13"/>
      <c r="AS833" s="13"/>
      <c r="AT833" s="13"/>
      <c r="AU833" s="13"/>
      <c r="AV833" s="13"/>
      <c r="AW833" s="13"/>
      <c r="AX833" s="13"/>
      <c r="AY833" s="13"/>
      <c r="AZ833" s="13"/>
      <c r="BA833" s="13"/>
      <c r="BB833" s="13"/>
      <c r="BC833" s="13"/>
      <c r="BD833" s="13"/>
      <c r="BE833" s="13"/>
      <c r="BF833" s="13"/>
      <c r="BG833" s="13"/>
      <c r="BH833" s="13"/>
      <c r="BI833" s="13"/>
      <c r="BJ833" s="14"/>
      <c r="BK833" s="14"/>
      <c r="BL833" s="14"/>
      <c r="BM833" s="14"/>
      <c r="BN833" s="14"/>
    </row>
    <row r="834" spans="4:66" x14ac:dyDescent="0.25">
      <c r="D834" s="11"/>
      <c r="E834" s="10"/>
      <c r="F834" s="10"/>
      <c r="G834" s="10"/>
      <c r="H834" s="10"/>
      <c r="I834" s="10"/>
      <c r="J834" s="10"/>
      <c r="K834" s="12"/>
      <c r="L834" s="12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  <c r="AB834" s="13"/>
      <c r="AC834" s="13"/>
      <c r="AD834" s="13"/>
      <c r="AE834" s="13"/>
      <c r="AF834" s="13"/>
      <c r="AG834" s="13"/>
      <c r="AH834" s="13"/>
      <c r="AI834" s="13"/>
      <c r="AJ834" s="13"/>
      <c r="AK834" s="13"/>
      <c r="AL834" s="13"/>
      <c r="AM834" s="13"/>
      <c r="AN834" s="13"/>
      <c r="AO834" s="13"/>
      <c r="AP834" s="13"/>
      <c r="AQ834" s="13"/>
      <c r="AR834" s="13"/>
      <c r="AS834" s="13"/>
      <c r="AT834" s="13"/>
      <c r="AU834" s="13"/>
      <c r="AV834" s="13"/>
      <c r="AW834" s="13"/>
      <c r="AX834" s="13"/>
      <c r="AY834" s="13"/>
      <c r="AZ834" s="13"/>
      <c r="BA834" s="13"/>
      <c r="BB834" s="13"/>
      <c r="BC834" s="13"/>
      <c r="BD834" s="13"/>
      <c r="BE834" s="13"/>
      <c r="BF834" s="13"/>
      <c r="BG834" s="13"/>
      <c r="BH834" s="13"/>
      <c r="BI834" s="13"/>
      <c r="BJ834" s="14"/>
      <c r="BK834" s="14"/>
      <c r="BL834" s="14"/>
      <c r="BM834" s="14"/>
      <c r="BN834" s="14"/>
    </row>
    <row r="835" spans="4:66" x14ac:dyDescent="0.25">
      <c r="D835" s="11"/>
      <c r="E835" s="10"/>
      <c r="F835" s="10"/>
      <c r="G835" s="10"/>
      <c r="H835" s="10"/>
      <c r="I835" s="10"/>
      <c r="J835" s="10"/>
      <c r="K835" s="12"/>
      <c r="L835" s="12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  <c r="AB835" s="13"/>
      <c r="AC835" s="13"/>
      <c r="AD835" s="13"/>
      <c r="AE835" s="13"/>
      <c r="AF835" s="13"/>
      <c r="AG835" s="13"/>
      <c r="AH835" s="13"/>
      <c r="AI835" s="13"/>
      <c r="AJ835" s="13"/>
      <c r="AK835" s="13"/>
      <c r="AL835" s="13"/>
      <c r="AM835" s="13"/>
      <c r="AN835" s="13"/>
      <c r="AO835" s="13"/>
      <c r="AP835" s="13"/>
      <c r="AQ835" s="13"/>
      <c r="AR835" s="13"/>
      <c r="AS835" s="13"/>
      <c r="AT835" s="13"/>
      <c r="AU835" s="13"/>
      <c r="AV835" s="13"/>
      <c r="AW835" s="13"/>
      <c r="AX835" s="13"/>
      <c r="AY835" s="13"/>
      <c r="AZ835" s="13"/>
      <c r="BA835" s="13"/>
      <c r="BB835" s="13"/>
      <c r="BC835" s="13"/>
      <c r="BD835" s="13"/>
      <c r="BE835" s="13"/>
      <c r="BF835" s="13"/>
      <c r="BG835" s="13"/>
      <c r="BH835" s="13"/>
      <c r="BI835" s="13"/>
      <c r="BJ835" s="14"/>
      <c r="BK835" s="14"/>
      <c r="BL835" s="14"/>
      <c r="BM835" s="14"/>
      <c r="BN835" s="14"/>
    </row>
    <row r="836" spans="4:66" x14ac:dyDescent="0.25">
      <c r="D836" s="11"/>
      <c r="E836" s="10"/>
      <c r="F836" s="10"/>
      <c r="G836" s="10"/>
      <c r="H836" s="10"/>
      <c r="I836" s="10"/>
      <c r="J836" s="10"/>
      <c r="K836" s="12"/>
      <c r="L836" s="12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  <c r="AB836" s="13"/>
      <c r="AC836" s="13"/>
      <c r="AD836" s="13"/>
      <c r="AE836" s="13"/>
      <c r="AF836" s="13"/>
      <c r="AG836" s="13"/>
      <c r="AH836" s="13"/>
      <c r="AI836" s="13"/>
      <c r="AJ836" s="13"/>
      <c r="AK836" s="13"/>
      <c r="AL836" s="13"/>
      <c r="AM836" s="13"/>
      <c r="AN836" s="13"/>
      <c r="AO836" s="13"/>
      <c r="AP836" s="13"/>
      <c r="AQ836" s="13"/>
      <c r="AR836" s="13"/>
      <c r="AS836" s="13"/>
      <c r="AT836" s="13"/>
      <c r="AU836" s="13"/>
      <c r="AV836" s="13"/>
      <c r="AW836" s="13"/>
      <c r="AX836" s="13"/>
      <c r="AY836" s="13"/>
      <c r="AZ836" s="13"/>
      <c r="BA836" s="13"/>
      <c r="BB836" s="13"/>
      <c r="BC836" s="13"/>
      <c r="BD836" s="13"/>
      <c r="BE836" s="13"/>
      <c r="BF836" s="13"/>
      <c r="BG836" s="13"/>
      <c r="BH836" s="13"/>
      <c r="BI836" s="13"/>
      <c r="BJ836" s="14"/>
      <c r="BK836" s="14"/>
      <c r="BL836" s="14"/>
      <c r="BM836" s="14"/>
      <c r="BN836" s="14"/>
    </row>
    <row r="837" spans="4:66" x14ac:dyDescent="0.25">
      <c r="D837" s="11"/>
      <c r="E837" s="10"/>
      <c r="F837" s="10"/>
      <c r="G837" s="10"/>
      <c r="H837" s="10"/>
      <c r="I837" s="10"/>
      <c r="J837" s="10"/>
      <c r="K837" s="12"/>
      <c r="L837" s="12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  <c r="AB837" s="13"/>
      <c r="AC837" s="13"/>
      <c r="AD837" s="13"/>
      <c r="AE837" s="13"/>
      <c r="AF837" s="13"/>
      <c r="AG837" s="13"/>
      <c r="AH837" s="13"/>
      <c r="AI837" s="13"/>
      <c r="AJ837" s="13"/>
      <c r="AK837" s="13"/>
      <c r="AL837" s="13"/>
      <c r="AM837" s="13"/>
      <c r="AN837" s="13"/>
      <c r="AO837" s="13"/>
      <c r="AP837" s="13"/>
      <c r="AQ837" s="13"/>
      <c r="AR837" s="13"/>
      <c r="AS837" s="13"/>
      <c r="AT837" s="13"/>
      <c r="AU837" s="13"/>
      <c r="AV837" s="13"/>
      <c r="AW837" s="13"/>
      <c r="AX837" s="13"/>
      <c r="AY837" s="13"/>
      <c r="AZ837" s="13"/>
      <c r="BA837" s="13"/>
      <c r="BB837" s="13"/>
      <c r="BC837" s="13"/>
      <c r="BD837" s="13"/>
      <c r="BE837" s="13"/>
      <c r="BF837" s="13"/>
      <c r="BG837" s="13"/>
      <c r="BH837" s="13"/>
      <c r="BI837" s="13"/>
      <c r="BJ837" s="14"/>
      <c r="BK837" s="14"/>
      <c r="BL837" s="14"/>
      <c r="BM837" s="14"/>
      <c r="BN837" s="14"/>
    </row>
    <row r="838" spans="4:66" x14ac:dyDescent="0.25">
      <c r="D838" s="11"/>
      <c r="E838" s="10"/>
      <c r="F838" s="10"/>
      <c r="G838" s="10"/>
      <c r="H838" s="10"/>
      <c r="I838" s="10"/>
      <c r="J838" s="10"/>
      <c r="K838" s="12"/>
      <c r="L838" s="12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  <c r="AB838" s="13"/>
      <c r="AC838" s="13"/>
      <c r="AD838" s="13"/>
      <c r="AE838" s="13"/>
      <c r="AF838" s="13"/>
      <c r="AG838" s="13"/>
      <c r="AH838" s="13"/>
      <c r="AI838" s="13"/>
      <c r="AJ838" s="13"/>
      <c r="AK838" s="13"/>
      <c r="AL838" s="13"/>
      <c r="AM838" s="13"/>
      <c r="AN838" s="13"/>
      <c r="AO838" s="13"/>
      <c r="AP838" s="13"/>
      <c r="AQ838" s="13"/>
      <c r="AR838" s="13"/>
      <c r="AS838" s="13"/>
      <c r="AT838" s="13"/>
      <c r="AU838" s="13"/>
      <c r="AV838" s="13"/>
      <c r="AW838" s="13"/>
      <c r="AX838" s="13"/>
      <c r="AY838" s="13"/>
      <c r="AZ838" s="13"/>
      <c r="BA838" s="13"/>
      <c r="BB838" s="13"/>
      <c r="BC838" s="13"/>
      <c r="BD838" s="13"/>
      <c r="BE838" s="13"/>
      <c r="BF838" s="13"/>
      <c r="BG838" s="13"/>
      <c r="BH838" s="13"/>
      <c r="BI838" s="13"/>
      <c r="BJ838" s="14"/>
      <c r="BK838" s="14"/>
      <c r="BL838" s="14"/>
      <c r="BM838" s="14"/>
      <c r="BN838" s="14"/>
    </row>
    <row r="839" spans="4:66" x14ac:dyDescent="0.25">
      <c r="D839" s="11"/>
      <c r="E839" s="10"/>
      <c r="F839" s="10"/>
      <c r="G839" s="10"/>
      <c r="H839" s="10"/>
      <c r="I839" s="10"/>
      <c r="J839" s="10"/>
      <c r="K839" s="12"/>
      <c r="L839" s="12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  <c r="AB839" s="13"/>
      <c r="AC839" s="13"/>
      <c r="AD839" s="13"/>
      <c r="AE839" s="13"/>
      <c r="AF839" s="13"/>
      <c r="AG839" s="13"/>
      <c r="AH839" s="13"/>
      <c r="AI839" s="13"/>
      <c r="AJ839" s="13"/>
      <c r="AK839" s="13"/>
      <c r="AL839" s="13"/>
      <c r="AM839" s="13"/>
      <c r="AN839" s="13"/>
      <c r="AO839" s="13"/>
      <c r="AP839" s="13"/>
      <c r="AQ839" s="13"/>
      <c r="AR839" s="13"/>
      <c r="AS839" s="13"/>
      <c r="AT839" s="13"/>
      <c r="AU839" s="13"/>
      <c r="AV839" s="13"/>
      <c r="AW839" s="13"/>
      <c r="AX839" s="13"/>
      <c r="AY839" s="13"/>
      <c r="AZ839" s="13"/>
      <c r="BA839" s="13"/>
      <c r="BB839" s="13"/>
      <c r="BC839" s="13"/>
      <c r="BD839" s="13"/>
      <c r="BE839" s="13"/>
      <c r="BF839" s="13"/>
      <c r="BG839" s="13"/>
      <c r="BH839" s="13"/>
      <c r="BI839" s="13"/>
      <c r="BJ839" s="14"/>
      <c r="BK839" s="14"/>
      <c r="BL839" s="14"/>
      <c r="BM839" s="14"/>
      <c r="BN839" s="14"/>
    </row>
    <row r="840" spans="4:66" x14ac:dyDescent="0.25">
      <c r="D840" s="11"/>
      <c r="E840" s="10"/>
      <c r="F840" s="10"/>
      <c r="G840" s="10"/>
      <c r="H840" s="10"/>
      <c r="I840" s="10"/>
      <c r="J840" s="10"/>
      <c r="K840" s="12"/>
      <c r="L840" s="12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  <c r="AB840" s="13"/>
      <c r="AC840" s="13"/>
      <c r="AD840" s="13"/>
      <c r="AE840" s="13"/>
      <c r="AF840" s="13"/>
      <c r="AG840" s="13"/>
      <c r="AH840" s="13"/>
      <c r="AI840" s="13"/>
      <c r="AJ840" s="13"/>
      <c r="AK840" s="13"/>
      <c r="AL840" s="13"/>
      <c r="AM840" s="13"/>
      <c r="AN840" s="13"/>
      <c r="AO840" s="13"/>
      <c r="AP840" s="13"/>
      <c r="AQ840" s="13"/>
      <c r="AR840" s="13"/>
      <c r="AS840" s="13"/>
      <c r="AT840" s="13"/>
      <c r="AU840" s="13"/>
      <c r="AV840" s="13"/>
      <c r="AW840" s="13"/>
      <c r="AX840" s="13"/>
      <c r="AY840" s="13"/>
      <c r="AZ840" s="13"/>
      <c r="BA840" s="13"/>
      <c r="BB840" s="13"/>
      <c r="BC840" s="13"/>
      <c r="BD840" s="13"/>
      <c r="BE840" s="13"/>
      <c r="BF840" s="13"/>
      <c r="BG840" s="13"/>
      <c r="BH840" s="13"/>
      <c r="BI840" s="13"/>
      <c r="BJ840" s="14"/>
      <c r="BK840" s="14"/>
      <c r="BL840" s="14"/>
      <c r="BM840" s="14"/>
      <c r="BN840" s="14"/>
    </row>
    <row r="841" spans="4:66" x14ac:dyDescent="0.25">
      <c r="D841" s="11"/>
      <c r="E841" s="10"/>
      <c r="F841" s="10"/>
      <c r="G841" s="10"/>
      <c r="H841" s="10"/>
      <c r="I841" s="10"/>
      <c r="J841" s="10"/>
      <c r="K841" s="12"/>
      <c r="L841" s="12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  <c r="AB841" s="13"/>
      <c r="AC841" s="13"/>
      <c r="AD841" s="13"/>
      <c r="AE841" s="13"/>
      <c r="AF841" s="13"/>
      <c r="AG841" s="13"/>
      <c r="AH841" s="13"/>
      <c r="AI841" s="13"/>
      <c r="AJ841" s="13"/>
      <c r="AK841" s="13"/>
      <c r="AL841" s="13"/>
      <c r="AM841" s="13"/>
      <c r="AN841" s="13"/>
      <c r="AO841" s="13"/>
      <c r="AP841" s="13"/>
      <c r="AQ841" s="13"/>
      <c r="AR841" s="13"/>
      <c r="AS841" s="13"/>
      <c r="AT841" s="13"/>
      <c r="AU841" s="13"/>
      <c r="AV841" s="13"/>
      <c r="AW841" s="13"/>
      <c r="AX841" s="13"/>
      <c r="AY841" s="13"/>
      <c r="AZ841" s="13"/>
      <c r="BA841" s="13"/>
      <c r="BB841" s="13"/>
      <c r="BC841" s="13"/>
      <c r="BD841" s="13"/>
      <c r="BE841" s="13"/>
      <c r="BF841" s="13"/>
      <c r="BG841" s="13"/>
      <c r="BH841" s="13"/>
      <c r="BI841" s="13"/>
      <c r="BJ841" s="14"/>
      <c r="BK841" s="14"/>
      <c r="BL841" s="14"/>
      <c r="BM841" s="14"/>
      <c r="BN841" s="14"/>
    </row>
    <row r="842" spans="4:66" x14ac:dyDescent="0.25">
      <c r="D842" s="11"/>
      <c r="E842" s="10"/>
      <c r="F842" s="10"/>
      <c r="G842" s="10"/>
      <c r="H842" s="10"/>
      <c r="I842" s="10"/>
      <c r="J842" s="10"/>
      <c r="K842" s="12"/>
      <c r="L842" s="12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  <c r="AB842" s="13"/>
      <c r="AC842" s="13"/>
      <c r="AD842" s="13"/>
      <c r="AE842" s="13"/>
      <c r="AF842" s="13"/>
      <c r="AG842" s="13"/>
      <c r="AH842" s="13"/>
      <c r="AI842" s="13"/>
      <c r="AJ842" s="13"/>
      <c r="AK842" s="13"/>
      <c r="AL842" s="13"/>
      <c r="AM842" s="13"/>
      <c r="AN842" s="13"/>
      <c r="AO842" s="13"/>
      <c r="AP842" s="13"/>
      <c r="AQ842" s="13"/>
      <c r="AR842" s="13"/>
      <c r="AS842" s="13"/>
      <c r="AT842" s="13"/>
      <c r="AU842" s="13"/>
      <c r="AV842" s="13"/>
      <c r="AW842" s="13"/>
      <c r="AX842" s="13"/>
      <c r="AY842" s="13"/>
      <c r="AZ842" s="13"/>
      <c r="BA842" s="13"/>
      <c r="BB842" s="13"/>
      <c r="BC842" s="13"/>
      <c r="BD842" s="13"/>
      <c r="BE842" s="13"/>
      <c r="BF842" s="13"/>
      <c r="BG842" s="13"/>
      <c r="BH842" s="13"/>
      <c r="BI842" s="13"/>
      <c r="BJ842" s="14"/>
      <c r="BK842" s="14"/>
      <c r="BL842" s="14"/>
      <c r="BM842" s="14"/>
      <c r="BN842" s="14"/>
    </row>
    <row r="843" spans="4:66" x14ac:dyDescent="0.25">
      <c r="D843" s="11"/>
      <c r="E843" s="10"/>
      <c r="F843" s="10"/>
      <c r="G843" s="10"/>
      <c r="H843" s="10"/>
      <c r="I843" s="10"/>
      <c r="J843" s="10"/>
      <c r="K843" s="12"/>
      <c r="L843" s="12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  <c r="AB843" s="13"/>
      <c r="AC843" s="13"/>
      <c r="AD843" s="13"/>
      <c r="AE843" s="13"/>
      <c r="AF843" s="13"/>
      <c r="AG843" s="13"/>
      <c r="AH843" s="13"/>
      <c r="AI843" s="13"/>
      <c r="AJ843" s="13"/>
      <c r="AK843" s="13"/>
      <c r="AL843" s="13"/>
      <c r="AM843" s="13"/>
      <c r="AN843" s="13"/>
      <c r="AO843" s="13"/>
      <c r="AP843" s="13"/>
      <c r="AQ843" s="13"/>
      <c r="AR843" s="13"/>
      <c r="AS843" s="13"/>
      <c r="AT843" s="13"/>
      <c r="AU843" s="13"/>
      <c r="AV843" s="13"/>
      <c r="AW843" s="13"/>
      <c r="AX843" s="13"/>
      <c r="AY843" s="13"/>
      <c r="AZ843" s="13"/>
      <c r="BA843" s="13"/>
      <c r="BB843" s="13"/>
      <c r="BC843" s="13"/>
      <c r="BD843" s="13"/>
      <c r="BE843" s="13"/>
      <c r="BF843" s="13"/>
      <c r="BG843" s="13"/>
      <c r="BH843" s="13"/>
      <c r="BI843" s="13"/>
      <c r="BJ843" s="14"/>
      <c r="BK843" s="14"/>
      <c r="BL843" s="14"/>
      <c r="BM843" s="14"/>
      <c r="BN843" s="14"/>
    </row>
    <row r="844" spans="4:66" x14ac:dyDescent="0.25">
      <c r="D844" s="11"/>
      <c r="E844" s="10"/>
      <c r="F844" s="10"/>
      <c r="G844" s="10"/>
      <c r="H844" s="10"/>
      <c r="I844" s="10"/>
      <c r="J844" s="10"/>
      <c r="K844" s="12"/>
      <c r="L844" s="12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  <c r="AB844" s="13"/>
      <c r="AC844" s="13"/>
      <c r="AD844" s="13"/>
      <c r="AE844" s="13"/>
      <c r="AF844" s="13"/>
      <c r="AG844" s="13"/>
      <c r="AH844" s="13"/>
      <c r="AI844" s="13"/>
      <c r="AJ844" s="13"/>
      <c r="AK844" s="13"/>
      <c r="AL844" s="13"/>
      <c r="AM844" s="13"/>
      <c r="AN844" s="13"/>
      <c r="AO844" s="13"/>
      <c r="AP844" s="13"/>
      <c r="AQ844" s="13"/>
      <c r="AR844" s="13"/>
      <c r="AS844" s="13"/>
      <c r="AT844" s="13"/>
      <c r="AU844" s="13"/>
      <c r="AV844" s="13"/>
      <c r="AW844" s="13"/>
      <c r="AX844" s="13"/>
      <c r="AY844" s="13"/>
      <c r="AZ844" s="13"/>
      <c r="BA844" s="13"/>
      <c r="BB844" s="13"/>
      <c r="BC844" s="13"/>
      <c r="BD844" s="13"/>
      <c r="BE844" s="13"/>
      <c r="BF844" s="13"/>
      <c r="BG844" s="13"/>
      <c r="BH844" s="13"/>
      <c r="BI844" s="13"/>
      <c r="BJ844" s="14"/>
      <c r="BK844" s="14"/>
      <c r="BL844" s="14"/>
      <c r="BM844" s="14"/>
      <c r="BN844" s="14"/>
    </row>
    <row r="845" spans="4:66" x14ac:dyDescent="0.25">
      <c r="D845" s="11"/>
      <c r="E845" s="10"/>
      <c r="F845" s="10"/>
      <c r="G845" s="10"/>
      <c r="H845" s="10"/>
      <c r="I845" s="10"/>
      <c r="J845" s="10"/>
      <c r="K845" s="12"/>
      <c r="L845" s="12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  <c r="AB845" s="13"/>
      <c r="AC845" s="13"/>
      <c r="AD845" s="13"/>
      <c r="AE845" s="13"/>
      <c r="AF845" s="13"/>
      <c r="AG845" s="13"/>
      <c r="AH845" s="13"/>
      <c r="AI845" s="13"/>
      <c r="AJ845" s="13"/>
      <c r="AK845" s="13"/>
      <c r="AL845" s="13"/>
      <c r="AM845" s="13"/>
      <c r="AN845" s="13"/>
      <c r="AO845" s="13"/>
      <c r="AP845" s="13"/>
      <c r="AQ845" s="13"/>
      <c r="AR845" s="13"/>
      <c r="AS845" s="13"/>
      <c r="AT845" s="13"/>
      <c r="AU845" s="13"/>
      <c r="AV845" s="13"/>
      <c r="AW845" s="13"/>
      <c r="AX845" s="13"/>
      <c r="AY845" s="13"/>
      <c r="AZ845" s="13"/>
      <c r="BA845" s="13"/>
      <c r="BB845" s="13"/>
      <c r="BC845" s="13"/>
      <c r="BD845" s="13"/>
      <c r="BE845" s="13"/>
      <c r="BF845" s="13"/>
      <c r="BG845" s="13"/>
      <c r="BH845" s="13"/>
      <c r="BI845" s="13"/>
      <c r="BJ845" s="14"/>
      <c r="BK845" s="14"/>
      <c r="BL845" s="14"/>
      <c r="BM845" s="14"/>
      <c r="BN845" s="14"/>
    </row>
    <row r="846" spans="4:66" x14ac:dyDescent="0.25">
      <c r="D846" s="11"/>
      <c r="E846" s="10"/>
      <c r="F846" s="10"/>
      <c r="G846" s="10"/>
      <c r="H846" s="10"/>
      <c r="I846" s="10"/>
      <c r="J846" s="10"/>
      <c r="K846" s="12"/>
      <c r="L846" s="12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  <c r="AB846" s="13"/>
      <c r="AC846" s="13"/>
      <c r="AD846" s="13"/>
      <c r="AE846" s="13"/>
      <c r="AF846" s="13"/>
      <c r="AG846" s="13"/>
      <c r="AH846" s="13"/>
      <c r="AI846" s="13"/>
      <c r="AJ846" s="13"/>
      <c r="AK846" s="13"/>
      <c r="AL846" s="13"/>
      <c r="AM846" s="13"/>
      <c r="AN846" s="13"/>
      <c r="AO846" s="13"/>
      <c r="AP846" s="13"/>
      <c r="AQ846" s="13"/>
      <c r="AR846" s="13"/>
      <c r="AS846" s="13"/>
      <c r="AT846" s="13"/>
      <c r="AU846" s="13"/>
      <c r="AV846" s="13"/>
      <c r="AW846" s="13"/>
      <c r="AX846" s="13"/>
      <c r="AY846" s="13"/>
      <c r="AZ846" s="13"/>
      <c r="BA846" s="13"/>
      <c r="BB846" s="13"/>
      <c r="BC846" s="13"/>
      <c r="BD846" s="13"/>
      <c r="BE846" s="13"/>
      <c r="BF846" s="13"/>
      <c r="BG846" s="13"/>
      <c r="BH846" s="13"/>
      <c r="BI846" s="13"/>
      <c r="BJ846" s="14"/>
      <c r="BK846" s="14"/>
      <c r="BL846" s="14"/>
      <c r="BM846" s="14"/>
      <c r="BN846" s="14"/>
    </row>
    <row r="847" spans="4:66" x14ac:dyDescent="0.25">
      <c r="D847" s="11"/>
      <c r="E847" s="10"/>
      <c r="F847" s="10"/>
      <c r="G847" s="10"/>
      <c r="H847" s="10"/>
      <c r="I847" s="10"/>
      <c r="J847" s="10"/>
      <c r="K847" s="12"/>
      <c r="L847" s="12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  <c r="AB847" s="13"/>
      <c r="AC847" s="13"/>
      <c r="AD847" s="13"/>
      <c r="AE847" s="13"/>
      <c r="AF847" s="13"/>
      <c r="AG847" s="13"/>
      <c r="AH847" s="13"/>
      <c r="AI847" s="13"/>
      <c r="AJ847" s="13"/>
      <c r="AK847" s="13"/>
      <c r="AL847" s="13"/>
      <c r="AM847" s="13"/>
      <c r="AN847" s="13"/>
      <c r="AO847" s="13"/>
      <c r="AP847" s="13"/>
      <c r="AQ847" s="13"/>
      <c r="AR847" s="13"/>
      <c r="AS847" s="13"/>
      <c r="AT847" s="13"/>
      <c r="AU847" s="13"/>
      <c r="AV847" s="13"/>
      <c r="AW847" s="13"/>
      <c r="AX847" s="13"/>
      <c r="AY847" s="13"/>
      <c r="AZ847" s="13"/>
      <c r="BA847" s="13"/>
      <c r="BB847" s="13"/>
      <c r="BC847" s="13"/>
      <c r="BD847" s="13"/>
      <c r="BE847" s="13"/>
      <c r="BF847" s="13"/>
      <c r="BG847" s="13"/>
      <c r="BH847" s="13"/>
      <c r="BI847" s="13"/>
      <c r="BJ847" s="14"/>
      <c r="BK847" s="14"/>
      <c r="BL847" s="14"/>
      <c r="BM847" s="14"/>
      <c r="BN847" s="14"/>
    </row>
    <row r="848" spans="4:66" x14ac:dyDescent="0.25">
      <c r="D848" s="11"/>
      <c r="E848" s="10"/>
      <c r="F848" s="10"/>
      <c r="G848" s="10"/>
      <c r="H848" s="10"/>
      <c r="I848" s="10"/>
      <c r="J848" s="10"/>
      <c r="K848" s="12"/>
      <c r="L848" s="12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  <c r="AB848" s="13"/>
      <c r="AC848" s="13"/>
      <c r="AD848" s="13"/>
      <c r="AE848" s="13"/>
      <c r="AF848" s="13"/>
      <c r="AG848" s="13"/>
      <c r="AH848" s="13"/>
      <c r="AI848" s="13"/>
      <c r="AJ848" s="13"/>
      <c r="AK848" s="13"/>
      <c r="AL848" s="13"/>
      <c r="AM848" s="13"/>
      <c r="AN848" s="13"/>
      <c r="AO848" s="13"/>
      <c r="AP848" s="13"/>
      <c r="AQ848" s="13"/>
      <c r="AR848" s="13"/>
      <c r="AS848" s="13"/>
      <c r="AT848" s="13"/>
      <c r="AU848" s="13"/>
      <c r="AV848" s="13"/>
      <c r="AW848" s="13"/>
      <c r="AX848" s="13"/>
      <c r="AY848" s="13"/>
      <c r="AZ848" s="13"/>
      <c r="BA848" s="13"/>
      <c r="BB848" s="13"/>
      <c r="BC848" s="13"/>
      <c r="BD848" s="13"/>
      <c r="BE848" s="13"/>
      <c r="BF848" s="13"/>
      <c r="BG848" s="13"/>
      <c r="BH848" s="13"/>
      <c r="BI848" s="13"/>
      <c r="BJ848" s="14"/>
      <c r="BK848" s="14"/>
      <c r="BL848" s="14"/>
      <c r="BM848" s="14"/>
      <c r="BN848" s="14"/>
    </row>
    <row r="849" spans="4:66" x14ac:dyDescent="0.25">
      <c r="D849" s="11"/>
      <c r="E849" s="10"/>
      <c r="F849" s="10"/>
      <c r="G849" s="10"/>
      <c r="H849" s="10"/>
      <c r="I849" s="10"/>
      <c r="J849" s="10"/>
      <c r="K849" s="12"/>
      <c r="L849" s="12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  <c r="AB849" s="13"/>
      <c r="AC849" s="13"/>
      <c r="AD849" s="13"/>
      <c r="AE849" s="13"/>
      <c r="AF849" s="13"/>
      <c r="AG849" s="13"/>
      <c r="AH849" s="13"/>
      <c r="AI849" s="13"/>
      <c r="AJ849" s="13"/>
      <c r="AK849" s="13"/>
      <c r="AL849" s="13"/>
      <c r="AM849" s="13"/>
      <c r="AN849" s="13"/>
      <c r="AO849" s="13"/>
      <c r="AP849" s="13"/>
      <c r="AQ849" s="13"/>
      <c r="AR849" s="13"/>
      <c r="AS849" s="13"/>
      <c r="AT849" s="13"/>
      <c r="AU849" s="13"/>
      <c r="AV849" s="13"/>
      <c r="AW849" s="13"/>
      <c r="AX849" s="13"/>
      <c r="AY849" s="13"/>
      <c r="AZ849" s="13"/>
      <c r="BA849" s="13"/>
      <c r="BB849" s="13"/>
      <c r="BC849" s="13"/>
      <c r="BD849" s="13"/>
      <c r="BE849" s="13"/>
      <c r="BF849" s="13"/>
      <c r="BG849" s="13"/>
      <c r="BH849" s="13"/>
      <c r="BI849" s="13"/>
      <c r="BJ849" s="14"/>
      <c r="BK849" s="14"/>
      <c r="BL849" s="14"/>
      <c r="BM849" s="14"/>
      <c r="BN849" s="14"/>
    </row>
    <row r="850" spans="4:66" x14ac:dyDescent="0.25">
      <c r="D850" s="11"/>
      <c r="E850" s="10"/>
      <c r="F850" s="10"/>
      <c r="G850" s="10"/>
      <c r="H850" s="10"/>
      <c r="I850" s="10"/>
      <c r="J850" s="10"/>
      <c r="K850" s="12"/>
      <c r="L850" s="12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  <c r="AB850" s="13"/>
      <c r="AC850" s="13"/>
      <c r="AD850" s="13"/>
      <c r="AE850" s="13"/>
      <c r="AF850" s="13"/>
      <c r="AG850" s="13"/>
      <c r="AH850" s="13"/>
      <c r="AI850" s="13"/>
      <c r="AJ850" s="13"/>
      <c r="AK850" s="13"/>
      <c r="AL850" s="13"/>
      <c r="AM850" s="13"/>
      <c r="AN850" s="13"/>
      <c r="AO850" s="13"/>
      <c r="AP850" s="13"/>
      <c r="AQ850" s="13"/>
      <c r="AR850" s="13"/>
      <c r="AS850" s="13"/>
      <c r="AT850" s="13"/>
      <c r="AU850" s="13"/>
      <c r="AV850" s="13"/>
      <c r="AW850" s="13"/>
      <c r="AX850" s="13"/>
      <c r="AY850" s="13"/>
      <c r="AZ850" s="13"/>
      <c r="BA850" s="13"/>
      <c r="BB850" s="13"/>
      <c r="BC850" s="13"/>
      <c r="BD850" s="13"/>
      <c r="BE850" s="13"/>
      <c r="BF850" s="13"/>
      <c r="BG850" s="13"/>
      <c r="BH850" s="13"/>
      <c r="BI850" s="13"/>
      <c r="BJ850" s="14"/>
      <c r="BK850" s="14"/>
      <c r="BL850" s="14"/>
      <c r="BM850" s="14"/>
      <c r="BN850" s="14"/>
    </row>
    <row r="851" spans="4:66" x14ac:dyDescent="0.25">
      <c r="D851" s="11"/>
      <c r="E851" s="10"/>
      <c r="F851" s="10"/>
      <c r="G851" s="10"/>
      <c r="H851" s="10"/>
      <c r="I851" s="10"/>
      <c r="J851" s="10"/>
      <c r="K851" s="12"/>
      <c r="L851" s="12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  <c r="AB851" s="13"/>
      <c r="AC851" s="13"/>
      <c r="AD851" s="13"/>
      <c r="AE851" s="13"/>
      <c r="AF851" s="13"/>
      <c r="AG851" s="13"/>
      <c r="AH851" s="13"/>
      <c r="AI851" s="13"/>
      <c r="AJ851" s="13"/>
      <c r="AK851" s="13"/>
      <c r="AL851" s="13"/>
      <c r="AM851" s="13"/>
      <c r="AN851" s="13"/>
      <c r="AO851" s="13"/>
      <c r="AP851" s="13"/>
      <c r="AQ851" s="13"/>
      <c r="AR851" s="13"/>
      <c r="AS851" s="13"/>
      <c r="AT851" s="13"/>
      <c r="AU851" s="13"/>
      <c r="AV851" s="13"/>
      <c r="AW851" s="13"/>
      <c r="AX851" s="13"/>
      <c r="AY851" s="13"/>
      <c r="AZ851" s="13"/>
      <c r="BA851" s="13"/>
      <c r="BB851" s="13"/>
      <c r="BC851" s="13"/>
      <c r="BD851" s="13"/>
      <c r="BE851" s="13"/>
      <c r="BF851" s="13"/>
      <c r="BG851" s="13"/>
      <c r="BH851" s="13"/>
      <c r="BI851" s="13"/>
      <c r="BJ851" s="14"/>
      <c r="BK851" s="14"/>
      <c r="BL851" s="14"/>
      <c r="BM851" s="14"/>
      <c r="BN851" s="14"/>
    </row>
    <row r="852" spans="4:66" x14ac:dyDescent="0.25">
      <c r="D852" s="11"/>
      <c r="E852" s="10"/>
      <c r="F852" s="10"/>
      <c r="G852" s="10"/>
      <c r="H852" s="10"/>
      <c r="I852" s="10"/>
      <c r="J852" s="10"/>
      <c r="K852" s="12"/>
      <c r="L852" s="12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  <c r="AB852" s="13"/>
      <c r="AC852" s="13"/>
      <c r="AD852" s="13"/>
      <c r="AE852" s="13"/>
      <c r="AF852" s="13"/>
      <c r="AG852" s="13"/>
      <c r="AH852" s="13"/>
      <c r="AI852" s="13"/>
      <c r="AJ852" s="13"/>
      <c r="AK852" s="13"/>
      <c r="AL852" s="13"/>
      <c r="AM852" s="13"/>
      <c r="AN852" s="13"/>
      <c r="AO852" s="13"/>
      <c r="AP852" s="13"/>
      <c r="AQ852" s="13"/>
      <c r="AR852" s="13"/>
      <c r="AS852" s="13"/>
      <c r="AT852" s="13"/>
      <c r="AU852" s="13"/>
      <c r="AV852" s="13"/>
      <c r="AW852" s="13"/>
      <c r="AX852" s="13"/>
      <c r="AY852" s="13"/>
      <c r="AZ852" s="13"/>
      <c r="BA852" s="13"/>
      <c r="BB852" s="13"/>
      <c r="BC852" s="13"/>
      <c r="BD852" s="13"/>
      <c r="BE852" s="13"/>
      <c r="BF852" s="13"/>
      <c r="BG852" s="13"/>
      <c r="BH852" s="13"/>
      <c r="BI852" s="13"/>
      <c r="BJ852" s="14"/>
      <c r="BK852" s="14"/>
      <c r="BL852" s="14"/>
      <c r="BM852" s="14"/>
      <c r="BN852" s="14"/>
    </row>
    <row r="853" spans="4:66" x14ac:dyDescent="0.25">
      <c r="D853" s="11"/>
      <c r="E853" s="10"/>
      <c r="F853" s="10"/>
      <c r="G853" s="10"/>
      <c r="H853" s="10"/>
      <c r="I853" s="10"/>
      <c r="J853" s="10"/>
      <c r="K853" s="12"/>
      <c r="L853" s="12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  <c r="AB853" s="13"/>
      <c r="AC853" s="13"/>
      <c r="AD853" s="13"/>
      <c r="AE853" s="13"/>
      <c r="AF853" s="13"/>
      <c r="AG853" s="13"/>
      <c r="AH853" s="13"/>
      <c r="AI853" s="13"/>
      <c r="AJ853" s="13"/>
      <c r="AK853" s="13"/>
      <c r="AL853" s="13"/>
      <c r="AM853" s="13"/>
      <c r="AN853" s="13"/>
      <c r="AO853" s="13"/>
      <c r="AP853" s="13"/>
      <c r="AQ853" s="13"/>
      <c r="AR853" s="13"/>
      <c r="AS853" s="13"/>
      <c r="AT853" s="13"/>
      <c r="AU853" s="13"/>
      <c r="AV853" s="13"/>
      <c r="AW853" s="13"/>
      <c r="AX853" s="13"/>
      <c r="AY853" s="13"/>
      <c r="AZ853" s="13"/>
      <c r="BA853" s="13"/>
      <c r="BB853" s="13"/>
      <c r="BC853" s="13"/>
      <c r="BD853" s="13"/>
      <c r="BE853" s="13"/>
      <c r="BF853" s="13"/>
      <c r="BG853" s="13"/>
      <c r="BH853" s="13"/>
      <c r="BI853" s="13"/>
      <c r="BJ853" s="14"/>
      <c r="BK853" s="14"/>
      <c r="BL853" s="14"/>
      <c r="BM853" s="14"/>
      <c r="BN853" s="14"/>
    </row>
    <row r="854" spans="4:66" x14ac:dyDescent="0.25">
      <c r="D854" s="11"/>
      <c r="E854" s="10"/>
      <c r="F854" s="10"/>
      <c r="G854" s="10"/>
      <c r="H854" s="10"/>
      <c r="I854" s="10"/>
      <c r="J854" s="10"/>
      <c r="K854" s="12"/>
      <c r="L854" s="12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  <c r="AB854" s="13"/>
      <c r="AC854" s="13"/>
      <c r="AD854" s="13"/>
      <c r="AE854" s="13"/>
      <c r="AF854" s="13"/>
      <c r="AG854" s="13"/>
      <c r="AH854" s="13"/>
      <c r="AI854" s="13"/>
      <c r="AJ854" s="13"/>
      <c r="AK854" s="13"/>
      <c r="AL854" s="13"/>
      <c r="AM854" s="13"/>
      <c r="AN854" s="13"/>
      <c r="AO854" s="13"/>
      <c r="AP854" s="13"/>
      <c r="AQ854" s="13"/>
      <c r="AR854" s="13"/>
      <c r="AS854" s="13"/>
      <c r="AT854" s="13"/>
      <c r="AU854" s="13"/>
      <c r="AV854" s="13"/>
      <c r="AW854" s="13"/>
      <c r="AX854" s="13"/>
      <c r="AY854" s="13"/>
      <c r="AZ854" s="13"/>
      <c r="BA854" s="13"/>
      <c r="BB854" s="13"/>
      <c r="BC854" s="13"/>
      <c r="BD854" s="13"/>
      <c r="BE854" s="13"/>
      <c r="BF854" s="13"/>
      <c r="BG854" s="13"/>
      <c r="BH854" s="13"/>
      <c r="BI854" s="13"/>
      <c r="BJ854" s="14"/>
      <c r="BK854" s="14"/>
      <c r="BL854" s="14"/>
      <c r="BM854" s="14"/>
      <c r="BN854" s="14"/>
    </row>
    <row r="855" spans="4:66" x14ac:dyDescent="0.25">
      <c r="D855" s="11"/>
      <c r="E855" s="10"/>
      <c r="F855" s="10"/>
      <c r="G855" s="10"/>
      <c r="H855" s="10"/>
      <c r="I855" s="10"/>
      <c r="J855" s="10"/>
      <c r="K855" s="12"/>
      <c r="L855" s="12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  <c r="AB855" s="13"/>
      <c r="AC855" s="13"/>
      <c r="AD855" s="13"/>
      <c r="AE855" s="13"/>
      <c r="AF855" s="13"/>
      <c r="AG855" s="13"/>
      <c r="AH855" s="13"/>
      <c r="AI855" s="13"/>
      <c r="AJ855" s="13"/>
      <c r="AK855" s="13"/>
      <c r="AL855" s="13"/>
      <c r="AM855" s="13"/>
      <c r="AN855" s="13"/>
      <c r="AO855" s="13"/>
      <c r="AP855" s="13"/>
      <c r="AQ855" s="13"/>
      <c r="AR855" s="13"/>
      <c r="AS855" s="13"/>
      <c r="AT855" s="13"/>
      <c r="AU855" s="13"/>
      <c r="AV855" s="13"/>
      <c r="AW855" s="13"/>
      <c r="AX855" s="13"/>
      <c r="AY855" s="13"/>
      <c r="AZ855" s="13"/>
      <c r="BA855" s="13"/>
      <c r="BB855" s="13"/>
      <c r="BC855" s="13"/>
      <c r="BD855" s="13"/>
      <c r="BE855" s="13"/>
      <c r="BF855" s="13"/>
      <c r="BG855" s="13"/>
      <c r="BH855" s="13"/>
      <c r="BI855" s="13"/>
      <c r="BJ855" s="14"/>
      <c r="BK855" s="14"/>
      <c r="BL855" s="14"/>
      <c r="BM855" s="14"/>
      <c r="BN855" s="14"/>
    </row>
    <row r="856" spans="4:66" x14ac:dyDescent="0.25">
      <c r="D856" s="11"/>
      <c r="E856" s="10"/>
      <c r="F856" s="10"/>
      <c r="G856" s="10"/>
      <c r="H856" s="10"/>
      <c r="I856" s="10"/>
      <c r="J856" s="10"/>
      <c r="K856" s="12"/>
      <c r="L856" s="12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  <c r="AB856" s="13"/>
      <c r="AC856" s="13"/>
      <c r="AD856" s="13"/>
      <c r="AE856" s="13"/>
      <c r="AF856" s="13"/>
      <c r="AG856" s="13"/>
      <c r="AH856" s="13"/>
      <c r="AI856" s="13"/>
      <c r="AJ856" s="13"/>
      <c r="AK856" s="13"/>
      <c r="AL856" s="13"/>
      <c r="AM856" s="13"/>
      <c r="AN856" s="13"/>
      <c r="AO856" s="13"/>
      <c r="AP856" s="13"/>
      <c r="AQ856" s="13"/>
      <c r="AR856" s="13"/>
      <c r="AS856" s="13"/>
      <c r="AT856" s="13"/>
      <c r="AU856" s="13"/>
      <c r="AV856" s="13"/>
      <c r="AW856" s="13"/>
      <c r="AX856" s="13"/>
      <c r="AY856" s="13"/>
      <c r="AZ856" s="13"/>
      <c r="BA856" s="13"/>
      <c r="BB856" s="13"/>
      <c r="BC856" s="13"/>
      <c r="BD856" s="13"/>
      <c r="BE856" s="13"/>
      <c r="BF856" s="13"/>
      <c r="BG856" s="13"/>
      <c r="BH856" s="13"/>
      <c r="BI856" s="13"/>
      <c r="BJ856" s="14"/>
      <c r="BK856" s="14"/>
      <c r="BL856" s="14"/>
      <c r="BM856" s="14"/>
      <c r="BN856" s="14"/>
    </row>
    <row r="857" spans="4:66" x14ac:dyDescent="0.25">
      <c r="D857" s="11"/>
      <c r="E857" s="10"/>
      <c r="F857" s="10"/>
      <c r="G857" s="10"/>
      <c r="H857" s="10"/>
      <c r="I857" s="10"/>
      <c r="J857" s="10"/>
      <c r="K857" s="12"/>
      <c r="L857" s="12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  <c r="AB857" s="13"/>
      <c r="AC857" s="13"/>
      <c r="AD857" s="13"/>
      <c r="AE857" s="13"/>
      <c r="AF857" s="13"/>
      <c r="AG857" s="13"/>
      <c r="AH857" s="13"/>
      <c r="AI857" s="13"/>
      <c r="AJ857" s="13"/>
      <c r="AK857" s="13"/>
      <c r="AL857" s="13"/>
      <c r="AM857" s="13"/>
      <c r="AN857" s="13"/>
      <c r="AO857" s="13"/>
      <c r="AP857" s="13"/>
      <c r="AQ857" s="13"/>
      <c r="AR857" s="13"/>
      <c r="AS857" s="13"/>
      <c r="AT857" s="13"/>
      <c r="AU857" s="13"/>
      <c r="AV857" s="13"/>
      <c r="AW857" s="13"/>
      <c r="AX857" s="13"/>
      <c r="AY857" s="13"/>
      <c r="AZ857" s="13"/>
      <c r="BA857" s="13"/>
      <c r="BB857" s="13"/>
      <c r="BC857" s="13"/>
      <c r="BD857" s="13"/>
      <c r="BE857" s="13"/>
      <c r="BF857" s="13"/>
      <c r="BG857" s="13"/>
      <c r="BH857" s="13"/>
      <c r="BI857" s="13"/>
      <c r="BJ857" s="14"/>
      <c r="BK857" s="14"/>
      <c r="BL857" s="14"/>
      <c r="BM857" s="14"/>
      <c r="BN857" s="14"/>
    </row>
    <row r="858" spans="4:66" x14ac:dyDescent="0.25">
      <c r="D858" s="11"/>
      <c r="E858" s="10"/>
      <c r="F858" s="10"/>
      <c r="G858" s="10"/>
      <c r="H858" s="10"/>
      <c r="I858" s="10"/>
      <c r="J858" s="10"/>
      <c r="K858" s="12"/>
      <c r="L858" s="12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  <c r="AB858" s="13"/>
      <c r="AC858" s="13"/>
      <c r="AD858" s="13"/>
      <c r="AE858" s="13"/>
      <c r="AF858" s="13"/>
      <c r="AG858" s="13"/>
      <c r="AH858" s="13"/>
      <c r="AI858" s="13"/>
      <c r="AJ858" s="13"/>
      <c r="AK858" s="13"/>
      <c r="AL858" s="13"/>
      <c r="AM858" s="13"/>
      <c r="AN858" s="13"/>
      <c r="AO858" s="13"/>
      <c r="AP858" s="13"/>
      <c r="AQ858" s="13"/>
      <c r="AR858" s="13"/>
      <c r="AS858" s="13"/>
      <c r="AT858" s="13"/>
      <c r="AU858" s="13"/>
      <c r="AV858" s="13"/>
      <c r="AW858" s="13"/>
      <c r="AX858" s="13"/>
      <c r="AY858" s="13"/>
      <c r="AZ858" s="13"/>
      <c r="BA858" s="13"/>
      <c r="BB858" s="13"/>
      <c r="BC858" s="13"/>
      <c r="BD858" s="13"/>
      <c r="BE858" s="13"/>
      <c r="BF858" s="13"/>
      <c r="BG858" s="13"/>
      <c r="BH858" s="13"/>
      <c r="BI858" s="13"/>
      <c r="BJ858" s="14"/>
      <c r="BK858" s="14"/>
      <c r="BL858" s="14"/>
      <c r="BM858" s="14"/>
      <c r="BN858" s="14"/>
    </row>
    <row r="859" spans="4:66" x14ac:dyDescent="0.25">
      <c r="D859" s="11"/>
      <c r="E859" s="10"/>
      <c r="F859" s="10"/>
      <c r="G859" s="10"/>
      <c r="H859" s="10"/>
      <c r="I859" s="10"/>
      <c r="J859" s="10"/>
      <c r="K859" s="12"/>
      <c r="L859" s="12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  <c r="AB859" s="13"/>
      <c r="AC859" s="13"/>
      <c r="AD859" s="13"/>
      <c r="AE859" s="13"/>
      <c r="AF859" s="13"/>
      <c r="AG859" s="13"/>
      <c r="AH859" s="13"/>
      <c r="AI859" s="13"/>
      <c r="AJ859" s="13"/>
      <c r="AK859" s="13"/>
      <c r="AL859" s="13"/>
      <c r="AM859" s="13"/>
      <c r="AN859" s="13"/>
      <c r="AO859" s="13"/>
      <c r="AP859" s="13"/>
      <c r="AQ859" s="13"/>
      <c r="AR859" s="13"/>
      <c r="AS859" s="13"/>
      <c r="AT859" s="13"/>
      <c r="AU859" s="13"/>
      <c r="AV859" s="13"/>
      <c r="AW859" s="13"/>
      <c r="AX859" s="13"/>
      <c r="AY859" s="13"/>
      <c r="AZ859" s="13"/>
      <c r="BA859" s="13"/>
      <c r="BB859" s="13"/>
      <c r="BC859" s="13"/>
      <c r="BD859" s="13"/>
      <c r="BE859" s="13"/>
      <c r="BF859" s="13"/>
      <c r="BG859" s="13"/>
      <c r="BH859" s="13"/>
      <c r="BI859" s="13"/>
      <c r="BJ859" s="14"/>
      <c r="BK859" s="14"/>
      <c r="BL859" s="14"/>
      <c r="BM859" s="14"/>
      <c r="BN859" s="14"/>
    </row>
    <row r="860" spans="4:66" x14ac:dyDescent="0.25">
      <c r="D860" s="11"/>
      <c r="E860" s="10"/>
      <c r="F860" s="10"/>
      <c r="G860" s="10"/>
      <c r="H860" s="10"/>
      <c r="I860" s="10"/>
      <c r="J860" s="10"/>
      <c r="K860" s="12"/>
      <c r="L860" s="12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  <c r="AB860" s="13"/>
      <c r="AC860" s="13"/>
      <c r="AD860" s="13"/>
      <c r="AE860" s="13"/>
      <c r="AF860" s="13"/>
      <c r="AG860" s="13"/>
      <c r="AH860" s="13"/>
      <c r="AI860" s="13"/>
      <c r="AJ860" s="13"/>
      <c r="AK860" s="13"/>
      <c r="AL860" s="13"/>
      <c r="AM860" s="13"/>
      <c r="AN860" s="13"/>
      <c r="AO860" s="13"/>
      <c r="AP860" s="13"/>
      <c r="AQ860" s="13"/>
      <c r="AR860" s="13"/>
      <c r="AS860" s="13"/>
      <c r="AT860" s="13"/>
      <c r="AU860" s="13"/>
      <c r="AV860" s="13"/>
      <c r="AW860" s="13"/>
      <c r="AX860" s="13"/>
      <c r="AY860" s="13"/>
      <c r="AZ860" s="13"/>
      <c r="BA860" s="13"/>
      <c r="BB860" s="13"/>
      <c r="BC860" s="13"/>
      <c r="BD860" s="13"/>
      <c r="BE860" s="13"/>
      <c r="BF860" s="13"/>
      <c r="BG860" s="13"/>
      <c r="BH860" s="13"/>
      <c r="BI860" s="13"/>
      <c r="BJ860" s="14"/>
      <c r="BK860" s="14"/>
      <c r="BL860" s="14"/>
      <c r="BM860" s="14"/>
      <c r="BN860" s="14"/>
    </row>
    <row r="861" spans="4:66" x14ac:dyDescent="0.25">
      <c r="D861" s="11"/>
      <c r="E861" s="10"/>
      <c r="F861" s="10"/>
      <c r="G861" s="10"/>
      <c r="H861" s="10"/>
      <c r="I861" s="10"/>
      <c r="J861" s="10"/>
      <c r="K861" s="12"/>
      <c r="L861" s="12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  <c r="AB861" s="13"/>
      <c r="AC861" s="13"/>
      <c r="AD861" s="13"/>
      <c r="AE861" s="13"/>
      <c r="AF861" s="13"/>
      <c r="AG861" s="13"/>
      <c r="AH861" s="13"/>
      <c r="AI861" s="13"/>
      <c r="AJ861" s="13"/>
      <c r="AK861" s="13"/>
      <c r="AL861" s="13"/>
      <c r="AM861" s="13"/>
      <c r="AN861" s="13"/>
      <c r="AO861" s="13"/>
      <c r="AP861" s="13"/>
      <c r="AQ861" s="13"/>
      <c r="AR861" s="13"/>
      <c r="AS861" s="13"/>
      <c r="AT861" s="13"/>
      <c r="AU861" s="13"/>
      <c r="AV861" s="13"/>
      <c r="AW861" s="13"/>
      <c r="AX861" s="13"/>
      <c r="AY861" s="13"/>
      <c r="AZ861" s="13"/>
      <c r="BA861" s="13"/>
      <c r="BB861" s="13"/>
      <c r="BC861" s="13"/>
      <c r="BD861" s="13"/>
      <c r="BE861" s="13"/>
      <c r="BF861" s="13"/>
      <c r="BG861" s="13"/>
      <c r="BH861" s="13"/>
      <c r="BI861" s="13"/>
      <c r="BJ861" s="14"/>
      <c r="BK861" s="14"/>
      <c r="BL861" s="14"/>
      <c r="BM861" s="14"/>
      <c r="BN861" s="14"/>
    </row>
    <row r="862" spans="4:66" x14ac:dyDescent="0.25">
      <c r="D862" s="11"/>
      <c r="E862" s="10"/>
      <c r="F862" s="10"/>
      <c r="G862" s="10"/>
      <c r="H862" s="10"/>
      <c r="I862" s="10"/>
      <c r="J862" s="10"/>
      <c r="K862" s="12"/>
      <c r="L862" s="12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  <c r="AB862" s="13"/>
      <c r="AC862" s="13"/>
      <c r="AD862" s="13"/>
      <c r="AE862" s="13"/>
      <c r="AF862" s="13"/>
      <c r="AG862" s="13"/>
      <c r="AH862" s="13"/>
      <c r="AI862" s="13"/>
      <c r="AJ862" s="13"/>
      <c r="AK862" s="13"/>
      <c r="AL862" s="13"/>
      <c r="AM862" s="13"/>
      <c r="AN862" s="13"/>
      <c r="AO862" s="13"/>
      <c r="AP862" s="13"/>
      <c r="AQ862" s="13"/>
      <c r="AR862" s="13"/>
      <c r="AS862" s="13"/>
      <c r="AT862" s="13"/>
      <c r="AU862" s="13"/>
      <c r="AV862" s="13"/>
      <c r="AW862" s="13"/>
      <c r="AX862" s="13"/>
      <c r="AY862" s="13"/>
      <c r="AZ862" s="13"/>
      <c r="BA862" s="13"/>
      <c r="BB862" s="13"/>
      <c r="BC862" s="13"/>
      <c r="BD862" s="13"/>
      <c r="BE862" s="13"/>
      <c r="BF862" s="13"/>
      <c r="BG862" s="13"/>
      <c r="BH862" s="13"/>
      <c r="BI862" s="13"/>
      <c r="BJ862" s="14"/>
      <c r="BK862" s="14"/>
      <c r="BL862" s="14"/>
      <c r="BM862" s="14"/>
      <c r="BN862" s="14"/>
    </row>
    <row r="863" spans="4:66" x14ac:dyDescent="0.25">
      <c r="D863" s="11"/>
      <c r="E863" s="10"/>
      <c r="F863" s="10"/>
      <c r="G863" s="10"/>
      <c r="H863" s="10"/>
      <c r="I863" s="10"/>
      <c r="J863" s="10"/>
      <c r="K863" s="12"/>
      <c r="L863" s="12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  <c r="AB863" s="13"/>
      <c r="AC863" s="13"/>
      <c r="AD863" s="13"/>
      <c r="AE863" s="13"/>
      <c r="AF863" s="13"/>
      <c r="AG863" s="13"/>
      <c r="AH863" s="13"/>
      <c r="AI863" s="13"/>
      <c r="AJ863" s="13"/>
      <c r="AK863" s="13"/>
      <c r="AL863" s="13"/>
      <c r="AM863" s="13"/>
      <c r="AN863" s="13"/>
      <c r="AO863" s="13"/>
      <c r="AP863" s="13"/>
      <c r="AQ863" s="13"/>
      <c r="AR863" s="13"/>
      <c r="AS863" s="13"/>
      <c r="AT863" s="13"/>
      <c r="AU863" s="13"/>
      <c r="AV863" s="13"/>
      <c r="AW863" s="13"/>
      <c r="AX863" s="13"/>
      <c r="AY863" s="13"/>
      <c r="AZ863" s="13"/>
      <c r="BA863" s="13"/>
      <c r="BB863" s="13"/>
      <c r="BC863" s="13"/>
      <c r="BD863" s="13"/>
      <c r="BE863" s="13"/>
      <c r="BF863" s="13"/>
      <c r="BG863" s="13"/>
      <c r="BH863" s="13"/>
      <c r="BI863" s="13"/>
      <c r="BJ863" s="14"/>
      <c r="BK863" s="14"/>
      <c r="BL863" s="14"/>
      <c r="BM863" s="14"/>
      <c r="BN863" s="14"/>
    </row>
    <row r="864" spans="4:66" x14ac:dyDescent="0.25">
      <c r="D864" s="11"/>
      <c r="E864" s="10"/>
      <c r="F864" s="10"/>
      <c r="G864" s="10"/>
      <c r="H864" s="10"/>
      <c r="I864" s="10"/>
      <c r="J864" s="10"/>
      <c r="K864" s="12"/>
      <c r="L864" s="12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  <c r="AB864" s="13"/>
      <c r="AC864" s="13"/>
      <c r="AD864" s="13"/>
      <c r="AE864" s="13"/>
      <c r="AF864" s="13"/>
      <c r="AG864" s="13"/>
      <c r="AH864" s="13"/>
      <c r="AI864" s="13"/>
      <c r="AJ864" s="13"/>
      <c r="AK864" s="13"/>
      <c r="AL864" s="13"/>
      <c r="AM864" s="13"/>
      <c r="AN864" s="13"/>
      <c r="AO864" s="13"/>
      <c r="AP864" s="13"/>
      <c r="AQ864" s="13"/>
      <c r="AR864" s="13"/>
      <c r="AS864" s="13"/>
      <c r="AT864" s="13"/>
      <c r="AU864" s="13"/>
      <c r="AV864" s="13"/>
      <c r="AW864" s="13"/>
      <c r="AX864" s="13"/>
      <c r="AY864" s="13"/>
      <c r="AZ864" s="13"/>
      <c r="BA864" s="13"/>
      <c r="BB864" s="13"/>
      <c r="BC864" s="13"/>
      <c r="BD864" s="13"/>
      <c r="BE864" s="13"/>
      <c r="BF864" s="13"/>
      <c r="BG864" s="13"/>
      <c r="BH864" s="13"/>
      <c r="BI864" s="13"/>
      <c r="BJ864" s="14"/>
      <c r="BK864" s="14"/>
      <c r="BL864" s="14"/>
      <c r="BM864" s="14"/>
      <c r="BN864" s="14"/>
    </row>
    <row r="865" spans="1:66" x14ac:dyDescent="0.25">
      <c r="D865" s="11"/>
      <c r="E865" s="10"/>
      <c r="F865" s="10"/>
      <c r="G865" s="10"/>
      <c r="H865" s="10"/>
      <c r="I865" s="10"/>
      <c r="J865" s="10"/>
      <c r="K865" s="12"/>
      <c r="L865" s="12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  <c r="AB865" s="13"/>
      <c r="AC865" s="13"/>
      <c r="AD865" s="13"/>
      <c r="AE865" s="13"/>
      <c r="AF865" s="13"/>
      <c r="AG865" s="13"/>
      <c r="AH865" s="13"/>
      <c r="AI865" s="13"/>
      <c r="AJ865" s="13"/>
      <c r="AK865" s="13"/>
      <c r="AL865" s="13"/>
      <c r="AM865" s="13"/>
      <c r="AN865" s="13"/>
      <c r="AO865" s="13"/>
      <c r="AP865" s="13"/>
      <c r="AQ865" s="13"/>
      <c r="AR865" s="13"/>
      <c r="AS865" s="13"/>
      <c r="AT865" s="13"/>
      <c r="AU865" s="13"/>
      <c r="AV865" s="13"/>
      <c r="AW865" s="13"/>
      <c r="AX865" s="13"/>
      <c r="AY865" s="13"/>
      <c r="AZ865" s="13"/>
      <c r="BA865" s="13"/>
      <c r="BB865" s="13"/>
      <c r="BC865" s="13"/>
      <c r="BD865" s="13"/>
      <c r="BE865" s="13"/>
      <c r="BF865" s="13"/>
      <c r="BG865" s="13"/>
      <c r="BH865" s="13"/>
      <c r="BI865" s="13"/>
      <c r="BJ865" s="14"/>
      <c r="BK865" s="14"/>
      <c r="BL865" s="14"/>
      <c r="BM865" s="14"/>
      <c r="BN865" s="14"/>
    </row>
    <row r="866" spans="1:66" x14ac:dyDescent="0.25">
      <c r="D866" s="11"/>
      <c r="E866" s="10"/>
      <c r="F866" s="10"/>
      <c r="G866" s="10"/>
      <c r="H866" s="10"/>
      <c r="I866" s="10"/>
      <c r="J866" s="10"/>
      <c r="K866" s="12"/>
      <c r="L866" s="12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  <c r="AB866" s="13"/>
      <c r="AC866" s="13"/>
      <c r="AD866" s="13"/>
      <c r="AE866" s="13"/>
      <c r="AF866" s="13"/>
      <c r="AG866" s="13"/>
      <c r="AH866" s="13"/>
      <c r="AI866" s="13"/>
      <c r="AJ866" s="13"/>
      <c r="AK866" s="13"/>
      <c r="AL866" s="13"/>
      <c r="AM866" s="13"/>
      <c r="AN866" s="13"/>
      <c r="AO866" s="13"/>
      <c r="AP866" s="13"/>
      <c r="AQ866" s="13"/>
      <c r="AR866" s="13"/>
      <c r="AS866" s="13"/>
      <c r="AT866" s="13"/>
      <c r="AU866" s="13"/>
      <c r="AV866" s="13"/>
      <c r="AW866" s="13"/>
      <c r="AX866" s="13"/>
      <c r="AY866" s="13"/>
      <c r="AZ866" s="13"/>
      <c r="BA866" s="13"/>
      <c r="BB866" s="13"/>
      <c r="BC866" s="13"/>
      <c r="BD866" s="13"/>
      <c r="BE866" s="13"/>
      <c r="BF866" s="13"/>
      <c r="BG866" s="13"/>
      <c r="BH866" s="13"/>
      <c r="BI866" s="13"/>
      <c r="BJ866" s="14"/>
      <c r="BK866" s="14"/>
      <c r="BL866" s="14"/>
      <c r="BM866" s="14"/>
      <c r="BN866" s="14"/>
    </row>
    <row r="867" spans="1:66" x14ac:dyDescent="0.25">
      <c r="D867" s="11"/>
      <c r="E867" s="10"/>
      <c r="F867" s="10"/>
      <c r="G867" s="10"/>
      <c r="H867" s="10"/>
      <c r="I867" s="10"/>
      <c r="J867" s="10"/>
      <c r="K867" s="12"/>
      <c r="L867" s="12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  <c r="AB867" s="13"/>
      <c r="AC867" s="13"/>
      <c r="AD867" s="13"/>
      <c r="AE867" s="13"/>
      <c r="AF867" s="13"/>
      <c r="AG867" s="13"/>
      <c r="AH867" s="13"/>
      <c r="AI867" s="13"/>
      <c r="AJ867" s="13"/>
      <c r="AK867" s="13"/>
      <c r="AL867" s="13"/>
      <c r="AM867" s="13"/>
      <c r="AN867" s="13"/>
      <c r="AO867" s="13"/>
      <c r="AP867" s="13"/>
      <c r="AQ867" s="13"/>
      <c r="AR867" s="13"/>
      <c r="AS867" s="13"/>
      <c r="AT867" s="13"/>
      <c r="AU867" s="13"/>
      <c r="AV867" s="13"/>
      <c r="AW867" s="13"/>
      <c r="AX867" s="13"/>
      <c r="AY867" s="13"/>
      <c r="AZ867" s="13"/>
      <c r="BA867" s="13"/>
      <c r="BB867" s="13"/>
      <c r="BC867" s="13"/>
      <c r="BD867" s="13"/>
      <c r="BE867" s="13"/>
      <c r="BF867" s="13"/>
      <c r="BG867" s="13"/>
      <c r="BH867" s="13"/>
      <c r="BI867" s="13"/>
      <c r="BJ867" s="14"/>
      <c r="BK867" s="14"/>
      <c r="BL867" s="14"/>
      <c r="BM867" s="14"/>
      <c r="BN867" s="14"/>
    </row>
    <row r="868" spans="1:66" x14ac:dyDescent="0.25">
      <c r="D868" s="11"/>
      <c r="E868" s="10"/>
      <c r="F868" s="10"/>
      <c r="G868" s="10"/>
      <c r="H868" s="10"/>
      <c r="I868" s="10"/>
      <c r="J868" s="10"/>
      <c r="K868" s="12"/>
      <c r="L868" s="12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  <c r="AB868" s="13"/>
      <c r="AC868" s="13"/>
      <c r="AD868" s="13"/>
      <c r="AE868" s="13"/>
      <c r="AF868" s="13"/>
      <c r="AG868" s="13"/>
      <c r="AH868" s="13"/>
      <c r="AI868" s="13"/>
      <c r="AJ868" s="13"/>
      <c r="AK868" s="13"/>
      <c r="AL868" s="13"/>
      <c r="AM868" s="13"/>
      <c r="AN868" s="13"/>
      <c r="AO868" s="13"/>
      <c r="AP868" s="13"/>
      <c r="AQ868" s="13"/>
      <c r="AR868" s="13"/>
      <c r="AS868" s="13"/>
      <c r="AT868" s="13"/>
      <c r="AU868" s="13"/>
      <c r="AV868" s="13"/>
      <c r="AW868" s="13"/>
      <c r="AX868" s="13"/>
      <c r="AY868" s="13"/>
      <c r="AZ868" s="13"/>
      <c r="BA868" s="13"/>
      <c r="BB868" s="13"/>
      <c r="BC868" s="13"/>
      <c r="BD868" s="13"/>
      <c r="BE868" s="13"/>
      <c r="BF868" s="13"/>
      <c r="BG868" s="13"/>
      <c r="BH868" s="13"/>
      <c r="BI868" s="13"/>
      <c r="BJ868" s="14"/>
      <c r="BK868" s="14"/>
      <c r="BL868" s="14"/>
      <c r="BM868" s="14"/>
      <c r="BN868" s="14"/>
    </row>
    <row r="869" spans="1:66" x14ac:dyDescent="0.25">
      <c r="D869" s="11"/>
      <c r="E869" s="10"/>
      <c r="F869" s="10"/>
      <c r="G869" s="10"/>
      <c r="H869" s="10"/>
      <c r="I869" s="10"/>
      <c r="J869" s="10"/>
      <c r="K869" s="12"/>
      <c r="L869" s="12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  <c r="AB869" s="13"/>
      <c r="AC869" s="13"/>
      <c r="AD869" s="13"/>
      <c r="AE869" s="13"/>
      <c r="AF869" s="13"/>
      <c r="AG869" s="13"/>
      <c r="AH869" s="13"/>
      <c r="AI869" s="13"/>
      <c r="AJ869" s="13"/>
      <c r="AK869" s="13"/>
      <c r="AL869" s="13"/>
      <c r="AM869" s="13"/>
      <c r="AN869" s="13"/>
      <c r="AO869" s="13"/>
      <c r="AP869" s="13"/>
      <c r="AQ869" s="13"/>
      <c r="AR869" s="13"/>
      <c r="AS869" s="13"/>
      <c r="AT869" s="13"/>
      <c r="AU869" s="13"/>
      <c r="AV869" s="13"/>
      <c r="AW869" s="13"/>
      <c r="AX869" s="13"/>
      <c r="AY869" s="13"/>
      <c r="AZ869" s="13"/>
      <c r="BA869" s="13"/>
      <c r="BB869" s="13"/>
      <c r="BC869" s="13"/>
      <c r="BD869" s="13"/>
      <c r="BE869" s="13"/>
      <c r="BF869" s="13"/>
      <c r="BG869" s="13"/>
      <c r="BH869" s="13"/>
      <c r="BI869" s="13"/>
      <c r="BJ869" s="14"/>
      <c r="BK869" s="14"/>
      <c r="BL869" s="14"/>
      <c r="BM869" s="14"/>
      <c r="BN869" s="14"/>
    </row>
    <row r="870" spans="1:66" x14ac:dyDescent="0.25">
      <c r="D870" s="11"/>
      <c r="E870" s="10"/>
      <c r="F870" s="10"/>
      <c r="G870" s="10"/>
      <c r="H870" s="10"/>
      <c r="I870" s="10"/>
      <c r="J870" s="10"/>
      <c r="K870" s="12"/>
      <c r="L870" s="12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  <c r="AB870" s="13"/>
      <c r="AC870" s="13"/>
      <c r="AD870" s="13"/>
      <c r="AE870" s="13"/>
      <c r="AF870" s="13"/>
      <c r="AG870" s="13"/>
      <c r="AH870" s="13"/>
      <c r="AI870" s="13"/>
      <c r="AJ870" s="13"/>
      <c r="AK870" s="13"/>
      <c r="AL870" s="13"/>
      <c r="AM870" s="13"/>
      <c r="AN870" s="13"/>
      <c r="AO870" s="13"/>
      <c r="AP870" s="13"/>
      <c r="AQ870" s="13"/>
      <c r="AR870" s="13"/>
      <c r="AS870" s="13"/>
      <c r="AT870" s="13"/>
      <c r="AU870" s="13"/>
      <c r="AV870" s="13"/>
      <c r="AW870" s="13"/>
      <c r="AX870" s="13"/>
      <c r="AY870" s="13"/>
      <c r="AZ870" s="13"/>
      <c r="BA870" s="13"/>
      <c r="BB870" s="13"/>
      <c r="BC870" s="13"/>
      <c r="BD870" s="13"/>
      <c r="BE870" s="13"/>
      <c r="BF870" s="13"/>
      <c r="BG870" s="13"/>
      <c r="BH870" s="13"/>
      <c r="BI870" s="13"/>
      <c r="BJ870" s="14"/>
      <c r="BK870" s="14"/>
      <c r="BL870" s="14"/>
      <c r="BM870" s="14"/>
      <c r="BN870" s="14"/>
    </row>
    <row r="871" spans="1:66" s="10" customFormat="1" x14ac:dyDescent="0.25">
      <c r="A871"/>
      <c r="B871"/>
      <c r="C871"/>
      <c r="D871" s="11"/>
      <c r="K871" s="12"/>
      <c r="L871" s="12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  <c r="AB871" s="13"/>
      <c r="AC871" s="13"/>
      <c r="AD871" s="13"/>
      <c r="AE871" s="13"/>
      <c r="AF871" s="13"/>
      <c r="AG871" s="13"/>
      <c r="AH871" s="13"/>
      <c r="AI871" s="13"/>
      <c r="AJ871" s="13"/>
      <c r="AK871" s="13"/>
      <c r="AL871" s="13"/>
      <c r="AM871" s="13"/>
      <c r="AN871" s="13"/>
      <c r="AO871" s="13"/>
      <c r="AP871" s="13"/>
      <c r="AQ871" s="13"/>
      <c r="AR871" s="13"/>
      <c r="AS871" s="13"/>
      <c r="AT871" s="13"/>
      <c r="AU871" s="13"/>
      <c r="AV871" s="13"/>
      <c r="AW871" s="13"/>
      <c r="AX871" s="13"/>
      <c r="AY871" s="13"/>
      <c r="AZ871" s="13"/>
      <c r="BA871" s="13"/>
      <c r="BB871" s="13"/>
      <c r="BC871" s="13"/>
      <c r="BD871" s="13"/>
      <c r="BE871" s="13"/>
      <c r="BF871" s="13"/>
      <c r="BG871" s="13"/>
      <c r="BH871" s="13"/>
      <c r="BI871" s="13"/>
      <c r="BJ871" s="14"/>
      <c r="BK871" s="14"/>
      <c r="BL871" s="14"/>
      <c r="BM871" s="14"/>
      <c r="BN871" s="14"/>
    </row>
    <row r="872" spans="1:66" s="10" customFormat="1" x14ac:dyDescent="0.25">
      <c r="A872"/>
      <c r="B872"/>
      <c r="C872"/>
      <c r="D872" s="11"/>
      <c r="K872" s="12"/>
      <c r="L872" s="12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  <c r="AB872" s="13"/>
      <c r="AC872" s="13"/>
      <c r="AD872" s="13"/>
      <c r="AE872" s="13"/>
      <c r="AF872" s="13"/>
      <c r="AG872" s="13"/>
      <c r="AH872" s="13"/>
      <c r="AI872" s="13"/>
      <c r="AJ872" s="13"/>
      <c r="AK872" s="13"/>
      <c r="AL872" s="13"/>
      <c r="AM872" s="13"/>
      <c r="AN872" s="13"/>
      <c r="AO872" s="13"/>
      <c r="AP872" s="13"/>
      <c r="AQ872" s="13"/>
      <c r="AR872" s="13"/>
      <c r="AS872" s="13"/>
      <c r="AT872" s="13"/>
      <c r="AU872" s="13"/>
      <c r="AV872" s="13"/>
      <c r="AW872" s="13"/>
      <c r="AX872" s="13"/>
      <c r="AY872" s="13"/>
      <c r="AZ872" s="13"/>
      <c r="BA872" s="13"/>
      <c r="BB872" s="13"/>
      <c r="BC872" s="13"/>
      <c r="BD872" s="13"/>
      <c r="BE872" s="13"/>
      <c r="BF872" s="13"/>
      <c r="BG872" s="13"/>
      <c r="BH872" s="13"/>
      <c r="BI872" s="13"/>
      <c r="BJ872" s="14"/>
      <c r="BK872" s="14"/>
      <c r="BL872" s="14"/>
      <c r="BM872" s="14"/>
      <c r="BN872" s="14"/>
    </row>
    <row r="873" spans="1:66" x14ac:dyDescent="0.25">
      <c r="D873" s="11"/>
      <c r="E873" s="10"/>
      <c r="F873" s="10"/>
      <c r="G873" s="10"/>
      <c r="H873" s="10"/>
      <c r="I873" s="10"/>
      <c r="J873" s="10"/>
      <c r="K873" s="12"/>
      <c r="L873" s="12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  <c r="AB873" s="13"/>
      <c r="AC873" s="13"/>
      <c r="AD873" s="13"/>
      <c r="AE873" s="13"/>
      <c r="AF873" s="13"/>
      <c r="AG873" s="13"/>
      <c r="AH873" s="13"/>
      <c r="AI873" s="13"/>
      <c r="AJ873" s="13"/>
      <c r="AK873" s="13"/>
      <c r="AL873" s="13"/>
      <c r="AM873" s="13"/>
      <c r="AN873" s="13"/>
      <c r="AO873" s="13"/>
      <c r="AP873" s="13"/>
      <c r="AQ873" s="13"/>
      <c r="AR873" s="13"/>
      <c r="AS873" s="13"/>
      <c r="AT873" s="13"/>
      <c r="AU873" s="13"/>
      <c r="AV873" s="13"/>
      <c r="AW873" s="13"/>
      <c r="AX873" s="13"/>
      <c r="AY873" s="13"/>
      <c r="AZ873" s="13"/>
      <c r="BA873" s="13"/>
      <c r="BB873" s="13"/>
      <c r="BC873" s="13"/>
      <c r="BD873" s="13"/>
      <c r="BE873" s="13"/>
      <c r="BF873" s="13"/>
      <c r="BG873" s="13"/>
      <c r="BH873" s="13"/>
      <c r="BI873" s="13"/>
      <c r="BJ873" s="14"/>
      <c r="BK873" s="14"/>
      <c r="BL873" s="14"/>
      <c r="BM873" s="14"/>
      <c r="BN873" s="14"/>
    </row>
    <row r="874" spans="1:66" x14ac:dyDescent="0.25">
      <c r="D874" s="11"/>
      <c r="E874" s="10"/>
      <c r="F874" s="10"/>
      <c r="G874" s="10"/>
      <c r="H874" s="10"/>
      <c r="I874" s="10"/>
      <c r="J874" s="10"/>
      <c r="K874" s="12"/>
      <c r="L874" s="12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  <c r="AB874" s="13"/>
      <c r="AC874" s="13"/>
      <c r="AD874" s="13"/>
      <c r="AE874" s="13"/>
      <c r="AF874" s="13"/>
      <c r="AG874" s="13"/>
      <c r="AH874" s="13"/>
      <c r="AI874" s="13"/>
      <c r="AJ874" s="13"/>
      <c r="AK874" s="13"/>
      <c r="AL874" s="13"/>
      <c r="AM874" s="13"/>
      <c r="AN874" s="13"/>
      <c r="AO874" s="13"/>
      <c r="AP874" s="13"/>
      <c r="AQ874" s="13"/>
      <c r="AR874" s="13"/>
      <c r="AS874" s="13"/>
      <c r="AT874" s="13"/>
      <c r="AU874" s="13"/>
      <c r="AV874" s="13"/>
      <c r="AW874" s="13"/>
      <c r="AX874" s="13"/>
      <c r="AY874" s="13"/>
      <c r="AZ874" s="13"/>
      <c r="BA874" s="13"/>
      <c r="BB874" s="13"/>
      <c r="BC874" s="13"/>
      <c r="BD874" s="13"/>
      <c r="BE874" s="13"/>
      <c r="BF874" s="13"/>
      <c r="BG874" s="13"/>
      <c r="BH874" s="13"/>
      <c r="BI874" s="13"/>
      <c r="BJ874" s="14"/>
      <c r="BK874" s="14"/>
      <c r="BL874" s="14"/>
      <c r="BM874" s="14"/>
      <c r="BN874" s="14"/>
    </row>
    <row r="875" spans="1:66" x14ac:dyDescent="0.25">
      <c r="D875" s="11"/>
      <c r="E875" s="10"/>
      <c r="F875" s="10"/>
      <c r="G875" s="10"/>
      <c r="H875" s="10"/>
      <c r="I875" s="10"/>
      <c r="J875" s="10"/>
      <c r="K875" s="12"/>
      <c r="L875" s="12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  <c r="AB875" s="13"/>
      <c r="AC875" s="13"/>
      <c r="AD875" s="13"/>
      <c r="AE875" s="13"/>
      <c r="AF875" s="13"/>
      <c r="AG875" s="13"/>
      <c r="AH875" s="13"/>
      <c r="AI875" s="13"/>
      <c r="AJ875" s="13"/>
      <c r="AK875" s="13"/>
      <c r="AL875" s="13"/>
      <c r="AM875" s="13"/>
      <c r="AN875" s="13"/>
      <c r="AO875" s="13"/>
      <c r="AP875" s="13"/>
      <c r="AQ875" s="13"/>
      <c r="AR875" s="13"/>
      <c r="AS875" s="13"/>
      <c r="AT875" s="13"/>
      <c r="AU875" s="13"/>
      <c r="AV875" s="13"/>
      <c r="AW875" s="13"/>
      <c r="AX875" s="13"/>
      <c r="AY875" s="13"/>
      <c r="AZ875" s="13"/>
      <c r="BA875" s="13"/>
      <c r="BB875" s="13"/>
      <c r="BC875" s="13"/>
      <c r="BD875" s="13"/>
      <c r="BE875" s="13"/>
      <c r="BF875" s="13"/>
      <c r="BG875" s="13"/>
      <c r="BH875" s="13"/>
      <c r="BI875" s="13"/>
      <c r="BJ875" s="14"/>
      <c r="BK875" s="14"/>
      <c r="BL875" s="14"/>
      <c r="BM875" s="14"/>
      <c r="BN875" s="14"/>
    </row>
    <row r="876" spans="1:66" x14ac:dyDescent="0.25">
      <c r="D876" s="11"/>
      <c r="E876" s="10"/>
      <c r="F876" s="10"/>
      <c r="G876" s="10"/>
      <c r="H876" s="10"/>
      <c r="I876" s="10"/>
      <c r="J876" s="10"/>
      <c r="K876" s="12"/>
      <c r="L876" s="12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  <c r="AB876" s="13"/>
      <c r="AC876" s="13"/>
      <c r="AD876" s="13"/>
      <c r="AE876" s="13"/>
      <c r="AF876" s="13"/>
      <c r="AG876" s="13"/>
      <c r="AH876" s="13"/>
      <c r="AI876" s="13"/>
      <c r="AJ876" s="13"/>
      <c r="AK876" s="13"/>
      <c r="AL876" s="13"/>
      <c r="AM876" s="13"/>
      <c r="AN876" s="13"/>
      <c r="AO876" s="13"/>
      <c r="AP876" s="13"/>
      <c r="AQ876" s="13"/>
      <c r="AR876" s="13"/>
      <c r="AS876" s="13"/>
      <c r="AT876" s="13"/>
      <c r="AU876" s="13"/>
      <c r="AV876" s="13"/>
      <c r="AW876" s="13"/>
      <c r="AX876" s="13"/>
      <c r="AY876" s="13"/>
      <c r="AZ876" s="13"/>
      <c r="BA876" s="13"/>
      <c r="BB876" s="13"/>
      <c r="BC876" s="13"/>
      <c r="BD876" s="13"/>
      <c r="BE876" s="13"/>
      <c r="BF876" s="13"/>
      <c r="BG876" s="13"/>
      <c r="BH876" s="13"/>
      <c r="BI876" s="13"/>
      <c r="BJ876" s="14"/>
      <c r="BK876" s="14"/>
      <c r="BL876" s="14"/>
      <c r="BM876" s="14"/>
      <c r="BN876" s="14"/>
    </row>
    <row r="877" spans="1:66" x14ac:dyDescent="0.25">
      <c r="D877" s="11"/>
      <c r="E877" s="10"/>
      <c r="F877" s="10"/>
      <c r="G877" s="10"/>
      <c r="H877" s="10"/>
      <c r="I877" s="10"/>
      <c r="J877" s="10"/>
      <c r="K877" s="12"/>
      <c r="L877" s="12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  <c r="AB877" s="13"/>
      <c r="AC877" s="13"/>
      <c r="AD877" s="13"/>
      <c r="AE877" s="13"/>
      <c r="AF877" s="13"/>
      <c r="AG877" s="13"/>
      <c r="AH877" s="13"/>
      <c r="AI877" s="13"/>
      <c r="AJ877" s="13"/>
      <c r="AK877" s="13"/>
      <c r="AL877" s="13"/>
      <c r="AM877" s="13"/>
      <c r="AN877" s="13"/>
      <c r="AO877" s="13"/>
      <c r="AP877" s="13"/>
      <c r="AQ877" s="13"/>
      <c r="AR877" s="13"/>
      <c r="AS877" s="13"/>
      <c r="AT877" s="13"/>
      <c r="AU877" s="13"/>
      <c r="AV877" s="13"/>
      <c r="AW877" s="13"/>
      <c r="AX877" s="13"/>
      <c r="AY877" s="13"/>
      <c r="AZ877" s="13"/>
      <c r="BA877" s="13"/>
      <c r="BB877" s="13"/>
      <c r="BC877" s="13"/>
      <c r="BD877" s="13"/>
      <c r="BE877" s="13"/>
      <c r="BF877" s="13"/>
      <c r="BG877" s="13"/>
      <c r="BH877" s="13"/>
      <c r="BI877" s="13"/>
      <c r="BJ877" s="14"/>
      <c r="BK877" s="14"/>
      <c r="BL877" s="14"/>
      <c r="BM877" s="14"/>
      <c r="BN877" s="14"/>
    </row>
    <row r="878" spans="1:66" x14ac:dyDescent="0.25">
      <c r="D878" s="11"/>
      <c r="E878" s="10"/>
      <c r="F878" s="10"/>
      <c r="G878" s="10"/>
      <c r="H878" s="10"/>
      <c r="I878" s="10"/>
      <c r="J878" s="10"/>
      <c r="K878" s="12"/>
      <c r="L878" s="12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  <c r="AB878" s="13"/>
      <c r="AC878" s="13"/>
      <c r="AD878" s="13"/>
      <c r="AE878" s="13"/>
      <c r="AF878" s="13"/>
      <c r="AG878" s="13"/>
      <c r="AH878" s="13"/>
      <c r="AI878" s="13"/>
      <c r="AJ878" s="13"/>
      <c r="AK878" s="13"/>
      <c r="AL878" s="13"/>
      <c r="AM878" s="13"/>
      <c r="AN878" s="13"/>
      <c r="AO878" s="13"/>
      <c r="AP878" s="13"/>
      <c r="AQ878" s="13"/>
      <c r="AR878" s="13"/>
      <c r="AS878" s="13"/>
      <c r="AT878" s="13"/>
      <c r="AU878" s="13"/>
      <c r="AV878" s="13"/>
      <c r="AW878" s="13"/>
      <c r="AX878" s="13"/>
      <c r="AY878" s="13"/>
      <c r="AZ878" s="13"/>
      <c r="BA878" s="13"/>
      <c r="BB878" s="13"/>
      <c r="BC878" s="13"/>
      <c r="BD878" s="13"/>
      <c r="BE878" s="13"/>
      <c r="BF878" s="13"/>
      <c r="BG878" s="13"/>
      <c r="BH878" s="13"/>
      <c r="BI878" s="13"/>
      <c r="BJ878" s="14"/>
      <c r="BK878" s="14"/>
      <c r="BL878" s="14"/>
      <c r="BM878" s="14"/>
      <c r="BN878" s="14"/>
    </row>
    <row r="879" spans="1:66" x14ac:dyDescent="0.25">
      <c r="D879" s="11"/>
      <c r="E879" s="10"/>
      <c r="F879" s="10"/>
      <c r="G879" s="10"/>
      <c r="H879" s="10"/>
      <c r="I879" s="10"/>
      <c r="J879" s="10"/>
      <c r="K879" s="12"/>
      <c r="L879" s="12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  <c r="AB879" s="13"/>
      <c r="AC879" s="13"/>
      <c r="AD879" s="13"/>
      <c r="AE879" s="13"/>
      <c r="AF879" s="13"/>
      <c r="AG879" s="13"/>
      <c r="AH879" s="13"/>
      <c r="AI879" s="13"/>
      <c r="AJ879" s="13"/>
      <c r="AK879" s="13"/>
      <c r="AL879" s="13"/>
      <c r="AM879" s="13"/>
      <c r="AN879" s="13"/>
      <c r="AO879" s="13"/>
      <c r="AP879" s="13"/>
      <c r="AQ879" s="13"/>
      <c r="AR879" s="13"/>
      <c r="AS879" s="13"/>
      <c r="AT879" s="13"/>
      <c r="AU879" s="13"/>
      <c r="AV879" s="13"/>
      <c r="AW879" s="13"/>
      <c r="AX879" s="13"/>
      <c r="AY879" s="13"/>
      <c r="AZ879" s="13"/>
      <c r="BA879" s="13"/>
      <c r="BB879" s="13"/>
      <c r="BC879" s="13"/>
      <c r="BD879" s="13"/>
      <c r="BE879" s="13"/>
      <c r="BF879" s="13"/>
      <c r="BG879" s="13"/>
      <c r="BH879" s="13"/>
      <c r="BI879" s="13"/>
      <c r="BJ879" s="14"/>
      <c r="BK879" s="14"/>
      <c r="BL879" s="14"/>
      <c r="BM879" s="14"/>
      <c r="BN879" s="14"/>
    </row>
    <row r="880" spans="1:66" x14ac:dyDescent="0.25">
      <c r="D880" s="11"/>
      <c r="E880" s="10"/>
      <c r="F880" s="10"/>
      <c r="G880" s="10"/>
      <c r="H880" s="10"/>
      <c r="I880" s="10"/>
      <c r="J880" s="10"/>
      <c r="K880" s="12"/>
      <c r="L880" s="12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  <c r="AB880" s="13"/>
      <c r="AC880" s="13"/>
      <c r="AD880" s="13"/>
      <c r="AE880" s="13"/>
      <c r="AF880" s="13"/>
      <c r="AG880" s="13"/>
      <c r="AH880" s="13"/>
      <c r="AI880" s="13"/>
      <c r="AJ880" s="13"/>
      <c r="AK880" s="13"/>
      <c r="AL880" s="13"/>
      <c r="AM880" s="13"/>
      <c r="AN880" s="13"/>
      <c r="AO880" s="13"/>
      <c r="AP880" s="13"/>
      <c r="AQ880" s="13"/>
      <c r="AR880" s="13"/>
      <c r="AS880" s="13"/>
      <c r="AT880" s="13"/>
      <c r="AU880" s="13"/>
      <c r="AV880" s="13"/>
      <c r="AW880" s="13"/>
      <c r="AX880" s="13"/>
      <c r="AY880" s="13"/>
      <c r="AZ880" s="13"/>
      <c r="BA880" s="13"/>
      <c r="BB880" s="13"/>
      <c r="BC880" s="13"/>
      <c r="BD880" s="13"/>
      <c r="BE880" s="13"/>
      <c r="BF880" s="13"/>
      <c r="BG880" s="13"/>
      <c r="BH880" s="13"/>
      <c r="BI880" s="13"/>
      <c r="BJ880" s="14"/>
      <c r="BK880" s="14"/>
      <c r="BL880" s="14"/>
      <c r="BM880" s="14"/>
      <c r="BN880" s="14"/>
    </row>
    <row r="881" spans="4:66" x14ac:dyDescent="0.25">
      <c r="D881" s="11"/>
      <c r="E881" s="10"/>
      <c r="F881" s="10"/>
      <c r="G881" s="10"/>
      <c r="H881" s="10"/>
      <c r="I881" s="10"/>
      <c r="J881" s="10"/>
      <c r="K881" s="12"/>
      <c r="L881" s="12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  <c r="AB881" s="13"/>
      <c r="AC881" s="13"/>
      <c r="AD881" s="13"/>
      <c r="AE881" s="13"/>
      <c r="AF881" s="13"/>
      <c r="AG881" s="13"/>
      <c r="AH881" s="13"/>
      <c r="AI881" s="13"/>
      <c r="AJ881" s="13"/>
      <c r="AK881" s="13"/>
      <c r="AL881" s="13"/>
      <c r="AM881" s="13"/>
      <c r="AN881" s="13"/>
      <c r="AO881" s="13"/>
      <c r="AP881" s="13"/>
      <c r="AQ881" s="13"/>
      <c r="AR881" s="13"/>
      <c r="AS881" s="13"/>
      <c r="AT881" s="13"/>
      <c r="AU881" s="13"/>
      <c r="AV881" s="13"/>
      <c r="AW881" s="13"/>
      <c r="AX881" s="13"/>
      <c r="AY881" s="13"/>
      <c r="AZ881" s="13"/>
      <c r="BA881" s="13"/>
      <c r="BB881" s="13"/>
      <c r="BC881" s="13"/>
      <c r="BD881" s="13"/>
      <c r="BE881" s="13"/>
      <c r="BF881" s="13"/>
      <c r="BG881" s="13"/>
      <c r="BH881" s="13"/>
      <c r="BI881" s="13"/>
      <c r="BJ881" s="14"/>
      <c r="BK881" s="14"/>
      <c r="BL881" s="14"/>
      <c r="BM881" s="14"/>
      <c r="BN881" s="14"/>
    </row>
    <row r="882" spans="4:66" x14ac:dyDescent="0.25">
      <c r="D882" s="11"/>
      <c r="E882" s="10"/>
      <c r="F882" s="10"/>
      <c r="G882" s="10"/>
      <c r="H882" s="10"/>
      <c r="I882" s="10"/>
      <c r="J882" s="10"/>
      <c r="K882" s="12"/>
      <c r="L882" s="12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  <c r="AB882" s="13"/>
      <c r="AC882" s="13"/>
      <c r="AD882" s="13"/>
      <c r="AE882" s="13"/>
      <c r="AF882" s="13"/>
      <c r="AG882" s="13"/>
      <c r="AH882" s="13"/>
      <c r="AI882" s="13"/>
      <c r="AJ882" s="13"/>
      <c r="AK882" s="13"/>
      <c r="AL882" s="13"/>
      <c r="AM882" s="13"/>
      <c r="AN882" s="13"/>
      <c r="AO882" s="13"/>
      <c r="AP882" s="13"/>
      <c r="AQ882" s="13"/>
      <c r="AR882" s="13"/>
      <c r="AS882" s="13"/>
      <c r="AT882" s="13"/>
      <c r="AU882" s="13"/>
      <c r="AV882" s="13"/>
      <c r="AW882" s="13"/>
      <c r="AX882" s="13"/>
      <c r="AY882" s="13"/>
      <c r="AZ882" s="13"/>
      <c r="BA882" s="13"/>
      <c r="BB882" s="13"/>
      <c r="BC882" s="13"/>
      <c r="BD882" s="13"/>
      <c r="BE882" s="13"/>
      <c r="BF882" s="13"/>
      <c r="BG882" s="13"/>
      <c r="BH882" s="13"/>
      <c r="BI882" s="13"/>
      <c r="BJ882" s="14"/>
      <c r="BK882" s="14"/>
      <c r="BL882" s="14"/>
      <c r="BM882" s="14"/>
      <c r="BN882" s="14"/>
    </row>
    <row r="883" spans="4:66" x14ac:dyDescent="0.25">
      <c r="D883" s="11"/>
      <c r="E883" s="10"/>
      <c r="F883" s="10"/>
      <c r="G883" s="10"/>
      <c r="H883" s="10"/>
      <c r="I883" s="10"/>
      <c r="J883" s="10"/>
      <c r="K883" s="12"/>
      <c r="L883" s="12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  <c r="AB883" s="13"/>
      <c r="AC883" s="13"/>
      <c r="AD883" s="13"/>
      <c r="AE883" s="13"/>
      <c r="AF883" s="13"/>
      <c r="AG883" s="13"/>
      <c r="AH883" s="13"/>
      <c r="AI883" s="13"/>
      <c r="AJ883" s="13"/>
      <c r="AK883" s="13"/>
      <c r="AL883" s="13"/>
      <c r="AM883" s="13"/>
      <c r="AN883" s="13"/>
      <c r="AO883" s="13"/>
      <c r="AP883" s="13"/>
      <c r="AQ883" s="13"/>
      <c r="AR883" s="13"/>
      <c r="AS883" s="13"/>
      <c r="AT883" s="13"/>
      <c r="AU883" s="13"/>
      <c r="AV883" s="13"/>
      <c r="AW883" s="13"/>
      <c r="AX883" s="13"/>
      <c r="AY883" s="13"/>
      <c r="AZ883" s="13"/>
      <c r="BA883" s="13"/>
      <c r="BB883" s="13"/>
      <c r="BC883" s="13"/>
      <c r="BD883" s="13"/>
      <c r="BE883" s="13"/>
      <c r="BF883" s="13"/>
      <c r="BG883" s="13"/>
      <c r="BH883" s="13"/>
      <c r="BI883" s="13"/>
      <c r="BJ883" s="14"/>
      <c r="BK883" s="14"/>
      <c r="BL883" s="14"/>
      <c r="BM883" s="14"/>
      <c r="BN883" s="14"/>
    </row>
    <row r="884" spans="4:66" x14ac:dyDescent="0.25">
      <c r="D884" s="11"/>
      <c r="E884" s="10"/>
      <c r="F884" s="10"/>
      <c r="G884" s="10"/>
      <c r="H884" s="10"/>
      <c r="I884" s="10"/>
      <c r="J884" s="10"/>
      <c r="K884" s="12"/>
      <c r="L884" s="12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  <c r="AB884" s="13"/>
      <c r="AC884" s="13"/>
      <c r="AD884" s="13"/>
      <c r="AE884" s="13"/>
      <c r="AF884" s="13"/>
      <c r="AG884" s="13"/>
      <c r="AH884" s="13"/>
      <c r="AI884" s="13"/>
      <c r="AJ884" s="13"/>
      <c r="AK884" s="13"/>
      <c r="AL884" s="13"/>
      <c r="AM884" s="13"/>
      <c r="AN884" s="13"/>
      <c r="AO884" s="13"/>
      <c r="AP884" s="13"/>
      <c r="AQ884" s="13"/>
      <c r="AR884" s="13"/>
      <c r="AS884" s="13"/>
      <c r="AT884" s="13"/>
      <c r="AU884" s="13"/>
      <c r="AV884" s="13"/>
      <c r="AW884" s="13"/>
      <c r="AX884" s="13"/>
      <c r="AY884" s="13"/>
      <c r="AZ884" s="13"/>
      <c r="BA884" s="13"/>
      <c r="BB884" s="13"/>
      <c r="BC884" s="13"/>
      <c r="BD884" s="13"/>
      <c r="BE884" s="13"/>
      <c r="BF884" s="13"/>
      <c r="BG884" s="13"/>
      <c r="BH884" s="13"/>
      <c r="BI884" s="13"/>
      <c r="BJ884" s="14"/>
      <c r="BK884" s="14"/>
      <c r="BL884" s="14"/>
      <c r="BM884" s="14"/>
      <c r="BN884" s="14"/>
    </row>
    <row r="885" spans="4:66" x14ac:dyDescent="0.25">
      <c r="D885" s="11"/>
      <c r="E885" s="10"/>
      <c r="F885" s="10"/>
      <c r="G885" s="10"/>
      <c r="H885" s="10"/>
      <c r="I885" s="10"/>
      <c r="J885" s="10"/>
      <c r="K885" s="12"/>
      <c r="L885" s="12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  <c r="AB885" s="13"/>
      <c r="AC885" s="13"/>
      <c r="AD885" s="13"/>
      <c r="AE885" s="13"/>
      <c r="AF885" s="13"/>
      <c r="AG885" s="13"/>
      <c r="AH885" s="13"/>
      <c r="AI885" s="13"/>
      <c r="AJ885" s="13"/>
      <c r="AK885" s="13"/>
      <c r="AL885" s="13"/>
      <c r="AM885" s="13"/>
      <c r="AN885" s="13"/>
      <c r="AO885" s="13"/>
      <c r="AP885" s="13"/>
      <c r="AQ885" s="13"/>
      <c r="AR885" s="13"/>
      <c r="AS885" s="13"/>
      <c r="AT885" s="13"/>
      <c r="AU885" s="13"/>
      <c r="AV885" s="13"/>
      <c r="AW885" s="13"/>
      <c r="AX885" s="13"/>
      <c r="AY885" s="13"/>
      <c r="AZ885" s="13"/>
      <c r="BA885" s="13"/>
      <c r="BB885" s="13"/>
      <c r="BC885" s="13"/>
      <c r="BD885" s="13"/>
      <c r="BE885" s="13"/>
      <c r="BF885" s="13"/>
      <c r="BG885" s="13"/>
      <c r="BH885" s="13"/>
      <c r="BI885" s="13"/>
      <c r="BJ885" s="14"/>
      <c r="BK885" s="14"/>
      <c r="BL885" s="14"/>
      <c r="BM885" s="14"/>
      <c r="BN885" s="14"/>
    </row>
    <row r="886" spans="4:66" x14ac:dyDescent="0.25">
      <c r="D886" s="11"/>
      <c r="E886" s="10"/>
      <c r="F886" s="10"/>
      <c r="G886" s="10"/>
      <c r="H886" s="10"/>
      <c r="I886" s="10"/>
      <c r="J886" s="10"/>
      <c r="K886" s="12"/>
      <c r="L886" s="12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  <c r="AB886" s="13"/>
      <c r="AC886" s="13"/>
      <c r="AD886" s="13"/>
      <c r="AE886" s="13"/>
      <c r="AF886" s="13"/>
      <c r="AG886" s="13"/>
      <c r="AH886" s="13"/>
      <c r="AI886" s="13"/>
      <c r="AJ886" s="13"/>
      <c r="AK886" s="13"/>
      <c r="AL886" s="13"/>
      <c r="AM886" s="13"/>
      <c r="AN886" s="13"/>
      <c r="AO886" s="13"/>
      <c r="AP886" s="13"/>
      <c r="AQ886" s="13"/>
      <c r="AR886" s="13"/>
      <c r="AS886" s="13"/>
      <c r="AT886" s="13"/>
      <c r="AU886" s="13"/>
      <c r="AV886" s="13"/>
      <c r="AW886" s="13"/>
      <c r="AX886" s="13"/>
      <c r="AY886" s="13"/>
      <c r="AZ886" s="13"/>
      <c r="BA886" s="13"/>
      <c r="BB886" s="13"/>
      <c r="BC886" s="13"/>
      <c r="BD886" s="13"/>
      <c r="BE886" s="13"/>
      <c r="BF886" s="13"/>
      <c r="BG886" s="13"/>
      <c r="BH886" s="13"/>
      <c r="BI886" s="13"/>
      <c r="BJ886" s="14"/>
      <c r="BK886" s="14"/>
      <c r="BL886" s="14"/>
      <c r="BM886" s="14"/>
      <c r="BN886" s="14"/>
    </row>
    <row r="887" spans="4:66" x14ac:dyDescent="0.25">
      <c r="D887" s="11"/>
      <c r="E887" s="10"/>
      <c r="F887" s="10"/>
      <c r="G887" s="10"/>
      <c r="H887" s="10"/>
      <c r="I887" s="10"/>
      <c r="J887" s="10"/>
      <c r="K887" s="12"/>
      <c r="L887" s="12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  <c r="AB887" s="13"/>
      <c r="AC887" s="13"/>
      <c r="AD887" s="13"/>
      <c r="AE887" s="13"/>
      <c r="AF887" s="13"/>
      <c r="AG887" s="13"/>
      <c r="AH887" s="13"/>
      <c r="AI887" s="13"/>
      <c r="AJ887" s="13"/>
      <c r="AK887" s="13"/>
      <c r="AL887" s="13"/>
      <c r="AM887" s="13"/>
      <c r="AN887" s="13"/>
      <c r="AO887" s="13"/>
      <c r="AP887" s="13"/>
      <c r="AQ887" s="13"/>
      <c r="AR887" s="13"/>
      <c r="AS887" s="13"/>
      <c r="AT887" s="13"/>
      <c r="AU887" s="13"/>
      <c r="AV887" s="13"/>
      <c r="AW887" s="13"/>
      <c r="AX887" s="13"/>
      <c r="AY887" s="13"/>
      <c r="AZ887" s="13"/>
      <c r="BA887" s="13"/>
      <c r="BB887" s="13"/>
      <c r="BC887" s="13"/>
      <c r="BD887" s="13"/>
      <c r="BE887" s="13"/>
      <c r="BF887" s="13"/>
      <c r="BG887" s="13"/>
      <c r="BH887" s="13"/>
      <c r="BI887" s="13"/>
      <c r="BJ887" s="14"/>
      <c r="BK887" s="14"/>
      <c r="BL887" s="14"/>
      <c r="BM887" s="14"/>
      <c r="BN887" s="14"/>
    </row>
    <row r="888" spans="4:66" x14ac:dyDescent="0.25">
      <c r="D888" s="11"/>
      <c r="E888" s="10"/>
      <c r="F888" s="10"/>
      <c r="G888" s="10"/>
      <c r="H888" s="10"/>
      <c r="I888" s="10"/>
      <c r="J888" s="10"/>
      <c r="K888" s="12"/>
      <c r="L888" s="12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  <c r="AB888" s="13"/>
      <c r="AC888" s="13"/>
      <c r="AD888" s="13"/>
      <c r="AE888" s="13"/>
      <c r="AF888" s="13"/>
      <c r="AG888" s="13"/>
      <c r="AH888" s="13"/>
      <c r="AI888" s="13"/>
      <c r="AJ888" s="13"/>
      <c r="AK888" s="13"/>
      <c r="AL888" s="13"/>
      <c r="AM888" s="13"/>
      <c r="AN888" s="13"/>
      <c r="AO888" s="13"/>
      <c r="AP888" s="13"/>
      <c r="AQ888" s="13"/>
      <c r="AR888" s="13"/>
      <c r="AS888" s="13"/>
      <c r="AT888" s="13"/>
      <c r="AU888" s="13"/>
      <c r="AV888" s="13"/>
      <c r="AW888" s="13"/>
      <c r="AX888" s="13"/>
      <c r="AY888" s="13"/>
      <c r="AZ888" s="13"/>
      <c r="BA888" s="13"/>
      <c r="BB888" s="13"/>
      <c r="BC888" s="13"/>
      <c r="BD888" s="13"/>
      <c r="BE888" s="13"/>
      <c r="BF888" s="13"/>
      <c r="BG888" s="13"/>
      <c r="BH888" s="13"/>
      <c r="BI888" s="13"/>
      <c r="BJ888" s="14"/>
      <c r="BK888" s="14"/>
      <c r="BL888" s="14"/>
      <c r="BM888" s="14"/>
      <c r="BN888" s="14"/>
    </row>
    <row r="889" spans="4:66" x14ac:dyDescent="0.25">
      <c r="D889" s="11"/>
      <c r="E889" s="10"/>
      <c r="F889" s="10"/>
      <c r="G889" s="10"/>
      <c r="H889" s="10"/>
      <c r="I889" s="10"/>
      <c r="J889" s="10"/>
      <c r="K889" s="12"/>
      <c r="L889" s="12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  <c r="AB889" s="13"/>
      <c r="AC889" s="13"/>
      <c r="AD889" s="13"/>
      <c r="AE889" s="13"/>
      <c r="AF889" s="13"/>
      <c r="AG889" s="13"/>
      <c r="AH889" s="13"/>
      <c r="AI889" s="13"/>
      <c r="AJ889" s="13"/>
      <c r="AK889" s="13"/>
      <c r="AL889" s="13"/>
      <c r="AM889" s="13"/>
      <c r="AN889" s="13"/>
      <c r="AO889" s="13"/>
      <c r="AP889" s="13"/>
      <c r="AQ889" s="13"/>
      <c r="AR889" s="13"/>
      <c r="AS889" s="13"/>
      <c r="AT889" s="13"/>
      <c r="AU889" s="13"/>
      <c r="AV889" s="13"/>
      <c r="AW889" s="13"/>
      <c r="AX889" s="13"/>
      <c r="AY889" s="13"/>
      <c r="AZ889" s="13"/>
      <c r="BA889" s="13"/>
      <c r="BB889" s="13"/>
      <c r="BC889" s="13"/>
      <c r="BD889" s="13"/>
      <c r="BE889" s="13"/>
      <c r="BF889" s="13"/>
      <c r="BG889" s="13"/>
      <c r="BH889" s="13"/>
      <c r="BI889" s="13"/>
      <c r="BJ889" s="14"/>
      <c r="BK889" s="14"/>
      <c r="BL889" s="14"/>
      <c r="BM889" s="14"/>
      <c r="BN889" s="14"/>
    </row>
    <row r="890" spans="4:66" x14ac:dyDescent="0.25">
      <c r="D890" s="11"/>
      <c r="E890" s="10"/>
      <c r="F890" s="10"/>
      <c r="G890" s="10"/>
      <c r="H890" s="10"/>
      <c r="I890" s="10"/>
      <c r="J890" s="10"/>
      <c r="K890" s="12"/>
      <c r="L890" s="12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  <c r="AB890" s="13"/>
      <c r="AC890" s="13"/>
      <c r="AD890" s="13"/>
      <c r="AE890" s="13"/>
      <c r="AF890" s="13"/>
      <c r="AG890" s="13"/>
      <c r="AH890" s="13"/>
      <c r="AI890" s="13"/>
      <c r="AJ890" s="13"/>
      <c r="AK890" s="13"/>
      <c r="AL890" s="13"/>
      <c r="AM890" s="13"/>
      <c r="AN890" s="13"/>
      <c r="AO890" s="13"/>
      <c r="AP890" s="13"/>
      <c r="AQ890" s="13"/>
      <c r="AR890" s="13"/>
      <c r="AS890" s="13"/>
      <c r="AT890" s="13"/>
      <c r="AU890" s="13"/>
      <c r="AV890" s="13"/>
      <c r="AW890" s="13"/>
      <c r="AX890" s="13"/>
      <c r="AY890" s="13"/>
      <c r="AZ890" s="13"/>
      <c r="BA890" s="13"/>
      <c r="BB890" s="13"/>
      <c r="BC890" s="13"/>
      <c r="BD890" s="13"/>
      <c r="BE890" s="13"/>
      <c r="BF890" s="13"/>
      <c r="BG890" s="13"/>
      <c r="BH890" s="13"/>
      <c r="BI890" s="13"/>
      <c r="BJ890" s="14"/>
      <c r="BK890" s="14"/>
      <c r="BL890" s="14"/>
      <c r="BM890" s="14"/>
      <c r="BN890" s="14"/>
    </row>
    <row r="891" spans="4:66" x14ac:dyDescent="0.25">
      <c r="D891" s="11"/>
      <c r="E891" s="10"/>
      <c r="F891" s="10"/>
      <c r="G891" s="10"/>
      <c r="H891" s="10"/>
      <c r="I891" s="10"/>
      <c r="J891" s="10"/>
      <c r="K891" s="12"/>
      <c r="L891" s="12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  <c r="AB891" s="13"/>
      <c r="AC891" s="13"/>
      <c r="AD891" s="13"/>
      <c r="AE891" s="13"/>
      <c r="AF891" s="13"/>
      <c r="AG891" s="13"/>
      <c r="AH891" s="13"/>
      <c r="AI891" s="13"/>
      <c r="AJ891" s="13"/>
      <c r="AK891" s="13"/>
      <c r="AL891" s="13"/>
      <c r="AM891" s="13"/>
      <c r="AN891" s="13"/>
      <c r="AO891" s="13"/>
      <c r="AP891" s="13"/>
      <c r="AQ891" s="13"/>
      <c r="AR891" s="13"/>
      <c r="AS891" s="13"/>
      <c r="AT891" s="13"/>
      <c r="AU891" s="13"/>
      <c r="AV891" s="13"/>
      <c r="AW891" s="13"/>
      <c r="AX891" s="13"/>
      <c r="AY891" s="13"/>
      <c r="AZ891" s="13"/>
      <c r="BA891" s="13"/>
      <c r="BB891" s="13"/>
      <c r="BC891" s="13"/>
      <c r="BD891" s="13"/>
      <c r="BE891" s="13"/>
      <c r="BF891" s="13"/>
      <c r="BG891" s="13"/>
      <c r="BH891" s="13"/>
      <c r="BI891" s="13"/>
      <c r="BJ891" s="14"/>
      <c r="BK891" s="14"/>
      <c r="BL891" s="14"/>
      <c r="BM891" s="14"/>
      <c r="BN891" s="14"/>
    </row>
    <row r="892" spans="4:66" x14ac:dyDescent="0.25">
      <c r="D892" s="11"/>
      <c r="E892" s="10"/>
      <c r="F892" s="10"/>
      <c r="G892" s="10"/>
      <c r="H892" s="10"/>
      <c r="I892" s="10"/>
      <c r="J892" s="10"/>
      <c r="K892" s="12"/>
      <c r="L892" s="12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  <c r="AB892" s="13"/>
      <c r="AC892" s="13"/>
      <c r="AD892" s="13"/>
      <c r="AE892" s="13"/>
      <c r="AF892" s="13"/>
      <c r="AG892" s="13"/>
      <c r="AH892" s="13"/>
      <c r="AI892" s="13"/>
      <c r="AJ892" s="13"/>
      <c r="AK892" s="13"/>
      <c r="AL892" s="13"/>
      <c r="AM892" s="13"/>
      <c r="AN892" s="13"/>
      <c r="AO892" s="13"/>
      <c r="AP892" s="13"/>
      <c r="AQ892" s="13"/>
      <c r="AR892" s="13"/>
      <c r="AS892" s="13"/>
      <c r="AT892" s="13"/>
      <c r="AU892" s="13"/>
      <c r="AV892" s="13"/>
      <c r="AW892" s="13"/>
      <c r="AX892" s="13"/>
      <c r="AY892" s="13"/>
      <c r="AZ892" s="13"/>
      <c r="BA892" s="13"/>
      <c r="BB892" s="13"/>
      <c r="BC892" s="13"/>
      <c r="BD892" s="13"/>
      <c r="BE892" s="13"/>
      <c r="BF892" s="13"/>
      <c r="BG892" s="13"/>
      <c r="BH892" s="13"/>
      <c r="BI892" s="13"/>
      <c r="BJ892" s="14"/>
      <c r="BK892" s="14"/>
      <c r="BL892" s="14"/>
      <c r="BM892" s="14"/>
      <c r="BN892" s="14"/>
    </row>
    <row r="893" spans="4:66" x14ac:dyDescent="0.25">
      <c r="D893" s="11"/>
      <c r="E893" s="10"/>
      <c r="F893" s="10"/>
      <c r="G893" s="10"/>
      <c r="H893" s="10"/>
      <c r="I893" s="10"/>
      <c r="J893" s="10"/>
      <c r="K893" s="12"/>
      <c r="L893" s="12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  <c r="AB893" s="13"/>
      <c r="AC893" s="13"/>
      <c r="AD893" s="13"/>
      <c r="AE893" s="13"/>
      <c r="AF893" s="13"/>
      <c r="AG893" s="13"/>
      <c r="AH893" s="13"/>
      <c r="AI893" s="13"/>
      <c r="AJ893" s="13"/>
      <c r="AK893" s="13"/>
      <c r="AL893" s="13"/>
      <c r="AM893" s="13"/>
      <c r="AN893" s="13"/>
      <c r="AO893" s="13"/>
      <c r="AP893" s="13"/>
      <c r="AQ893" s="13"/>
      <c r="AR893" s="13"/>
      <c r="AS893" s="13"/>
      <c r="AT893" s="13"/>
      <c r="AU893" s="13"/>
      <c r="AV893" s="13"/>
      <c r="AW893" s="13"/>
      <c r="AX893" s="13"/>
      <c r="AY893" s="13"/>
      <c r="AZ893" s="13"/>
      <c r="BA893" s="13"/>
      <c r="BB893" s="13"/>
      <c r="BC893" s="13"/>
      <c r="BD893" s="13"/>
      <c r="BE893" s="13"/>
      <c r="BF893" s="13"/>
      <c r="BG893" s="13"/>
      <c r="BH893" s="13"/>
      <c r="BI893" s="13"/>
      <c r="BJ893" s="14"/>
      <c r="BK893" s="14"/>
      <c r="BL893" s="14"/>
      <c r="BM893" s="14"/>
      <c r="BN893" s="14"/>
    </row>
    <row r="894" spans="4:66" x14ac:dyDescent="0.25">
      <c r="D894" s="11"/>
      <c r="E894" s="10"/>
      <c r="F894" s="10"/>
      <c r="G894" s="10"/>
      <c r="H894" s="10"/>
      <c r="I894" s="10"/>
      <c r="J894" s="10"/>
      <c r="K894" s="12"/>
      <c r="L894" s="12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  <c r="AB894" s="13"/>
      <c r="AC894" s="13"/>
      <c r="AD894" s="13"/>
      <c r="AE894" s="13"/>
      <c r="AF894" s="13"/>
      <c r="AG894" s="13"/>
      <c r="AH894" s="13"/>
      <c r="AI894" s="13"/>
      <c r="AJ894" s="13"/>
      <c r="AK894" s="13"/>
      <c r="AL894" s="13"/>
      <c r="AM894" s="13"/>
      <c r="AN894" s="13"/>
      <c r="AO894" s="13"/>
      <c r="AP894" s="13"/>
      <c r="AQ894" s="13"/>
      <c r="AR894" s="13"/>
      <c r="AS894" s="13"/>
      <c r="AT894" s="13"/>
      <c r="AU894" s="13"/>
      <c r="AV894" s="13"/>
      <c r="AW894" s="13"/>
      <c r="AX894" s="13"/>
      <c r="AY894" s="13"/>
      <c r="AZ894" s="13"/>
      <c r="BA894" s="13"/>
      <c r="BB894" s="13"/>
      <c r="BC894" s="13"/>
      <c r="BD894" s="13"/>
      <c r="BE894" s="13"/>
      <c r="BF894" s="13"/>
      <c r="BG894" s="13"/>
      <c r="BH894" s="13"/>
      <c r="BI894" s="13"/>
      <c r="BJ894" s="14"/>
      <c r="BK894" s="14"/>
      <c r="BL894" s="14"/>
      <c r="BM894" s="14"/>
      <c r="BN894" s="14"/>
    </row>
    <row r="895" spans="4:66" x14ac:dyDescent="0.25">
      <c r="D895" s="11"/>
      <c r="E895" s="10"/>
      <c r="F895" s="10"/>
      <c r="G895" s="10"/>
      <c r="H895" s="10"/>
      <c r="I895" s="10"/>
      <c r="J895" s="10"/>
      <c r="K895" s="12"/>
      <c r="L895" s="12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  <c r="AB895" s="13"/>
      <c r="AC895" s="13"/>
      <c r="AD895" s="13"/>
      <c r="AE895" s="13"/>
      <c r="AF895" s="13"/>
      <c r="AG895" s="13"/>
      <c r="AH895" s="13"/>
      <c r="AI895" s="13"/>
      <c r="AJ895" s="13"/>
      <c r="AK895" s="13"/>
      <c r="AL895" s="13"/>
      <c r="AM895" s="13"/>
      <c r="AN895" s="13"/>
      <c r="AO895" s="13"/>
      <c r="AP895" s="13"/>
      <c r="AQ895" s="13"/>
      <c r="AR895" s="13"/>
      <c r="AS895" s="13"/>
      <c r="AT895" s="13"/>
      <c r="AU895" s="13"/>
      <c r="AV895" s="13"/>
      <c r="AW895" s="13"/>
      <c r="AX895" s="13"/>
      <c r="AY895" s="13"/>
      <c r="AZ895" s="13"/>
      <c r="BA895" s="13"/>
      <c r="BB895" s="13"/>
      <c r="BC895" s="13"/>
      <c r="BD895" s="13"/>
      <c r="BE895" s="13"/>
      <c r="BF895" s="13"/>
      <c r="BG895" s="13"/>
      <c r="BH895" s="13"/>
      <c r="BI895" s="13"/>
      <c r="BJ895" s="14"/>
      <c r="BK895" s="14"/>
      <c r="BL895" s="14"/>
      <c r="BM895" s="14"/>
      <c r="BN895" s="14"/>
    </row>
    <row r="896" spans="4:66" x14ac:dyDescent="0.25">
      <c r="D896" s="11"/>
      <c r="E896" s="10"/>
      <c r="F896" s="10"/>
      <c r="G896" s="10"/>
      <c r="H896" s="10"/>
      <c r="I896" s="10"/>
      <c r="J896" s="10"/>
      <c r="K896" s="12"/>
      <c r="L896" s="12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  <c r="AB896" s="13"/>
      <c r="AC896" s="13"/>
      <c r="AD896" s="13"/>
      <c r="AE896" s="13"/>
      <c r="AF896" s="13"/>
      <c r="AG896" s="13"/>
      <c r="AH896" s="13"/>
      <c r="AI896" s="13"/>
      <c r="AJ896" s="13"/>
      <c r="AK896" s="13"/>
      <c r="AL896" s="13"/>
      <c r="AM896" s="13"/>
      <c r="AN896" s="13"/>
      <c r="AO896" s="13"/>
      <c r="AP896" s="13"/>
      <c r="AQ896" s="13"/>
      <c r="AR896" s="13"/>
      <c r="AS896" s="13"/>
      <c r="AT896" s="13"/>
      <c r="AU896" s="13"/>
      <c r="AV896" s="13"/>
      <c r="AW896" s="13"/>
      <c r="AX896" s="13"/>
      <c r="AY896" s="13"/>
      <c r="AZ896" s="13"/>
      <c r="BA896" s="13"/>
      <c r="BB896" s="13"/>
      <c r="BC896" s="13"/>
      <c r="BD896" s="13"/>
      <c r="BE896" s="13"/>
      <c r="BF896" s="13"/>
      <c r="BG896" s="13"/>
      <c r="BH896" s="13"/>
      <c r="BI896" s="13"/>
      <c r="BJ896" s="14"/>
      <c r="BK896" s="14"/>
      <c r="BL896" s="14"/>
      <c r="BM896" s="14"/>
      <c r="BN896" s="14"/>
    </row>
    <row r="897" spans="4:66" x14ac:dyDescent="0.25">
      <c r="D897" s="11"/>
      <c r="E897" s="10"/>
      <c r="F897" s="10"/>
      <c r="G897" s="10"/>
      <c r="H897" s="10"/>
      <c r="I897" s="10"/>
      <c r="J897" s="10"/>
      <c r="K897" s="12"/>
      <c r="L897" s="12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  <c r="AB897" s="13"/>
      <c r="AC897" s="13"/>
      <c r="AD897" s="13"/>
      <c r="AE897" s="13"/>
      <c r="AF897" s="13"/>
      <c r="AG897" s="13"/>
      <c r="AH897" s="13"/>
      <c r="AI897" s="13"/>
      <c r="AJ897" s="13"/>
      <c r="AK897" s="13"/>
      <c r="AL897" s="13"/>
      <c r="AM897" s="13"/>
      <c r="AN897" s="13"/>
      <c r="AO897" s="13"/>
      <c r="AP897" s="13"/>
      <c r="AQ897" s="13"/>
      <c r="AR897" s="13"/>
      <c r="AS897" s="13"/>
      <c r="AT897" s="13"/>
      <c r="AU897" s="13"/>
      <c r="AV897" s="13"/>
      <c r="AW897" s="13"/>
      <c r="AX897" s="13"/>
      <c r="AY897" s="13"/>
      <c r="AZ897" s="13"/>
      <c r="BA897" s="13"/>
      <c r="BB897" s="13"/>
      <c r="BC897" s="13"/>
      <c r="BD897" s="13"/>
      <c r="BE897" s="13"/>
      <c r="BF897" s="13"/>
      <c r="BG897" s="13"/>
      <c r="BH897" s="13"/>
      <c r="BI897" s="13"/>
      <c r="BJ897" s="14"/>
      <c r="BK897" s="14"/>
      <c r="BL897" s="14"/>
      <c r="BM897" s="14"/>
      <c r="BN897" s="14"/>
    </row>
    <row r="898" spans="4:66" x14ac:dyDescent="0.25">
      <c r="D898" s="11"/>
      <c r="E898" s="10"/>
      <c r="F898" s="10"/>
      <c r="G898" s="10"/>
      <c r="H898" s="10"/>
      <c r="I898" s="10"/>
      <c r="J898" s="10"/>
      <c r="K898" s="12"/>
      <c r="L898" s="12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  <c r="AB898" s="13"/>
      <c r="AC898" s="13"/>
      <c r="AD898" s="13"/>
      <c r="AE898" s="13"/>
      <c r="AF898" s="13"/>
      <c r="AG898" s="13"/>
      <c r="AH898" s="13"/>
      <c r="AI898" s="13"/>
      <c r="AJ898" s="13"/>
      <c r="AK898" s="13"/>
      <c r="AL898" s="13"/>
      <c r="AM898" s="13"/>
      <c r="AN898" s="13"/>
      <c r="AO898" s="13"/>
      <c r="AP898" s="13"/>
      <c r="AQ898" s="13"/>
      <c r="AR898" s="13"/>
      <c r="AS898" s="13"/>
      <c r="AT898" s="13"/>
      <c r="AU898" s="13"/>
      <c r="AV898" s="13"/>
      <c r="AW898" s="13"/>
      <c r="AX898" s="13"/>
      <c r="AY898" s="13"/>
      <c r="AZ898" s="13"/>
      <c r="BA898" s="13"/>
      <c r="BB898" s="13"/>
      <c r="BC898" s="13"/>
      <c r="BD898" s="13"/>
      <c r="BE898" s="13"/>
      <c r="BF898" s="13"/>
      <c r="BG898" s="13"/>
      <c r="BH898" s="13"/>
      <c r="BI898" s="13"/>
      <c r="BJ898" s="14"/>
      <c r="BK898" s="14"/>
      <c r="BL898" s="14"/>
      <c r="BM898" s="14"/>
      <c r="BN898" s="14"/>
    </row>
    <row r="899" spans="4:66" x14ac:dyDescent="0.25">
      <c r="D899" s="11"/>
      <c r="E899" s="10"/>
      <c r="F899" s="10"/>
      <c r="G899" s="10"/>
      <c r="H899" s="10"/>
      <c r="I899" s="10"/>
      <c r="J899" s="10"/>
      <c r="K899" s="12"/>
      <c r="L899" s="12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  <c r="AB899" s="13"/>
      <c r="AC899" s="13"/>
      <c r="AD899" s="13"/>
      <c r="AE899" s="13"/>
      <c r="AF899" s="13"/>
      <c r="AG899" s="13"/>
      <c r="AH899" s="13"/>
      <c r="AI899" s="13"/>
      <c r="AJ899" s="13"/>
      <c r="AK899" s="13"/>
      <c r="AL899" s="13"/>
      <c r="AM899" s="13"/>
      <c r="AN899" s="13"/>
      <c r="AO899" s="13"/>
      <c r="AP899" s="13"/>
      <c r="AQ899" s="13"/>
      <c r="AR899" s="13"/>
      <c r="AS899" s="13"/>
      <c r="AT899" s="13"/>
      <c r="AU899" s="13"/>
      <c r="AV899" s="13"/>
      <c r="AW899" s="13"/>
      <c r="AX899" s="13"/>
      <c r="AY899" s="13"/>
      <c r="AZ899" s="13"/>
      <c r="BA899" s="13"/>
      <c r="BB899" s="13"/>
      <c r="BC899" s="13"/>
      <c r="BD899" s="13"/>
      <c r="BE899" s="13"/>
      <c r="BF899" s="13"/>
      <c r="BG899" s="13"/>
      <c r="BH899" s="13"/>
      <c r="BI899" s="13"/>
      <c r="BJ899" s="14"/>
      <c r="BK899" s="14"/>
      <c r="BL899" s="14"/>
      <c r="BM899" s="14"/>
      <c r="BN899" s="14"/>
    </row>
    <row r="900" spans="4:66" x14ac:dyDescent="0.25">
      <c r="D900" s="11"/>
      <c r="E900" s="10"/>
      <c r="F900" s="10"/>
      <c r="G900" s="10"/>
      <c r="H900" s="10"/>
      <c r="I900" s="10"/>
      <c r="J900" s="10"/>
      <c r="K900" s="12"/>
      <c r="L900" s="12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  <c r="AB900" s="13"/>
      <c r="AC900" s="13"/>
      <c r="AD900" s="13"/>
      <c r="AE900" s="13"/>
      <c r="AF900" s="13"/>
      <c r="AG900" s="13"/>
      <c r="AH900" s="13"/>
      <c r="AI900" s="13"/>
      <c r="AJ900" s="13"/>
      <c r="AK900" s="13"/>
      <c r="AL900" s="13"/>
      <c r="AM900" s="13"/>
      <c r="AN900" s="13"/>
      <c r="AO900" s="13"/>
      <c r="AP900" s="13"/>
      <c r="AQ900" s="13"/>
      <c r="AR900" s="13"/>
      <c r="AS900" s="13"/>
      <c r="AT900" s="13"/>
      <c r="AU900" s="13"/>
      <c r="AV900" s="13"/>
      <c r="AW900" s="13"/>
      <c r="AX900" s="13"/>
      <c r="AY900" s="13"/>
      <c r="AZ900" s="13"/>
      <c r="BA900" s="13"/>
      <c r="BB900" s="13"/>
      <c r="BC900" s="13"/>
      <c r="BD900" s="13"/>
      <c r="BE900" s="13"/>
      <c r="BF900" s="13"/>
      <c r="BG900" s="13"/>
      <c r="BH900" s="13"/>
      <c r="BI900" s="13"/>
      <c r="BJ900" s="14"/>
      <c r="BK900" s="14"/>
      <c r="BL900" s="14"/>
      <c r="BM900" s="14"/>
      <c r="BN900" s="14"/>
    </row>
    <row r="901" spans="4:66" x14ac:dyDescent="0.25">
      <c r="D901" s="11"/>
      <c r="E901" s="10"/>
      <c r="F901" s="10"/>
      <c r="G901" s="10"/>
      <c r="H901" s="10"/>
      <c r="I901" s="10"/>
      <c r="J901" s="10"/>
      <c r="K901" s="12"/>
      <c r="L901" s="12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  <c r="AB901" s="13"/>
      <c r="AC901" s="13"/>
      <c r="AD901" s="13"/>
      <c r="AE901" s="13"/>
      <c r="AF901" s="13"/>
      <c r="AG901" s="13"/>
      <c r="AH901" s="13"/>
      <c r="AI901" s="13"/>
      <c r="AJ901" s="13"/>
      <c r="AK901" s="13"/>
      <c r="AL901" s="13"/>
      <c r="AM901" s="13"/>
      <c r="AN901" s="13"/>
      <c r="AO901" s="13"/>
      <c r="AP901" s="13"/>
      <c r="AQ901" s="13"/>
      <c r="AR901" s="13"/>
      <c r="AS901" s="13"/>
      <c r="AT901" s="13"/>
      <c r="AU901" s="13"/>
      <c r="AV901" s="13"/>
      <c r="AW901" s="13"/>
      <c r="AX901" s="13"/>
      <c r="AY901" s="13"/>
      <c r="AZ901" s="13"/>
      <c r="BA901" s="13"/>
      <c r="BB901" s="13"/>
      <c r="BC901" s="13"/>
      <c r="BD901" s="13"/>
      <c r="BE901" s="13"/>
      <c r="BF901" s="13"/>
      <c r="BG901" s="13"/>
      <c r="BH901" s="13"/>
      <c r="BI901" s="13"/>
      <c r="BJ901" s="14"/>
      <c r="BK901" s="14"/>
      <c r="BL901" s="14"/>
      <c r="BM901" s="14"/>
      <c r="BN901" s="14"/>
    </row>
    <row r="902" spans="4:66" x14ac:dyDescent="0.25">
      <c r="D902" s="11"/>
      <c r="E902" s="10"/>
      <c r="F902" s="10"/>
      <c r="G902" s="10"/>
      <c r="H902" s="10"/>
      <c r="I902" s="10"/>
      <c r="J902" s="10"/>
      <c r="K902" s="12"/>
      <c r="L902" s="12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  <c r="AB902" s="13"/>
      <c r="AC902" s="13"/>
      <c r="AD902" s="13"/>
      <c r="AE902" s="13"/>
      <c r="AF902" s="13"/>
      <c r="AG902" s="13"/>
      <c r="AH902" s="13"/>
      <c r="AI902" s="13"/>
      <c r="AJ902" s="13"/>
      <c r="AK902" s="13"/>
      <c r="AL902" s="13"/>
      <c r="AM902" s="13"/>
      <c r="AN902" s="13"/>
      <c r="AO902" s="13"/>
      <c r="AP902" s="13"/>
      <c r="AQ902" s="13"/>
      <c r="AR902" s="13"/>
      <c r="AS902" s="13"/>
      <c r="AT902" s="13"/>
      <c r="AU902" s="13"/>
      <c r="AV902" s="13"/>
      <c r="AW902" s="13"/>
      <c r="AX902" s="13"/>
      <c r="AY902" s="13"/>
      <c r="AZ902" s="13"/>
      <c r="BA902" s="13"/>
      <c r="BB902" s="13"/>
      <c r="BC902" s="13"/>
      <c r="BD902" s="13"/>
      <c r="BE902" s="13"/>
      <c r="BF902" s="13"/>
      <c r="BG902" s="13"/>
      <c r="BH902" s="13"/>
      <c r="BI902" s="13"/>
      <c r="BJ902" s="14"/>
      <c r="BK902" s="14"/>
      <c r="BL902" s="14"/>
      <c r="BM902" s="14"/>
      <c r="BN902" s="14"/>
    </row>
    <row r="903" spans="4:66" x14ac:dyDescent="0.25">
      <c r="D903" s="11"/>
      <c r="E903" s="10"/>
      <c r="F903" s="10"/>
      <c r="G903" s="10"/>
      <c r="H903" s="10"/>
      <c r="I903" s="10"/>
      <c r="J903" s="10"/>
      <c r="K903" s="12"/>
      <c r="L903" s="12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  <c r="AB903" s="13"/>
      <c r="AC903" s="13"/>
      <c r="AD903" s="13"/>
      <c r="AE903" s="13"/>
      <c r="AF903" s="13"/>
      <c r="AG903" s="13"/>
      <c r="AH903" s="13"/>
      <c r="AI903" s="13"/>
      <c r="AJ903" s="13"/>
      <c r="AK903" s="13"/>
      <c r="AL903" s="13"/>
      <c r="AM903" s="13"/>
      <c r="AN903" s="13"/>
      <c r="AO903" s="13"/>
      <c r="AP903" s="13"/>
      <c r="AQ903" s="13"/>
      <c r="AR903" s="13"/>
      <c r="AS903" s="13"/>
      <c r="AT903" s="13"/>
      <c r="AU903" s="13"/>
      <c r="AV903" s="13"/>
      <c r="AW903" s="13"/>
      <c r="AX903" s="13"/>
      <c r="AY903" s="13"/>
      <c r="AZ903" s="13"/>
      <c r="BA903" s="13"/>
      <c r="BB903" s="13"/>
      <c r="BC903" s="13"/>
      <c r="BD903" s="13"/>
      <c r="BE903" s="13"/>
      <c r="BF903" s="13"/>
      <c r="BG903" s="13"/>
      <c r="BH903" s="13"/>
      <c r="BI903" s="13"/>
      <c r="BJ903" s="14"/>
      <c r="BK903" s="14"/>
      <c r="BL903" s="14"/>
      <c r="BM903" s="14"/>
      <c r="BN903" s="14"/>
    </row>
    <row r="904" spans="4:66" x14ac:dyDescent="0.25">
      <c r="D904" s="11"/>
      <c r="E904" s="10"/>
      <c r="F904" s="10"/>
      <c r="G904" s="10"/>
      <c r="H904" s="10"/>
      <c r="I904" s="10"/>
      <c r="J904" s="10"/>
      <c r="K904" s="12"/>
      <c r="L904" s="12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  <c r="AB904" s="13"/>
      <c r="AC904" s="13"/>
      <c r="AD904" s="13"/>
      <c r="AE904" s="13"/>
      <c r="AF904" s="13"/>
      <c r="AG904" s="13"/>
      <c r="AH904" s="13"/>
      <c r="AI904" s="13"/>
      <c r="AJ904" s="13"/>
      <c r="AK904" s="13"/>
      <c r="AL904" s="13"/>
      <c r="AM904" s="13"/>
      <c r="AN904" s="13"/>
      <c r="AO904" s="13"/>
      <c r="AP904" s="13"/>
      <c r="AQ904" s="13"/>
      <c r="AR904" s="13"/>
      <c r="AS904" s="13"/>
      <c r="AT904" s="13"/>
      <c r="AU904" s="13"/>
      <c r="AV904" s="13"/>
      <c r="AW904" s="13"/>
      <c r="AX904" s="13"/>
      <c r="AY904" s="13"/>
      <c r="AZ904" s="13"/>
      <c r="BA904" s="13"/>
      <c r="BB904" s="13"/>
      <c r="BC904" s="13"/>
      <c r="BD904" s="13"/>
      <c r="BE904" s="13"/>
      <c r="BF904" s="13"/>
      <c r="BG904" s="13"/>
      <c r="BH904" s="13"/>
      <c r="BI904" s="13"/>
      <c r="BJ904" s="14"/>
      <c r="BK904" s="14"/>
      <c r="BL904" s="14"/>
      <c r="BM904" s="14"/>
      <c r="BN904" s="14"/>
    </row>
    <row r="905" spans="4:66" x14ac:dyDescent="0.25">
      <c r="D905" s="11"/>
      <c r="E905" s="10"/>
      <c r="F905" s="10"/>
      <c r="G905" s="10"/>
      <c r="H905" s="10"/>
      <c r="I905" s="10"/>
      <c r="J905" s="10"/>
      <c r="K905" s="12"/>
      <c r="L905" s="12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  <c r="AB905" s="13"/>
      <c r="AC905" s="13"/>
      <c r="AD905" s="13"/>
      <c r="AE905" s="13"/>
      <c r="AF905" s="13"/>
      <c r="AG905" s="13"/>
      <c r="AH905" s="13"/>
      <c r="AI905" s="13"/>
      <c r="AJ905" s="13"/>
      <c r="AK905" s="13"/>
      <c r="AL905" s="13"/>
      <c r="AM905" s="13"/>
      <c r="AN905" s="13"/>
      <c r="AO905" s="13"/>
      <c r="AP905" s="13"/>
      <c r="AQ905" s="13"/>
      <c r="AR905" s="13"/>
      <c r="AS905" s="13"/>
      <c r="AT905" s="13"/>
      <c r="AU905" s="13"/>
      <c r="AV905" s="13"/>
      <c r="AW905" s="13"/>
      <c r="AX905" s="13"/>
      <c r="AY905" s="13"/>
      <c r="AZ905" s="13"/>
      <c r="BA905" s="13"/>
      <c r="BB905" s="13"/>
      <c r="BC905" s="13"/>
      <c r="BD905" s="13"/>
      <c r="BE905" s="13"/>
      <c r="BF905" s="13"/>
      <c r="BG905" s="13"/>
      <c r="BH905" s="13"/>
      <c r="BI905" s="13"/>
      <c r="BJ905" s="14"/>
      <c r="BK905" s="14"/>
      <c r="BL905" s="14"/>
      <c r="BM905" s="14"/>
      <c r="BN905" s="14"/>
    </row>
    <row r="906" spans="4:66" x14ac:dyDescent="0.25">
      <c r="D906" s="11"/>
      <c r="E906" s="10"/>
      <c r="F906" s="10"/>
      <c r="G906" s="10"/>
      <c r="H906" s="10"/>
      <c r="I906" s="10"/>
      <c r="J906" s="10"/>
      <c r="K906" s="12"/>
      <c r="L906" s="12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  <c r="AB906" s="13"/>
      <c r="AC906" s="13"/>
      <c r="AD906" s="13"/>
      <c r="AE906" s="13"/>
      <c r="AF906" s="13"/>
      <c r="AG906" s="13"/>
      <c r="AH906" s="13"/>
      <c r="AI906" s="13"/>
      <c r="AJ906" s="13"/>
      <c r="AK906" s="13"/>
      <c r="AL906" s="13"/>
      <c r="AM906" s="13"/>
      <c r="AN906" s="13"/>
      <c r="AO906" s="13"/>
      <c r="AP906" s="13"/>
      <c r="AQ906" s="13"/>
      <c r="AR906" s="13"/>
      <c r="AS906" s="13"/>
      <c r="AT906" s="13"/>
      <c r="AU906" s="13"/>
      <c r="AV906" s="13"/>
      <c r="AW906" s="13"/>
      <c r="AX906" s="13"/>
      <c r="AY906" s="13"/>
      <c r="AZ906" s="13"/>
      <c r="BA906" s="13"/>
      <c r="BB906" s="13"/>
      <c r="BC906" s="13"/>
      <c r="BD906" s="13"/>
      <c r="BE906" s="13"/>
      <c r="BF906" s="13"/>
      <c r="BG906" s="13"/>
      <c r="BH906" s="13"/>
      <c r="BI906" s="13"/>
      <c r="BJ906" s="14"/>
      <c r="BK906" s="14"/>
      <c r="BL906" s="14"/>
      <c r="BM906" s="14"/>
      <c r="BN906" s="14"/>
    </row>
    <row r="907" spans="4:66" x14ac:dyDescent="0.25">
      <c r="D907" s="11"/>
      <c r="E907" s="10"/>
      <c r="F907" s="10"/>
      <c r="G907" s="10"/>
      <c r="H907" s="10"/>
      <c r="I907" s="10"/>
      <c r="J907" s="10"/>
      <c r="K907" s="12"/>
      <c r="L907" s="12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  <c r="AB907" s="13"/>
      <c r="AC907" s="13"/>
      <c r="AD907" s="13"/>
      <c r="AE907" s="13"/>
      <c r="AF907" s="13"/>
      <c r="AG907" s="13"/>
      <c r="AH907" s="13"/>
      <c r="AI907" s="13"/>
      <c r="AJ907" s="13"/>
      <c r="AK907" s="13"/>
      <c r="AL907" s="13"/>
      <c r="AM907" s="13"/>
      <c r="AN907" s="13"/>
      <c r="AO907" s="13"/>
      <c r="AP907" s="13"/>
      <c r="AQ907" s="13"/>
      <c r="AR907" s="13"/>
      <c r="AS907" s="13"/>
      <c r="AT907" s="13"/>
      <c r="AU907" s="13"/>
      <c r="AV907" s="13"/>
      <c r="AW907" s="13"/>
      <c r="AX907" s="13"/>
      <c r="AY907" s="13"/>
      <c r="AZ907" s="13"/>
      <c r="BA907" s="13"/>
      <c r="BB907" s="13"/>
      <c r="BC907" s="13"/>
      <c r="BD907" s="13"/>
      <c r="BE907" s="13"/>
      <c r="BF907" s="13"/>
      <c r="BG907" s="13"/>
      <c r="BH907" s="13"/>
      <c r="BI907" s="13"/>
      <c r="BJ907" s="14"/>
      <c r="BK907" s="14"/>
      <c r="BL907" s="14"/>
      <c r="BM907" s="14"/>
      <c r="BN907" s="14"/>
    </row>
    <row r="908" spans="4:66" x14ac:dyDescent="0.25">
      <c r="D908" s="11"/>
      <c r="E908" s="10"/>
      <c r="F908" s="10"/>
      <c r="G908" s="10"/>
      <c r="H908" s="10"/>
      <c r="I908" s="10"/>
      <c r="J908" s="10"/>
      <c r="K908" s="12"/>
      <c r="L908" s="12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  <c r="AB908" s="13"/>
      <c r="AC908" s="13"/>
      <c r="AD908" s="13"/>
      <c r="AE908" s="13"/>
      <c r="AF908" s="13"/>
      <c r="AG908" s="13"/>
      <c r="AH908" s="13"/>
      <c r="AI908" s="13"/>
      <c r="AJ908" s="13"/>
      <c r="AK908" s="13"/>
      <c r="AL908" s="13"/>
      <c r="AM908" s="13"/>
      <c r="AN908" s="13"/>
      <c r="AO908" s="13"/>
      <c r="AP908" s="13"/>
      <c r="AQ908" s="13"/>
      <c r="AR908" s="13"/>
      <c r="AS908" s="13"/>
      <c r="AT908" s="13"/>
      <c r="AU908" s="13"/>
      <c r="AV908" s="13"/>
      <c r="AW908" s="13"/>
      <c r="AX908" s="13"/>
      <c r="AY908" s="13"/>
      <c r="AZ908" s="13"/>
      <c r="BA908" s="13"/>
      <c r="BB908" s="13"/>
      <c r="BC908" s="13"/>
      <c r="BD908" s="13"/>
      <c r="BE908" s="13"/>
      <c r="BF908" s="13"/>
      <c r="BG908" s="13"/>
      <c r="BH908" s="13"/>
      <c r="BI908" s="13"/>
      <c r="BJ908" s="14"/>
      <c r="BK908" s="14"/>
      <c r="BL908" s="14"/>
      <c r="BM908" s="14"/>
      <c r="BN908" s="14"/>
    </row>
    <row r="909" spans="4:66" x14ac:dyDescent="0.25">
      <c r="D909" s="11"/>
      <c r="E909" s="10"/>
      <c r="F909" s="10"/>
      <c r="G909" s="10"/>
      <c r="H909" s="10"/>
      <c r="I909" s="10"/>
      <c r="J909" s="10"/>
      <c r="K909" s="12"/>
      <c r="L909" s="12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  <c r="AB909" s="13"/>
      <c r="AC909" s="13"/>
      <c r="AD909" s="13"/>
      <c r="AE909" s="13"/>
      <c r="AF909" s="13"/>
      <c r="AG909" s="13"/>
      <c r="AH909" s="13"/>
      <c r="AI909" s="13"/>
      <c r="AJ909" s="13"/>
      <c r="AK909" s="13"/>
      <c r="AL909" s="13"/>
      <c r="AM909" s="13"/>
      <c r="AN909" s="13"/>
      <c r="AO909" s="13"/>
      <c r="AP909" s="13"/>
      <c r="AQ909" s="13"/>
      <c r="AR909" s="13"/>
      <c r="AS909" s="13"/>
      <c r="AT909" s="13"/>
      <c r="AU909" s="13"/>
      <c r="AV909" s="13"/>
      <c r="AW909" s="13"/>
      <c r="AX909" s="13"/>
      <c r="AY909" s="13"/>
      <c r="AZ909" s="13"/>
      <c r="BA909" s="13"/>
      <c r="BB909" s="13"/>
      <c r="BC909" s="13"/>
      <c r="BD909" s="13"/>
      <c r="BE909" s="13"/>
      <c r="BF909" s="13"/>
      <c r="BG909" s="13"/>
      <c r="BH909" s="13"/>
      <c r="BI909" s="13"/>
      <c r="BJ909" s="14"/>
      <c r="BK909" s="14"/>
      <c r="BL909" s="14"/>
      <c r="BM909" s="14"/>
      <c r="BN909" s="14"/>
    </row>
    <row r="910" spans="4:66" x14ac:dyDescent="0.25">
      <c r="D910" s="11"/>
      <c r="E910" s="10"/>
      <c r="F910" s="10"/>
      <c r="G910" s="10"/>
      <c r="H910" s="10"/>
      <c r="I910" s="10"/>
      <c r="J910" s="10"/>
      <c r="K910" s="12"/>
      <c r="L910" s="12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  <c r="AB910" s="13"/>
      <c r="AC910" s="13"/>
      <c r="AD910" s="13"/>
      <c r="AE910" s="13"/>
      <c r="AF910" s="13"/>
      <c r="AG910" s="13"/>
      <c r="AH910" s="13"/>
      <c r="AI910" s="13"/>
      <c r="AJ910" s="13"/>
      <c r="AK910" s="13"/>
      <c r="AL910" s="13"/>
      <c r="AM910" s="13"/>
      <c r="AN910" s="13"/>
      <c r="AO910" s="13"/>
      <c r="AP910" s="13"/>
      <c r="AQ910" s="13"/>
      <c r="AR910" s="13"/>
      <c r="AS910" s="13"/>
      <c r="AT910" s="13"/>
      <c r="AU910" s="13"/>
      <c r="AV910" s="13"/>
      <c r="AW910" s="13"/>
      <c r="AX910" s="13"/>
      <c r="AY910" s="13"/>
      <c r="AZ910" s="13"/>
      <c r="BA910" s="13"/>
      <c r="BB910" s="13"/>
      <c r="BC910" s="13"/>
      <c r="BD910" s="13"/>
      <c r="BE910" s="13"/>
      <c r="BF910" s="13"/>
      <c r="BG910" s="13"/>
      <c r="BH910" s="13"/>
      <c r="BI910" s="13"/>
      <c r="BJ910" s="14"/>
      <c r="BK910" s="14"/>
      <c r="BL910" s="14"/>
      <c r="BM910" s="14"/>
      <c r="BN910" s="14"/>
    </row>
    <row r="911" spans="4:66" x14ac:dyDescent="0.25">
      <c r="D911" s="11"/>
      <c r="E911" s="10"/>
      <c r="F911" s="10"/>
      <c r="G911" s="10"/>
      <c r="H911" s="10"/>
      <c r="I911" s="10"/>
      <c r="J911" s="10"/>
      <c r="K911" s="12"/>
      <c r="L911" s="12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  <c r="AB911" s="13"/>
      <c r="AC911" s="13"/>
      <c r="AD911" s="13"/>
      <c r="AE911" s="13"/>
      <c r="AF911" s="13"/>
      <c r="AG911" s="13"/>
      <c r="AH911" s="13"/>
      <c r="AI911" s="13"/>
      <c r="AJ911" s="13"/>
      <c r="AK911" s="13"/>
      <c r="AL911" s="13"/>
      <c r="AM911" s="13"/>
      <c r="AN911" s="13"/>
      <c r="AO911" s="13"/>
      <c r="AP911" s="13"/>
      <c r="AQ911" s="13"/>
      <c r="AR911" s="13"/>
      <c r="AS911" s="13"/>
      <c r="AT911" s="13"/>
      <c r="AU911" s="13"/>
      <c r="AV911" s="13"/>
      <c r="AW911" s="13"/>
      <c r="AX911" s="13"/>
      <c r="AY911" s="13"/>
      <c r="AZ911" s="13"/>
      <c r="BA911" s="13"/>
      <c r="BB911" s="13"/>
      <c r="BC911" s="13"/>
      <c r="BD911" s="13"/>
      <c r="BE911" s="13"/>
      <c r="BF911" s="13"/>
      <c r="BG911" s="13"/>
      <c r="BH911" s="13"/>
      <c r="BI911" s="13"/>
      <c r="BJ911" s="14"/>
      <c r="BK911" s="14"/>
      <c r="BL911" s="14"/>
      <c r="BM911" s="14"/>
      <c r="BN911" s="14"/>
    </row>
    <row r="912" spans="4:66" x14ac:dyDescent="0.25">
      <c r="D912" s="11"/>
      <c r="E912" s="10"/>
      <c r="F912" s="10"/>
      <c r="G912" s="10"/>
      <c r="H912" s="10"/>
      <c r="I912" s="10"/>
      <c r="J912" s="10"/>
      <c r="K912" s="12"/>
      <c r="L912" s="12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  <c r="AB912" s="13"/>
      <c r="AC912" s="13"/>
      <c r="AD912" s="13"/>
      <c r="AE912" s="13"/>
      <c r="AF912" s="13"/>
      <c r="AG912" s="13"/>
      <c r="AH912" s="13"/>
      <c r="AI912" s="13"/>
      <c r="AJ912" s="13"/>
      <c r="AK912" s="13"/>
      <c r="AL912" s="13"/>
      <c r="AM912" s="13"/>
      <c r="AN912" s="13"/>
      <c r="AO912" s="13"/>
      <c r="AP912" s="13"/>
      <c r="AQ912" s="13"/>
      <c r="AR912" s="13"/>
      <c r="AS912" s="13"/>
      <c r="AT912" s="13"/>
      <c r="AU912" s="13"/>
      <c r="AV912" s="13"/>
      <c r="AW912" s="13"/>
      <c r="AX912" s="13"/>
      <c r="AY912" s="13"/>
      <c r="AZ912" s="13"/>
      <c r="BA912" s="13"/>
      <c r="BB912" s="13"/>
      <c r="BC912" s="13"/>
      <c r="BD912" s="13"/>
      <c r="BE912" s="13"/>
      <c r="BF912" s="13"/>
      <c r="BG912" s="13"/>
      <c r="BH912" s="13"/>
      <c r="BI912" s="13"/>
      <c r="BJ912" s="14"/>
      <c r="BK912" s="14"/>
      <c r="BL912" s="14"/>
      <c r="BM912" s="14"/>
      <c r="BN912" s="14"/>
    </row>
    <row r="913" spans="1:66" x14ac:dyDescent="0.25">
      <c r="D913" s="11"/>
      <c r="E913" s="10"/>
      <c r="F913" s="10"/>
      <c r="G913" s="10"/>
      <c r="H913" s="10"/>
      <c r="I913" s="10"/>
      <c r="J913" s="10"/>
      <c r="K913" s="12"/>
      <c r="L913" s="12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  <c r="AB913" s="13"/>
      <c r="AC913" s="13"/>
      <c r="AD913" s="13"/>
      <c r="AE913" s="13"/>
      <c r="AF913" s="13"/>
      <c r="AG913" s="13"/>
      <c r="AH913" s="13"/>
      <c r="AI913" s="13"/>
      <c r="AJ913" s="13"/>
      <c r="AK913" s="13"/>
      <c r="AL913" s="13"/>
      <c r="AM913" s="13"/>
      <c r="AN913" s="13"/>
      <c r="AO913" s="13"/>
      <c r="AP913" s="13"/>
      <c r="AQ913" s="13"/>
      <c r="AR913" s="13"/>
      <c r="AS913" s="13"/>
      <c r="AT913" s="13"/>
      <c r="AU913" s="13"/>
      <c r="AV913" s="13"/>
      <c r="AW913" s="13"/>
      <c r="AX913" s="13"/>
      <c r="AY913" s="13"/>
      <c r="AZ913" s="13"/>
      <c r="BA913" s="13"/>
      <c r="BB913" s="13"/>
      <c r="BC913" s="13"/>
      <c r="BD913" s="13"/>
      <c r="BE913" s="13"/>
      <c r="BF913" s="13"/>
      <c r="BG913" s="13"/>
      <c r="BH913" s="13"/>
      <c r="BI913" s="13"/>
      <c r="BJ913" s="14"/>
      <c r="BK913" s="14"/>
      <c r="BL913" s="14"/>
      <c r="BM913" s="14"/>
      <c r="BN913" s="14"/>
    </row>
    <row r="914" spans="1:66" x14ac:dyDescent="0.25">
      <c r="D914" s="11"/>
      <c r="E914" s="10"/>
      <c r="F914" s="10"/>
      <c r="G914" s="10"/>
      <c r="H914" s="10"/>
      <c r="I914" s="10"/>
      <c r="J914" s="10"/>
      <c r="K914" s="12"/>
      <c r="L914" s="12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  <c r="AB914" s="13"/>
      <c r="AC914" s="13"/>
      <c r="AD914" s="13"/>
      <c r="AE914" s="13"/>
      <c r="AF914" s="13"/>
      <c r="AG914" s="13"/>
      <c r="AH914" s="13"/>
      <c r="AI914" s="13"/>
      <c r="AJ914" s="13"/>
      <c r="AK914" s="13"/>
      <c r="AL914" s="13"/>
      <c r="AM914" s="13"/>
      <c r="AN914" s="13"/>
      <c r="AO914" s="13"/>
      <c r="AP914" s="13"/>
      <c r="AQ914" s="13"/>
      <c r="AR914" s="13"/>
      <c r="AS914" s="13"/>
      <c r="AT914" s="13"/>
      <c r="AU914" s="13"/>
      <c r="AV914" s="13"/>
      <c r="AW914" s="13"/>
      <c r="AX914" s="13"/>
      <c r="AY914" s="13"/>
      <c r="AZ914" s="13"/>
      <c r="BA914" s="13"/>
      <c r="BB914" s="13"/>
      <c r="BC914" s="13"/>
      <c r="BD914" s="13"/>
      <c r="BE914" s="13"/>
      <c r="BF914" s="13"/>
      <c r="BG914" s="13"/>
      <c r="BH914" s="13"/>
      <c r="BI914" s="13"/>
      <c r="BJ914" s="14"/>
      <c r="BK914" s="14"/>
      <c r="BL914" s="14"/>
      <c r="BM914" s="14"/>
      <c r="BN914" s="14"/>
    </row>
    <row r="915" spans="1:66" x14ac:dyDescent="0.25">
      <c r="D915" s="11"/>
      <c r="E915" s="10"/>
      <c r="F915" s="10"/>
      <c r="G915" s="10"/>
      <c r="H915" s="10"/>
      <c r="I915" s="10"/>
      <c r="J915" s="10"/>
      <c r="K915" s="12"/>
      <c r="L915" s="12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  <c r="AB915" s="13"/>
      <c r="AC915" s="13"/>
      <c r="AD915" s="13"/>
      <c r="AE915" s="13"/>
      <c r="AF915" s="13"/>
      <c r="AG915" s="13"/>
      <c r="AH915" s="13"/>
      <c r="AI915" s="13"/>
      <c r="AJ915" s="13"/>
      <c r="AK915" s="13"/>
      <c r="AL915" s="13"/>
      <c r="AM915" s="13"/>
      <c r="AN915" s="13"/>
      <c r="AO915" s="13"/>
      <c r="AP915" s="13"/>
      <c r="AQ915" s="13"/>
      <c r="AR915" s="13"/>
      <c r="AS915" s="13"/>
      <c r="AT915" s="13"/>
      <c r="AU915" s="13"/>
      <c r="AV915" s="13"/>
      <c r="AW915" s="13"/>
      <c r="AX915" s="13"/>
      <c r="AY915" s="13"/>
      <c r="AZ915" s="13"/>
      <c r="BA915" s="13"/>
      <c r="BB915" s="13"/>
      <c r="BC915" s="13"/>
      <c r="BD915" s="13"/>
      <c r="BE915" s="13"/>
      <c r="BF915" s="13"/>
      <c r="BG915" s="13"/>
      <c r="BH915" s="13"/>
      <c r="BI915" s="13"/>
      <c r="BJ915" s="14"/>
      <c r="BK915" s="14"/>
      <c r="BL915" s="14"/>
      <c r="BM915" s="14"/>
      <c r="BN915" s="14"/>
    </row>
    <row r="916" spans="1:66" x14ac:dyDescent="0.25">
      <c r="D916" s="11"/>
      <c r="E916" s="10"/>
      <c r="F916" s="10"/>
      <c r="G916" s="10"/>
      <c r="H916" s="10"/>
      <c r="I916" s="10"/>
      <c r="J916" s="10"/>
      <c r="K916" s="12"/>
      <c r="L916" s="12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  <c r="AB916" s="13"/>
      <c r="AC916" s="13"/>
      <c r="AD916" s="13"/>
      <c r="AE916" s="13"/>
      <c r="AF916" s="13"/>
      <c r="AG916" s="13"/>
      <c r="AH916" s="13"/>
      <c r="AI916" s="13"/>
      <c r="AJ916" s="13"/>
      <c r="AK916" s="13"/>
      <c r="AL916" s="13"/>
      <c r="AM916" s="13"/>
      <c r="AN916" s="13"/>
      <c r="AO916" s="13"/>
      <c r="AP916" s="13"/>
      <c r="AQ916" s="13"/>
      <c r="AR916" s="13"/>
      <c r="AS916" s="13"/>
      <c r="AT916" s="13"/>
      <c r="AU916" s="13"/>
      <c r="AV916" s="13"/>
      <c r="AW916" s="13"/>
      <c r="AX916" s="13"/>
      <c r="AY916" s="13"/>
      <c r="AZ916" s="13"/>
      <c r="BA916" s="13"/>
      <c r="BB916" s="13"/>
      <c r="BC916" s="13"/>
      <c r="BD916" s="13"/>
      <c r="BE916" s="13"/>
      <c r="BF916" s="13"/>
      <c r="BG916" s="13"/>
      <c r="BH916" s="13"/>
      <c r="BI916" s="13"/>
      <c r="BJ916" s="14"/>
      <c r="BK916" s="14"/>
      <c r="BL916" s="14"/>
      <c r="BM916" s="14"/>
      <c r="BN916" s="14"/>
    </row>
    <row r="917" spans="1:66" x14ac:dyDescent="0.25">
      <c r="D917" s="11"/>
      <c r="E917" s="10"/>
      <c r="F917" s="10"/>
      <c r="G917" s="10"/>
      <c r="H917" s="10"/>
      <c r="I917" s="10"/>
      <c r="J917" s="10"/>
      <c r="K917" s="12"/>
      <c r="L917" s="12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  <c r="AB917" s="13"/>
      <c r="AC917" s="13"/>
      <c r="AD917" s="13"/>
      <c r="AE917" s="13"/>
      <c r="AF917" s="13"/>
      <c r="AG917" s="13"/>
      <c r="AH917" s="13"/>
      <c r="AI917" s="13"/>
      <c r="AJ917" s="13"/>
      <c r="AK917" s="13"/>
      <c r="AL917" s="13"/>
      <c r="AM917" s="13"/>
      <c r="AN917" s="13"/>
      <c r="AO917" s="13"/>
      <c r="AP917" s="13"/>
      <c r="AQ917" s="13"/>
      <c r="AR917" s="13"/>
      <c r="AS917" s="13"/>
      <c r="AT917" s="13"/>
      <c r="AU917" s="13"/>
      <c r="AV917" s="13"/>
      <c r="AW917" s="13"/>
      <c r="AX917" s="13"/>
      <c r="AY917" s="13"/>
      <c r="AZ917" s="13"/>
      <c r="BA917" s="13"/>
      <c r="BB917" s="13"/>
      <c r="BC917" s="13"/>
      <c r="BD917" s="13"/>
      <c r="BE917" s="13"/>
      <c r="BF917" s="13"/>
      <c r="BG917" s="13"/>
      <c r="BH917" s="13"/>
      <c r="BI917" s="13"/>
      <c r="BJ917" s="14"/>
      <c r="BK917" s="14"/>
      <c r="BL917" s="14"/>
      <c r="BM917" s="14"/>
      <c r="BN917" s="14"/>
    </row>
    <row r="918" spans="1:66" x14ac:dyDescent="0.25">
      <c r="D918" s="11"/>
      <c r="E918" s="10"/>
      <c r="F918" s="10"/>
      <c r="G918" s="10"/>
      <c r="H918" s="10"/>
      <c r="I918" s="10"/>
      <c r="J918" s="10"/>
      <c r="K918" s="12"/>
      <c r="L918" s="12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  <c r="AB918" s="13"/>
      <c r="AC918" s="13"/>
      <c r="AD918" s="13"/>
      <c r="AE918" s="13"/>
      <c r="AF918" s="13"/>
      <c r="AG918" s="13"/>
      <c r="AH918" s="13"/>
      <c r="AI918" s="13"/>
      <c r="AJ918" s="13"/>
      <c r="AK918" s="13"/>
      <c r="AL918" s="13"/>
      <c r="AM918" s="13"/>
      <c r="AN918" s="13"/>
      <c r="AO918" s="13"/>
      <c r="AP918" s="13"/>
      <c r="AQ918" s="13"/>
      <c r="AR918" s="13"/>
      <c r="AS918" s="13"/>
      <c r="AT918" s="13"/>
      <c r="AU918" s="13"/>
      <c r="AV918" s="13"/>
      <c r="AW918" s="13"/>
      <c r="AX918" s="13"/>
      <c r="AY918" s="13"/>
      <c r="AZ918" s="13"/>
      <c r="BA918" s="13"/>
      <c r="BB918" s="13"/>
      <c r="BC918" s="13"/>
      <c r="BD918" s="13"/>
      <c r="BE918" s="13"/>
      <c r="BF918" s="13"/>
      <c r="BG918" s="13"/>
      <c r="BH918" s="13"/>
      <c r="BI918" s="13"/>
      <c r="BJ918" s="14"/>
      <c r="BK918" s="14"/>
      <c r="BL918" s="14"/>
      <c r="BM918" s="14"/>
      <c r="BN918" s="14"/>
    </row>
    <row r="919" spans="1:66" x14ac:dyDescent="0.25">
      <c r="D919" s="11"/>
      <c r="E919" s="10"/>
      <c r="F919" s="10"/>
      <c r="G919" s="10"/>
      <c r="H919" s="10"/>
      <c r="I919" s="10"/>
      <c r="J919" s="10"/>
      <c r="K919" s="12"/>
      <c r="L919" s="12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  <c r="AB919" s="13"/>
      <c r="AC919" s="13"/>
      <c r="AD919" s="13"/>
      <c r="AE919" s="13"/>
      <c r="AF919" s="13"/>
      <c r="AG919" s="13"/>
      <c r="AH919" s="13"/>
      <c r="AI919" s="13"/>
      <c r="AJ919" s="13"/>
      <c r="AK919" s="13"/>
      <c r="AL919" s="13"/>
      <c r="AM919" s="13"/>
      <c r="AN919" s="13"/>
      <c r="AO919" s="13"/>
      <c r="AP919" s="13"/>
      <c r="AQ919" s="13"/>
      <c r="AR919" s="13"/>
      <c r="AS919" s="13"/>
      <c r="AT919" s="13"/>
      <c r="AU919" s="13"/>
      <c r="AV919" s="13"/>
      <c r="AW919" s="13"/>
      <c r="AX919" s="13"/>
      <c r="AY919" s="13"/>
      <c r="AZ919" s="13"/>
      <c r="BA919" s="13"/>
      <c r="BB919" s="13"/>
      <c r="BC919" s="13"/>
      <c r="BD919" s="13"/>
      <c r="BE919" s="13"/>
      <c r="BF919" s="13"/>
      <c r="BG919" s="13"/>
      <c r="BH919" s="13"/>
      <c r="BI919" s="13"/>
      <c r="BJ919" s="14"/>
      <c r="BK919" s="14"/>
      <c r="BL919" s="14"/>
      <c r="BM919" s="14"/>
      <c r="BN919" s="14"/>
    </row>
    <row r="920" spans="1:66" x14ac:dyDescent="0.25">
      <c r="D920" s="11"/>
      <c r="E920" s="10"/>
      <c r="F920" s="10"/>
      <c r="G920" s="10"/>
      <c r="H920" s="10"/>
      <c r="I920" s="10"/>
      <c r="J920" s="10"/>
      <c r="K920" s="12"/>
      <c r="L920" s="12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  <c r="AB920" s="13"/>
      <c r="AC920" s="13"/>
      <c r="AD920" s="13"/>
      <c r="AE920" s="13"/>
      <c r="AF920" s="13"/>
      <c r="AG920" s="13"/>
      <c r="AH920" s="13"/>
      <c r="AI920" s="13"/>
      <c r="AJ920" s="13"/>
      <c r="AK920" s="13"/>
      <c r="AL920" s="13"/>
      <c r="AM920" s="13"/>
      <c r="AN920" s="13"/>
      <c r="AO920" s="13"/>
      <c r="AP920" s="13"/>
      <c r="AQ920" s="13"/>
      <c r="AR920" s="13"/>
      <c r="AS920" s="13"/>
      <c r="AT920" s="13"/>
      <c r="AU920" s="13"/>
      <c r="AV920" s="13"/>
      <c r="AW920" s="13"/>
      <c r="AX920" s="13"/>
      <c r="AY920" s="13"/>
      <c r="AZ920" s="13"/>
      <c r="BA920" s="13"/>
      <c r="BB920" s="13"/>
      <c r="BC920" s="13"/>
      <c r="BD920" s="13"/>
      <c r="BE920" s="13"/>
      <c r="BF920" s="13"/>
      <c r="BG920" s="13"/>
      <c r="BH920" s="13"/>
      <c r="BI920" s="13"/>
      <c r="BJ920" s="14"/>
      <c r="BK920" s="14"/>
      <c r="BL920" s="14"/>
      <c r="BM920" s="14"/>
      <c r="BN920" s="14"/>
    </row>
    <row r="921" spans="1:66" x14ac:dyDescent="0.25">
      <c r="D921" s="11"/>
      <c r="E921" s="10"/>
      <c r="F921" s="10"/>
      <c r="G921" s="10"/>
      <c r="H921" s="10"/>
      <c r="I921" s="10"/>
      <c r="J921" s="10"/>
      <c r="K921" s="12"/>
      <c r="L921" s="12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  <c r="AB921" s="13"/>
      <c r="AC921" s="13"/>
      <c r="AD921" s="13"/>
      <c r="AE921" s="13"/>
      <c r="AF921" s="13"/>
      <c r="AG921" s="13"/>
      <c r="AH921" s="13"/>
      <c r="AI921" s="13"/>
      <c r="AJ921" s="13"/>
      <c r="AK921" s="13"/>
      <c r="AL921" s="13"/>
      <c r="AM921" s="13"/>
      <c r="AN921" s="13"/>
      <c r="AO921" s="13"/>
      <c r="AP921" s="13"/>
      <c r="AQ921" s="13"/>
      <c r="AR921" s="13"/>
      <c r="AS921" s="13"/>
      <c r="AT921" s="13"/>
      <c r="AU921" s="13"/>
      <c r="AV921" s="13"/>
      <c r="AW921" s="13"/>
      <c r="AX921" s="13"/>
      <c r="AY921" s="13"/>
      <c r="AZ921" s="13"/>
      <c r="BA921" s="13"/>
      <c r="BB921" s="13"/>
      <c r="BC921" s="13"/>
      <c r="BD921" s="13"/>
      <c r="BE921" s="13"/>
      <c r="BF921" s="13"/>
      <c r="BG921" s="13"/>
      <c r="BH921" s="13"/>
      <c r="BI921" s="13"/>
      <c r="BJ921" s="14"/>
      <c r="BK921" s="14"/>
      <c r="BL921" s="14"/>
      <c r="BM921" s="14"/>
      <c r="BN921" s="14"/>
    </row>
    <row r="922" spans="1:66" x14ac:dyDescent="0.25">
      <c r="D922" s="11"/>
      <c r="E922" s="10"/>
      <c r="F922" s="10"/>
      <c r="G922" s="10"/>
      <c r="H922" s="10"/>
      <c r="I922" s="10"/>
      <c r="J922" s="10"/>
      <c r="K922" s="12"/>
      <c r="L922" s="12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  <c r="AB922" s="13"/>
      <c r="AC922" s="13"/>
      <c r="AD922" s="13"/>
      <c r="AE922" s="13"/>
      <c r="AF922" s="13"/>
      <c r="AG922" s="13"/>
      <c r="AH922" s="13"/>
      <c r="AI922" s="13"/>
      <c r="AJ922" s="13"/>
      <c r="AK922" s="13"/>
      <c r="AL922" s="13"/>
      <c r="AM922" s="13"/>
      <c r="AN922" s="13"/>
      <c r="AO922" s="13"/>
      <c r="AP922" s="13"/>
      <c r="AQ922" s="13"/>
      <c r="AR922" s="13"/>
      <c r="AS922" s="13"/>
      <c r="AT922" s="13"/>
      <c r="AU922" s="13"/>
      <c r="AV922" s="13"/>
      <c r="AW922" s="13"/>
      <c r="AX922" s="13"/>
      <c r="AY922" s="13"/>
      <c r="AZ922" s="13"/>
      <c r="BA922" s="13"/>
      <c r="BB922" s="13"/>
      <c r="BC922" s="13"/>
      <c r="BD922" s="13"/>
      <c r="BE922" s="13"/>
      <c r="BF922" s="13"/>
      <c r="BG922" s="13"/>
      <c r="BH922" s="13"/>
      <c r="BI922" s="13"/>
      <c r="BJ922" s="14"/>
      <c r="BK922" s="14"/>
      <c r="BL922" s="14"/>
      <c r="BM922" s="14"/>
      <c r="BN922" s="14"/>
    </row>
    <row r="923" spans="1:66" x14ac:dyDescent="0.25">
      <c r="D923" s="11"/>
      <c r="E923" s="10"/>
      <c r="F923" s="10"/>
      <c r="G923" s="10"/>
      <c r="H923" s="10"/>
      <c r="I923" s="10"/>
      <c r="J923" s="10"/>
      <c r="K923" s="12"/>
      <c r="L923" s="12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  <c r="AB923" s="13"/>
      <c r="AC923" s="13"/>
      <c r="AD923" s="13"/>
      <c r="AE923" s="13"/>
      <c r="AF923" s="13"/>
      <c r="AG923" s="13"/>
      <c r="AH923" s="13"/>
      <c r="AI923" s="13"/>
      <c r="AJ923" s="13"/>
      <c r="AK923" s="13"/>
      <c r="AL923" s="13"/>
      <c r="AM923" s="13"/>
      <c r="AN923" s="13"/>
      <c r="AO923" s="13"/>
      <c r="AP923" s="13"/>
      <c r="AQ923" s="13"/>
      <c r="AR923" s="13"/>
      <c r="AS923" s="13"/>
      <c r="AT923" s="13"/>
      <c r="AU923" s="13"/>
      <c r="AV923" s="13"/>
      <c r="AW923" s="13"/>
      <c r="AX923" s="13"/>
      <c r="AY923" s="13"/>
      <c r="AZ923" s="13"/>
      <c r="BA923" s="13"/>
      <c r="BB923" s="13"/>
      <c r="BC923" s="13"/>
      <c r="BD923" s="13"/>
      <c r="BE923" s="13"/>
      <c r="BF923" s="13"/>
      <c r="BG923" s="13"/>
      <c r="BH923" s="13"/>
      <c r="BI923" s="13"/>
      <c r="BJ923" s="14"/>
      <c r="BK923" s="14"/>
      <c r="BL923" s="14"/>
      <c r="BM923" s="14"/>
      <c r="BN923" s="14"/>
    </row>
    <row r="924" spans="1:66" x14ac:dyDescent="0.25">
      <c r="D924" s="11"/>
      <c r="E924" s="10"/>
      <c r="F924" s="10"/>
      <c r="G924" s="10"/>
      <c r="H924" s="10"/>
      <c r="I924" s="10"/>
      <c r="J924" s="10"/>
      <c r="K924" s="12"/>
      <c r="L924" s="12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  <c r="AB924" s="13"/>
      <c r="AC924" s="13"/>
      <c r="AD924" s="13"/>
      <c r="AE924" s="13"/>
      <c r="AF924" s="13"/>
      <c r="AG924" s="13"/>
      <c r="AH924" s="13"/>
      <c r="AI924" s="13"/>
      <c r="AJ924" s="13"/>
      <c r="AK924" s="13"/>
      <c r="AL924" s="13"/>
      <c r="AM924" s="13"/>
      <c r="AN924" s="13"/>
      <c r="AO924" s="13"/>
      <c r="AP924" s="13"/>
      <c r="AQ924" s="13"/>
      <c r="AR924" s="13"/>
      <c r="AS924" s="13"/>
      <c r="AT924" s="13"/>
      <c r="AU924" s="13"/>
      <c r="AV924" s="13"/>
      <c r="AW924" s="13"/>
      <c r="AX924" s="13"/>
      <c r="AY924" s="13"/>
      <c r="AZ924" s="13"/>
      <c r="BA924" s="13"/>
      <c r="BB924" s="13"/>
      <c r="BC924" s="13"/>
      <c r="BD924" s="13"/>
      <c r="BE924" s="13"/>
      <c r="BF924" s="13"/>
      <c r="BG924" s="13"/>
      <c r="BH924" s="13"/>
      <c r="BI924" s="13"/>
      <c r="BJ924" s="14"/>
      <c r="BK924" s="14"/>
      <c r="BL924" s="14"/>
      <c r="BM924" s="14"/>
      <c r="BN924" s="14"/>
    </row>
    <row r="925" spans="1:66" x14ac:dyDescent="0.25">
      <c r="D925" s="11"/>
      <c r="E925" s="10"/>
      <c r="F925" s="10"/>
      <c r="G925" s="10"/>
      <c r="H925" s="10"/>
      <c r="I925" s="10"/>
      <c r="J925" s="10"/>
      <c r="K925" s="12"/>
      <c r="L925" s="12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  <c r="AB925" s="13"/>
      <c r="AC925" s="13"/>
      <c r="AD925" s="13"/>
      <c r="AE925" s="13"/>
      <c r="AF925" s="13"/>
      <c r="AG925" s="13"/>
      <c r="AH925" s="13"/>
      <c r="AI925" s="13"/>
      <c r="AJ925" s="13"/>
      <c r="AK925" s="13"/>
      <c r="AL925" s="13"/>
      <c r="AM925" s="13"/>
      <c r="AN925" s="13"/>
      <c r="AO925" s="13"/>
      <c r="AP925" s="13"/>
      <c r="AQ925" s="13"/>
      <c r="AR925" s="13"/>
      <c r="AS925" s="13"/>
      <c r="AT925" s="13"/>
      <c r="AU925" s="13"/>
      <c r="AV925" s="13"/>
      <c r="AW925" s="13"/>
      <c r="AX925" s="13"/>
      <c r="AY925" s="13"/>
      <c r="AZ925" s="13"/>
      <c r="BA925" s="13"/>
      <c r="BB925" s="13"/>
      <c r="BC925" s="13"/>
      <c r="BD925" s="13"/>
      <c r="BE925" s="13"/>
      <c r="BF925" s="13"/>
      <c r="BG925" s="13"/>
      <c r="BH925" s="13"/>
      <c r="BI925" s="13"/>
      <c r="BJ925" s="14"/>
      <c r="BK925" s="14"/>
      <c r="BL925" s="14"/>
      <c r="BM925" s="14"/>
      <c r="BN925" s="14"/>
    </row>
    <row r="926" spans="1:66" x14ac:dyDescent="0.25">
      <c r="D926" s="11"/>
      <c r="E926" s="10"/>
      <c r="F926" s="10"/>
      <c r="G926" s="10"/>
      <c r="H926" s="10"/>
      <c r="I926" s="10"/>
      <c r="J926" s="10"/>
      <c r="K926" s="12"/>
      <c r="L926" s="12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  <c r="AB926" s="13"/>
      <c r="AC926" s="13"/>
      <c r="AD926" s="13"/>
      <c r="AE926" s="13"/>
      <c r="AF926" s="13"/>
      <c r="AG926" s="13"/>
      <c r="AH926" s="13"/>
      <c r="AI926" s="13"/>
      <c r="AJ926" s="13"/>
      <c r="AK926" s="13"/>
      <c r="AL926" s="13"/>
      <c r="AM926" s="13"/>
      <c r="AN926" s="13"/>
      <c r="AO926" s="13"/>
      <c r="AP926" s="13"/>
      <c r="AQ926" s="13"/>
      <c r="AR926" s="13"/>
      <c r="AS926" s="13"/>
      <c r="AT926" s="13"/>
      <c r="AU926" s="13"/>
      <c r="AV926" s="13"/>
      <c r="AW926" s="13"/>
      <c r="AX926" s="13"/>
      <c r="AY926" s="13"/>
      <c r="AZ926" s="13"/>
      <c r="BA926" s="13"/>
      <c r="BB926" s="13"/>
      <c r="BC926" s="13"/>
      <c r="BD926" s="13"/>
      <c r="BE926" s="13"/>
      <c r="BF926" s="13"/>
      <c r="BG926" s="13"/>
      <c r="BH926" s="13"/>
      <c r="BI926" s="13"/>
      <c r="BJ926" s="14"/>
      <c r="BK926" s="14"/>
      <c r="BL926" s="14"/>
      <c r="BM926" s="14"/>
      <c r="BN926" s="14"/>
    </row>
    <row r="927" spans="1:66" x14ac:dyDescent="0.25">
      <c r="D927" s="11"/>
      <c r="E927" s="10"/>
      <c r="F927" s="10"/>
      <c r="G927" s="10"/>
      <c r="H927" s="10"/>
      <c r="I927" s="10"/>
      <c r="J927" s="10"/>
      <c r="K927" s="12"/>
      <c r="L927" s="12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  <c r="AB927" s="13"/>
      <c r="AC927" s="13"/>
      <c r="AD927" s="13"/>
      <c r="AE927" s="13"/>
      <c r="AF927" s="13"/>
      <c r="AG927" s="13"/>
      <c r="AH927" s="13"/>
      <c r="AI927" s="13"/>
      <c r="AJ927" s="13"/>
      <c r="AK927" s="13"/>
      <c r="AL927" s="13"/>
      <c r="AM927" s="13"/>
      <c r="AN927" s="13"/>
      <c r="AO927" s="13"/>
      <c r="AP927" s="13"/>
      <c r="AQ927" s="13"/>
      <c r="AR927" s="13"/>
      <c r="AS927" s="13"/>
      <c r="AT927" s="13"/>
      <c r="AU927" s="13"/>
      <c r="AV927" s="13"/>
      <c r="AW927" s="13"/>
      <c r="AX927" s="13"/>
      <c r="AY927" s="13"/>
      <c r="AZ927" s="13"/>
      <c r="BA927" s="13"/>
      <c r="BB927" s="13"/>
      <c r="BC927" s="13"/>
      <c r="BD927" s="13"/>
      <c r="BE927" s="13"/>
      <c r="BF927" s="13"/>
      <c r="BG927" s="13"/>
      <c r="BH927" s="13"/>
      <c r="BI927" s="13"/>
      <c r="BJ927" s="14"/>
      <c r="BK927" s="14"/>
      <c r="BL927" s="14"/>
      <c r="BM927" s="14"/>
      <c r="BN927" s="14"/>
    </row>
    <row r="928" spans="1:66" s="10" customFormat="1" x14ac:dyDescent="0.25">
      <c r="A928"/>
      <c r="B928"/>
      <c r="C928"/>
      <c r="D928" s="11"/>
      <c r="K928" s="12"/>
      <c r="L928" s="12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  <c r="AB928" s="13"/>
      <c r="AC928" s="13"/>
      <c r="AD928" s="13"/>
      <c r="AE928" s="13"/>
      <c r="AF928" s="13"/>
      <c r="AG928" s="13"/>
      <c r="AH928" s="13"/>
      <c r="AI928" s="13"/>
      <c r="AJ928" s="13"/>
      <c r="AK928" s="13"/>
      <c r="AL928" s="13"/>
      <c r="AM928" s="13"/>
      <c r="AN928" s="13"/>
      <c r="AO928" s="13"/>
      <c r="AP928" s="13"/>
      <c r="AQ928" s="13"/>
      <c r="AR928" s="13"/>
      <c r="AS928" s="13"/>
      <c r="AT928" s="13"/>
      <c r="AU928" s="13"/>
      <c r="AV928" s="13"/>
      <c r="AW928" s="13"/>
      <c r="AX928" s="13"/>
      <c r="AY928" s="13"/>
      <c r="AZ928" s="13"/>
      <c r="BA928" s="13"/>
      <c r="BB928" s="13"/>
      <c r="BC928" s="13"/>
      <c r="BD928" s="13"/>
      <c r="BE928" s="13"/>
      <c r="BF928" s="13"/>
      <c r="BG928" s="13"/>
      <c r="BH928" s="13"/>
      <c r="BI928" s="13"/>
      <c r="BJ928" s="14"/>
      <c r="BK928" s="14"/>
      <c r="BL928" s="14"/>
      <c r="BM928" s="14"/>
      <c r="BN928" s="14"/>
    </row>
    <row r="929" spans="4:66" x14ac:dyDescent="0.25">
      <c r="D929" s="11"/>
      <c r="E929" s="10"/>
      <c r="F929" s="10"/>
      <c r="G929" s="10"/>
      <c r="H929" s="10"/>
      <c r="I929" s="10"/>
      <c r="J929" s="10"/>
      <c r="K929" s="12"/>
      <c r="L929" s="12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  <c r="AB929" s="13"/>
      <c r="AC929" s="13"/>
      <c r="AD929" s="13"/>
      <c r="AE929" s="13"/>
      <c r="AF929" s="13"/>
      <c r="AG929" s="13"/>
      <c r="AH929" s="13"/>
      <c r="AI929" s="13"/>
      <c r="AJ929" s="13"/>
      <c r="AK929" s="13"/>
      <c r="AL929" s="13"/>
      <c r="AM929" s="13"/>
      <c r="AN929" s="13"/>
      <c r="AO929" s="13"/>
      <c r="AP929" s="13"/>
      <c r="AQ929" s="13"/>
      <c r="AR929" s="13"/>
      <c r="AS929" s="13"/>
      <c r="AT929" s="13"/>
      <c r="AU929" s="13"/>
      <c r="AV929" s="13"/>
      <c r="AW929" s="13"/>
      <c r="AX929" s="13"/>
      <c r="AY929" s="13"/>
      <c r="AZ929" s="13"/>
      <c r="BA929" s="13"/>
      <c r="BB929" s="13"/>
      <c r="BC929" s="13"/>
      <c r="BD929" s="13"/>
      <c r="BE929" s="13"/>
      <c r="BF929" s="13"/>
      <c r="BG929" s="13"/>
      <c r="BH929" s="13"/>
      <c r="BI929" s="13"/>
      <c r="BJ929" s="14"/>
      <c r="BK929" s="14"/>
      <c r="BL929" s="14"/>
      <c r="BM929" s="14"/>
      <c r="BN929" s="14"/>
    </row>
    <row r="930" spans="4:66" x14ac:dyDescent="0.25">
      <c r="D930" s="11"/>
      <c r="E930" s="10"/>
      <c r="F930" s="10"/>
      <c r="G930" s="10"/>
      <c r="H930" s="10"/>
      <c r="I930" s="10"/>
      <c r="J930" s="10"/>
      <c r="K930" s="12"/>
      <c r="L930" s="12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  <c r="AB930" s="13"/>
      <c r="AC930" s="13"/>
      <c r="AD930" s="13"/>
      <c r="AE930" s="13"/>
      <c r="AF930" s="13"/>
      <c r="AG930" s="13"/>
      <c r="AH930" s="13"/>
      <c r="AI930" s="13"/>
      <c r="AJ930" s="13"/>
      <c r="AK930" s="13"/>
      <c r="AL930" s="13"/>
      <c r="AM930" s="13"/>
      <c r="AN930" s="13"/>
      <c r="AO930" s="13"/>
      <c r="AP930" s="13"/>
      <c r="AQ930" s="13"/>
      <c r="AR930" s="13"/>
      <c r="AS930" s="13"/>
      <c r="AT930" s="13"/>
      <c r="AU930" s="13"/>
      <c r="AV930" s="13"/>
      <c r="AW930" s="13"/>
      <c r="AX930" s="13"/>
      <c r="AY930" s="13"/>
      <c r="AZ930" s="13"/>
      <c r="BA930" s="13"/>
      <c r="BB930" s="13"/>
      <c r="BC930" s="13"/>
      <c r="BD930" s="13"/>
      <c r="BE930" s="13"/>
      <c r="BF930" s="13"/>
      <c r="BG930" s="13"/>
      <c r="BH930" s="13"/>
      <c r="BI930" s="13"/>
      <c r="BJ930" s="14"/>
      <c r="BK930" s="14"/>
      <c r="BL930" s="14"/>
      <c r="BM930" s="14"/>
      <c r="BN930" s="14"/>
    </row>
    <row r="931" spans="4:66" x14ac:dyDescent="0.25">
      <c r="D931" s="11"/>
      <c r="E931" s="10"/>
      <c r="F931" s="10"/>
      <c r="G931" s="10"/>
      <c r="H931" s="10"/>
      <c r="I931" s="10"/>
      <c r="J931" s="10"/>
      <c r="K931" s="12"/>
      <c r="L931" s="12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  <c r="AB931" s="13"/>
      <c r="AC931" s="13"/>
      <c r="AD931" s="13"/>
      <c r="AE931" s="13"/>
      <c r="AF931" s="13"/>
      <c r="AG931" s="13"/>
      <c r="AH931" s="13"/>
      <c r="AI931" s="13"/>
      <c r="AJ931" s="13"/>
      <c r="AK931" s="13"/>
      <c r="AL931" s="13"/>
      <c r="AM931" s="13"/>
      <c r="AN931" s="13"/>
      <c r="AO931" s="13"/>
      <c r="AP931" s="13"/>
      <c r="AQ931" s="13"/>
      <c r="AR931" s="13"/>
      <c r="AS931" s="13"/>
      <c r="AT931" s="13"/>
      <c r="AU931" s="13"/>
      <c r="AV931" s="13"/>
      <c r="AW931" s="13"/>
      <c r="AX931" s="13"/>
      <c r="AY931" s="13"/>
      <c r="AZ931" s="13"/>
      <c r="BA931" s="13"/>
      <c r="BB931" s="13"/>
      <c r="BC931" s="13"/>
      <c r="BD931" s="13"/>
      <c r="BE931" s="13"/>
      <c r="BF931" s="13"/>
      <c r="BG931" s="13"/>
      <c r="BH931" s="13"/>
      <c r="BI931" s="13"/>
      <c r="BJ931" s="14"/>
      <c r="BK931" s="14"/>
      <c r="BL931" s="14"/>
      <c r="BM931" s="14"/>
      <c r="BN931" s="14"/>
    </row>
    <row r="932" spans="4:66" x14ac:dyDescent="0.25">
      <c r="D932" s="11"/>
      <c r="E932" s="10"/>
      <c r="F932" s="10"/>
      <c r="G932" s="10"/>
      <c r="H932" s="10"/>
      <c r="I932" s="10"/>
      <c r="J932" s="10"/>
      <c r="K932" s="12"/>
      <c r="L932" s="12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  <c r="AB932" s="13"/>
      <c r="AC932" s="13"/>
      <c r="AD932" s="13"/>
      <c r="AE932" s="13"/>
      <c r="AF932" s="13"/>
      <c r="AG932" s="13"/>
      <c r="AH932" s="13"/>
      <c r="AI932" s="13"/>
      <c r="AJ932" s="13"/>
      <c r="AK932" s="13"/>
      <c r="AL932" s="13"/>
      <c r="AM932" s="13"/>
      <c r="AN932" s="13"/>
      <c r="AO932" s="13"/>
      <c r="AP932" s="13"/>
      <c r="AQ932" s="13"/>
      <c r="AR932" s="13"/>
      <c r="AS932" s="13"/>
      <c r="AT932" s="13"/>
      <c r="AU932" s="13"/>
      <c r="AV932" s="13"/>
      <c r="AW932" s="13"/>
      <c r="AX932" s="13"/>
      <c r="AY932" s="13"/>
      <c r="AZ932" s="13"/>
      <c r="BA932" s="13"/>
      <c r="BB932" s="13"/>
      <c r="BC932" s="13"/>
      <c r="BD932" s="13"/>
      <c r="BE932" s="13"/>
      <c r="BF932" s="13"/>
      <c r="BG932" s="13"/>
      <c r="BH932" s="13"/>
      <c r="BI932" s="13"/>
      <c r="BJ932" s="14"/>
      <c r="BK932" s="14"/>
      <c r="BL932" s="14"/>
      <c r="BM932" s="14"/>
      <c r="BN932" s="14"/>
    </row>
    <row r="933" spans="4:66" x14ac:dyDescent="0.25">
      <c r="D933" s="11"/>
      <c r="E933" s="10"/>
      <c r="F933" s="10"/>
      <c r="G933" s="10"/>
      <c r="H933" s="10"/>
      <c r="I933" s="10"/>
      <c r="J933" s="10"/>
      <c r="K933" s="12"/>
      <c r="L933" s="12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  <c r="AB933" s="13"/>
      <c r="AC933" s="13"/>
      <c r="AD933" s="13"/>
      <c r="AE933" s="13"/>
      <c r="AF933" s="13"/>
      <c r="AG933" s="13"/>
      <c r="AH933" s="13"/>
      <c r="AI933" s="13"/>
      <c r="AJ933" s="13"/>
      <c r="AK933" s="13"/>
      <c r="AL933" s="13"/>
      <c r="AM933" s="13"/>
      <c r="AN933" s="13"/>
      <c r="AO933" s="13"/>
      <c r="AP933" s="13"/>
      <c r="AQ933" s="13"/>
      <c r="AR933" s="13"/>
      <c r="AS933" s="13"/>
      <c r="AT933" s="13"/>
      <c r="AU933" s="13"/>
      <c r="AV933" s="13"/>
      <c r="AW933" s="13"/>
      <c r="AX933" s="13"/>
      <c r="AY933" s="13"/>
      <c r="AZ933" s="13"/>
      <c r="BA933" s="13"/>
      <c r="BB933" s="13"/>
      <c r="BC933" s="13"/>
      <c r="BD933" s="13"/>
      <c r="BE933" s="13"/>
      <c r="BF933" s="13"/>
      <c r="BG933" s="13"/>
      <c r="BH933" s="13"/>
      <c r="BI933" s="13"/>
      <c r="BJ933" s="14"/>
      <c r="BK933" s="14"/>
      <c r="BL933" s="14"/>
      <c r="BM933" s="14"/>
      <c r="BN933" s="14"/>
    </row>
    <row r="934" spans="4:66" x14ac:dyDescent="0.25">
      <c r="D934" s="11"/>
      <c r="E934" s="10"/>
      <c r="F934" s="10"/>
      <c r="G934" s="10"/>
      <c r="H934" s="10"/>
      <c r="I934" s="10"/>
      <c r="J934" s="10"/>
      <c r="K934" s="12"/>
      <c r="L934" s="12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  <c r="AB934" s="13"/>
      <c r="AC934" s="13"/>
      <c r="AD934" s="13"/>
      <c r="AE934" s="13"/>
      <c r="AF934" s="13"/>
      <c r="AG934" s="13"/>
      <c r="AH934" s="13"/>
      <c r="AI934" s="13"/>
      <c r="AJ934" s="13"/>
      <c r="AK934" s="13"/>
      <c r="AL934" s="13"/>
      <c r="AM934" s="13"/>
      <c r="AN934" s="13"/>
      <c r="AO934" s="13"/>
      <c r="AP934" s="13"/>
      <c r="AQ934" s="13"/>
      <c r="AR934" s="13"/>
      <c r="AS934" s="13"/>
      <c r="AT934" s="13"/>
      <c r="AU934" s="13"/>
      <c r="AV934" s="13"/>
      <c r="AW934" s="13"/>
      <c r="AX934" s="13"/>
      <c r="AY934" s="13"/>
      <c r="AZ934" s="13"/>
      <c r="BA934" s="13"/>
      <c r="BB934" s="13"/>
      <c r="BC934" s="13"/>
      <c r="BD934" s="13"/>
      <c r="BE934" s="13"/>
      <c r="BF934" s="13"/>
      <c r="BG934" s="13"/>
      <c r="BH934" s="13"/>
      <c r="BI934" s="13"/>
      <c r="BJ934" s="14"/>
      <c r="BK934" s="14"/>
      <c r="BL934" s="14"/>
      <c r="BM934" s="14"/>
      <c r="BN934" s="14"/>
    </row>
    <row r="935" spans="4:66" x14ac:dyDescent="0.25">
      <c r="D935" s="11"/>
      <c r="E935" s="10"/>
      <c r="F935" s="10"/>
      <c r="G935" s="10"/>
      <c r="H935" s="10"/>
      <c r="I935" s="10"/>
      <c r="J935" s="10"/>
      <c r="K935" s="12"/>
      <c r="L935" s="12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  <c r="AB935" s="13"/>
      <c r="AC935" s="13"/>
      <c r="AD935" s="13"/>
      <c r="AE935" s="13"/>
      <c r="AF935" s="13"/>
      <c r="AG935" s="13"/>
      <c r="AH935" s="13"/>
      <c r="AI935" s="13"/>
      <c r="AJ935" s="13"/>
      <c r="AK935" s="13"/>
      <c r="AL935" s="13"/>
      <c r="AM935" s="13"/>
      <c r="AN935" s="13"/>
      <c r="AO935" s="13"/>
      <c r="AP935" s="13"/>
      <c r="AQ935" s="13"/>
      <c r="AR935" s="13"/>
      <c r="AS935" s="13"/>
      <c r="AT935" s="13"/>
      <c r="AU935" s="13"/>
      <c r="AV935" s="13"/>
      <c r="AW935" s="13"/>
      <c r="AX935" s="13"/>
      <c r="AY935" s="13"/>
      <c r="AZ935" s="13"/>
      <c r="BA935" s="13"/>
      <c r="BB935" s="13"/>
      <c r="BC935" s="13"/>
      <c r="BD935" s="13"/>
      <c r="BE935" s="13"/>
      <c r="BF935" s="13"/>
      <c r="BG935" s="13"/>
      <c r="BH935" s="13"/>
      <c r="BI935" s="13"/>
      <c r="BJ935" s="14"/>
      <c r="BK935" s="14"/>
      <c r="BL935" s="14"/>
      <c r="BM935" s="14"/>
      <c r="BN935" s="14"/>
    </row>
    <row r="936" spans="4:66" x14ac:dyDescent="0.25">
      <c r="D936" s="11"/>
      <c r="E936" s="10"/>
      <c r="F936" s="10"/>
      <c r="G936" s="10"/>
      <c r="H936" s="10"/>
      <c r="I936" s="10"/>
      <c r="J936" s="10"/>
      <c r="K936" s="12"/>
      <c r="L936" s="12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  <c r="AB936" s="13"/>
      <c r="AC936" s="13"/>
      <c r="AD936" s="13"/>
      <c r="AE936" s="13"/>
      <c r="AF936" s="13"/>
      <c r="AG936" s="13"/>
      <c r="AH936" s="13"/>
      <c r="AI936" s="13"/>
      <c r="AJ936" s="13"/>
      <c r="AK936" s="13"/>
      <c r="AL936" s="13"/>
      <c r="AM936" s="13"/>
      <c r="AN936" s="13"/>
      <c r="AO936" s="13"/>
      <c r="AP936" s="13"/>
      <c r="AQ936" s="13"/>
      <c r="AR936" s="13"/>
      <c r="AS936" s="13"/>
      <c r="AT936" s="13"/>
      <c r="AU936" s="13"/>
      <c r="AV936" s="13"/>
      <c r="AW936" s="13"/>
      <c r="AX936" s="13"/>
      <c r="AY936" s="13"/>
      <c r="AZ936" s="13"/>
      <c r="BA936" s="13"/>
      <c r="BB936" s="13"/>
      <c r="BC936" s="13"/>
      <c r="BD936" s="13"/>
      <c r="BE936" s="13"/>
      <c r="BF936" s="13"/>
      <c r="BG936" s="13"/>
      <c r="BH936" s="13"/>
      <c r="BI936" s="13"/>
      <c r="BJ936" s="14"/>
      <c r="BK936" s="14"/>
      <c r="BL936" s="14"/>
      <c r="BM936" s="14"/>
      <c r="BN936" s="14"/>
    </row>
    <row r="937" spans="4:66" x14ac:dyDescent="0.25">
      <c r="D937" s="11"/>
      <c r="E937" s="10"/>
      <c r="F937" s="10"/>
      <c r="G937" s="10"/>
      <c r="H937" s="10"/>
      <c r="I937" s="10"/>
      <c r="J937" s="10"/>
      <c r="K937" s="12"/>
      <c r="L937" s="12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  <c r="AB937" s="13"/>
      <c r="AC937" s="13"/>
      <c r="AD937" s="13"/>
      <c r="AE937" s="13"/>
      <c r="AF937" s="13"/>
      <c r="AG937" s="13"/>
      <c r="AH937" s="13"/>
      <c r="AI937" s="13"/>
      <c r="AJ937" s="13"/>
      <c r="AK937" s="13"/>
      <c r="AL937" s="13"/>
      <c r="AM937" s="13"/>
      <c r="AN937" s="13"/>
      <c r="AO937" s="13"/>
      <c r="AP937" s="13"/>
      <c r="AQ937" s="13"/>
      <c r="AR937" s="13"/>
      <c r="AS937" s="13"/>
      <c r="AT937" s="13"/>
      <c r="AU937" s="13"/>
      <c r="AV937" s="13"/>
      <c r="AW937" s="13"/>
      <c r="AX937" s="13"/>
      <c r="AY937" s="13"/>
      <c r="AZ937" s="13"/>
      <c r="BA937" s="13"/>
      <c r="BB937" s="13"/>
      <c r="BC937" s="13"/>
      <c r="BD937" s="13"/>
      <c r="BE937" s="13"/>
      <c r="BF937" s="13"/>
      <c r="BG937" s="13"/>
      <c r="BH937" s="13"/>
      <c r="BI937" s="13"/>
      <c r="BJ937" s="14"/>
      <c r="BK937" s="14"/>
      <c r="BL937" s="14"/>
      <c r="BM937" s="14"/>
      <c r="BN937" s="14"/>
    </row>
    <row r="938" spans="4:66" x14ac:dyDescent="0.25">
      <c r="D938" s="11"/>
      <c r="E938" s="10"/>
      <c r="F938" s="10"/>
      <c r="G938" s="10"/>
      <c r="H938" s="10"/>
      <c r="I938" s="10"/>
      <c r="J938" s="10"/>
      <c r="K938" s="12"/>
      <c r="L938" s="12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  <c r="AB938" s="13"/>
      <c r="AC938" s="13"/>
      <c r="AD938" s="13"/>
      <c r="AE938" s="13"/>
      <c r="AF938" s="13"/>
      <c r="AG938" s="13"/>
      <c r="AH938" s="13"/>
      <c r="AI938" s="13"/>
      <c r="AJ938" s="13"/>
      <c r="AK938" s="13"/>
      <c r="AL938" s="13"/>
      <c r="AM938" s="13"/>
      <c r="AN938" s="13"/>
      <c r="AO938" s="13"/>
      <c r="AP938" s="13"/>
      <c r="AQ938" s="13"/>
      <c r="AR938" s="13"/>
      <c r="AS938" s="13"/>
      <c r="AT938" s="13"/>
      <c r="AU938" s="13"/>
      <c r="AV938" s="13"/>
      <c r="AW938" s="13"/>
      <c r="AX938" s="13"/>
      <c r="AY938" s="13"/>
      <c r="AZ938" s="13"/>
      <c r="BA938" s="13"/>
      <c r="BB938" s="13"/>
      <c r="BC938" s="13"/>
      <c r="BD938" s="13"/>
      <c r="BE938" s="13"/>
      <c r="BF938" s="13"/>
      <c r="BG938" s="13"/>
      <c r="BH938" s="13"/>
      <c r="BI938" s="13"/>
      <c r="BJ938" s="14"/>
      <c r="BK938" s="14"/>
      <c r="BL938" s="14"/>
      <c r="BM938" s="14"/>
      <c r="BN938" s="14"/>
    </row>
    <row r="939" spans="4:66" x14ac:dyDescent="0.25">
      <c r="D939" s="11"/>
      <c r="E939" s="10"/>
      <c r="F939" s="10"/>
      <c r="G939" s="10"/>
      <c r="H939" s="10"/>
      <c r="I939" s="10"/>
      <c r="J939" s="10"/>
      <c r="K939" s="12"/>
      <c r="L939" s="12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  <c r="AB939" s="13"/>
      <c r="AC939" s="13"/>
      <c r="AD939" s="13"/>
      <c r="AE939" s="13"/>
      <c r="AF939" s="13"/>
      <c r="AG939" s="13"/>
      <c r="AH939" s="13"/>
      <c r="AI939" s="13"/>
      <c r="AJ939" s="13"/>
      <c r="AK939" s="13"/>
      <c r="AL939" s="13"/>
      <c r="AM939" s="13"/>
      <c r="AN939" s="13"/>
      <c r="AO939" s="13"/>
      <c r="AP939" s="13"/>
      <c r="AQ939" s="13"/>
      <c r="AR939" s="13"/>
      <c r="AS939" s="13"/>
      <c r="AT939" s="13"/>
      <c r="AU939" s="13"/>
      <c r="AV939" s="13"/>
      <c r="AW939" s="13"/>
      <c r="AX939" s="13"/>
      <c r="AY939" s="13"/>
      <c r="AZ939" s="13"/>
      <c r="BA939" s="13"/>
      <c r="BB939" s="13"/>
      <c r="BC939" s="13"/>
      <c r="BD939" s="13"/>
      <c r="BE939" s="13"/>
      <c r="BF939" s="13"/>
      <c r="BG939" s="13"/>
      <c r="BH939" s="13"/>
      <c r="BI939" s="13"/>
      <c r="BJ939" s="14"/>
      <c r="BK939" s="14"/>
      <c r="BL939" s="14"/>
      <c r="BM939" s="14"/>
      <c r="BN939" s="14"/>
    </row>
    <row r="940" spans="4:66" x14ac:dyDescent="0.25">
      <c r="D940" s="11"/>
      <c r="E940" s="10"/>
      <c r="F940" s="10"/>
      <c r="G940" s="10"/>
      <c r="H940" s="10"/>
      <c r="I940" s="10"/>
      <c r="J940" s="10"/>
      <c r="K940" s="12"/>
      <c r="L940" s="12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  <c r="AB940" s="13"/>
      <c r="AC940" s="13"/>
      <c r="AD940" s="13"/>
      <c r="AE940" s="13"/>
      <c r="AF940" s="13"/>
      <c r="AG940" s="13"/>
      <c r="AH940" s="13"/>
      <c r="AI940" s="13"/>
      <c r="AJ940" s="13"/>
      <c r="AK940" s="13"/>
      <c r="AL940" s="13"/>
      <c r="AM940" s="13"/>
      <c r="AN940" s="13"/>
      <c r="AO940" s="13"/>
      <c r="AP940" s="13"/>
      <c r="AQ940" s="13"/>
      <c r="AR940" s="13"/>
      <c r="AS940" s="13"/>
      <c r="AT940" s="13"/>
      <c r="AU940" s="13"/>
      <c r="AV940" s="13"/>
      <c r="AW940" s="13"/>
      <c r="AX940" s="13"/>
      <c r="AY940" s="13"/>
      <c r="AZ940" s="13"/>
      <c r="BA940" s="13"/>
      <c r="BB940" s="13"/>
      <c r="BC940" s="13"/>
      <c r="BD940" s="13"/>
      <c r="BE940" s="13"/>
      <c r="BF940" s="13"/>
      <c r="BG940" s="13"/>
      <c r="BH940" s="13"/>
      <c r="BI940" s="13"/>
      <c r="BJ940" s="14"/>
      <c r="BK940" s="14"/>
      <c r="BL940" s="14"/>
      <c r="BM940" s="14"/>
      <c r="BN940" s="14"/>
    </row>
    <row r="941" spans="4:66" x14ac:dyDescent="0.25">
      <c r="D941" s="11"/>
      <c r="E941" s="10"/>
      <c r="F941" s="10"/>
      <c r="G941" s="10"/>
      <c r="H941" s="10"/>
      <c r="I941" s="10"/>
      <c r="J941" s="10"/>
      <c r="K941" s="12"/>
      <c r="L941" s="12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  <c r="AB941" s="13"/>
      <c r="AC941" s="13"/>
      <c r="AD941" s="13"/>
      <c r="AE941" s="13"/>
      <c r="AF941" s="13"/>
      <c r="AG941" s="13"/>
      <c r="AH941" s="13"/>
      <c r="AI941" s="13"/>
      <c r="AJ941" s="13"/>
      <c r="AK941" s="13"/>
      <c r="AL941" s="13"/>
      <c r="AM941" s="13"/>
      <c r="AN941" s="13"/>
      <c r="AO941" s="13"/>
      <c r="AP941" s="13"/>
      <c r="AQ941" s="13"/>
      <c r="AR941" s="13"/>
      <c r="AS941" s="13"/>
      <c r="AT941" s="13"/>
      <c r="AU941" s="13"/>
      <c r="AV941" s="13"/>
      <c r="AW941" s="13"/>
      <c r="AX941" s="13"/>
      <c r="AY941" s="13"/>
      <c r="AZ941" s="13"/>
      <c r="BA941" s="13"/>
      <c r="BB941" s="13"/>
      <c r="BC941" s="13"/>
      <c r="BD941" s="13"/>
      <c r="BE941" s="13"/>
      <c r="BF941" s="13"/>
      <c r="BG941" s="13"/>
      <c r="BH941" s="13"/>
      <c r="BI941" s="13"/>
      <c r="BJ941" s="14"/>
      <c r="BK941" s="14"/>
      <c r="BL941" s="14"/>
      <c r="BM941" s="14"/>
      <c r="BN941" s="14"/>
    </row>
    <row r="942" spans="4:66" x14ac:dyDescent="0.25">
      <c r="D942" s="11"/>
      <c r="E942" s="10"/>
      <c r="F942" s="10"/>
      <c r="G942" s="10"/>
      <c r="H942" s="10"/>
      <c r="I942" s="10"/>
      <c r="J942" s="10"/>
      <c r="K942" s="12"/>
      <c r="L942" s="12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  <c r="AB942" s="13"/>
      <c r="AC942" s="13"/>
      <c r="AD942" s="13"/>
      <c r="AE942" s="13"/>
      <c r="AF942" s="13"/>
      <c r="AG942" s="13"/>
      <c r="AH942" s="13"/>
      <c r="AI942" s="13"/>
      <c r="AJ942" s="13"/>
      <c r="AK942" s="13"/>
      <c r="AL942" s="13"/>
      <c r="AM942" s="13"/>
      <c r="AN942" s="13"/>
      <c r="AO942" s="13"/>
      <c r="AP942" s="13"/>
      <c r="AQ942" s="13"/>
      <c r="AR942" s="13"/>
      <c r="AS942" s="13"/>
      <c r="AT942" s="13"/>
      <c r="AU942" s="13"/>
      <c r="AV942" s="13"/>
      <c r="AW942" s="13"/>
      <c r="AX942" s="13"/>
      <c r="AY942" s="13"/>
      <c r="AZ942" s="13"/>
      <c r="BA942" s="13"/>
      <c r="BB942" s="13"/>
      <c r="BC942" s="13"/>
      <c r="BD942" s="13"/>
      <c r="BE942" s="13"/>
      <c r="BF942" s="13"/>
      <c r="BG942" s="13"/>
      <c r="BH942" s="13"/>
      <c r="BI942" s="13"/>
      <c r="BJ942" s="14"/>
      <c r="BK942" s="14"/>
      <c r="BL942" s="14"/>
      <c r="BM942" s="14"/>
      <c r="BN942" s="14"/>
    </row>
    <row r="943" spans="4:66" x14ac:dyDescent="0.25">
      <c r="D943" s="11"/>
      <c r="E943" s="10"/>
      <c r="F943" s="10"/>
      <c r="G943" s="10"/>
      <c r="H943" s="10"/>
      <c r="I943" s="10"/>
      <c r="J943" s="10"/>
      <c r="K943" s="12"/>
      <c r="L943" s="12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  <c r="AB943" s="13"/>
      <c r="AC943" s="13"/>
      <c r="AD943" s="13"/>
      <c r="AE943" s="13"/>
      <c r="AF943" s="13"/>
      <c r="AG943" s="13"/>
      <c r="AH943" s="13"/>
      <c r="AI943" s="13"/>
      <c r="AJ943" s="13"/>
      <c r="AK943" s="13"/>
      <c r="AL943" s="13"/>
      <c r="AM943" s="13"/>
      <c r="AN943" s="13"/>
      <c r="AO943" s="13"/>
      <c r="AP943" s="13"/>
      <c r="AQ943" s="13"/>
      <c r="AR943" s="13"/>
      <c r="AS943" s="13"/>
      <c r="AT943" s="13"/>
      <c r="AU943" s="13"/>
      <c r="AV943" s="13"/>
      <c r="AW943" s="13"/>
      <c r="AX943" s="13"/>
      <c r="AY943" s="13"/>
      <c r="AZ943" s="13"/>
      <c r="BA943" s="13"/>
      <c r="BB943" s="13"/>
      <c r="BC943" s="13"/>
      <c r="BD943" s="13"/>
      <c r="BE943" s="13"/>
      <c r="BF943" s="13"/>
      <c r="BG943" s="13"/>
      <c r="BH943" s="13"/>
      <c r="BI943" s="13"/>
      <c r="BJ943" s="14"/>
      <c r="BK943" s="14"/>
      <c r="BL943" s="14"/>
      <c r="BM943" s="14"/>
      <c r="BN943" s="14"/>
    </row>
    <row r="944" spans="4:66" x14ac:dyDescent="0.25">
      <c r="D944" s="11"/>
      <c r="E944" s="10"/>
      <c r="F944" s="10"/>
      <c r="G944" s="10"/>
      <c r="H944" s="10"/>
      <c r="I944" s="10"/>
      <c r="J944" s="10"/>
      <c r="K944" s="12"/>
      <c r="L944" s="12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  <c r="AB944" s="13"/>
      <c r="AC944" s="13"/>
      <c r="AD944" s="13"/>
      <c r="AE944" s="13"/>
      <c r="AF944" s="13"/>
      <c r="AG944" s="13"/>
      <c r="AH944" s="13"/>
      <c r="AI944" s="13"/>
      <c r="AJ944" s="13"/>
      <c r="AK944" s="13"/>
      <c r="AL944" s="13"/>
      <c r="AM944" s="13"/>
      <c r="AN944" s="13"/>
      <c r="AO944" s="13"/>
      <c r="AP944" s="13"/>
      <c r="AQ944" s="13"/>
      <c r="AR944" s="13"/>
      <c r="AS944" s="13"/>
      <c r="AT944" s="13"/>
      <c r="AU944" s="13"/>
      <c r="AV944" s="13"/>
      <c r="AW944" s="13"/>
      <c r="AX944" s="13"/>
      <c r="AY944" s="13"/>
      <c r="AZ944" s="13"/>
      <c r="BA944" s="13"/>
      <c r="BB944" s="13"/>
      <c r="BC944" s="13"/>
      <c r="BD944" s="13"/>
      <c r="BE944" s="13"/>
      <c r="BF944" s="13"/>
      <c r="BG944" s="13"/>
      <c r="BH944" s="13"/>
      <c r="BI944" s="13"/>
      <c r="BJ944" s="14"/>
      <c r="BK944" s="14"/>
      <c r="BL944" s="14"/>
      <c r="BM944" s="14"/>
      <c r="BN944" s="14"/>
    </row>
    <row r="945" spans="4:66" x14ac:dyDescent="0.25">
      <c r="D945" s="11"/>
      <c r="E945" s="10"/>
      <c r="F945" s="10"/>
      <c r="G945" s="10"/>
      <c r="H945" s="10"/>
      <c r="I945" s="10"/>
      <c r="J945" s="10"/>
      <c r="K945" s="12"/>
      <c r="L945" s="12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  <c r="AB945" s="13"/>
      <c r="AC945" s="13"/>
      <c r="AD945" s="13"/>
      <c r="AE945" s="13"/>
      <c r="AF945" s="13"/>
      <c r="AG945" s="13"/>
      <c r="AH945" s="13"/>
      <c r="AI945" s="13"/>
      <c r="AJ945" s="13"/>
      <c r="AK945" s="13"/>
      <c r="AL945" s="13"/>
      <c r="AM945" s="13"/>
      <c r="AN945" s="13"/>
      <c r="AO945" s="13"/>
      <c r="AP945" s="13"/>
      <c r="AQ945" s="13"/>
      <c r="AR945" s="13"/>
      <c r="AS945" s="13"/>
      <c r="AT945" s="13"/>
      <c r="AU945" s="13"/>
      <c r="AV945" s="13"/>
      <c r="AW945" s="13"/>
      <c r="AX945" s="13"/>
      <c r="AY945" s="13"/>
      <c r="AZ945" s="13"/>
      <c r="BA945" s="13"/>
      <c r="BB945" s="13"/>
      <c r="BC945" s="13"/>
      <c r="BD945" s="13"/>
      <c r="BE945" s="13"/>
      <c r="BF945" s="13"/>
      <c r="BG945" s="13"/>
      <c r="BH945" s="13"/>
      <c r="BI945" s="13"/>
      <c r="BJ945" s="14"/>
      <c r="BK945" s="14"/>
      <c r="BL945" s="14"/>
      <c r="BM945" s="14"/>
      <c r="BN945" s="14"/>
    </row>
    <row r="946" spans="4:66" x14ac:dyDescent="0.25">
      <c r="D946" s="11"/>
      <c r="E946" s="10"/>
      <c r="F946" s="10"/>
      <c r="G946" s="10"/>
      <c r="H946" s="10"/>
      <c r="I946" s="10"/>
      <c r="J946" s="10"/>
      <c r="K946" s="12"/>
      <c r="L946" s="12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  <c r="AB946" s="13"/>
      <c r="AC946" s="13"/>
      <c r="AD946" s="13"/>
      <c r="AE946" s="13"/>
      <c r="AF946" s="13"/>
      <c r="AG946" s="13"/>
      <c r="AH946" s="13"/>
      <c r="AI946" s="13"/>
      <c r="AJ946" s="13"/>
      <c r="AK946" s="13"/>
      <c r="AL946" s="13"/>
      <c r="AM946" s="13"/>
      <c r="AN946" s="13"/>
      <c r="AO946" s="13"/>
      <c r="AP946" s="13"/>
      <c r="AQ946" s="13"/>
      <c r="AR946" s="13"/>
      <c r="AS946" s="13"/>
      <c r="AT946" s="13"/>
      <c r="AU946" s="13"/>
      <c r="AV946" s="13"/>
      <c r="AW946" s="13"/>
      <c r="AX946" s="13"/>
      <c r="AY946" s="13"/>
      <c r="AZ946" s="13"/>
      <c r="BA946" s="13"/>
      <c r="BB946" s="13"/>
      <c r="BC946" s="13"/>
      <c r="BD946" s="13"/>
      <c r="BE946" s="13"/>
      <c r="BF946" s="13"/>
      <c r="BG946" s="13"/>
      <c r="BH946" s="13"/>
      <c r="BI946" s="13"/>
      <c r="BJ946" s="14"/>
      <c r="BK946" s="14"/>
      <c r="BL946" s="14"/>
      <c r="BM946" s="14"/>
      <c r="BN946" s="14"/>
    </row>
    <row r="947" spans="4:66" x14ac:dyDescent="0.25">
      <c r="D947" s="11"/>
      <c r="E947" s="10"/>
      <c r="F947" s="10"/>
      <c r="G947" s="10"/>
      <c r="H947" s="10"/>
      <c r="I947" s="10"/>
      <c r="J947" s="10"/>
      <c r="K947" s="12"/>
      <c r="L947" s="12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  <c r="AB947" s="13"/>
      <c r="AC947" s="13"/>
      <c r="AD947" s="13"/>
      <c r="AE947" s="13"/>
      <c r="AF947" s="13"/>
      <c r="AG947" s="13"/>
      <c r="AH947" s="13"/>
      <c r="AI947" s="13"/>
      <c r="AJ947" s="13"/>
      <c r="AK947" s="13"/>
      <c r="AL947" s="13"/>
      <c r="AM947" s="13"/>
      <c r="AN947" s="13"/>
      <c r="AO947" s="13"/>
      <c r="AP947" s="13"/>
      <c r="AQ947" s="13"/>
      <c r="AR947" s="13"/>
      <c r="AS947" s="13"/>
      <c r="AT947" s="13"/>
      <c r="AU947" s="13"/>
      <c r="AV947" s="13"/>
      <c r="AW947" s="13"/>
      <c r="AX947" s="13"/>
      <c r="AY947" s="13"/>
      <c r="AZ947" s="13"/>
      <c r="BA947" s="13"/>
      <c r="BB947" s="13"/>
      <c r="BC947" s="13"/>
      <c r="BD947" s="13"/>
      <c r="BE947" s="13"/>
      <c r="BF947" s="13"/>
      <c r="BG947" s="13"/>
      <c r="BH947" s="13"/>
      <c r="BI947" s="13"/>
      <c r="BJ947" s="14"/>
      <c r="BK947" s="14"/>
      <c r="BL947" s="14"/>
      <c r="BM947" s="14"/>
      <c r="BN947" s="14"/>
    </row>
    <row r="948" spans="4:66" x14ac:dyDescent="0.25">
      <c r="D948" s="11"/>
      <c r="E948" s="10"/>
      <c r="F948" s="10"/>
      <c r="G948" s="10"/>
      <c r="H948" s="10"/>
      <c r="I948" s="10"/>
      <c r="J948" s="10"/>
      <c r="K948" s="12"/>
      <c r="L948" s="12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  <c r="AB948" s="13"/>
      <c r="AC948" s="13"/>
      <c r="AD948" s="13"/>
      <c r="AE948" s="13"/>
      <c r="AF948" s="13"/>
      <c r="AG948" s="13"/>
      <c r="AH948" s="13"/>
      <c r="AI948" s="13"/>
      <c r="AJ948" s="13"/>
      <c r="AK948" s="13"/>
      <c r="AL948" s="13"/>
      <c r="AM948" s="13"/>
      <c r="AN948" s="13"/>
      <c r="AO948" s="13"/>
      <c r="AP948" s="13"/>
      <c r="AQ948" s="13"/>
      <c r="AR948" s="13"/>
      <c r="AS948" s="13"/>
      <c r="AT948" s="13"/>
      <c r="AU948" s="13"/>
      <c r="AV948" s="13"/>
      <c r="AW948" s="13"/>
      <c r="AX948" s="13"/>
      <c r="AY948" s="13"/>
      <c r="AZ948" s="13"/>
      <c r="BA948" s="13"/>
      <c r="BB948" s="13"/>
      <c r="BC948" s="13"/>
      <c r="BD948" s="13"/>
      <c r="BE948" s="13"/>
      <c r="BF948" s="13"/>
      <c r="BG948" s="13"/>
      <c r="BH948" s="13"/>
      <c r="BI948" s="13"/>
      <c r="BJ948" s="14"/>
      <c r="BK948" s="14"/>
      <c r="BL948" s="14"/>
      <c r="BM948" s="14"/>
      <c r="BN948" s="14"/>
    </row>
    <row r="949" spans="4:66" x14ac:dyDescent="0.25">
      <c r="D949" s="11"/>
      <c r="E949" s="10"/>
      <c r="F949" s="10"/>
      <c r="G949" s="10"/>
      <c r="H949" s="10"/>
      <c r="I949" s="10"/>
      <c r="J949" s="10"/>
      <c r="K949" s="12"/>
      <c r="L949" s="12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  <c r="AB949" s="13"/>
      <c r="AC949" s="13"/>
      <c r="AD949" s="13"/>
      <c r="AE949" s="13"/>
      <c r="AF949" s="13"/>
      <c r="AG949" s="13"/>
      <c r="AH949" s="13"/>
      <c r="AI949" s="13"/>
      <c r="AJ949" s="13"/>
      <c r="AK949" s="13"/>
      <c r="AL949" s="13"/>
      <c r="AM949" s="13"/>
      <c r="AN949" s="13"/>
      <c r="AO949" s="13"/>
      <c r="AP949" s="13"/>
      <c r="AQ949" s="13"/>
      <c r="AR949" s="13"/>
      <c r="AS949" s="13"/>
      <c r="AT949" s="13"/>
      <c r="AU949" s="13"/>
      <c r="AV949" s="13"/>
      <c r="AW949" s="13"/>
      <c r="AX949" s="13"/>
      <c r="AY949" s="13"/>
      <c r="AZ949" s="13"/>
      <c r="BA949" s="13"/>
      <c r="BB949" s="13"/>
      <c r="BC949" s="13"/>
      <c r="BD949" s="13"/>
      <c r="BE949" s="13"/>
      <c r="BF949" s="13"/>
      <c r="BG949" s="13"/>
      <c r="BH949" s="13"/>
      <c r="BI949" s="13"/>
      <c r="BJ949" s="14"/>
      <c r="BK949" s="14"/>
      <c r="BL949" s="14"/>
      <c r="BM949" s="14"/>
      <c r="BN949" s="14"/>
    </row>
    <row r="950" spans="4:66" x14ac:dyDescent="0.25">
      <c r="D950" s="11"/>
      <c r="E950" s="10"/>
      <c r="F950" s="10"/>
      <c r="G950" s="10"/>
      <c r="H950" s="10"/>
      <c r="I950" s="10"/>
      <c r="J950" s="10"/>
      <c r="K950" s="12"/>
      <c r="L950" s="12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  <c r="AB950" s="13"/>
      <c r="AC950" s="13"/>
      <c r="AD950" s="13"/>
      <c r="AE950" s="13"/>
      <c r="AF950" s="13"/>
      <c r="AG950" s="13"/>
      <c r="AH950" s="13"/>
      <c r="AI950" s="13"/>
      <c r="AJ950" s="13"/>
      <c r="AK950" s="13"/>
      <c r="AL950" s="13"/>
      <c r="AM950" s="13"/>
      <c r="AN950" s="13"/>
      <c r="AO950" s="13"/>
      <c r="AP950" s="13"/>
      <c r="AQ950" s="13"/>
      <c r="AR950" s="13"/>
      <c r="AS950" s="13"/>
      <c r="AT950" s="13"/>
      <c r="AU950" s="13"/>
      <c r="AV950" s="13"/>
      <c r="AW950" s="13"/>
      <c r="AX950" s="13"/>
      <c r="AY950" s="13"/>
      <c r="AZ950" s="13"/>
      <c r="BA950" s="13"/>
      <c r="BB950" s="13"/>
      <c r="BC950" s="13"/>
      <c r="BD950" s="13"/>
      <c r="BE950" s="13"/>
      <c r="BF950" s="13"/>
      <c r="BG950" s="13"/>
      <c r="BH950" s="13"/>
      <c r="BI950" s="13"/>
      <c r="BJ950" s="14"/>
      <c r="BK950" s="14"/>
      <c r="BL950" s="14"/>
      <c r="BM950" s="14"/>
      <c r="BN950" s="14"/>
    </row>
    <row r="951" spans="4:66" x14ac:dyDescent="0.25">
      <c r="D951" s="11"/>
      <c r="E951" s="10"/>
      <c r="F951" s="10"/>
      <c r="G951" s="10"/>
      <c r="H951" s="10"/>
      <c r="I951" s="10"/>
      <c r="J951" s="10"/>
      <c r="K951" s="12"/>
      <c r="L951" s="12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  <c r="AB951" s="13"/>
      <c r="AC951" s="13"/>
      <c r="AD951" s="13"/>
      <c r="AE951" s="13"/>
      <c r="AF951" s="13"/>
      <c r="AG951" s="13"/>
      <c r="AH951" s="13"/>
      <c r="AI951" s="13"/>
      <c r="AJ951" s="13"/>
      <c r="AK951" s="13"/>
      <c r="AL951" s="13"/>
      <c r="AM951" s="13"/>
      <c r="AN951" s="13"/>
      <c r="AO951" s="13"/>
      <c r="AP951" s="13"/>
      <c r="AQ951" s="13"/>
      <c r="AR951" s="13"/>
      <c r="AS951" s="13"/>
      <c r="AT951" s="13"/>
      <c r="AU951" s="13"/>
      <c r="AV951" s="13"/>
      <c r="AW951" s="13"/>
      <c r="AX951" s="13"/>
      <c r="AY951" s="13"/>
      <c r="AZ951" s="13"/>
      <c r="BA951" s="13"/>
      <c r="BB951" s="13"/>
      <c r="BC951" s="13"/>
      <c r="BD951" s="13"/>
      <c r="BE951" s="13"/>
      <c r="BF951" s="13"/>
      <c r="BG951" s="13"/>
      <c r="BH951" s="13"/>
      <c r="BI951" s="13"/>
      <c r="BJ951" s="14"/>
      <c r="BK951" s="14"/>
      <c r="BL951" s="14"/>
      <c r="BM951" s="14"/>
      <c r="BN951" s="14"/>
    </row>
    <row r="952" spans="4:66" x14ac:dyDescent="0.25">
      <c r="D952" s="11"/>
      <c r="E952" s="10"/>
      <c r="F952" s="10"/>
      <c r="G952" s="10"/>
      <c r="H952" s="10"/>
      <c r="I952" s="10"/>
      <c r="J952" s="10"/>
      <c r="K952" s="12"/>
      <c r="L952" s="12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  <c r="AB952" s="13"/>
      <c r="AC952" s="13"/>
      <c r="AD952" s="13"/>
      <c r="AE952" s="13"/>
      <c r="AF952" s="13"/>
      <c r="AG952" s="13"/>
      <c r="AH952" s="13"/>
      <c r="AI952" s="13"/>
      <c r="AJ952" s="13"/>
      <c r="AK952" s="13"/>
      <c r="AL952" s="13"/>
      <c r="AM952" s="13"/>
      <c r="AN952" s="13"/>
      <c r="AO952" s="13"/>
      <c r="AP952" s="13"/>
      <c r="AQ952" s="13"/>
      <c r="AR952" s="13"/>
      <c r="AS952" s="13"/>
      <c r="AT952" s="13"/>
      <c r="AU952" s="13"/>
      <c r="AV952" s="13"/>
      <c r="AW952" s="13"/>
      <c r="AX952" s="13"/>
      <c r="AY952" s="13"/>
      <c r="AZ952" s="13"/>
      <c r="BA952" s="13"/>
      <c r="BB952" s="13"/>
      <c r="BC952" s="13"/>
      <c r="BD952" s="13"/>
      <c r="BE952" s="13"/>
      <c r="BF952" s="13"/>
      <c r="BG952" s="13"/>
      <c r="BH952" s="13"/>
      <c r="BI952" s="13"/>
      <c r="BJ952" s="14"/>
      <c r="BK952" s="14"/>
      <c r="BL952" s="14"/>
      <c r="BM952" s="14"/>
      <c r="BN952" s="14"/>
    </row>
    <row r="953" spans="4:66" x14ac:dyDescent="0.25">
      <c r="D953" s="11"/>
      <c r="E953" s="10"/>
      <c r="F953" s="10"/>
      <c r="G953" s="10"/>
      <c r="H953" s="10"/>
      <c r="I953" s="10"/>
      <c r="J953" s="10"/>
      <c r="K953" s="12"/>
      <c r="L953" s="12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  <c r="AB953" s="13"/>
      <c r="AC953" s="13"/>
      <c r="AD953" s="13"/>
      <c r="AE953" s="13"/>
      <c r="AF953" s="13"/>
      <c r="AG953" s="13"/>
      <c r="AH953" s="13"/>
      <c r="AI953" s="13"/>
      <c r="AJ953" s="13"/>
      <c r="AK953" s="13"/>
      <c r="AL953" s="13"/>
      <c r="AM953" s="13"/>
      <c r="AN953" s="13"/>
      <c r="AO953" s="13"/>
      <c r="AP953" s="13"/>
      <c r="AQ953" s="13"/>
      <c r="AR953" s="13"/>
      <c r="AS953" s="13"/>
      <c r="AT953" s="13"/>
      <c r="AU953" s="13"/>
      <c r="AV953" s="13"/>
      <c r="AW953" s="13"/>
      <c r="AX953" s="13"/>
      <c r="AY953" s="13"/>
      <c r="AZ953" s="13"/>
      <c r="BA953" s="13"/>
      <c r="BB953" s="13"/>
      <c r="BC953" s="13"/>
      <c r="BD953" s="13"/>
      <c r="BE953" s="13"/>
      <c r="BF953" s="13"/>
      <c r="BG953" s="13"/>
      <c r="BH953" s="13"/>
      <c r="BI953" s="13"/>
      <c r="BJ953" s="14"/>
      <c r="BK953" s="14"/>
      <c r="BL953" s="14"/>
      <c r="BM953" s="14"/>
      <c r="BN953" s="14"/>
    </row>
    <row r="954" spans="4:66" x14ac:dyDescent="0.25">
      <c r="D954" s="11"/>
      <c r="E954" s="10"/>
      <c r="F954" s="10"/>
      <c r="G954" s="10"/>
      <c r="H954" s="10"/>
      <c r="I954" s="10"/>
      <c r="J954" s="10"/>
      <c r="K954" s="12"/>
      <c r="L954" s="12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  <c r="AB954" s="13"/>
      <c r="AC954" s="13"/>
      <c r="AD954" s="13"/>
      <c r="AE954" s="13"/>
      <c r="AF954" s="13"/>
      <c r="AG954" s="13"/>
      <c r="AH954" s="13"/>
      <c r="AI954" s="13"/>
      <c r="AJ954" s="13"/>
      <c r="AK954" s="13"/>
      <c r="AL954" s="13"/>
      <c r="AM954" s="13"/>
      <c r="AN954" s="13"/>
      <c r="AO954" s="13"/>
      <c r="AP954" s="13"/>
      <c r="AQ954" s="13"/>
      <c r="AR954" s="13"/>
      <c r="AS954" s="13"/>
      <c r="AT954" s="13"/>
      <c r="AU954" s="13"/>
      <c r="AV954" s="13"/>
      <c r="AW954" s="13"/>
      <c r="AX954" s="13"/>
      <c r="AY954" s="13"/>
      <c r="AZ954" s="13"/>
      <c r="BA954" s="13"/>
      <c r="BB954" s="13"/>
      <c r="BC954" s="13"/>
      <c r="BD954" s="13"/>
      <c r="BE954" s="13"/>
      <c r="BF954" s="13"/>
      <c r="BG954" s="13"/>
      <c r="BH954" s="13"/>
      <c r="BI954" s="13"/>
      <c r="BJ954" s="14"/>
      <c r="BK954" s="14"/>
      <c r="BL954" s="14"/>
      <c r="BM954" s="14"/>
      <c r="BN954" s="14"/>
    </row>
    <row r="955" spans="4:66" x14ac:dyDescent="0.25">
      <c r="D955" s="11"/>
      <c r="E955" s="10"/>
      <c r="F955" s="10"/>
      <c r="G955" s="10"/>
      <c r="H955" s="10"/>
      <c r="I955" s="10"/>
      <c r="J955" s="10"/>
      <c r="K955" s="12"/>
      <c r="L955" s="12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  <c r="AB955" s="13"/>
      <c r="AC955" s="13"/>
      <c r="AD955" s="13"/>
      <c r="AE955" s="13"/>
      <c r="AF955" s="13"/>
      <c r="AG955" s="13"/>
      <c r="AH955" s="13"/>
      <c r="AI955" s="13"/>
      <c r="AJ955" s="13"/>
      <c r="AK955" s="13"/>
      <c r="AL955" s="13"/>
      <c r="AM955" s="13"/>
      <c r="AN955" s="13"/>
      <c r="AO955" s="13"/>
      <c r="AP955" s="13"/>
      <c r="AQ955" s="13"/>
      <c r="AR955" s="13"/>
      <c r="AS955" s="13"/>
      <c r="AT955" s="13"/>
      <c r="AU955" s="13"/>
      <c r="AV955" s="13"/>
      <c r="AW955" s="13"/>
      <c r="AX955" s="13"/>
      <c r="AY955" s="13"/>
      <c r="AZ955" s="13"/>
      <c r="BA955" s="13"/>
      <c r="BB955" s="13"/>
      <c r="BC955" s="13"/>
      <c r="BD955" s="13"/>
      <c r="BE955" s="13"/>
      <c r="BF955" s="13"/>
      <c r="BG955" s="13"/>
      <c r="BH955" s="13"/>
      <c r="BI955" s="13"/>
      <c r="BJ955" s="14"/>
      <c r="BK955" s="14"/>
      <c r="BL955" s="14"/>
      <c r="BM955" s="14"/>
      <c r="BN955" s="14"/>
    </row>
    <row r="956" spans="4:66" x14ac:dyDescent="0.25">
      <c r="D956" s="11"/>
      <c r="E956" s="10"/>
      <c r="F956" s="10"/>
      <c r="G956" s="10"/>
      <c r="H956" s="10"/>
      <c r="I956" s="10"/>
      <c r="J956" s="10"/>
      <c r="K956" s="12"/>
      <c r="L956" s="12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  <c r="AB956" s="13"/>
      <c r="AC956" s="13"/>
      <c r="AD956" s="13"/>
      <c r="AE956" s="13"/>
      <c r="AF956" s="13"/>
      <c r="AG956" s="13"/>
      <c r="AH956" s="13"/>
      <c r="AI956" s="13"/>
      <c r="AJ956" s="13"/>
      <c r="AK956" s="13"/>
      <c r="AL956" s="13"/>
      <c r="AM956" s="13"/>
      <c r="AN956" s="13"/>
      <c r="AO956" s="13"/>
      <c r="AP956" s="13"/>
      <c r="AQ956" s="13"/>
      <c r="AR956" s="13"/>
      <c r="AS956" s="13"/>
      <c r="AT956" s="13"/>
      <c r="AU956" s="13"/>
      <c r="AV956" s="13"/>
      <c r="AW956" s="13"/>
      <c r="AX956" s="13"/>
      <c r="AY956" s="13"/>
      <c r="AZ956" s="13"/>
      <c r="BA956" s="13"/>
      <c r="BB956" s="13"/>
      <c r="BC956" s="13"/>
      <c r="BD956" s="13"/>
      <c r="BE956" s="13"/>
      <c r="BF956" s="13"/>
      <c r="BG956" s="13"/>
      <c r="BH956" s="13"/>
      <c r="BI956" s="13"/>
      <c r="BJ956" s="14"/>
      <c r="BK956" s="14"/>
      <c r="BL956" s="14"/>
      <c r="BM956" s="14"/>
      <c r="BN956" s="14"/>
    </row>
    <row r="957" spans="4:66" x14ac:dyDescent="0.25">
      <c r="D957" s="11"/>
      <c r="E957" s="10"/>
      <c r="F957" s="10"/>
      <c r="G957" s="10"/>
      <c r="H957" s="10"/>
      <c r="I957" s="10"/>
      <c r="J957" s="10"/>
      <c r="K957" s="12"/>
      <c r="L957" s="12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  <c r="AB957" s="13"/>
      <c r="AC957" s="13"/>
      <c r="AD957" s="13"/>
      <c r="AE957" s="13"/>
      <c r="AF957" s="13"/>
      <c r="AG957" s="13"/>
      <c r="AH957" s="13"/>
      <c r="AI957" s="13"/>
      <c r="AJ957" s="13"/>
      <c r="AK957" s="13"/>
      <c r="AL957" s="13"/>
      <c r="AM957" s="13"/>
      <c r="AN957" s="13"/>
      <c r="AO957" s="13"/>
      <c r="AP957" s="13"/>
      <c r="AQ957" s="13"/>
      <c r="AR957" s="13"/>
      <c r="AS957" s="13"/>
      <c r="AT957" s="13"/>
      <c r="AU957" s="13"/>
      <c r="AV957" s="13"/>
      <c r="AW957" s="13"/>
      <c r="AX957" s="13"/>
      <c r="AY957" s="13"/>
      <c r="AZ957" s="13"/>
      <c r="BA957" s="13"/>
      <c r="BB957" s="13"/>
      <c r="BC957" s="13"/>
      <c r="BD957" s="13"/>
      <c r="BE957" s="13"/>
      <c r="BF957" s="13"/>
      <c r="BG957" s="13"/>
      <c r="BH957" s="13"/>
      <c r="BI957" s="13"/>
      <c r="BJ957" s="14"/>
      <c r="BK957" s="14"/>
      <c r="BL957" s="14"/>
      <c r="BM957" s="14"/>
      <c r="BN957" s="14"/>
    </row>
    <row r="958" spans="4:66" x14ac:dyDescent="0.25">
      <c r="D958" s="11"/>
      <c r="E958" s="10"/>
      <c r="F958" s="10"/>
      <c r="G958" s="10"/>
      <c r="H958" s="10"/>
      <c r="I958" s="10"/>
      <c r="J958" s="10"/>
      <c r="K958" s="12"/>
      <c r="L958" s="12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  <c r="AB958" s="13"/>
      <c r="AC958" s="13"/>
      <c r="AD958" s="13"/>
      <c r="AE958" s="13"/>
      <c r="AF958" s="13"/>
      <c r="AG958" s="13"/>
      <c r="AH958" s="13"/>
      <c r="AI958" s="13"/>
      <c r="AJ958" s="13"/>
      <c r="AK958" s="13"/>
      <c r="AL958" s="13"/>
      <c r="AM958" s="13"/>
      <c r="AN958" s="13"/>
      <c r="AO958" s="13"/>
      <c r="AP958" s="13"/>
      <c r="AQ958" s="13"/>
      <c r="AR958" s="13"/>
      <c r="AS958" s="13"/>
      <c r="AT958" s="13"/>
      <c r="AU958" s="13"/>
      <c r="AV958" s="13"/>
      <c r="AW958" s="13"/>
      <c r="AX958" s="13"/>
      <c r="AY958" s="13"/>
      <c r="AZ958" s="13"/>
      <c r="BA958" s="13"/>
      <c r="BB958" s="13"/>
      <c r="BC958" s="13"/>
      <c r="BD958" s="13"/>
      <c r="BE958" s="13"/>
      <c r="BF958" s="13"/>
      <c r="BG958" s="13"/>
      <c r="BH958" s="13"/>
      <c r="BI958" s="13"/>
      <c r="BJ958" s="14"/>
      <c r="BK958" s="14"/>
      <c r="BL958" s="14"/>
      <c r="BM958" s="14"/>
      <c r="BN958" s="14"/>
    </row>
    <row r="959" spans="4:66" x14ac:dyDescent="0.25">
      <c r="D959" s="11"/>
      <c r="E959" s="10"/>
      <c r="F959" s="10"/>
      <c r="G959" s="10"/>
      <c r="H959" s="10"/>
      <c r="I959" s="10"/>
      <c r="J959" s="10"/>
      <c r="K959" s="12"/>
      <c r="L959" s="12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  <c r="AB959" s="13"/>
      <c r="AC959" s="13"/>
      <c r="AD959" s="13"/>
      <c r="AE959" s="13"/>
      <c r="AF959" s="13"/>
      <c r="AG959" s="13"/>
      <c r="AH959" s="13"/>
      <c r="AI959" s="13"/>
      <c r="AJ959" s="13"/>
      <c r="AK959" s="13"/>
      <c r="AL959" s="13"/>
      <c r="AM959" s="13"/>
      <c r="AN959" s="13"/>
      <c r="AO959" s="13"/>
      <c r="AP959" s="13"/>
      <c r="AQ959" s="13"/>
      <c r="AR959" s="13"/>
      <c r="AS959" s="13"/>
      <c r="AT959" s="13"/>
      <c r="AU959" s="13"/>
      <c r="AV959" s="13"/>
      <c r="AW959" s="13"/>
      <c r="AX959" s="13"/>
      <c r="AY959" s="13"/>
      <c r="AZ959" s="13"/>
      <c r="BA959" s="13"/>
      <c r="BB959" s="13"/>
      <c r="BC959" s="13"/>
      <c r="BD959" s="13"/>
      <c r="BE959" s="13"/>
      <c r="BF959" s="13"/>
      <c r="BG959" s="13"/>
      <c r="BH959" s="13"/>
      <c r="BI959" s="13"/>
      <c r="BJ959" s="14"/>
      <c r="BK959" s="14"/>
      <c r="BL959" s="14"/>
      <c r="BM959" s="14"/>
      <c r="BN959" s="14"/>
    </row>
    <row r="960" spans="4:66" x14ac:dyDescent="0.25">
      <c r="D960" s="11"/>
      <c r="E960" s="10"/>
      <c r="F960" s="10"/>
      <c r="G960" s="10"/>
      <c r="H960" s="10"/>
      <c r="I960" s="10"/>
      <c r="J960" s="10"/>
      <c r="K960" s="12"/>
      <c r="L960" s="12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  <c r="AB960" s="13"/>
      <c r="AC960" s="13"/>
      <c r="AD960" s="13"/>
      <c r="AE960" s="13"/>
      <c r="AF960" s="13"/>
      <c r="AG960" s="13"/>
      <c r="AH960" s="13"/>
      <c r="AI960" s="13"/>
      <c r="AJ960" s="13"/>
      <c r="AK960" s="13"/>
      <c r="AL960" s="13"/>
      <c r="AM960" s="13"/>
      <c r="AN960" s="13"/>
      <c r="AO960" s="13"/>
      <c r="AP960" s="13"/>
      <c r="AQ960" s="13"/>
      <c r="AR960" s="13"/>
      <c r="AS960" s="13"/>
      <c r="AT960" s="13"/>
      <c r="AU960" s="13"/>
      <c r="AV960" s="13"/>
      <c r="AW960" s="13"/>
      <c r="AX960" s="13"/>
      <c r="AY960" s="13"/>
      <c r="AZ960" s="13"/>
      <c r="BA960" s="13"/>
      <c r="BB960" s="13"/>
      <c r="BC960" s="13"/>
      <c r="BD960" s="13"/>
      <c r="BE960" s="13"/>
      <c r="BF960" s="13"/>
      <c r="BG960" s="13"/>
      <c r="BH960" s="13"/>
      <c r="BI960" s="13"/>
      <c r="BJ960" s="14"/>
      <c r="BK960" s="14"/>
      <c r="BL960" s="14"/>
      <c r="BM960" s="14"/>
      <c r="BN960" s="14"/>
    </row>
    <row r="961" spans="4:66" x14ac:dyDescent="0.25">
      <c r="D961" s="11"/>
      <c r="E961" s="10"/>
      <c r="F961" s="10"/>
      <c r="G961" s="10"/>
      <c r="H961" s="10"/>
      <c r="I961" s="10"/>
      <c r="J961" s="10"/>
      <c r="K961" s="12"/>
      <c r="L961" s="12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  <c r="AB961" s="13"/>
      <c r="AC961" s="13"/>
      <c r="AD961" s="13"/>
      <c r="AE961" s="13"/>
      <c r="AF961" s="13"/>
      <c r="AG961" s="13"/>
      <c r="AH961" s="13"/>
      <c r="AI961" s="13"/>
      <c r="AJ961" s="13"/>
      <c r="AK961" s="13"/>
      <c r="AL961" s="13"/>
      <c r="AM961" s="13"/>
      <c r="AN961" s="13"/>
      <c r="AO961" s="13"/>
      <c r="AP961" s="13"/>
      <c r="AQ961" s="13"/>
      <c r="AR961" s="13"/>
      <c r="AS961" s="13"/>
      <c r="AT961" s="13"/>
      <c r="AU961" s="13"/>
      <c r="AV961" s="13"/>
      <c r="AW961" s="13"/>
      <c r="AX961" s="13"/>
      <c r="AY961" s="13"/>
      <c r="AZ961" s="13"/>
      <c r="BA961" s="13"/>
      <c r="BB961" s="13"/>
      <c r="BC961" s="13"/>
      <c r="BD961" s="13"/>
      <c r="BE961" s="13"/>
      <c r="BF961" s="13"/>
      <c r="BG961" s="13"/>
      <c r="BH961" s="13"/>
      <c r="BI961" s="13"/>
      <c r="BJ961" s="14"/>
      <c r="BK961" s="14"/>
      <c r="BL961" s="14"/>
      <c r="BM961" s="14"/>
      <c r="BN961" s="14"/>
    </row>
    <row r="962" spans="4:66" x14ac:dyDescent="0.25">
      <c r="D962" s="11"/>
      <c r="E962" s="10"/>
      <c r="F962" s="10"/>
      <c r="G962" s="10"/>
      <c r="H962" s="10"/>
      <c r="I962" s="10"/>
      <c r="J962" s="10"/>
      <c r="K962" s="12"/>
      <c r="L962" s="12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  <c r="AB962" s="13"/>
      <c r="AC962" s="13"/>
      <c r="AD962" s="13"/>
      <c r="AE962" s="13"/>
      <c r="AF962" s="13"/>
      <c r="AG962" s="13"/>
      <c r="AH962" s="13"/>
      <c r="AI962" s="13"/>
      <c r="AJ962" s="13"/>
      <c r="AK962" s="13"/>
      <c r="AL962" s="13"/>
      <c r="AM962" s="13"/>
      <c r="AN962" s="13"/>
      <c r="AO962" s="13"/>
      <c r="AP962" s="13"/>
      <c r="AQ962" s="13"/>
      <c r="AR962" s="13"/>
      <c r="AS962" s="13"/>
      <c r="AT962" s="13"/>
      <c r="AU962" s="13"/>
      <c r="AV962" s="13"/>
      <c r="AW962" s="13"/>
      <c r="AX962" s="13"/>
      <c r="AY962" s="13"/>
      <c r="AZ962" s="13"/>
      <c r="BA962" s="13"/>
      <c r="BB962" s="13"/>
      <c r="BC962" s="13"/>
      <c r="BD962" s="13"/>
      <c r="BE962" s="13"/>
      <c r="BF962" s="13"/>
      <c r="BG962" s="13"/>
      <c r="BH962" s="13"/>
      <c r="BI962" s="13"/>
      <c r="BJ962" s="14"/>
      <c r="BK962" s="14"/>
      <c r="BL962" s="14"/>
      <c r="BM962" s="14"/>
      <c r="BN962" s="14"/>
    </row>
    <row r="963" spans="4:66" x14ac:dyDescent="0.25">
      <c r="D963" s="11"/>
      <c r="E963" s="10"/>
      <c r="F963" s="10"/>
      <c r="G963" s="10"/>
      <c r="H963" s="10"/>
      <c r="I963" s="10"/>
      <c r="J963" s="10"/>
      <c r="K963" s="12"/>
      <c r="L963" s="12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  <c r="AB963" s="13"/>
      <c r="AC963" s="13"/>
      <c r="AD963" s="13"/>
      <c r="AE963" s="13"/>
      <c r="AF963" s="13"/>
      <c r="AG963" s="13"/>
      <c r="AH963" s="13"/>
      <c r="AI963" s="13"/>
      <c r="AJ963" s="13"/>
      <c r="AK963" s="13"/>
      <c r="AL963" s="13"/>
      <c r="AM963" s="13"/>
      <c r="AN963" s="13"/>
      <c r="AO963" s="13"/>
      <c r="AP963" s="13"/>
      <c r="AQ963" s="13"/>
      <c r="AR963" s="13"/>
      <c r="AS963" s="13"/>
      <c r="AT963" s="13"/>
      <c r="AU963" s="13"/>
      <c r="AV963" s="13"/>
      <c r="AW963" s="13"/>
      <c r="AX963" s="13"/>
      <c r="AY963" s="13"/>
      <c r="AZ963" s="13"/>
      <c r="BA963" s="13"/>
      <c r="BB963" s="13"/>
      <c r="BC963" s="13"/>
      <c r="BD963" s="13"/>
      <c r="BE963" s="13"/>
      <c r="BF963" s="13"/>
      <c r="BG963" s="13"/>
      <c r="BH963" s="13"/>
      <c r="BI963" s="13"/>
      <c r="BJ963" s="14"/>
      <c r="BK963" s="14"/>
      <c r="BL963" s="14"/>
      <c r="BM963" s="14"/>
      <c r="BN963" s="14"/>
    </row>
    <row r="964" spans="4:66" x14ac:dyDescent="0.25">
      <c r="D964" s="11"/>
      <c r="E964" s="10"/>
      <c r="F964" s="10"/>
      <c r="G964" s="10"/>
      <c r="H964" s="10"/>
      <c r="I964" s="10"/>
      <c r="J964" s="10"/>
      <c r="K964" s="12"/>
      <c r="L964" s="12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  <c r="AB964" s="13"/>
      <c r="AC964" s="13"/>
      <c r="AD964" s="13"/>
      <c r="AE964" s="13"/>
      <c r="AF964" s="13"/>
      <c r="AG964" s="13"/>
      <c r="AH964" s="13"/>
      <c r="AI964" s="13"/>
      <c r="AJ964" s="13"/>
      <c r="AK964" s="13"/>
      <c r="AL964" s="13"/>
      <c r="AM964" s="13"/>
      <c r="AN964" s="13"/>
      <c r="AO964" s="13"/>
      <c r="AP964" s="13"/>
      <c r="AQ964" s="13"/>
      <c r="AR964" s="13"/>
      <c r="AS964" s="13"/>
      <c r="AT964" s="13"/>
      <c r="AU964" s="13"/>
      <c r="AV964" s="13"/>
      <c r="AW964" s="13"/>
      <c r="AX964" s="13"/>
      <c r="AY964" s="13"/>
      <c r="AZ964" s="13"/>
      <c r="BA964" s="13"/>
      <c r="BB964" s="13"/>
      <c r="BC964" s="13"/>
      <c r="BD964" s="13"/>
      <c r="BE964" s="13"/>
      <c r="BF964" s="13"/>
      <c r="BG964" s="13"/>
      <c r="BH964" s="13"/>
      <c r="BI964" s="13"/>
      <c r="BJ964" s="14"/>
      <c r="BK964" s="14"/>
      <c r="BL964" s="14"/>
      <c r="BM964" s="14"/>
      <c r="BN964" s="14"/>
    </row>
    <row r="965" spans="4:66" x14ac:dyDescent="0.25">
      <c r="D965" s="11"/>
      <c r="E965" s="10"/>
      <c r="F965" s="10"/>
      <c r="G965" s="10"/>
      <c r="H965" s="10"/>
      <c r="I965" s="10"/>
      <c r="J965" s="10"/>
      <c r="K965" s="12"/>
      <c r="L965" s="12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  <c r="AB965" s="13"/>
      <c r="AC965" s="13"/>
      <c r="AD965" s="13"/>
      <c r="AE965" s="13"/>
      <c r="AF965" s="13"/>
      <c r="AG965" s="13"/>
      <c r="AH965" s="13"/>
      <c r="AI965" s="13"/>
      <c r="AJ965" s="13"/>
      <c r="AK965" s="13"/>
      <c r="AL965" s="13"/>
      <c r="AM965" s="13"/>
      <c r="AN965" s="13"/>
      <c r="AO965" s="13"/>
      <c r="AP965" s="13"/>
      <c r="AQ965" s="13"/>
      <c r="AR965" s="13"/>
      <c r="AS965" s="13"/>
      <c r="AT965" s="13"/>
      <c r="AU965" s="13"/>
      <c r="AV965" s="13"/>
      <c r="AW965" s="13"/>
      <c r="AX965" s="13"/>
      <c r="AY965" s="13"/>
      <c r="AZ965" s="13"/>
      <c r="BA965" s="13"/>
      <c r="BB965" s="13"/>
      <c r="BC965" s="13"/>
      <c r="BD965" s="13"/>
      <c r="BE965" s="13"/>
      <c r="BF965" s="13"/>
      <c r="BG965" s="13"/>
      <c r="BH965" s="13"/>
      <c r="BI965" s="13"/>
      <c r="BJ965" s="14"/>
      <c r="BK965" s="14"/>
      <c r="BL965" s="14"/>
      <c r="BM965" s="14"/>
      <c r="BN965" s="14"/>
    </row>
    <row r="966" spans="4:66" x14ac:dyDescent="0.25">
      <c r="D966" s="11"/>
      <c r="E966" s="10"/>
      <c r="F966" s="10"/>
      <c r="G966" s="10"/>
      <c r="H966" s="10"/>
      <c r="I966" s="10"/>
      <c r="J966" s="10"/>
      <c r="K966" s="12"/>
      <c r="L966" s="12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  <c r="AB966" s="13"/>
      <c r="AC966" s="13"/>
      <c r="AD966" s="13"/>
      <c r="AE966" s="13"/>
      <c r="AF966" s="13"/>
      <c r="AG966" s="13"/>
      <c r="AH966" s="13"/>
      <c r="AI966" s="13"/>
      <c r="AJ966" s="13"/>
      <c r="AK966" s="13"/>
      <c r="AL966" s="13"/>
      <c r="AM966" s="13"/>
      <c r="AN966" s="13"/>
      <c r="AO966" s="13"/>
      <c r="AP966" s="13"/>
      <c r="AQ966" s="13"/>
      <c r="AR966" s="13"/>
      <c r="AS966" s="13"/>
      <c r="AT966" s="13"/>
      <c r="AU966" s="13"/>
      <c r="AV966" s="13"/>
      <c r="AW966" s="13"/>
      <c r="AX966" s="13"/>
      <c r="AY966" s="13"/>
      <c r="AZ966" s="13"/>
      <c r="BA966" s="13"/>
      <c r="BB966" s="13"/>
      <c r="BC966" s="13"/>
      <c r="BD966" s="13"/>
      <c r="BE966" s="13"/>
      <c r="BF966" s="13"/>
      <c r="BG966" s="13"/>
      <c r="BH966" s="13"/>
      <c r="BI966" s="13"/>
      <c r="BJ966" s="14"/>
      <c r="BK966" s="14"/>
      <c r="BL966" s="14"/>
      <c r="BM966" s="14"/>
      <c r="BN966" s="14"/>
    </row>
    <row r="967" spans="4:66" x14ac:dyDescent="0.25">
      <c r="D967" s="11"/>
      <c r="E967" s="10"/>
      <c r="F967" s="10"/>
      <c r="G967" s="10"/>
      <c r="H967" s="10"/>
      <c r="I967" s="10"/>
      <c r="J967" s="10"/>
      <c r="K967" s="12"/>
      <c r="L967" s="12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  <c r="AB967" s="13"/>
      <c r="AC967" s="13"/>
      <c r="AD967" s="13"/>
      <c r="AE967" s="13"/>
      <c r="AF967" s="13"/>
      <c r="AG967" s="13"/>
      <c r="AH967" s="13"/>
      <c r="AI967" s="13"/>
      <c r="AJ967" s="13"/>
      <c r="AK967" s="13"/>
      <c r="AL967" s="13"/>
      <c r="AM967" s="13"/>
      <c r="AN967" s="13"/>
      <c r="AO967" s="13"/>
      <c r="AP967" s="13"/>
      <c r="AQ967" s="13"/>
      <c r="AR967" s="13"/>
      <c r="AS967" s="13"/>
      <c r="AT967" s="13"/>
      <c r="AU967" s="13"/>
      <c r="AV967" s="13"/>
      <c r="AW967" s="13"/>
      <c r="AX967" s="13"/>
      <c r="AY967" s="13"/>
      <c r="AZ967" s="13"/>
      <c r="BA967" s="13"/>
      <c r="BB967" s="13"/>
      <c r="BC967" s="13"/>
      <c r="BD967" s="13"/>
      <c r="BE967" s="13"/>
      <c r="BF967" s="13"/>
      <c r="BG967" s="13"/>
      <c r="BH967" s="13"/>
      <c r="BI967" s="13"/>
      <c r="BJ967" s="14"/>
      <c r="BK967" s="14"/>
      <c r="BL967" s="14"/>
      <c r="BM967" s="14"/>
      <c r="BN967" s="14"/>
    </row>
    <row r="968" spans="4:66" x14ac:dyDescent="0.25">
      <c r="D968" s="11"/>
      <c r="E968" s="10"/>
      <c r="F968" s="10"/>
      <c r="G968" s="10"/>
      <c r="H968" s="10"/>
      <c r="I968" s="10"/>
      <c r="J968" s="10"/>
      <c r="K968" s="12"/>
      <c r="L968" s="12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  <c r="AB968" s="13"/>
      <c r="AC968" s="13"/>
      <c r="AD968" s="13"/>
      <c r="AE968" s="13"/>
      <c r="AF968" s="13"/>
      <c r="AG968" s="13"/>
      <c r="AH968" s="13"/>
      <c r="AI968" s="13"/>
      <c r="AJ968" s="13"/>
      <c r="AK968" s="13"/>
      <c r="AL968" s="13"/>
      <c r="AM968" s="13"/>
      <c r="AN968" s="13"/>
      <c r="AO968" s="13"/>
      <c r="AP968" s="13"/>
      <c r="AQ968" s="13"/>
      <c r="AR968" s="13"/>
      <c r="AS968" s="13"/>
      <c r="AT968" s="13"/>
      <c r="AU968" s="13"/>
      <c r="AV968" s="13"/>
      <c r="AW968" s="13"/>
      <c r="AX968" s="13"/>
      <c r="AY968" s="13"/>
      <c r="AZ968" s="13"/>
      <c r="BA968" s="13"/>
      <c r="BB968" s="13"/>
      <c r="BC968" s="13"/>
      <c r="BD968" s="13"/>
      <c r="BE968" s="13"/>
      <c r="BF968" s="13"/>
      <c r="BG968" s="13"/>
      <c r="BH968" s="13"/>
      <c r="BI968" s="13"/>
      <c r="BJ968" s="14"/>
      <c r="BK968" s="14"/>
      <c r="BL968" s="14"/>
      <c r="BM968" s="14"/>
      <c r="BN968" s="14"/>
    </row>
    <row r="969" spans="4:66" x14ac:dyDescent="0.25">
      <c r="D969" s="11"/>
      <c r="E969" s="10"/>
      <c r="F969" s="10"/>
      <c r="G969" s="10"/>
      <c r="H969" s="10"/>
      <c r="I969" s="10"/>
      <c r="J969" s="10"/>
      <c r="K969" s="12"/>
      <c r="L969" s="12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  <c r="AB969" s="13"/>
      <c r="AC969" s="13"/>
      <c r="AD969" s="13"/>
      <c r="AE969" s="13"/>
      <c r="AF969" s="13"/>
      <c r="AG969" s="13"/>
      <c r="AH969" s="13"/>
      <c r="AI969" s="13"/>
      <c r="AJ969" s="13"/>
      <c r="AK969" s="13"/>
      <c r="AL969" s="13"/>
      <c r="AM969" s="13"/>
      <c r="AN969" s="13"/>
      <c r="AO969" s="13"/>
      <c r="AP969" s="13"/>
      <c r="AQ969" s="13"/>
      <c r="AR969" s="13"/>
      <c r="AS969" s="13"/>
      <c r="AT969" s="13"/>
      <c r="AU969" s="13"/>
      <c r="AV969" s="13"/>
      <c r="AW969" s="13"/>
      <c r="AX969" s="13"/>
      <c r="AY969" s="13"/>
      <c r="AZ969" s="13"/>
      <c r="BA969" s="13"/>
      <c r="BB969" s="13"/>
      <c r="BC969" s="13"/>
      <c r="BD969" s="13"/>
      <c r="BE969" s="13"/>
      <c r="BF969" s="13"/>
      <c r="BG969" s="13"/>
      <c r="BH969" s="13"/>
      <c r="BI969" s="13"/>
      <c r="BJ969" s="14"/>
      <c r="BK969" s="14"/>
      <c r="BL969" s="14"/>
      <c r="BM969" s="14"/>
      <c r="BN969" s="14"/>
    </row>
    <row r="970" spans="4:66" x14ac:dyDescent="0.25">
      <c r="D970" s="11"/>
      <c r="E970" s="10"/>
      <c r="F970" s="10"/>
      <c r="G970" s="10"/>
      <c r="H970" s="10"/>
      <c r="I970" s="10"/>
      <c r="J970" s="10"/>
      <c r="K970" s="12"/>
      <c r="L970" s="12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  <c r="AB970" s="13"/>
      <c r="AC970" s="13"/>
      <c r="AD970" s="13"/>
      <c r="AE970" s="13"/>
      <c r="AF970" s="13"/>
      <c r="AG970" s="13"/>
      <c r="AH970" s="13"/>
      <c r="AI970" s="13"/>
      <c r="AJ970" s="13"/>
      <c r="AK970" s="13"/>
      <c r="AL970" s="13"/>
      <c r="AM970" s="13"/>
      <c r="AN970" s="13"/>
      <c r="AO970" s="13"/>
      <c r="AP970" s="13"/>
      <c r="AQ970" s="13"/>
      <c r="AR970" s="13"/>
      <c r="AS970" s="13"/>
      <c r="AT970" s="13"/>
      <c r="AU970" s="13"/>
      <c r="AV970" s="13"/>
      <c r="AW970" s="13"/>
      <c r="AX970" s="13"/>
      <c r="AY970" s="13"/>
      <c r="AZ970" s="13"/>
      <c r="BA970" s="13"/>
      <c r="BB970" s="13"/>
      <c r="BC970" s="13"/>
      <c r="BD970" s="13"/>
      <c r="BE970" s="13"/>
      <c r="BF970" s="13"/>
      <c r="BG970" s="13"/>
      <c r="BH970" s="13"/>
      <c r="BI970" s="13"/>
      <c r="BJ970" s="14"/>
      <c r="BK970" s="14"/>
      <c r="BL970" s="14"/>
      <c r="BM970" s="14"/>
      <c r="BN970" s="14"/>
    </row>
    <row r="971" spans="4:66" x14ac:dyDescent="0.25">
      <c r="D971" s="11"/>
      <c r="E971" s="10"/>
      <c r="F971" s="10"/>
      <c r="G971" s="10"/>
      <c r="H971" s="10"/>
      <c r="I971" s="10"/>
      <c r="J971" s="10"/>
      <c r="K971" s="12"/>
      <c r="L971" s="12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  <c r="AB971" s="13"/>
      <c r="AC971" s="13"/>
      <c r="AD971" s="13"/>
      <c r="AE971" s="13"/>
      <c r="AF971" s="13"/>
      <c r="AG971" s="13"/>
      <c r="AH971" s="13"/>
      <c r="AI971" s="13"/>
      <c r="AJ971" s="13"/>
      <c r="AK971" s="13"/>
      <c r="AL971" s="13"/>
      <c r="AM971" s="13"/>
      <c r="AN971" s="13"/>
      <c r="AO971" s="13"/>
      <c r="AP971" s="13"/>
      <c r="AQ971" s="13"/>
      <c r="AR971" s="13"/>
      <c r="AS971" s="13"/>
      <c r="AT971" s="13"/>
      <c r="AU971" s="13"/>
      <c r="AV971" s="13"/>
      <c r="AW971" s="13"/>
      <c r="AX971" s="13"/>
      <c r="AY971" s="13"/>
      <c r="AZ971" s="13"/>
      <c r="BA971" s="13"/>
      <c r="BB971" s="13"/>
      <c r="BC971" s="13"/>
      <c r="BD971" s="13"/>
      <c r="BE971" s="13"/>
      <c r="BF971" s="13"/>
      <c r="BG971" s="13"/>
      <c r="BH971" s="13"/>
      <c r="BI971" s="13"/>
      <c r="BJ971" s="14"/>
      <c r="BK971" s="14"/>
      <c r="BL971" s="14"/>
      <c r="BM971" s="14"/>
      <c r="BN971" s="14"/>
    </row>
    <row r="972" spans="4:66" x14ac:dyDescent="0.25">
      <c r="D972" s="11"/>
      <c r="E972" s="10"/>
      <c r="F972" s="10"/>
      <c r="G972" s="10"/>
      <c r="H972" s="10"/>
      <c r="I972" s="10"/>
      <c r="J972" s="10"/>
      <c r="K972" s="12"/>
      <c r="L972" s="12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  <c r="AB972" s="13"/>
      <c r="AC972" s="13"/>
      <c r="AD972" s="13"/>
      <c r="AE972" s="13"/>
      <c r="AF972" s="13"/>
      <c r="AG972" s="13"/>
      <c r="AH972" s="13"/>
      <c r="AI972" s="13"/>
      <c r="AJ972" s="13"/>
      <c r="AK972" s="13"/>
      <c r="AL972" s="13"/>
      <c r="AM972" s="13"/>
      <c r="AN972" s="13"/>
      <c r="AO972" s="13"/>
      <c r="AP972" s="13"/>
      <c r="AQ972" s="13"/>
      <c r="AR972" s="13"/>
      <c r="AS972" s="13"/>
      <c r="AT972" s="13"/>
      <c r="AU972" s="13"/>
      <c r="AV972" s="13"/>
      <c r="AW972" s="13"/>
      <c r="AX972" s="13"/>
      <c r="AY972" s="13"/>
      <c r="AZ972" s="13"/>
      <c r="BA972" s="13"/>
      <c r="BB972" s="13"/>
      <c r="BC972" s="13"/>
      <c r="BD972" s="13"/>
      <c r="BE972" s="13"/>
      <c r="BF972" s="13"/>
      <c r="BG972" s="13"/>
      <c r="BH972" s="13"/>
      <c r="BI972" s="13"/>
      <c r="BJ972" s="14"/>
      <c r="BK972" s="14"/>
      <c r="BL972" s="14"/>
      <c r="BM972" s="14"/>
      <c r="BN972" s="14"/>
    </row>
    <row r="973" spans="4:66" x14ac:dyDescent="0.25">
      <c r="D973" s="11"/>
      <c r="K973" s="3"/>
      <c r="L973" s="3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  <c r="AO973" s="5"/>
      <c r="AP973" s="5"/>
      <c r="AQ973" s="5"/>
      <c r="AR973" s="5"/>
      <c r="AS973" s="5"/>
      <c r="AT973" s="5"/>
      <c r="AU973" s="5"/>
      <c r="AV973" s="5"/>
      <c r="AW973" s="5"/>
      <c r="AX973" s="5"/>
      <c r="AY973" s="5"/>
      <c r="AZ973" s="5"/>
      <c r="BA973" s="5"/>
      <c r="BB973" s="5"/>
      <c r="BC973" s="5"/>
      <c r="BD973" s="5"/>
      <c r="BE973" s="5"/>
      <c r="BF973" s="5"/>
      <c r="BG973" s="5"/>
      <c r="BH973" s="5"/>
      <c r="BI973" s="5"/>
      <c r="BJ973" s="8"/>
      <c r="BK973" s="8"/>
      <c r="BL973" s="8"/>
      <c r="BM973" s="8"/>
      <c r="BN973" s="8"/>
    </row>
    <row r="974" spans="4:66" x14ac:dyDescent="0.25">
      <c r="D974" s="11"/>
      <c r="K974" s="3"/>
      <c r="L974" s="3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  <c r="AO974" s="5"/>
      <c r="AP974" s="5"/>
      <c r="AQ974" s="5"/>
      <c r="AR974" s="5"/>
      <c r="AS974" s="5"/>
      <c r="AT974" s="5"/>
      <c r="AU974" s="5"/>
      <c r="AV974" s="5"/>
      <c r="AW974" s="5"/>
      <c r="AX974" s="5"/>
      <c r="AY974" s="5"/>
      <c r="AZ974" s="5"/>
      <c r="BA974" s="5"/>
      <c r="BB974" s="5"/>
      <c r="BC974" s="5"/>
      <c r="BD974" s="5"/>
      <c r="BE974" s="5"/>
      <c r="BF974" s="5"/>
      <c r="BG974" s="5"/>
      <c r="BH974" s="5"/>
      <c r="BI974" s="5"/>
      <c r="BJ974" s="8"/>
      <c r="BK974" s="8"/>
      <c r="BL974" s="8"/>
      <c r="BM974" s="8"/>
      <c r="BN974" s="8"/>
    </row>
    <row r="975" spans="4:66" x14ac:dyDescent="0.25">
      <c r="D975" s="11"/>
      <c r="K975" s="3"/>
      <c r="L975" s="3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  <c r="AO975" s="5"/>
      <c r="AP975" s="5"/>
      <c r="AQ975" s="5"/>
      <c r="AR975" s="5"/>
      <c r="AS975" s="5"/>
      <c r="AT975" s="5"/>
      <c r="AU975" s="5"/>
      <c r="AV975" s="5"/>
      <c r="AW975" s="5"/>
      <c r="AX975" s="5"/>
      <c r="AY975" s="5"/>
      <c r="AZ975" s="5"/>
      <c r="BA975" s="5"/>
      <c r="BB975" s="5"/>
      <c r="BC975" s="5"/>
      <c r="BD975" s="5"/>
      <c r="BE975" s="5"/>
      <c r="BF975" s="5"/>
      <c r="BG975" s="5"/>
      <c r="BH975" s="5"/>
      <c r="BI975" s="5"/>
      <c r="BJ975" s="8"/>
      <c r="BK975" s="8"/>
      <c r="BL975" s="8"/>
      <c r="BM975" s="8"/>
      <c r="BN975" s="8"/>
    </row>
    <row r="976" spans="4:66" x14ac:dyDescent="0.25">
      <c r="D976" s="11"/>
      <c r="K976" s="3"/>
      <c r="L976" s="3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  <c r="AO976" s="5"/>
      <c r="AP976" s="5"/>
      <c r="AQ976" s="5"/>
      <c r="AR976" s="5"/>
      <c r="AS976" s="5"/>
      <c r="AT976" s="5"/>
      <c r="AU976" s="5"/>
      <c r="AV976" s="5"/>
      <c r="AW976" s="5"/>
      <c r="AX976" s="5"/>
      <c r="AY976" s="5"/>
      <c r="AZ976" s="5"/>
      <c r="BA976" s="5"/>
      <c r="BB976" s="5"/>
      <c r="BC976" s="5"/>
      <c r="BD976" s="5"/>
      <c r="BE976" s="5"/>
      <c r="BF976" s="5"/>
      <c r="BG976" s="5"/>
      <c r="BH976" s="5"/>
      <c r="BI976" s="5"/>
      <c r="BJ976" s="8"/>
      <c r="BK976" s="8"/>
      <c r="BL976" s="8"/>
      <c r="BM976" s="8"/>
      <c r="BN976" s="8"/>
    </row>
    <row r="977" spans="4:66" x14ac:dyDescent="0.25">
      <c r="D977" s="11"/>
      <c r="K977" s="3"/>
      <c r="L977" s="3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  <c r="AO977" s="5"/>
      <c r="AP977" s="5"/>
      <c r="AQ977" s="5"/>
      <c r="AR977" s="5"/>
      <c r="AS977" s="5"/>
      <c r="AT977" s="5"/>
      <c r="AU977" s="5"/>
      <c r="AV977" s="5"/>
      <c r="AW977" s="5"/>
      <c r="AX977" s="5"/>
      <c r="AY977" s="5"/>
      <c r="AZ977" s="5"/>
      <c r="BA977" s="5"/>
      <c r="BB977" s="5"/>
      <c r="BC977" s="5"/>
      <c r="BD977" s="5"/>
      <c r="BE977" s="5"/>
      <c r="BF977" s="5"/>
      <c r="BG977" s="5"/>
      <c r="BH977" s="5"/>
      <c r="BI977" s="5"/>
      <c r="BJ977" s="8"/>
      <c r="BK977" s="8"/>
      <c r="BL977" s="8"/>
      <c r="BM977" s="8"/>
      <c r="BN977" s="8"/>
    </row>
    <row r="978" spans="4:66" x14ac:dyDescent="0.25">
      <c r="D978" s="11"/>
      <c r="K978" s="3"/>
      <c r="L978" s="3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  <c r="AO978" s="5"/>
      <c r="AP978" s="5"/>
      <c r="AQ978" s="5"/>
      <c r="AR978" s="5"/>
      <c r="AS978" s="5"/>
      <c r="AT978" s="5"/>
      <c r="AU978" s="5"/>
      <c r="AV978" s="5"/>
      <c r="AW978" s="5"/>
      <c r="AX978" s="5"/>
      <c r="AY978" s="5"/>
      <c r="AZ978" s="5"/>
      <c r="BA978" s="5"/>
      <c r="BB978" s="5"/>
      <c r="BC978" s="5"/>
      <c r="BD978" s="5"/>
      <c r="BE978" s="5"/>
      <c r="BF978" s="5"/>
      <c r="BG978" s="5"/>
      <c r="BH978" s="5"/>
      <c r="BI978" s="5"/>
      <c r="BJ978" s="8"/>
      <c r="BK978" s="8"/>
      <c r="BL978" s="8"/>
      <c r="BM978" s="8"/>
      <c r="BN978" s="8"/>
    </row>
    <row r="979" spans="4:66" x14ac:dyDescent="0.25">
      <c r="D979" s="11"/>
      <c r="K979" s="3"/>
      <c r="L979" s="3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  <c r="AO979" s="5"/>
      <c r="AP979" s="5"/>
      <c r="AQ979" s="5"/>
      <c r="AR979" s="5"/>
      <c r="AS979" s="5"/>
      <c r="AT979" s="5"/>
      <c r="AU979" s="5"/>
      <c r="AV979" s="5"/>
      <c r="AW979" s="5"/>
      <c r="AX979" s="5"/>
      <c r="AY979" s="5"/>
      <c r="AZ979" s="5"/>
      <c r="BA979" s="5"/>
      <c r="BB979" s="5"/>
      <c r="BC979" s="5"/>
      <c r="BD979" s="5"/>
      <c r="BE979" s="5"/>
      <c r="BF979" s="5"/>
      <c r="BG979" s="5"/>
      <c r="BH979" s="5"/>
      <c r="BI979" s="5"/>
      <c r="BJ979" s="8"/>
      <c r="BK979" s="8"/>
      <c r="BL979" s="8"/>
      <c r="BM979" s="8"/>
      <c r="BN979" s="8"/>
    </row>
    <row r="980" spans="4:66" x14ac:dyDescent="0.25">
      <c r="D980" s="11"/>
      <c r="K980" s="3"/>
      <c r="L980" s="3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  <c r="AO980" s="5"/>
      <c r="AP980" s="5"/>
      <c r="AQ980" s="5"/>
      <c r="AR980" s="5"/>
      <c r="AS980" s="5"/>
      <c r="AT980" s="5"/>
      <c r="AU980" s="5"/>
      <c r="AV980" s="5"/>
      <c r="AW980" s="5"/>
      <c r="AX980" s="5"/>
      <c r="AY980" s="5"/>
      <c r="AZ980" s="5"/>
      <c r="BA980" s="5"/>
      <c r="BB980" s="5"/>
      <c r="BC980" s="5"/>
      <c r="BD980" s="5"/>
      <c r="BE980" s="5"/>
      <c r="BF980" s="5"/>
      <c r="BG980" s="5"/>
      <c r="BH980" s="5"/>
      <c r="BI980" s="5"/>
      <c r="BJ980" s="8"/>
      <c r="BK980" s="8"/>
      <c r="BL980" s="8"/>
      <c r="BM980" s="8"/>
      <c r="BN980" s="8"/>
    </row>
    <row r="981" spans="4:66" x14ac:dyDescent="0.25">
      <c r="D981" s="11"/>
      <c r="K981" s="3"/>
      <c r="L981" s="3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  <c r="AO981" s="5"/>
      <c r="AP981" s="5"/>
      <c r="AQ981" s="5"/>
      <c r="AR981" s="5"/>
      <c r="AS981" s="5"/>
      <c r="AT981" s="5"/>
      <c r="AU981" s="5"/>
      <c r="AV981" s="5"/>
      <c r="AW981" s="5"/>
      <c r="AX981" s="5"/>
      <c r="AY981" s="5"/>
      <c r="AZ981" s="5"/>
      <c r="BA981" s="5"/>
      <c r="BB981" s="5"/>
      <c r="BC981" s="5"/>
      <c r="BD981" s="5"/>
      <c r="BE981" s="5"/>
      <c r="BF981" s="5"/>
      <c r="BG981" s="5"/>
      <c r="BH981" s="5"/>
      <c r="BI981" s="5"/>
      <c r="BJ981" s="8"/>
      <c r="BK981" s="8"/>
      <c r="BL981" s="8"/>
      <c r="BM981" s="8"/>
      <c r="BN981" s="8"/>
    </row>
    <row r="982" spans="4:66" x14ac:dyDescent="0.25">
      <c r="D982" s="11"/>
      <c r="K982" s="3"/>
      <c r="L982" s="3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  <c r="AO982" s="5"/>
      <c r="AP982" s="5"/>
      <c r="AQ982" s="5"/>
      <c r="AR982" s="5"/>
      <c r="AS982" s="5"/>
      <c r="AT982" s="5"/>
      <c r="AU982" s="5"/>
      <c r="AV982" s="5"/>
      <c r="AW982" s="5"/>
      <c r="AX982" s="5"/>
      <c r="AY982" s="5"/>
      <c r="AZ982" s="5"/>
      <c r="BA982" s="5"/>
      <c r="BB982" s="5"/>
      <c r="BC982" s="5"/>
      <c r="BD982" s="5"/>
      <c r="BE982" s="5"/>
      <c r="BF982" s="5"/>
      <c r="BG982" s="5"/>
      <c r="BH982" s="5"/>
      <c r="BI982" s="5"/>
      <c r="BJ982" s="8"/>
      <c r="BK982" s="8"/>
      <c r="BL982" s="8"/>
      <c r="BM982" s="8"/>
      <c r="BN982" s="8"/>
    </row>
    <row r="983" spans="4:66" x14ac:dyDescent="0.25">
      <c r="D983" s="11"/>
      <c r="K983" s="3"/>
      <c r="L983" s="3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  <c r="AO983" s="5"/>
      <c r="AP983" s="5"/>
      <c r="AQ983" s="5"/>
      <c r="AR983" s="5"/>
      <c r="AS983" s="5"/>
      <c r="AT983" s="5"/>
      <c r="AU983" s="5"/>
      <c r="AV983" s="5"/>
      <c r="AW983" s="5"/>
      <c r="AX983" s="5"/>
      <c r="AY983" s="5"/>
      <c r="AZ983" s="5"/>
      <c r="BA983" s="5"/>
      <c r="BB983" s="5"/>
      <c r="BC983" s="5"/>
      <c r="BD983" s="5"/>
      <c r="BE983" s="5"/>
      <c r="BF983" s="5"/>
      <c r="BG983" s="5"/>
      <c r="BH983" s="5"/>
      <c r="BI983" s="5"/>
      <c r="BJ983" s="8"/>
      <c r="BK983" s="8"/>
      <c r="BL983" s="8"/>
      <c r="BM983" s="8"/>
      <c r="BN983" s="8"/>
    </row>
    <row r="984" spans="4:66" x14ac:dyDescent="0.25">
      <c r="D984" s="11"/>
      <c r="K984" s="3"/>
      <c r="L984" s="3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  <c r="AO984" s="5"/>
      <c r="AP984" s="5"/>
      <c r="AQ984" s="5"/>
      <c r="AR984" s="5"/>
      <c r="AS984" s="5"/>
      <c r="AT984" s="5"/>
      <c r="AU984" s="5"/>
      <c r="AV984" s="5"/>
      <c r="AW984" s="5"/>
      <c r="AX984" s="5"/>
      <c r="AY984" s="5"/>
      <c r="AZ984" s="5"/>
      <c r="BA984" s="5"/>
      <c r="BB984" s="5"/>
      <c r="BC984" s="5"/>
      <c r="BD984" s="5"/>
      <c r="BE984" s="5"/>
      <c r="BF984" s="5"/>
      <c r="BG984" s="5"/>
      <c r="BH984" s="5"/>
      <c r="BI984" s="5"/>
      <c r="BJ984" s="8"/>
      <c r="BK984" s="8"/>
      <c r="BL984" s="8"/>
      <c r="BM984" s="8"/>
      <c r="BN984" s="8"/>
    </row>
    <row r="985" spans="4:66" x14ac:dyDescent="0.25">
      <c r="D985" s="11"/>
      <c r="K985" s="3"/>
      <c r="L985" s="3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  <c r="AO985" s="5"/>
      <c r="AP985" s="5"/>
      <c r="AQ985" s="5"/>
      <c r="AR985" s="5"/>
      <c r="AS985" s="5"/>
      <c r="AT985" s="5"/>
      <c r="AU985" s="5"/>
      <c r="AV985" s="5"/>
      <c r="AW985" s="5"/>
      <c r="AX985" s="5"/>
      <c r="AY985" s="5"/>
      <c r="AZ985" s="5"/>
      <c r="BA985" s="5"/>
      <c r="BB985" s="5"/>
      <c r="BC985" s="5"/>
      <c r="BD985" s="5"/>
      <c r="BE985" s="5"/>
      <c r="BF985" s="5"/>
      <c r="BG985" s="5"/>
      <c r="BH985" s="5"/>
      <c r="BI985" s="5"/>
      <c r="BJ985" s="8"/>
      <c r="BK985" s="8"/>
      <c r="BL985" s="8"/>
      <c r="BM985" s="8"/>
      <c r="BN985" s="8"/>
    </row>
    <row r="986" spans="4:66" x14ac:dyDescent="0.25">
      <c r="D986" s="11"/>
      <c r="K986" s="3"/>
      <c r="L986" s="3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  <c r="AO986" s="5"/>
      <c r="AP986" s="5"/>
      <c r="AQ986" s="5"/>
      <c r="AR986" s="5"/>
      <c r="AS986" s="5"/>
      <c r="AT986" s="5"/>
      <c r="AU986" s="5"/>
      <c r="AV986" s="5"/>
      <c r="AW986" s="5"/>
      <c r="AX986" s="5"/>
      <c r="AY986" s="5"/>
      <c r="AZ986" s="5"/>
      <c r="BA986" s="5"/>
      <c r="BB986" s="5"/>
      <c r="BC986" s="5"/>
      <c r="BD986" s="5"/>
      <c r="BE986" s="5"/>
      <c r="BF986" s="5"/>
      <c r="BG986" s="5"/>
      <c r="BH986" s="5"/>
      <c r="BI986" s="5"/>
      <c r="BJ986" s="8"/>
      <c r="BK986" s="8"/>
      <c r="BL986" s="8"/>
      <c r="BM986" s="8"/>
      <c r="BN986" s="8"/>
    </row>
    <row r="987" spans="4:66" x14ac:dyDescent="0.25">
      <c r="D987" s="11"/>
      <c r="K987" s="3"/>
      <c r="L987" s="3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  <c r="AO987" s="5"/>
      <c r="AP987" s="5"/>
      <c r="AQ987" s="5"/>
      <c r="AR987" s="5"/>
      <c r="AS987" s="5"/>
      <c r="AT987" s="5"/>
      <c r="AU987" s="5"/>
      <c r="AV987" s="5"/>
      <c r="AW987" s="5"/>
      <c r="AX987" s="5"/>
      <c r="AY987" s="5"/>
      <c r="AZ987" s="5"/>
      <c r="BA987" s="5"/>
      <c r="BB987" s="5"/>
      <c r="BC987" s="5"/>
      <c r="BD987" s="5"/>
      <c r="BE987" s="5"/>
      <c r="BF987" s="5"/>
      <c r="BG987" s="5"/>
      <c r="BH987" s="5"/>
      <c r="BI987" s="5"/>
      <c r="BJ987" s="8"/>
      <c r="BK987" s="8"/>
      <c r="BL987" s="8"/>
      <c r="BM987" s="8"/>
      <c r="BN987" s="8"/>
    </row>
    <row r="988" spans="4:66" x14ac:dyDescent="0.25">
      <c r="D988" s="11"/>
      <c r="K988" s="3"/>
      <c r="L988" s="3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  <c r="AO988" s="5"/>
      <c r="AP988" s="5"/>
      <c r="AQ988" s="5"/>
      <c r="AR988" s="5"/>
      <c r="AS988" s="5"/>
      <c r="AT988" s="5"/>
      <c r="AU988" s="5"/>
      <c r="AV988" s="5"/>
      <c r="AW988" s="5"/>
      <c r="AX988" s="5"/>
      <c r="AY988" s="5"/>
      <c r="AZ988" s="5"/>
      <c r="BA988" s="5"/>
      <c r="BB988" s="5"/>
      <c r="BC988" s="5"/>
      <c r="BD988" s="5"/>
      <c r="BE988" s="5"/>
      <c r="BF988" s="5"/>
      <c r="BG988" s="5"/>
      <c r="BH988" s="5"/>
      <c r="BI988" s="5"/>
      <c r="BJ988" s="8"/>
      <c r="BK988" s="8"/>
      <c r="BL988" s="8"/>
      <c r="BM988" s="8"/>
      <c r="BN988" s="8"/>
    </row>
    <row r="989" spans="4:66" x14ac:dyDescent="0.25">
      <c r="D989" s="11"/>
      <c r="K989" s="3"/>
      <c r="L989" s="3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  <c r="AO989" s="5"/>
      <c r="AP989" s="5"/>
      <c r="AQ989" s="5"/>
      <c r="AR989" s="5"/>
      <c r="AS989" s="5"/>
      <c r="AT989" s="5"/>
      <c r="AU989" s="5"/>
      <c r="AV989" s="5"/>
      <c r="AW989" s="5"/>
      <c r="AX989" s="5"/>
      <c r="AY989" s="5"/>
      <c r="AZ989" s="5"/>
      <c r="BA989" s="5"/>
      <c r="BB989" s="5"/>
      <c r="BC989" s="5"/>
      <c r="BD989" s="5"/>
      <c r="BE989" s="5"/>
      <c r="BF989" s="5"/>
      <c r="BG989" s="5"/>
      <c r="BH989" s="5"/>
      <c r="BI989" s="5"/>
      <c r="BJ989" s="8"/>
      <c r="BK989" s="8"/>
      <c r="BL989" s="8"/>
      <c r="BM989" s="8"/>
      <c r="BN989" s="8"/>
    </row>
    <row r="990" spans="4:66" x14ac:dyDescent="0.25">
      <c r="D990" s="11"/>
      <c r="K990" s="3"/>
      <c r="L990" s="3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  <c r="AO990" s="5"/>
      <c r="AP990" s="5"/>
      <c r="AQ990" s="5"/>
      <c r="AR990" s="5"/>
      <c r="AS990" s="5"/>
      <c r="AT990" s="5"/>
      <c r="AU990" s="5"/>
      <c r="AV990" s="5"/>
      <c r="AW990" s="5"/>
      <c r="AX990" s="5"/>
      <c r="AY990" s="5"/>
      <c r="AZ990" s="5"/>
      <c r="BA990" s="5"/>
      <c r="BB990" s="5"/>
      <c r="BC990" s="5"/>
      <c r="BD990" s="5"/>
      <c r="BE990" s="5"/>
      <c r="BF990" s="5"/>
      <c r="BG990" s="5"/>
      <c r="BH990" s="5"/>
      <c r="BI990" s="5"/>
      <c r="BJ990" s="8"/>
      <c r="BK990" s="8"/>
      <c r="BL990" s="8"/>
      <c r="BM990" s="8"/>
      <c r="BN990" s="8"/>
    </row>
    <row r="991" spans="4:66" x14ac:dyDescent="0.25">
      <c r="D991" s="11"/>
      <c r="K991" s="3"/>
      <c r="L991" s="3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  <c r="AO991" s="5"/>
      <c r="AP991" s="5"/>
      <c r="AQ991" s="5"/>
      <c r="AR991" s="5"/>
      <c r="AS991" s="5"/>
      <c r="AT991" s="5"/>
      <c r="AU991" s="5"/>
      <c r="AV991" s="5"/>
      <c r="AW991" s="5"/>
      <c r="AX991" s="5"/>
      <c r="AY991" s="5"/>
      <c r="AZ991" s="5"/>
      <c r="BA991" s="5"/>
      <c r="BB991" s="5"/>
      <c r="BC991" s="5"/>
      <c r="BD991" s="5"/>
      <c r="BE991" s="5"/>
      <c r="BF991" s="5"/>
      <c r="BG991" s="5"/>
      <c r="BH991" s="5"/>
      <c r="BI991" s="5"/>
      <c r="BJ991" s="8"/>
      <c r="BK991" s="8"/>
      <c r="BL991" s="8"/>
      <c r="BM991" s="8"/>
      <c r="BN991" s="8"/>
    </row>
    <row r="992" spans="4:66" s="10" customFormat="1" x14ac:dyDescent="0.25">
      <c r="D992" s="16"/>
      <c r="K992" s="12"/>
      <c r="L992" s="12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  <c r="AA992" s="13"/>
      <c r="AB992" s="13"/>
      <c r="AC992" s="13"/>
      <c r="AD992" s="13"/>
      <c r="AE992" s="13"/>
      <c r="AF992" s="13"/>
      <c r="AG992" s="13"/>
      <c r="AH992" s="13"/>
      <c r="AI992" s="13"/>
      <c r="AJ992" s="13"/>
      <c r="AK992" s="13"/>
      <c r="AL992" s="13"/>
      <c r="AM992" s="13"/>
      <c r="AN992" s="13"/>
      <c r="AO992" s="13"/>
      <c r="AP992" s="13"/>
      <c r="AQ992" s="13"/>
      <c r="AR992" s="13"/>
      <c r="AS992" s="13"/>
      <c r="AT992" s="13"/>
      <c r="AU992" s="13"/>
      <c r="AV992" s="13"/>
      <c r="AW992" s="13"/>
      <c r="AX992" s="13"/>
      <c r="AY992" s="13"/>
      <c r="AZ992" s="13"/>
      <c r="BA992" s="13"/>
      <c r="BB992" s="13"/>
      <c r="BC992" s="13"/>
      <c r="BD992" s="13"/>
      <c r="BE992" s="13"/>
      <c r="BF992" s="13"/>
      <c r="BG992" s="13"/>
      <c r="BH992" s="13"/>
      <c r="BI992" s="13"/>
      <c r="BJ992" s="14"/>
      <c r="BK992" s="14"/>
      <c r="BL992" s="14"/>
      <c r="BM992" s="14"/>
      <c r="BN992" s="14"/>
    </row>
    <row r="993" spans="4:66" x14ac:dyDescent="0.25">
      <c r="D993" s="11"/>
      <c r="K993" s="3"/>
      <c r="L993" s="3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  <c r="AO993" s="5"/>
      <c r="AP993" s="5"/>
      <c r="AQ993" s="5"/>
      <c r="AR993" s="5"/>
      <c r="AS993" s="5"/>
      <c r="AT993" s="5"/>
      <c r="AU993" s="5"/>
      <c r="AV993" s="5"/>
      <c r="AW993" s="5"/>
      <c r="AX993" s="5"/>
      <c r="AY993" s="5"/>
      <c r="AZ993" s="5"/>
      <c r="BA993" s="5"/>
      <c r="BB993" s="5"/>
      <c r="BC993" s="5"/>
      <c r="BD993" s="5"/>
      <c r="BE993" s="5"/>
      <c r="BF993" s="5"/>
      <c r="BG993" s="5"/>
      <c r="BH993" s="5"/>
      <c r="BI993" s="5"/>
      <c r="BJ993" s="8"/>
      <c r="BK993" s="8"/>
      <c r="BL993" s="8"/>
      <c r="BM993" s="8"/>
      <c r="BN993" s="8"/>
    </row>
    <row r="994" spans="4:66" x14ac:dyDescent="0.25">
      <c r="D994" s="11"/>
      <c r="K994" s="3"/>
      <c r="L994" s="3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  <c r="AO994" s="5"/>
      <c r="AP994" s="5"/>
      <c r="AQ994" s="5"/>
      <c r="AR994" s="5"/>
      <c r="AS994" s="5"/>
      <c r="AT994" s="5"/>
      <c r="AU994" s="5"/>
      <c r="AV994" s="5"/>
      <c r="AW994" s="5"/>
      <c r="AX994" s="5"/>
      <c r="AY994" s="5"/>
      <c r="AZ994" s="5"/>
      <c r="BA994" s="5"/>
      <c r="BB994" s="5"/>
      <c r="BC994" s="5"/>
      <c r="BD994" s="5"/>
      <c r="BE994" s="5"/>
      <c r="BF994" s="5"/>
      <c r="BG994" s="5"/>
      <c r="BH994" s="5"/>
      <c r="BI994" s="5"/>
      <c r="BJ994" s="8"/>
      <c r="BK994" s="8"/>
      <c r="BL994" s="8"/>
      <c r="BM994" s="8"/>
      <c r="BN994" s="8"/>
    </row>
    <row r="995" spans="4:66" x14ac:dyDescent="0.25">
      <c r="D995" s="11"/>
      <c r="K995" s="3"/>
      <c r="L995" s="3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  <c r="AO995" s="5"/>
      <c r="AP995" s="5"/>
      <c r="AQ995" s="5"/>
      <c r="AR995" s="5"/>
      <c r="AS995" s="5"/>
      <c r="AT995" s="5"/>
      <c r="AU995" s="5"/>
      <c r="AV995" s="5"/>
      <c r="AW995" s="5"/>
      <c r="AX995" s="5"/>
      <c r="AY995" s="5"/>
      <c r="AZ995" s="5"/>
      <c r="BA995" s="5"/>
      <c r="BB995" s="5"/>
      <c r="BC995" s="5"/>
      <c r="BD995" s="5"/>
      <c r="BE995" s="5"/>
      <c r="BF995" s="5"/>
      <c r="BG995" s="5"/>
      <c r="BH995" s="5"/>
      <c r="BI995" s="5"/>
      <c r="BJ995" s="8"/>
      <c r="BK995" s="8"/>
      <c r="BL995" s="8"/>
      <c r="BM995" s="8"/>
      <c r="BN995" s="8"/>
    </row>
    <row r="996" spans="4:66" x14ac:dyDescent="0.25">
      <c r="D996" s="11"/>
      <c r="K996" s="3"/>
      <c r="L996" s="3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  <c r="AO996" s="5"/>
      <c r="AP996" s="5"/>
      <c r="AQ996" s="5"/>
      <c r="AR996" s="5"/>
      <c r="AS996" s="5"/>
      <c r="AT996" s="5"/>
      <c r="AU996" s="5"/>
      <c r="AV996" s="5"/>
      <c r="AW996" s="5"/>
      <c r="AX996" s="5"/>
      <c r="AY996" s="5"/>
      <c r="AZ996" s="5"/>
      <c r="BA996" s="5"/>
      <c r="BB996" s="5"/>
      <c r="BC996" s="5"/>
      <c r="BD996" s="5"/>
      <c r="BE996" s="5"/>
      <c r="BF996" s="5"/>
      <c r="BG996" s="5"/>
      <c r="BH996" s="5"/>
      <c r="BI996" s="5"/>
      <c r="BJ996" s="8"/>
      <c r="BK996" s="8"/>
      <c r="BL996" s="8"/>
      <c r="BM996" s="8"/>
      <c r="BN996" s="8"/>
    </row>
    <row r="997" spans="4:66" x14ac:dyDescent="0.25">
      <c r="D997" s="11"/>
      <c r="K997" s="3"/>
      <c r="L997" s="3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  <c r="AO997" s="5"/>
      <c r="AP997" s="5"/>
      <c r="AQ997" s="5"/>
      <c r="AR997" s="5"/>
      <c r="AS997" s="5"/>
      <c r="AT997" s="5"/>
      <c r="AU997" s="5"/>
      <c r="AV997" s="5"/>
      <c r="AW997" s="5"/>
      <c r="AX997" s="5"/>
      <c r="AY997" s="5"/>
      <c r="AZ997" s="5"/>
      <c r="BA997" s="5"/>
      <c r="BB997" s="5"/>
      <c r="BC997" s="5"/>
      <c r="BD997" s="5"/>
      <c r="BE997" s="5"/>
      <c r="BF997" s="5"/>
      <c r="BG997" s="5"/>
      <c r="BH997" s="5"/>
      <c r="BI997" s="5"/>
      <c r="BJ997" s="8"/>
      <c r="BK997" s="8"/>
      <c r="BL997" s="8"/>
      <c r="BM997" s="8"/>
      <c r="BN997" s="8"/>
    </row>
    <row r="998" spans="4:66" x14ac:dyDescent="0.25">
      <c r="D998" s="11"/>
      <c r="K998" s="3"/>
      <c r="L998" s="3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  <c r="AO998" s="5"/>
      <c r="AP998" s="5"/>
      <c r="AQ998" s="5"/>
      <c r="AR998" s="5"/>
      <c r="AS998" s="5"/>
      <c r="AT998" s="5"/>
      <c r="AU998" s="5"/>
      <c r="AV998" s="5"/>
      <c r="AW998" s="5"/>
      <c r="AX998" s="5"/>
      <c r="AY998" s="5"/>
      <c r="AZ998" s="5"/>
      <c r="BA998" s="5"/>
      <c r="BB998" s="5"/>
      <c r="BC998" s="5"/>
      <c r="BD998" s="5"/>
      <c r="BE998" s="5"/>
      <c r="BF998" s="5"/>
      <c r="BG998" s="5"/>
      <c r="BH998" s="5"/>
      <c r="BI998" s="5"/>
      <c r="BJ998" s="8"/>
      <c r="BK998" s="8"/>
      <c r="BL998" s="8"/>
      <c r="BM998" s="8"/>
      <c r="BN998" s="8"/>
    </row>
    <row r="999" spans="4:66" x14ac:dyDescent="0.25">
      <c r="D999" s="11"/>
      <c r="K999" s="3"/>
      <c r="L999" s="3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  <c r="AO999" s="5"/>
      <c r="AP999" s="5"/>
      <c r="AQ999" s="5"/>
      <c r="AR999" s="5"/>
      <c r="AS999" s="5"/>
      <c r="AT999" s="5"/>
      <c r="AU999" s="5"/>
      <c r="AV999" s="5"/>
      <c r="AW999" s="5"/>
      <c r="AX999" s="5"/>
      <c r="AY999" s="5"/>
      <c r="AZ999" s="5"/>
      <c r="BA999" s="5"/>
      <c r="BB999" s="5"/>
      <c r="BC999" s="5"/>
      <c r="BD999" s="5"/>
      <c r="BE999" s="5"/>
      <c r="BF999" s="5"/>
      <c r="BG999" s="5"/>
      <c r="BH999" s="5"/>
      <c r="BI999" s="5"/>
      <c r="BJ999" s="8"/>
      <c r="BK999" s="8"/>
      <c r="BL999" s="8"/>
      <c r="BM999" s="8"/>
      <c r="BN999" s="8"/>
    </row>
    <row r="1000" spans="4:66" x14ac:dyDescent="0.25">
      <c r="D1000" s="11"/>
      <c r="K1000" s="3"/>
      <c r="L1000" s="3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  <c r="AO1000" s="5"/>
      <c r="AP1000" s="5"/>
      <c r="AQ1000" s="5"/>
      <c r="AR1000" s="5"/>
      <c r="AS1000" s="5"/>
      <c r="AT1000" s="5"/>
      <c r="AU1000" s="5"/>
      <c r="AV1000" s="5"/>
      <c r="AW1000" s="5"/>
      <c r="AX1000" s="5"/>
      <c r="AY1000" s="5"/>
      <c r="AZ1000" s="5"/>
      <c r="BA1000" s="5"/>
      <c r="BB1000" s="5"/>
      <c r="BC1000" s="5"/>
      <c r="BD1000" s="5"/>
      <c r="BE1000" s="5"/>
      <c r="BF1000" s="5"/>
      <c r="BG1000" s="5"/>
      <c r="BH1000" s="5"/>
      <c r="BI1000" s="5"/>
      <c r="BJ1000" s="8"/>
      <c r="BK1000" s="8"/>
      <c r="BL1000" s="8"/>
      <c r="BM1000" s="8"/>
      <c r="BN1000" s="8"/>
    </row>
    <row r="1001" spans="4:66" x14ac:dyDescent="0.25">
      <c r="D1001" s="11"/>
      <c r="K1001" s="3"/>
      <c r="L1001" s="3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  <c r="AO1001" s="5"/>
      <c r="AP1001" s="5"/>
      <c r="AQ1001" s="5"/>
      <c r="AR1001" s="5"/>
      <c r="AS1001" s="5"/>
      <c r="AT1001" s="5"/>
      <c r="AU1001" s="5"/>
      <c r="AV1001" s="5"/>
      <c r="AW1001" s="5"/>
      <c r="AX1001" s="5"/>
      <c r="AY1001" s="5"/>
      <c r="AZ1001" s="5"/>
      <c r="BA1001" s="5"/>
      <c r="BB1001" s="5"/>
      <c r="BC1001" s="5"/>
      <c r="BD1001" s="5"/>
      <c r="BE1001" s="5"/>
      <c r="BF1001" s="5"/>
      <c r="BG1001" s="5"/>
      <c r="BH1001" s="5"/>
      <c r="BI1001" s="5"/>
      <c r="BJ1001" s="8"/>
      <c r="BK1001" s="8"/>
      <c r="BL1001" s="8"/>
      <c r="BM1001" s="8"/>
      <c r="BN1001" s="8"/>
    </row>
    <row r="1002" spans="4:66" x14ac:dyDescent="0.25">
      <c r="D1002" s="11"/>
      <c r="K1002" s="3"/>
      <c r="L1002" s="3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  <c r="AA1002" s="5"/>
      <c r="AB1002" s="5"/>
      <c r="AC1002" s="5"/>
      <c r="AD1002" s="5"/>
      <c r="AE1002" s="5"/>
      <c r="AF1002" s="5"/>
      <c r="AG1002" s="5"/>
      <c r="AH1002" s="5"/>
      <c r="AI1002" s="5"/>
      <c r="AJ1002" s="5"/>
      <c r="AK1002" s="5"/>
      <c r="AL1002" s="5"/>
      <c r="AM1002" s="5"/>
      <c r="AN1002" s="5"/>
      <c r="AO1002" s="5"/>
      <c r="AP1002" s="5"/>
      <c r="AQ1002" s="5"/>
      <c r="AR1002" s="5"/>
      <c r="AS1002" s="5"/>
      <c r="AT1002" s="5"/>
      <c r="AU1002" s="5"/>
      <c r="AV1002" s="5"/>
      <c r="AW1002" s="5"/>
      <c r="AX1002" s="5"/>
      <c r="AY1002" s="5"/>
      <c r="AZ1002" s="5"/>
      <c r="BA1002" s="5"/>
      <c r="BB1002" s="5"/>
      <c r="BC1002" s="5"/>
      <c r="BD1002" s="5"/>
      <c r="BE1002" s="5"/>
      <c r="BF1002" s="5"/>
      <c r="BG1002" s="5"/>
      <c r="BH1002" s="5"/>
      <c r="BI1002" s="5"/>
      <c r="BJ1002" s="8"/>
      <c r="BK1002" s="8"/>
      <c r="BL1002" s="8"/>
      <c r="BM1002" s="8"/>
      <c r="BN1002" s="8"/>
    </row>
    <row r="1003" spans="4:66" x14ac:dyDescent="0.25">
      <c r="D1003" s="11"/>
      <c r="K1003" s="3"/>
      <c r="L1003" s="3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  <c r="AA1003" s="5"/>
      <c r="AB1003" s="5"/>
      <c r="AC1003" s="5"/>
      <c r="AD1003" s="5"/>
      <c r="AE1003" s="5"/>
      <c r="AF1003" s="5"/>
      <c r="AG1003" s="5"/>
      <c r="AH1003" s="5"/>
      <c r="AI1003" s="5"/>
      <c r="AJ1003" s="5"/>
      <c r="AK1003" s="5"/>
      <c r="AL1003" s="5"/>
      <c r="AM1003" s="5"/>
      <c r="AN1003" s="5"/>
      <c r="AO1003" s="5"/>
      <c r="AP1003" s="5"/>
      <c r="AQ1003" s="5"/>
      <c r="AR1003" s="5"/>
      <c r="AS1003" s="5"/>
      <c r="AT1003" s="5"/>
      <c r="AU1003" s="5"/>
      <c r="AV1003" s="5"/>
      <c r="AW1003" s="5"/>
      <c r="AX1003" s="5"/>
      <c r="AY1003" s="5"/>
      <c r="AZ1003" s="5"/>
      <c r="BA1003" s="5"/>
      <c r="BB1003" s="5"/>
      <c r="BC1003" s="5"/>
      <c r="BD1003" s="5"/>
      <c r="BE1003" s="5"/>
      <c r="BF1003" s="5"/>
      <c r="BG1003" s="5"/>
      <c r="BH1003" s="5"/>
      <c r="BI1003" s="5"/>
      <c r="BJ1003" s="8"/>
      <c r="BK1003" s="8"/>
      <c r="BL1003" s="8"/>
      <c r="BM1003" s="8"/>
      <c r="BN1003" s="8"/>
    </row>
    <row r="1004" spans="4:66" x14ac:dyDescent="0.25">
      <c r="D1004" s="11"/>
      <c r="K1004" s="3"/>
      <c r="L1004" s="3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  <c r="AA1004" s="5"/>
      <c r="AB1004" s="5"/>
      <c r="AC1004" s="5"/>
      <c r="AD1004" s="5"/>
      <c r="AE1004" s="5"/>
      <c r="AF1004" s="5"/>
      <c r="AG1004" s="5"/>
      <c r="AH1004" s="5"/>
      <c r="AI1004" s="5"/>
      <c r="AJ1004" s="5"/>
      <c r="AK1004" s="5"/>
      <c r="AL1004" s="5"/>
      <c r="AM1004" s="5"/>
      <c r="AN1004" s="5"/>
      <c r="AO1004" s="5"/>
      <c r="AP1004" s="5"/>
      <c r="AQ1004" s="5"/>
      <c r="AR1004" s="5"/>
      <c r="AS1004" s="5"/>
      <c r="AT1004" s="5"/>
      <c r="AU1004" s="5"/>
      <c r="AV1004" s="5"/>
      <c r="AW1004" s="5"/>
      <c r="AX1004" s="5"/>
      <c r="AY1004" s="5"/>
      <c r="AZ1004" s="5"/>
      <c r="BA1004" s="5"/>
      <c r="BB1004" s="5"/>
      <c r="BC1004" s="5"/>
      <c r="BD1004" s="5"/>
      <c r="BE1004" s="5"/>
      <c r="BF1004" s="5"/>
      <c r="BG1004" s="5"/>
      <c r="BH1004" s="5"/>
      <c r="BI1004" s="5"/>
      <c r="BJ1004" s="8"/>
      <c r="BK1004" s="8"/>
      <c r="BL1004" s="8"/>
      <c r="BM1004" s="8"/>
      <c r="BN1004" s="8"/>
    </row>
    <row r="1005" spans="4:66" x14ac:dyDescent="0.25">
      <c r="D1005" s="11"/>
      <c r="K1005" s="3"/>
      <c r="L1005" s="3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  <c r="AA1005" s="5"/>
      <c r="AB1005" s="5"/>
      <c r="AC1005" s="5"/>
      <c r="AD1005" s="5"/>
      <c r="AE1005" s="5"/>
      <c r="AF1005" s="5"/>
      <c r="AG1005" s="5"/>
      <c r="AH1005" s="5"/>
      <c r="AI1005" s="5"/>
      <c r="AJ1005" s="5"/>
      <c r="AK1005" s="5"/>
      <c r="AL1005" s="5"/>
      <c r="AM1005" s="5"/>
      <c r="AN1005" s="5"/>
      <c r="AO1005" s="5"/>
      <c r="AP1005" s="5"/>
      <c r="AQ1005" s="5"/>
      <c r="AR1005" s="5"/>
      <c r="AS1005" s="5"/>
      <c r="AT1005" s="5"/>
      <c r="AU1005" s="5"/>
      <c r="AV1005" s="5"/>
      <c r="AW1005" s="5"/>
      <c r="AX1005" s="5"/>
      <c r="AY1005" s="5"/>
      <c r="AZ1005" s="5"/>
      <c r="BA1005" s="5"/>
      <c r="BB1005" s="5"/>
      <c r="BC1005" s="5"/>
      <c r="BD1005" s="5"/>
      <c r="BE1005" s="5"/>
      <c r="BF1005" s="5"/>
      <c r="BG1005" s="5"/>
      <c r="BH1005" s="5"/>
      <c r="BI1005" s="5"/>
      <c r="BJ1005" s="8"/>
      <c r="BK1005" s="8"/>
      <c r="BL1005" s="8"/>
      <c r="BM1005" s="8"/>
      <c r="BN1005" s="8"/>
    </row>
    <row r="1006" spans="4:66" x14ac:dyDescent="0.25">
      <c r="D1006" s="11"/>
      <c r="K1006" s="3"/>
      <c r="L1006" s="3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  <c r="AA1006" s="5"/>
      <c r="AB1006" s="5"/>
      <c r="AC1006" s="5"/>
      <c r="AD1006" s="5"/>
      <c r="AE1006" s="5"/>
      <c r="AF1006" s="5"/>
      <c r="AG1006" s="5"/>
      <c r="AH1006" s="5"/>
      <c r="AI1006" s="5"/>
      <c r="AJ1006" s="5"/>
      <c r="AK1006" s="5"/>
      <c r="AL1006" s="5"/>
      <c r="AM1006" s="5"/>
      <c r="AN1006" s="5"/>
      <c r="AO1006" s="5"/>
      <c r="AP1006" s="5"/>
      <c r="AQ1006" s="5"/>
      <c r="AR1006" s="5"/>
      <c r="AS1006" s="5"/>
      <c r="AT1006" s="5"/>
      <c r="AU1006" s="5"/>
      <c r="AV1006" s="5"/>
      <c r="AW1006" s="5"/>
      <c r="AX1006" s="5"/>
      <c r="AY1006" s="5"/>
      <c r="AZ1006" s="5"/>
      <c r="BA1006" s="5"/>
      <c r="BB1006" s="5"/>
      <c r="BC1006" s="5"/>
      <c r="BD1006" s="5"/>
      <c r="BE1006" s="5"/>
      <c r="BF1006" s="5"/>
      <c r="BG1006" s="5"/>
      <c r="BH1006" s="5"/>
      <c r="BI1006" s="5"/>
      <c r="BJ1006" s="8"/>
      <c r="BK1006" s="8"/>
      <c r="BL1006" s="8"/>
      <c r="BM1006" s="8"/>
      <c r="BN1006" s="8"/>
    </row>
    <row r="1007" spans="4:66" x14ac:dyDescent="0.25">
      <c r="D1007" s="11"/>
      <c r="K1007" s="3"/>
      <c r="L1007" s="3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  <c r="AA1007" s="5"/>
      <c r="AB1007" s="5"/>
      <c r="AC1007" s="5"/>
      <c r="AD1007" s="5"/>
      <c r="AE1007" s="5"/>
      <c r="AF1007" s="5"/>
      <c r="AG1007" s="5"/>
      <c r="AH1007" s="5"/>
      <c r="AI1007" s="5"/>
      <c r="AJ1007" s="5"/>
      <c r="AK1007" s="5"/>
      <c r="AL1007" s="5"/>
      <c r="AM1007" s="5"/>
      <c r="AN1007" s="5"/>
      <c r="AO1007" s="5"/>
      <c r="AP1007" s="5"/>
      <c r="AQ1007" s="5"/>
      <c r="AR1007" s="5"/>
      <c r="AS1007" s="5"/>
      <c r="AT1007" s="5"/>
      <c r="AU1007" s="5"/>
      <c r="AV1007" s="5"/>
      <c r="AW1007" s="5"/>
      <c r="AX1007" s="5"/>
      <c r="AY1007" s="5"/>
      <c r="AZ1007" s="5"/>
      <c r="BA1007" s="5"/>
      <c r="BB1007" s="5"/>
      <c r="BC1007" s="5"/>
      <c r="BD1007" s="5"/>
      <c r="BE1007" s="5"/>
      <c r="BF1007" s="5"/>
      <c r="BG1007" s="5"/>
      <c r="BH1007" s="5"/>
      <c r="BI1007" s="5"/>
      <c r="BJ1007" s="8"/>
      <c r="BK1007" s="8"/>
      <c r="BL1007" s="8"/>
      <c r="BM1007" s="8"/>
      <c r="BN1007" s="8"/>
    </row>
    <row r="1008" spans="4:66" x14ac:dyDescent="0.25">
      <c r="D1008" s="11"/>
      <c r="K1008" s="3"/>
      <c r="L1008" s="3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  <c r="AA1008" s="5"/>
      <c r="AB1008" s="5"/>
      <c r="AC1008" s="5"/>
      <c r="AD1008" s="5"/>
      <c r="AE1008" s="5"/>
      <c r="AF1008" s="5"/>
      <c r="AG1008" s="5"/>
      <c r="AH1008" s="5"/>
      <c r="AI1008" s="5"/>
      <c r="AJ1008" s="5"/>
      <c r="AK1008" s="5"/>
      <c r="AL1008" s="5"/>
      <c r="AM1008" s="5"/>
      <c r="AN1008" s="5"/>
      <c r="AO1008" s="5"/>
      <c r="AP1008" s="5"/>
      <c r="AQ1008" s="5"/>
      <c r="AR1008" s="5"/>
      <c r="AS1008" s="5"/>
      <c r="AT1008" s="5"/>
      <c r="AU1008" s="5"/>
      <c r="AV1008" s="5"/>
      <c r="AW1008" s="5"/>
      <c r="AX1008" s="5"/>
      <c r="AY1008" s="5"/>
      <c r="AZ1008" s="5"/>
      <c r="BA1008" s="5"/>
      <c r="BB1008" s="5"/>
      <c r="BC1008" s="5"/>
      <c r="BD1008" s="5"/>
      <c r="BE1008" s="5"/>
      <c r="BF1008" s="5"/>
      <c r="BG1008" s="5"/>
      <c r="BH1008" s="5"/>
      <c r="BI1008" s="5"/>
      <c r="BJ1008" s="8"/>
      <c r="BK1008" s="8"/>
      <c r="BL1008" s="8"/>
      <c r="BM1008" s="8"/>
      <c r="BN1008" s="8"/>
    </row>
    <row r="1009" spans="4:66" x14ac:dyDescent="0.25">
      <c r="D1009" s="11"/>
      <c r="K1009" s="3"/>
      <c r="L1009" s="3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  <c r="Z1009" s="5"/>
      <c r="AA1009" s="5"/>
      <c r="AB1009" s="5"/>
      <c r="AC1009" s="5"/>
      <c r="AD1009" s="5"/>
      <c r="AE1009" s="5"/>
      <c r="AF1009" s="5"/>
      <c r="AG1009" s="5"/>
      <c r="AH1009" s="5"/>
      <c r="AI1009" s="5"/>
      <c r="AJ1009" s="5"/>
      <c r="AK1009" s="5"/>
      <c r="AL1009" s="5"/>
      <c r="AM1009" s="5"/>
      <c r="AN1009" s="5"/>
      <c r="AO1009" s="5"/>
      <c r="AP1009" s="5"/>
      <c r="AQ1009" s="5"/>
      <c r="AR1009" s="5"/>
      <c r="AS1009" s="5"/>
      <c r="AT1009" s="5"/>
      <c r="AU1009" s="5"/>
      <c r="AV1009" s="5"/>
      <c r="AW1009" s="5"/>
      <c r="AX1009" s="5"/>
      <c r="AY1009" s="5"/>
      <c r="AZ1009" s="5"/>
      <c r="BA1009" s="5"/>
      <c r="BB1009" s="5"/>
      <c r="BC1009" s="5"/>
      <c r="BD1009" s="5"/>
      <c r="BE1009" s="5"/>
      <c r="BF1009" s="5"/>
      <c r="BG1009" s="5"/>
      <c r="BH1009" s="5"/>
      <c r="BI1009" s="5"/>
      <c r="BJ1009" s="8"/>
      <c r="BK1009" s="8"/>
      <c r="BL1009" s="8"/>
      <c r="BM1009" s="8"/>
      <c r="BN1009" s="8"/>
    </row>
    <row r="1010" spans="4:66" x14ac:dyDescent="0.25">
      <c r="D1010" s="11"/>
      <c r="K1010" s="3"/>
      <c r="L1010" s="3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  <c r="Z1010" s="5"/>
      <c r="AA1010" s="5"/>
      <c r="AB1010" s="5"/>
      <c r="AC1010" s="5"/>
      <c r="AD1010" s="5"/>
      <c r="AE1010" s="5"/>
      <c r="AF1010" s="5"/>
      <c r="AG1010" s="5"/>
      <c r="AH1010" s="5"/>
      <c r="AI1010" s="5"/>
      <c r="AJ1010" s="5"/>
      <c r="AK1010" s="5"/>
      <c r="AL1010" s="5"/>
      <c r="AM1010" s="5"/>
      <c r="AN1010" s="5"/>
      <c r="AO1010" s="5"/>
      <c r="AP1010" s="5"/>
      <c r="AQ1010" s="5"/>
      <c r="AR1010" s="5"/>
      <c r="AS1010" s="5"/>
      <c r="AT1010" s="5"/>
      <c r="AU1010" s="5"/>
      <c r="AV1010" s="5"/>
      <c r="AW1010" s="5"/>
      <c r="AX1010" s="5"/>
      <c r="AY1010" s="5"/>
      <c r="AZ1010" s="5"/>
      <c r="BA1010" s="5"/>
      <c r="BB1010" s="5"/>
      <c r="BC1010" s="5"/>
      <c r="BD1010" s="5"/>
      <c r="BE1010" s="5"/>
      <c r="BF1010" s="5"/>
      <c r="BG1010" s="5"/>
      <c r="BH1010" s="5"/>
      <c r="BI1010" s="5"/>
      <c r="BJ1010" s="8"/>
      <c r="BK1010" s="8"/>
      <c r="BL1010" s="8"/>
      <c r="BM1010" s="8"/>
      <c r="BN1010" s="8"/>
    </row>
    <row r="1011" spans="4:66" x14ac:dyDescent="0.25">
      <c r="D1011" s="11"/>
      <c r="K1011" s="3"/>
      <c r="L1011" s="3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  <c r="Z1011" s="5"/>
      <c r="AA1011" s="5"/>
      <c r="AB1011" s="5"/>
      <c r="AC1011" s="5"/>
      <c r="AD1011" s="5"/>
      <c r="AE1011" s="5"/>
      <c r="AF1011" s="5"/>
      <c r="AG1011" s="5"/>
      <c r="AH1011" s="5"/>
      <c r="AI1011" s="5"/>
      <c r="AJ1011" s="5"/>
      <c r="AK1011" s="5"/>
      <c r="AL1011" s="5"/>
      <c r="AM1011" s="5"/>
      <c r="AN1011" s="5"/>
      <c r="AO1011" s="5"/>
      <c r="AP1011" s="5"/>
      <c r="AQ1011" s="5"/>
      <c r="AR1011" s="5"/>
      <c r="AS1011" s="5"/>
      <c r="AT1011" s="5"/>
      <c r="AU1011" s="5"/>
      <c r="AV1011" s="5"/>
      <c r="AW1011" s="5"/>
      <c r="AX1011" s="5"/>
      <c r="AY1011" s="5"/>
      <c r="AZ1011" s="5"/>
      <c r="BA1011" s="5"/>
      <c r="BB1011" s="5"/>
      <c r="BC1011" s="5"/>
      <c r="BD1011" s="5"/>
      <c r="BE1011" s="5"/>
      <c r="BF1011" s="5"/>
      <c r="BG1011" s="5"/>
      <c r="BH1011" s="5"/>
      <c r="BI1011" s="5"/>
      <c r="BJ1011" s="8"/>
      <c r="BK1011" s="8"/>
      <c r="BL1011" s="8"/>
      <c r="BM1011" s="8"/>
      <c r="BN1011" s="8"/>
    </row>
    <row r="1012" spans="4:66" x14ac:dyDescent="0.25">
      <c r="D1012" s="11"/>
      <c r="K1012" s="3"/>
      <c r="L1012" s="3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  <c r="Z1012" s="5"/>
      <c r="AA1012" s="5"/>
      <c r="AB1012" s="5"/>
      <c r="AC1012" s="5"/>
      <c r="AD1012" s="5"/>
      <c r="AE1012" s="5"/>
      <c r="AF1012" s="5"/>
      <c r="AG1012" s="5"/>
      <c r="AH1012" s="5"/>
      <c r="AI1012" s="5"/>
      <c r="AJ1012" s="5"/>
      <c r="AK1012" s="5"/>
      <c r="AL1012" s="5"/>
      <c r="AM1012" s="5"/>
      <c r="AN1012" s="5"/>
      <c r="AO1012" s="5"/>
      <c r="AP1012" s="5"/>
      <c r="AQ1012" s="5"/>
      <c r="AR1012" s="5"/>
      <c r="AS1012" s="5"/>
      <c r="AT1012" s="5"/>
      <c r="AU1012" s="5"/>
      <c r="AV1012" s="5"/>
      <c r="AW1012" s="5"/>
      <c r="AX1012" s="5"/>
      <c r="AY1012" s="5"/>
      <c r="AZ1012" s="5"/>
      <c r="BA1012" s="5"/>
      <c r="BB1012" s="5"/>
      <c r="BC1012" s="5"/>
      <c r="BD1012" s="5"/>
      <c r="BE1012" s="5"/>
      <c r="BF1012" s="5"/>
      <c r="BG1012" s="5"/>
      <c r="BH1012" s="5"/>
      <c r="BI1012" s="5"/>
      <c r="BJ1012" s="8"/>
      <c r="BK1012" s="8"/>
      <c r="BL1012" s="8"/>
      <c r="BM1012" s="8"/>
      <c r="BN1012" s="8"/>
    </row>
    <row r="1013" spans="4:66" x14ac:dyDescent="0.25">
      <c r="D1013" s="11"/>
      <c r="K1013" s="3"/>
      <c r="L1013" s="3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  <c r="Y1013" s="5"/>
      <c r="Z1013" s="5"/>
      <c r="AA1013" s="5"/>
      <c r="AB1013" s="5"/>
      <c r="AC1013" s="5"/>
      <c r="AD1013" s="5"/>
      <c r="AE1013" s="5"/>
      <c r="AF1013" s="5"/>
      <c r="AG1013" s="5"/>
      <c r="AH1013" s="5"/>
      <c r="AI1013" s="5"/>
      <c r="AJ1013" s="5"/>
      <c r="AK1013" s="5"/>
      <c r="AL1013" s="5"/>
      <c r="AM1013" s="5"/>
      <c r="AN1013" s="5"/>
      <c r="AO1013" s="5"/>
      <c r="AP1013" s="5"/>
      <c r="AQ1013" s="5"/>
      <c r="AR1013" s="5"/>
      <c r="AS1013" s="5"/>
      <c r="AT1013" s="5"/>
      <c r="AU1013" s="5"/>
      <c r="AV1013" s="5"/>
      <c r="AW1013" s="5"/>
      <c r="AX1013" s="5"/>
      <c r="AY1013" s="5"/>
      <c r="AZ1013" s="5"/>
      <c r="BA1013" s="5"/>
      <c r="BB1013" s="5"/>
      <c r="BC1013" s="5"/>
      <c r="BD1013" s="5"/>
      <c r="BE1013" s="5"/>
      <c r="BF1013" s="5"/>
      <c r="BG1013" s="5"/>
      <c r="BH1013" s="5"/>
      <c r="BI1013" s="5"/>
      <c r="BJ1013" s="8"/>
      <c r="BK1013" s="8"/>
      <c r="BL1013" s="8"/>
      <c r="BM1013" s="8"/>
      <c r="BN1013" s="8"/>
    </row>
    <row r="1014" spans="4:66" x14ac:dyDescent="0.25">
      <c r="D1014" s="11"/>
      <c r="K1014" s="3"/>
      <c r="L1014" s="3"/>
      <c r="M1014" s="5"/>
      <c r="N1014" s="5"/>
      <c r="O1014" s="5"/>
      <c r="P1014" s="5"/>
      <c r="Q1014" s="5"/>
      <c r="R1014" s="5"/>
      <c r="S1014" s="5"/>
      <c r="T1014" s="5"/>
      <c r="U1014" s="5"/>
      <c r="V1014" s="5"/>
      <c r="W1014" s="5"/>
      <c r="X1014" s="5"/>
      <c r="Y1014" s="5"/>
      <c r="Z1014" s="5"/>
      <c r="AA1014" s="5"/>
      <c r="AB1014" s="5"/>
      <c r="AC1014" s="5"/>
      <c r="AD1014" s="5"/>
      <c r="AE1014" s="5"/>
      <c r="AF1014" s="5"/>
      <c r="AG1014" s="5"/>
      <c r="AH1014" s="5"/>
      <c r="AI1014" s="5"/>
      <c r="AJ1014" s="5"/>
      <c r="AK1014" s="5"/>
      <c r="AL1014" s="5"/>
      <c r="AM1014" s="5"/>
      <c r="AN1014" s="5"/>
      <c r="AO1014" s="5"/>
      <c r="AP1014" s="5"/>
      <c r="AQ1014" s="5"/>
      <c r="AR1014" s="5"/>
      <c r="AS1014" s="5"/>
      <c r="AT1014" s="5"/>
      <c r="AU1014" s="5"/>
      <c r="AV1014" s="5"/>
      <c r="AW1014" s="5"/>
      <c r="AX1014" s="5"/>
      <c r="AY1014" s="5"/>
      <c r="AZ1014" s="5"/>
      <c r="BA1014" s="5"/>
      <c r="BB1014" s="5"/>
      <c r="BC1014" s="5"/>
      <c r="BD1014" s="5"/>
      <c r="BE1014" s="5"/>
      <c r="BF1014" s="5"/>
      <c r="BG1014" s="5"/>
      <c r="BH1014" s="5"/>
      <c r="BI1014" s="5"/>
      <c r="BJ1014" s="8"/>
      <c r="BK1014" s="8"/>
      <c r="BL1014" s="8"/>
      <c r="BM1014" s="8"/>
      <c r="BN1014" s="8"/>
    </row>
    <row r="1015" spans="4:66" x14ac:dyDescent="0.25">
      <c r="D1015" s="11"/>
      <c r="K1015" s="3"/>
      <c r="L1015" s="3"/>
      <c r="M1015" s="5"/>
      <c r="N1015" s="5"/>
      <c r="O1015" s="5"/>
      <c r="P1015" s="5"/>
      <c r="Q1015" s="5"/>
      <c r="R1015" s="5"/>
      <c r="S1015" s="5"/>
      <c r="T1015" s="5"/>
      <c r="U1015" s="5"/>
      <c r="V1015" s="5"/>
      <c r="W1015" s="5"/>
      <c r="X1015" s="5"/>
      <c r="Y1015" s="5"/>
      <c r="Z1015" s="5"/>
      <c r="AA1015" s="5"/>
      <c r="AB1015" s="5"/>
      <c r="AC1015" s="5"/>
      <c r="AD1015" s="5"/>
      <c r="AE1015" s="5"/>
      <c r="AF1015" s="5"/>
      <c r="AG1015" s="5"/>
      <c r="AH1015" s="5"/>
      <c r="AI1015" s="5"/>
      <c r="AJ1015" s="5"/>
      <c r="AK1015" s="5"/>
      <c r="AL1015" s="5"/>
      <c r="AM1015" s="5"/>
      <c r="AN1015" s="5"/>
      <c r="AO1015" s="5"/>
      <c r="AP1015" s="5"/>
      <c r="AQ1015" s="5"/>
      <c r="AR1015" s="5"/>
      <c r="AS1015" s="5"/>
      <c r="AT1015" s="5"/>
      <c r="AU1015" s="5"/>
      <c r="AV1015" s="5"/>
      <c r="AW1015" s="5"/>
      <c r="AX1015" s="5"/>
      <c r="AY1015" s="5"/>
      <c r="AZ1015" s="5"/>
      <c r="BA1015" s="5"/>
      <c r="BB1015" s="5"/>
      <c r="BC1015" s="5"/>
      <c r="BD1015" s="5"/>
      <c r="BE1015" s="5"/>
      <c r="BF1015" s="5"/>
      <c r="BG1015" s="5"/>
      <c r="BH1015" s="5"/>
      <c r="BI1015" s="5"/>
      <c r="BJ1015" s="8"/>
      <c r="BK1015" s="8"/>
      <c r="BL1015" s="8"/>
      <c r="BM1015" s="8"/>
      <c r="BN1015" s="8"/>
    </row>
    <row r="1016" spans="4:66" x14ac:dyDescent="0.25">
      <c r="D1016" s="11"/>
      <c r="K1016" s="3"/>
      <c r="L1016" s="3"/>
      <c r="M1016" s="5"/>
      <c r="N1016" s="5"/>
      <c r="O1016" s="5"/>
      <c r="P1016" s="5"/>
      <c r="Q1016" s="5"/>
      <c r="R1016" s="5"/>
      <c r="S1016" s="5"/>
      <c r="T1016" s="5"/>
      <c r="U1016" s="5"/>
      <c r="V1016" s="5"/>
      <c r="W1016" s="5"/>
      <c r="X1016" s="5"/>
      <c r="Y1016" s="5"/>
      <c r="Z1016" s="5"/>
      <c r="AA1016" s="5"/>
      <c r="AB1016" s="5"/>
      <c r="AC1016" s="5"/>
      <c r="AD1016" s="5"/>
      <c r="AE1016" s="5"/>
      <c r="AF1016" s="5"/>
      <c r="AG1016" s="5"/>
      <c r="AH1016" s="5"/>
      <c r="AI1016" s="5"/>
      <c r="AJ1016" s="5"/>
      <c r="AK1016" s="5"/>
      <c r="AL1016" s="5"/>
      <c r="AM1016" s="5"/>
      <c r="AN1016" s="5"/>
      <c r="AO1016" s="5"/>
      <c r="AP1016" s="5"/>
      <c r="AQ1016" s="5"/>
      <c r="AR1016" s="5"/>
      <c r="AS1016" s="5"/>
      <c r="AT1016" s="5"/>
      <c r="AU1016" s="5"/>
      <c r="AV1016" s="5"/>
      <c r="AW1016" s="5"/>
      <c r="AX1016" s="5"/>
      <c r="AY1016" s="5"/>
      <c r="AZ1016" s="5"/>
      <c r="BA1016" s="5"/>
      <c r="BB1016" s="5"/>
      <c r="BC1016" s="5"/>
      <c r="BD1016" s="5"/>
      <c r="BE1016" s="5"/>
      <c r="BF1016" s="5"/>
      <c r="BG1016" s="5"/>
      <c r="BH1016" s="5"/>
      <c r="BI1016" s="5"/>
      <c r="BJ1016" s="8"/>
      <c r="BK1016" s="8"/>
      <c r="BL1016" s="8"/>
      <c r="BM1016" s="8"/>
      <c r="BN1016" s="8"/>
    </row>
    <row r="1017" spans="4:66" x14ac:dyDescent="0.25">
      <c r="D1017" s="11"/>
      <c r="K1017" s="3"/>
      <c r="L1017" s="3"/>
      <c r="M1017" s="5"/>
      <c r="N1017" s="5"/>
      <c r="O1017" s="5"/>
      <c r="P1017" s="5"/>
      <c r="Q1017" s="5"/>
      <c r="R1017" s="5"/>
      <c r="S1017" s="5"/>
      <c r="T1017" s="5"/>
      <c r="U1017" s="5"/>
      <c r="V1017" s="5"/>
      <c r="W1017" s="5"/>
      <c r="X1017" s="5"/>
      <c r="Y1017" s="5"/>
      <c r="Z1017" s="5"/>
      <c r="AA1017" s="5"/>
      <c r="AB1017" s="5"/>
      <c r="AC1017" s="5"/>
      <c r="AD1017" s="5"/>
      <c r="AE1017" s="5"/>
      <c r="AF1017" s="5"/>
      <c r="AG1017" s="5"/>
      <c r="AH1017" s="5"/>
      <c r="AI1017" s="5"/>
      <c r="AJ1017" s="5"/>
      <c r="AK1017" s="5"/>
      <c r="AL1017" s="5"/>
      <c r="AM1017" s="5"/>
      <c r="AN1017" s="5"/>
      <c r="AO1017" s="5"/>
      <c r="AP1017" s="5"/>
      <c r="AQ1017" s="5"/>
      <c r="AR1017" s="5"/>
      <c r="AS1017" s="5"/>
      <c r="AT1017" s="5"/>
      <c r="AU1017" s="5"/>
      <c r="AV1017" s="5"/>
      <c r="AW1017" s="5"/>
      <c r="AX1017" s="5"/>
      <c r="AY1017" s="5"/>
      <c r="AZ1017" s="5"/>
      <c r="BA1017" s="5"/>
      <c r="BB1017" s="5"/>
      <c r="BC1017" s="5"/>
      <c r="BD1017" s="5"/>
      <c r="BE1017" s="5"/>
      <c r="BF1017" s="5"/>
      <c r="BG1017" s="5"/>
      <c r="BH1017" s="5"/>
      <c r="BI1017" s="5"/>
      <c r="BJ1017" s="8"/>
      <c r="BK1017" s="8"/>
      <c r="BL1017" s="8"/>
      <c r="BM1017" s="8"/>
      <c r="BN1017" s="8"/>
    </row>
    <row r="1018" spans="4:66" x14ac:dyDescent="0.25">
      <c r="D1018" s="11"/>
      <c r="K1018" s="3"/>
      <c r="L1018" s="3"/>
      <c r="M1018" s="5"/>
      <c r="N1018" s="5"/>
      <c r="O1018" s="5"/>
      <c r="P1018" s="5"/>
      <c r="Q1018" s="5"/>
      <c r="R1018" s="5"/>
      <c r="S1018" s="5"/>
      <c r="T1018" s="5"/>
      <c r="U1018" s="5"/>
      <c r="V1018" s="5"/>
      <c r="W1018" s="5"/>
      <c r="X1018" s="5"/>
      <c r="Y1018" s="5"/>
      <c r="Z1018" s="5"/>
      <c r="AA1018" s="5"/>
      <c r="AB1018" s="5"/>
      <c r="AC1018" s="5"/>
      <c r="AD1018" s="5"/>
      <c r="AE1018" s="5"/>
      <c r="AF1018" s="5"/>
      <c r="AG1018" s="5"/>
      <c r="AH1018" s="5"/>
      <c r="AI1018" s="5"/>
      <c r="AJ1018" s="5"/>
      <c r="AK1018" s="5"/>
      <c r="AL1018" s="5"/>
      <c r="AM1018" s="5"/>
      <c r="AN1018" s="5"/>
      <c r="AO1018" s="5"/>
      <c r="AP1018" s="5"/>
      <c r="AQ1018" s="5"/>
      <c r="AR1018" s="5"/>
      <c r="AS1018" s="5"/>
      <c r="AT1018" s="5"/>
      <c r="AU1018" s="5"/>
      <c r="AV1018" s="5"/>
      <c r="AW1018" s="5"/>
      <c r="AX1018" s="5"/>
      <c r="AY1018" s="5"/>
      <c r="AZ1018" s="5"/>
      <c r="BA1018" s="5"/>
      <c r="BB1018" s="5"/>
      <c r="BC1018" s="5"/>
      <c r="BD1018" s="5"/>
      <c r="BE1018" s="5"/>
      <c r="BF1018" s="5"/>
      <c r="BG1018" s="5"/>
      <c r="BH1018" s="5"/>
      <c r="BI1018" s="5"/>
      <c r="BJ1018" s="8"/>
      <c r="BK1018" s="8"/>
      <c r="BL1018" s="8"/>
      <c r="BM1018" s="8"/>
      <c r="BN1018" s="8"/>
    </row>
    <row r="1019" spans="4:66" x14ac:dyDescent="0.25">
      <c r="D1019" s="11"/>
      <c r="K1019" s="3"/>
      <c r="L1019" s="3"/>
      <c r="M1019" s="5"/>
      <c r="N1019" s="5"/>
      <c r="O1019" s="5"/>
      <c r="P1019" s="5"/>
      <c r="Q1019" s="5"/>
      <c r="R1019" s="5"/>
      <c r="S1019" s="5"/>
      <c r="T1019" s="5"/>
      <c r="U1019" s="5"/>
      <c r="V1019" s="5"/>
      <c r="W1019" s="5"/>
      <c r="X1019" s="5"/>
      <c r="Y1019" s="5"/>
      <c r="Z1019" s="5"/>
      <c r="AA1019" s="5"/>
      <c r="AB1019" s="5"/>
      <c r="AC1019" s="5"/>
      <c r="AD1019" s="5"/>
      <c r="AE1019" s="5"/>
      <c r="AF1019" s="5"/>
      <c r="AG1019" s="5"/>
      <c r="AH1019" s="5"/>
      <c r="AI1019" s="5"/>
      <c r="AJ1019" s="5"/>
      <c r="AK1019" s="5"/>
      <c r="AL1019" s="5"/>
      <c r="AM1019" s="5"/>
      <c r="AN1019" s="5"/>
      <c r="AO1019" s="5"/>
      <c r="AP1019" s="5"/>
      <c r="AQ1019" s="5"/>
      <c r="AR1019" s="5"/>
      <c r="AS1019" s="5"/>
      <c r="AT1019" s="5"/>
      <c r="AU1019" s="5"/>
      <c r="AV1019" s="5"/>
      <c r="AW1019" s="5"/>
      <c r="AX1019" s="5"/>
      <c r="AY1019" s="5"/>
      <c r="AZ1019" s="5"/>
      <c r="BA1019" s="5"/>
      <c r="BB1019" s="5"/>
      <c r="BC1019" s="5"/>
      <c r="BD1019" s="5"/>
      <c r="BE1019" s="5"/>
      <c r="BF1019" s="5"/>
      <c r="BG1019" s="5"/>
      <c r="BH1019" s="5"/>
      <c r="BI1019" s="5"/>
      <c r="BJ1019" s="8"/>
      <c r="BK1019" s="8"/>
      <c r="BL1019" s="8"/>
      <c r="BM1019" s="8"/>
      <c r="BN1019" s="8"/>
    </row>
    <row r="1020" spans="4:66" x14ac:dyDescent="0.25">
      <c r="D1020" s="11"/>
      <c r="K1020" s="3"/>
      <c r="L1020" s="3"/>
      <c r="M1020" s="5"/>
      <c r="N1020" s="5"/>
      <c r="O1020" s="5"/>
      <c r="P1020" s="5"/>
      <c r="Q1020" s="5"/>
      <c r="R1020" s="5"/>
      <c r="S1020" s="5"/>
      <c r="T1020" s="5"/>
      <c r="U1020" s="5"/>
      <c r="V1020" s="5"/>
      <c r="W1020" s="5"/>
      <c r="X1020" s="5"/>
      <c r="Y1020" s="5"/>
      <c r="Z1020" s="5"/>
      <c r="AA1020" s="5"/>
      <c r="AB1020" s="5"/>
      <c r="AC1020" s="5"/>
      <c r="AD1020" s="5"/>
      <c r="AE1020" s="5"/>
      <c r="AF1020" s="5"/>
      <c r="AG1020" s="5"/>
      <c r="AH1020" s="5"/>
      <c r="AI1020" s="5"/>
      <c r="AJ1020" s="5"/>
      <c r="AK1020" s="5"/>
      <c r="AL1020" s="5"/>
      <c r="AM1020" s="5"/>
      <c r="AN1020" s="5"/>
      <c r="AO1020" s="5"/>
      <c r="AP1020" s="5"/>
      <c r="AQ1020" s="5"/>
      <c r="AR1020" s="5"/>
      <c r="AS1020" s="5"/>
      <c r="AT1020" s="5"/>
      <c r="AU1020" s="5"/>
      <c r="AV1020" s="5"/>
      <c r="AW1020" s="5"/>
      <c r="AX1020" s="5"/>
      <c r="AY1020" s="5"/>
      <c r="AZ1020" s="5"/>
      <c r="BA1020" s="5"/>
      <c r="BB1020" s="5"/>
      <c r="BC1020" s="5"/>
      <c r="BD1020" s="5"/>
      <c r="BE1020" s="5"/>
      <c r="BF1020" s="5"/>
      <c r="BG1020" s="5"/>
      <c r="BH1020" s="5"/>
      <c r="BI1020" s="5"/>
      <c r="BJ1020" s="8"/>
      <c r="BK1020" s="8"/>
      <c r="BL1020" s="8"/>
      <c r="BM1020" s="8"/>
      <c r="BN1020" s="8"/>
    </row>
    <row r="1021" spans="4:66" x14ac:dyDescent="0.25">
      <c r="D1021" s="11"/>
      <c r="K1021" s="3"/>
      <c r="L1021" s="3"/>
      <c r="M1021" s="5"/>
      <c r="N1021" s="5"/>
      <c r="O1021" s="5"/>
      <c r="P1021" s="5"/>
      <c r="Q1021" s="5"/>
      <c r="R1021" s="5"/>
      <c r="S1021" s="5"/>
      <c r="T1021" s="5"/>
      <c r="U1021" s="5"/>
      <c r="V1021" s="5"/>
      <c r="W1021" s="5"/>
      <c r="X1021" s="5"/>
      <c r="Y1021" s="5"/>
      <c r="Z1021" s="5"/>
      <c r="AA1021" s="5"/>
      <c r="AB1021" s="5"/>
      <c r="AC1021" s="5"/>
      <c r="AD1021" s="5"/>
      <c r="AE1021" s="5"/>
      <c r="AF1021" s="5"/>
      <c r="AG1021" s="5"/>
      <c r="AH1021" s="5"/>
      <c r="AI1021" s="5"/>
      <c r="AJ1021" s="5"/>
      <c r="AK1021" s="5"/>
      <c r="AL1021" s="5"/>
      <c r="AM1021" s="5"/>
      <c r="AN1021" s="5"/>
      <c r="AO1021" s="5"/>
      <c r="AP1021" s="5"/>
      <c r="AQ1021" s="5"/>
      <c r="AR1021" s="5"/>
      <c r="AS1021" s="5"/>
      <c r="AT1021" s="5"/>
      <c r="AU1021" s="5"/>
      <c r="AV1021" s="5"/>
      <c r="AW1021" s="5"/>
      <c r="AX1021" s="5"/>
      <c r="AY1021" s="5"/>
      <c r="AZ1021" s="5"/>
      <c r="BA1021" s="5"/>
      <c r="BB1021" s="5"/>
      <c r="BC1021" s="5"/>
      <c r="BD1021" s="5"/>
      <c r="BE1021" s="5"/>
      <c r="BF1021" s="5"/>
      <c r="BG1021" s="5"/>
      <c r="BH1021" s="5"/>
      <c r="BI1021" s="5"/>
      <c r="BJ1021" s="8"/>
      <c r="BK1021" s="8"/>
      <c r="BL1021" s="8"/>
      <c r="BM1021" s="8"/>
      <c r="BN1021" s="8"/>
    </row>
    <row r="1022" spans="4:66" x14ac:dyDescent="0.25">
      <c r="D1022" s="11"/>
      <c r="K1022" s="3"/>
      <c r="L1022" s="3"/>
      <c r="M1022" s="5"/>
      <c r="N1022" s="5"/>
      <c r="O1022" s="5"/>
      <c r="P1022" s="5"/>
      <c r="Q1022" s="5"/>
      <c r="R1022" s="5"/>
      <c r="S1022" s="5"/>
      <c r="T1022" s="5"/>
      <c r="U1022" s="5"/>
      <c r="V1022" s="5"/>
      <c r="W1022" s="5"/>
      <c r="X1022" s="5"/>
      <c r="Y1022" s="5"/>
      <c r="Z1022" s="5"/>
      <c r="AA1022" s="5"/>
      <c r="AB1022" s="5"/>
      <c r="AC1022" s="5"/>
      <c r="AD1022" s="5"/>
      <c r="AE1022" s="5"/>
      <c r="AF1022" s="5"/>
      <c r="AG1022" s="5"/>
      <c r="AH1022" s="5"/>
      <c r="AI1022" s="5"/>
      <c r="AJ1022" s="5"/>
      <c r="AK1022" s="5"/>
      <c r="AL1022" s="5"/>
      <c r="AM1022" s="5"/>
      <c r="AN1022" s="5"/>
      <c r="AO1022" s="5"/>
      <c r="AP1022" s="5"/>
      <c r="AQ1022" s="5"/>
      <c r="AR1022" s="5"/>
      <c r="AS1022" s="5"/>
      <c r="AT1022" s="5"/>
      <c r="AU1022" s="5"/>
      <c r="AV1022" s="5"/>
      <c r="AW1022" s="5"/>
      <c r="AX1022" s="5"/>
      <c r="AY1022" s="5"/>
      <c r="AZ1022" s="5"/>
      <c r="BA1022" s="5"/>
      <c r="BB1022" s="5"/>
      <c r="BC1022" s="5"/>
      <c r="BD1022" s="5"/>
      <c r="BE1022" s="5"/>
      <c r="BF1022" s="5"/>
      <c r="BG1022" s="5"/>
      <c r="BH1022" s="5"/>
      <c r="BI1022" s="5"/>
      <c r="BJ1022" s="8"/>
      <c r="BK1022" s="8"/>
      <c r="BL1022" s="8"/>
      <c r="BM1022" s="8"/>
      <c r="BN1022" s="8"/>
    </row>
    <row r="1023" spans="4:66" x14ac:dyDescent="0.25">
      <c r="D1023" s="11"/>
      <c r="K1023" s="3"/>
      <c r="L1023" s="3"/>
      <c r="M1023" s="5"/>
      <c r="N1023" s="5"/>
      <c r="O1023" s="5"/>
      <c r="P1023" s="5"/>
      <c r="Q1023" s="5"/>
      <c r="R1023" s="5"/>
      <c r="S1023" s="5"/>
      <c r="T1023" s="5"/>
      <c r="U1023" s="5"/>
      <c r="V1023" s="5"/>
      <c r="W1023" s="5"/>
      <c r="X1023" s="5"/>
      <c r="Y1023" s="5"/>
      <c r="Z1023" s="5"/>
      <c r="AA1023" s="5"/>
      <c r="AB1023" s="5"/>
      <c r="AC1023" s="5"/>
      <c r="AD1023" s="5"/>
      <c r="AE1023" s="5"/>
      <c r="AF1023" s="5"/>
      <c r="AG1023" s="5"/>
      <c r="AH1023" s="5"/>
      <c r="AI1023" s="5"/>
      <c r="AJ1023" s="5"/>
      <c r="AK1023" s="5"/>
      <c r="AL1023" s="5"/>
      <c r="AM1023" s="5"/>
      <c r="AN1023" s="5"/>
      <c r="AO1023" s="5"/>
      <c r="AP1023" s="5"/>
      <c r="AQ1023" s="5"/>
      <c r="AR1023" s="5"/>
      <c r="AS1023" s="5"/>
      <c r="AT1023" s="5"/>
      <c r="AU1023" s="5"/>
      <c r="AV1023" s="5"/>
      <c r="AW1023" s="5"/>
      <c r="AX1023" s="5"/>
      <c r="AY1023" s="5"/>
      <c r="AZ1023" s="5"/>
      <c r="BA1023" s="5"/>
      <c r="BB1023" s="5"/>
      <c r="BC1023" s="5"/>
      <c r="BD1023" s="5"/>
      <c r="BE1023" s="5"/>
      <c r="BF1023" s="5"/>
      <c r="BG1023" s="5"/>
      <c r="BH1023" s="5"/>
      <c r="BI1023" s="5"/>
      <c r="BJ1023" s="8"/>
      <c r="BK1023" s="8"/>
      <c r="BL1023" s="8"/>
      <c r="BM1023" s="8"/>
      <c r="BN1023" s="8"/>
    </row>
    <row r="1024" spans="4:66" x14ac:dyDescent="0.25">
      <c r="D1024" s="11"/>
      <c r="K1024" s="3"/>
      <c r="L1024" s="3"/>
      <c r="M1024" s="5"/>
      <c r="N1024" s="5"/>
      <c r="O1024" s="5"/>
      <c r="P1024" s="5"/>
      <c r="Q1024" s="5"/>
      <c r="R1024" s="5"/>
      <c r="S1024" s="5"/>
      <c r="T1024" s="5"/>
      <c r="U1024" s="5"/>
      <c r="V1024" s="5"/>
      <c r="W1024" s="5"/>
      <c r="X1024" s="5"/>
      <c r="Y1024" s="5"/>
      <c r="Z1024" s="5"/>
      <c r="AA1024" s="5"/>
      <c r="AB1024" s="5"/>
      <c r="AC1024" s="5"/>
      <c r="AD1024" s="5"/>
      <c r="AE1024" s="5"/>
      <c r="AF1024" s="5"/>
      <c r="AG1024" s="5"/>
      <c r="AH1024" s="5"/>
      <c r="AI1024" s="5"/>
      <c r="AJ1024" s="5"/>
      <c r="AK1024" s="5"/>
      <c r="AL1024" s="5"/>
      <c r="AM1024" s="5"/>
      <c r="AN1024" s="5"/>
      <c r="AO1024" s="5"/>
      <c r="AP1024" s="5"/>
      <c r="AQ1024" s="5"/>
      <c r="AR1024" s="5"/>
      <c r="AS1024" s="5"/>
      <c r="AT1024" s="5"/>
      <c r="AU1024" s="5"/>
      <c r="AV1024" s="5"/>
      <c r="AW1024" s="5"/>
      <c r="AX1024" s="5"/>
      <c r="AY1024" s="5"/>
      <c r="AZ1024" s="5"/>
      <c r="BA1024" s="5"/>
      <c r="BB1024" s="5"/>
      <c r="BC1024" s="5"/>
      <c r="BD1024" s="5"/>
      <c r="BE1024" s="5"/>
      <c r="BF1024" s="5"/>
      <c r="BG1024" s="5"/>
      <c r="BH1024" s="5"/>
      <c r="BI1024" s="5"/>
      <c r="BJ1024" s="8"/>
      <c r="BK1024" s="8"/>
      <c r="BL1024" s="8"/>
      <c r="BM1024" s="8"/>
      <c r="BN1024" s="8"/>
    </row>
    <row r="1025" spans="4:66" x14ac:dyDescent="0.25">
      <c r="D1025" s="11"/>
      <c r="K1025" s="3"/>
      <c r="L1025" s="3"/>
      <c r="M1025" s="5"/>
      <c r="N1025" s="5"/>
      <c r="O1025" s="5"/>
      <c r="P1025" s="5"/>
      <c r="Q1025" s="5"/>
      <c r="R1025" s="5"/>
      <c r="S1025" s="5"/>
      <c r="T1025" s="5"/>
      <c r="U1025" s="5"/>
      <c r="V1025" s="5"/>
      <c r="W1025" s="5"/>
      <c r="X1025" s="5"/>
      <c r="Y1025" s="5"/>
      <c r="Z1025" s="5"/>
      <c r="AA1025" s="5"/>
      <c r="AB1025" s="5"/>
      <c r="AC1025" s="5"/>
      <c r="AD1025" s="5"/>
      <c r="AE1025" s="5"/>
      <c r="AF1025" s="5"/>
      <c r="AG1025" s="5"/>
      <c r="AH1025" s="5"/>
      <c r="AI1025" s="5"/>
      <c r="AJ1025" s="5"/>
      <c r="AK1025" s="5"/>
      <c r="AL1025" s="5"/>
      <c r="AM1025" s="5"/>
      <c r="AN1025" s="5"/>
      <c r="AO1025" s="5"/>
      <c r="AP1025" s="5"/>
      <c r="AQ1025" s="5"/>
      <c r="AR1025" s="5"/>
      <c r="AS1025" s="5"/>
      <c r="AT1025" s="5"/>
      <c r="AU1025" s="5"/>
      <c r="AV1025" s="5"/>
      <c r="AW1025" s="5"/>
      <c r="AX1025" s="5"/>
      <c r="AY1025" s="5"/>
      <c r="AZ1025" s="5"/>
      <c r="BA1025" s="5"/>
      <c r="BB1025" s="5"/>
      <c r="BC1025" s="5"/>
      <c r="BD1025" s="5"/>
      <c r="BE1025" s="5"/>
      <c r="BF1025" s="5"/>
      <c r="BG1025" s="5"/>
      <c r="BH1025" s="5"/>
      <c r="BI1025" s="5"/>
      <c r="BJ1025" s="8"/>
      <c r="BK1025" s="8"/>
      <c r="BL1025" s="8"/>
      <c r="BM1025" s="8"/>
      <c r="BN1025" s="8"/>
    </row>
    <row r="1026" spans="4:66" x14ac:dyDescent="0.25">
      <c r="D1026" s="11"/>
      <c r="K1026" s="3"/>
      <c r="L1026" s="3"/>
      <c r="M1026" s="5"/>
      <c r="N1026" s="5"/>
      <c r="O1026" s="5"/>
      <c r="P1026" s="5"/>
      <c r="Q1026" s="5"/>
      <c r="R1026" s="5"/>
      <c r="S1026" s="5"/>
      <c r="T1026" s="5"/>
      <c r="U1026" s="5"/>
      <c r="V1026" s="5"/>
      <c r="W1026" s="5"/>
      <c r="X1026" s="5"/>
      <c r="Y1026" s="5"/>
      <c r="Z1026" s="5"/>
      <c r="AA1026" s="5"/>
      <c r="AB1026" s="5"/>
      <c r="AC1026" s="5"/>
      <c r="AD1026" s="5"/>
      <c r="AE1026" s="5"/>
      <c r="AF1026" s="5"/>
      <c r="AG1026" s="5"/>
      <c r="AH1026" s="5"/>
      <c r="AI1026" s="5"/>
      <c r="AJ1026" s="5"/>
      <c r="AK1026" s="5"/>
      <c r="AL1026" s="5"/>
      <c r="AM1026" s="5"/>
      <c r="AN1026" s="5"/>
      <c r="AO1026" s="5"/>
      <c r="AP1026" s="5"/>
      <c r="AQ1026" s="5"/>
      <c r="AR1026" s="5"/>
      <c r="AS1026" s="5"/>
      <c r="AT1026" s="5"/>
      <c r="AU1026" s="5"/>
      <c r="AV1026" s="5"/>
      <c r="AW1026" s="5"/>
      <c r="AX1026" s="5"/>
      <c r="AY1026" s="5"/>
      <c r="AZ1026" s="5"/>
      <c r="BA1026" s="5"/>
      <c r="BB1026" s="5"/>
      <c r="BC1026" s="5"/>
      <c r="BD1026" s="5"/>
      <c r="BE1026" s="5"/>
      <c r="BF1026" s="5"/>
      <c r="BG1026" s="5"/>
      <c r="BH1026" s="5"/>
      <c r="BI1026" s="5"/>
      <c r="BJ1026" s="8"/>
      <c r="BK1026" s="8"/>
      <c r="BL1026" s="8"/>
      <c r="BM1026" s="8"/>
      <c r="BN1026" s="8"/>
    </row>
    <row r="1027" spans="4:66" x14ac:dyDescent="0.25">
      <c r="D1027" s="11"/>
      <c r="K1027" s="3"/>
      <c r="L1027" s="3"/>
      <c r="M1027" s="5"/>
      <c r="N1027" s="5"/>
      <c r="O1027" s="5"/>
      <c r="P1027" s="5"/>
      <c r="Q1027" s="5"/>
      <c r="R1027" s="5"/>
      <c r="S1027" s="5"/>
      <c r="T1027" s="5"/>
      <c r="U1027" s="5"/>
      <c r="V1027" s="5"/>
      <c r="W1027" s="5"/>
      <c r="X1027" s="5"/>
      <c r="Y1027" s="5"/>
      <c r="Z1027" s="5"/>
      <c r="AA1027" s="5"/>
      <c r="AB1027" s="5"/>
      <c r="AC1027" s="5"/>
      <c r="AD1027" s="5"/>
      <c r="AE1027" s="5"/>
      <c r="AF1027" s="5"/>
      <c r="AG1027" s="5"/>
      <c r="AH1027" s="5"/>
      <c r="AI1027" s="5"/>
      <c r="AJ1027" s="5"/>
      <c r="AK1027" s="5"/>
      <c r="AL1027" s="5"/>
      <c r="AM1027" s="5"/>
      <c r="AN1027" s="5"/>
      <c r="AO1027" s="5"/>
      <c r="AP1027" s="5"/>
      <c r="AQ1027" s="5"/>
      <c r="AR1027" s="5"/>
      <c r="AS1027" s="5"/>
      <c r="AT1027" s="5"/>
      <c r="AU1027" s="5"/>
      <c r="AV1027" s="5"/>
      <c r="AW1027" s="5"/>
      <c r="AX1027" s="5"/>
      <c r="AY1027" s="5"/>
      <c r="AZ1027" s="5"/>
      <c r="BA1027" s="5"/>
      <c r="BB1027" s="5"/>
      <c r="BC1027" s="5"/>
      <c r="BD1027" s="5"/>
      <c r="BE1027" s="5"/>
      <c r="BF1027" s="5"/>
      <c r="BG1027" s="5"/>
      <c r="BH1027" s="5"/>
      <c r="BI1027" s="5"/>
      <c r="BJ1027" s="8"/>
      <c r="BK1027" s="8"/>
      <c r="BL1027" s="8"/>
      <c r="BM1027" s="8"/>
      <c r="BN1027" s="8"/>
    </row>
    <row r="1028" spans="4:66" x14ac:dyDescent="0.25">
      <c r="D1028" s="11"/>
      <c r="K1028" s="3"/>
      <c r="L1028" s="3"/>
      <c r="M1028" s="5"/>
      <c r="N1028" s="5"/>
      <c r="O1028" s="5"/>
      <c r="P1028" s="5"/>
      <c r="Q1028" s="5"/>
      <c r="R1028" s="5"/>
      <c r="S1028" s="5"/>
      <c r="T1028" s="5"/>
      <c r="U1028" s="5"/>
      <c r="V1028" s="5"/>
      <c r="W1028" s="5"/>
      <c r="X1028" s="5"/>
      <c r="Y1028" s="5"/>
      <c r="Z1028" s="5"/>
      <c r="AA1028" s="5"/>
      <c r="AB1028" s="5"/>
      <c r="AC1028" s="5"/>
      <c r="AD1028" s="5"/>
      <c r="AE1028" s="5"/>
      <c r="AF1028" s="5"/>
      <c r="AG1028" s="5"/>
      <c r="AH1028" s="5"/>
      <c r="AI1028" s="5"/>
      <c r="AJ1028" s="5"/>
      <c r="AK1028" s="5"/>
      <c r="AL1028" s="5"/>
      <c r="AM1028" s="5"/>
      <c r="AN1028" s="5"/>
      <c r="AO1028" s="5"/>
      <c r="AP1028" s="5"/>
      <c r="AQ1028" s="5"/>
      <c r="AR1028" s="5"/>
      <c r="AS1028" s="5"/>
      <c r="AT1028" s="5"/>
      <c r="AU1028" s="5"/>
      <c r="AV1028" s="5"/>
      <c r="AW1028" s="5"/>
      <c r="AX1028" s="5"/>
      <c r="AY1028" s="5"/>
      <c r="AZ1028" s="5"/>
      <c r="BA1028" s="5"/>
      <c r="BB1028" s="5"/>
      <c r="BC1028" s="5"/>
      <c r="BD1028" s="5"/>
      <c r="BE1028" s="5"/>
      <c r="BF1028" s="5"/>
      <c r="BG1028" s="5"/>
      <c r="BH1028" s="5"/>
      <c r="BI1028" s="5"/>
      <c r="BJ1028" s="8"/>
      <c r="BK1028" s="8"/>
      <c r="BL1028" s="8"/>
      <c r="BM1028" s="8"/>
      <c r="BN1028" s="8"/>
    </row>
    <row r="1029" spans="4:66" x14ac:dyDescent="0.25">
      <c r="D1029" s="11"/>
      <c r="K1029" s="3"/>
      <c r="L1029" s="3"/>
      <c r="M1029" s="5"/>
      <c r="N1029" s="5"/>
      <c r="O1029" s="5"/>
      <c r="P1029" s="5"/>
      <c r="Q1029" s="5"/>
      <c r="R1029" s="5"/>
      <c r="S1029" s="5"/>
      <c r="T1029" s="5"/>
      <c r="U1029" s="5"/>
      <c r="V1029" s="5"/>
      <c r="W1029" s="5"/>
      <c r="X1029" s="5"/>
      <c r="Y1029" s="5"/>
      <c r="Z1029" s="5"/>
      <c r="AA1029" s="5"/>
      <c r="AB1029" s="5"/>
      <c r="AC1029" s="5"/>
      <c r="AD1029" s="5"/>
      <c r="AE1029" s="5"/>
      <c r="AF1029" s="5"/>
      <c r="AG1029" s="5"/>
      <c r="AH1029" s="5"/>
      <c r="AI1029" s="5"/>
      <c r="AJ1029" s="5"/>
      <c r="AK1029" s="5"/>
      <c r="AL1029" s="5"/>
      <c r="AM1029" s="5"/>
      <c r="AN1029" s="5"/>
      <c r="AO1029" s="5"/>
      <c r="AP1029" s="5"/>
      <c r="AQ1029" s="5"/>
      <c r="AR1029" s="5"/>
      <c r="AS1029" s="5"/>
      <c r="AT1029" s="5"/>
      <c r="AU1029" s="5"/>
      <c r="AV1029" s="5"/>
      <c r="AW1029" s="5"/>
      <c r="AX1029" s="5"/>
      <c r="AY1029" s="5"/>
      <c r="AZ1029" s="5"/>
      <c r="BA1029" s="5"/>
      <c r="BB1029" s="5"/>
      <c r="BC1029" s="5"/>
      <c r="BD1029" s="5"/>
      <c r="BE1029" s="5"/>
      <c r="BF1029" s="5"/>
      <c r="BG1029" s="5"/>
      <c r="BH1029" s="5"/>
      <c r="BI1029" s="5"/>
      <c r="BJ1029" s="8"/>
      <c r="BK1029" s="8"/>
      <c r="BL1029" s="8"/>
      <c r="BM1029" s="8"/>
      <c r="BN1029" s="8"/>
    </row>
    <row r="1030" spans="4:66" x14ac:dyDescent="0.25">
      <c r="D1030" s="11"/>
      <c r="K1030" s="3"/>
      <c r="L1030" s="3"/>
      <c r="M1030" s="5"/>
      <c r="N1030" s="5"/>
      <c r="O1030" s="5"/>
      <c r="P1030" s="5"/>
      <c r="Q1030" s="5"/>
      <c r="R1030" s="5"/>
      <c r="S1030" s="5"/>
      <c r="T1030" s="5"/>
      <c r="U1030" s="5"/>
      <c r="V1030" s="5"/>
      <c r="W1030" s="5"/>
      <c r="X1030" s="5"/>
      <c r="Y1030" s="5"/>
      <c r="Z1030" s="5"/>
      <c r="AA1030" s="5"/>
      <c r="AB1030" s="5"/>
      <c r="AC1030" s="5"/>
      <c r="AD1030" s="5"/>
      <c r="AE1030" s="5"/>
      <c r="AF1030" s="5"/>
      <c r="AG1030" s="5"/>
      <c r="AH1030" s="5"/>
      <c r="AI1030" s="5"/>
      <c r="AJ1030" s="5"/>
      <c r="AK1030" s="5"/>
      <c r="AL1030" s="5"/>
      <c r="AM1030" s="5"/>
      <c r="AN1030" s="5"/>
      <c r="AO1030" s="5"/>
      <c r="AP1030" s="5"/>
      <c r="AQ1030" s="5"/>
      <c r="AR1030" s="5"/>
      <c r="AS1030" s="5"/>
      <c r="AT1030" s="5"/>
      <c r="AU1030" s="5"/>
      <c r="AV1030" s="5"/>
      <c r="AW1030" s="5"/>
      <c r="AX1030" s="5"/>
      <c r="AY1030" s="5"/>
      <c r="AZ1030" s="5"/>
      <c r="BA1030" s="5"/>
      <c r="BB1030" s="5"/>
      <c r="BC1030" s="5"/>
      <c r="BD1030" s="5"/>
      <c r="BE1030" s="5"/>
      <c r="BF1030" s="5"/>
      <c r="BG1030" s="5"/>
      <c r="BH1030" s="5"/>
      <c r="BI1030" s="5"/>
      <c r="BJ1030" s="8"/>
      <c r="BK1030" s="8"/>
      <c r="BL1030" s="8"/>
      <c r="BM1030" s="8"/>
      <c r="BN1030" s="8"/>
    </row>
    <row r="1031" spans="4:66" x14ac:dyDescent="0.25">
      <c r="D1031" s="11"/>
      <c r="K1031" s="3"/>
      <c r="L1031" s="3"/>
      <c r="M1031" s="5"/>
      <c r="N1031" s="5"/>
      <c r="O1031" s="5"/>
      <c r="P1031" s="5"/>
      <c r="Q1031" s="5"/>
      <c r="R1031" s="5"/>
      <c r="S1031" s="5"/>
      <c r="T1031" s="5"/>
      <c r="U1031" s="5"/>
      <c r="V1031" s="5"/>
      <c r="W1031" s="5"/>
      <c r="X1031" s="5"/>
      <c r="Y1031" s="5"/>
      <c r="Z1031" s="5"/>
      <c r="AA1031" s="5"/>
      <c r="AB1031" s="5"/>
      <c r="AC1031" s="5"/>
      <c r="AD1031" s="5"/>
      <c r="AE1031" s="5"/>
      <c r="AF1031" s="5"/>
      <c r="AG1031" s="5"/>
      <c r="AH1031" s="5"/>
      <c r="AI1031" s="5"/>
      <c r="AJ1031" s="5"/>
      <c r="AK1031" s="5"/>
      <c r="AL1031" s="5"/>
      <c r="AM1031" s="5"/>
      <c r="AN1031" s="5"/>
      <c r="AO1031" s="5"/>
      <c r="AP1031" s="5"/>
      <c r="AQ1031" s="5"/>
      <c r="AR1031" s="5"/>
      <c r="AS1031" s="5"/>
      <c r="AT1031" s="5"/>
      <c r="AU1031" s="5"/>
      <c r="AV1031" s="5"/>
      <c r="AW1031" s="5"/>
      <c r="AX1031" s="5"/>
      <c r="AY1031" s="5"/>
      <c r="AZ1031" s="5"/>
      <c r="BA1031" s="5"/>
      <c r="BB1031" s="5"/>
      <c r="BC1031" s="5"/>
      <c r="BD1031" s="5"/>
      <c r="BE1031" s="5"/>
      <c r="BF1031" s="5"/>
      <c r="BG1031" s="5"/>
      <c r="BH1031" s="5"/>
      <c r="BI1031" s="5"/>
      <c r="BJ1031" s="8"/>
      <c r="BK1031" s="8"/>
      <c r="BL1031" s="8"/>
      <c r="BM1031" s="8"/>
      <c r="BN1031" s="8"/>
    </row>
    <row r="1032" spans="4:66" x14ac:dyDescent="0.25">
      <c r="D1032" s="11"/>
      <c r="K1032" s="3"/>
      <c r="L1032" s="3"/>
      <c r="M1032" s="5"/>
      <c r="N1032" s="5"/>
      <c r="O1032" s="5"/>
      <c r="P1032" s="5"/>
      <c r="Q1032" s="5"/>
      <c r="R1032" s="5"/>
      <c r="S1032" s="5"/>
      <c r="T1032" s="5"/>
      <c r="U1032" s="5"/>
      <c r="V1032" s="5"/>
      <c r="W1032" s="5"/>
      <c r="X1032" s="5"/>
      <c r="Y1032" s="5"/>
      <c r="Z1032" s="5"/>
      <c r="AA1032" s="5"/>
      <c r="AB1032" s="5"/>
      <c r="AC1032" s="5"/>
      <c r="AD1032" s="5"/>
      <c r="AE1032" s="5"/>
      <c r="AF1032" s="5"/>
      <c r="AG1032" s="5"/>
      <c r="AH1032" s="5"/>
      <c r="AI1032" s="5"/>
      <c r="AJ1032" s="5"/>
      <c r="AK1032" s="5"/>
      <c r="AL1032" s="5"/>
      <c r="AM1032" s="5"/>
      <c r="AN1032" s="5"/>
      <c r="AO1032" s="5"/>
      <c r="AP1032" s="5"/>
      <c r="AQ1032" s="5"/>
      <c r="AR1032" s="5"/>
      <c r="AS1032" s="5"/>
      <c r="AT1032" s="5"/>
      <c r="AU1032" s="5"/>
      <c r="AV1032" s="5"/>
      <c r="AW1032" s="5"/>
      <c r="AX1032" s="5"/>
      <c r="AY1032" s="5"/>
      <c r="AZ1032" s="5"/>
      <c r="BA1032" s="5"/>
      <c r="BB1032" s="5"/>
      <c r="BC1032" s="5"/>
      <c r="BD1032" s="5"/>
      <c r="BE1032" s="5"/>
      <c r="BF1032" s="5"/>
      <c r="BG1032" s="5"/>
      <c r="BH1032" s="5"/>
      <c r="BI1032" s="5"/>
      <c r="BJ1032" s="8"/>
      <c r="BK1032" s="8"/>
      <c r="BL1032" s="8"/>
      <c r="BM1032" s="8"/>
      <c r="BN1032" s="8"/>
    </row>
    <row r="1033" spans="4:66" x14ac:dyDescent="0.25">
      <c r="D1033" s="11"/>
      <c r="K1033" s="3"/>
      <c r="L1033" s="3"/>
      <c r="M1033" s="5"/>
      <c r="N1033" s="5"/>
      <c r="O1033" s="5"/>
      <c r="P1033" s="5"/>
      <c r="Q1033" s="5"/>
      <c r="R1033" s="5"/>
      <c r="S1033" s="5"/>
      <c r="T1033" s="5"/>
      <c r="U1033" s="5"/>
      <c r="V1033" s="5"/>
      <c r="W1033" s="5"/>
      <c r="X1033" s="5"/>
      <c r="Y1033" s="5"/>
      <c r="Z1033" s="5"/>
      <c r="AA1033" s="5"/>
      <c r="AB1033" s="5"/>
      <c r="AC1033" s="5"/>
      <c r="AD1033" s="5"/>
      <c r="AE1033" s="5"/>
      <c r="AF1033" s="5"/>
      <c r="AG1033" s="5"/>
      <c r="AH1033" s="5"/>
      <c r="AI1033" s="5"/>
      <c r="AJ1033" s="5"/>
      <c r="AK1033" s="5"/>
      <c r="AL1033" s="5"/>
      <c r="AM1033" s="5"/>
      <c r="AN1033" s="5"/>
      <c r="AO1033" s="5"/>
      <c r="AP1033" s="5"/>
      <c r="AQ1033" s="5"/>
      <c r="AR1033" s="5"/>
      <c r="AS1033" s="5"/>
      <c r="AT1033" s="5"/>
      <c r="AU1033" s="5"/>
      <c r="AV1033" s="5"/>
      <c r="AW1033" s="5"/>
      <c r="AX1033" s="5"/>
      <c r="AY1033" s="5"/>
      <c r="AZ1033" s="5"/>
      <c r="BA1033" s="5"/>
      <c r="BB1033" s="5"/>
      <c r="BC1033" s="5"/>
      <c r="BD1033" s="5"/>
      <c r="BE1033" s="5"/>
      <c r="BF1033" s="5"/>
      <c r="BG1033" s="5"/>
      <c r="BH1033" s="5"/>
      <c r="BI1033" s="5"/>
      <c r="BJ1033" s="8"/>
      <c r="BK1033" s="8"/>
      <c r="BL1033" s="8"/>
      <c r="BM1033" s="8"/>
      <c r="BN1033" s="8"/>
    </row>
    <row r="1034" spans="4:66" x14ac:dyDescent="0.25">
      <c r="D1034" s="11"/>
      <c r="K1034" s="3"/>
      <c r="L1034" s="3"/>
      <c r="M1034" s="5"/>
      <c r="N1034" s="5"/>
      <c r="O1034" s="5"/>
      <c r="P1034" s="5"/>
      <c r="Q1034" s="5"/>
      <c r="R1034" s="5"/>
      <c r="S1034" s="5"/>
      <c r="T1034" s="5"/>
      <c r="U1034" s="5"/>
      <c r="V1034" s="5"/>
      <c r="W1034" s="5"/>
      <c r="X1034" s="5"/>
      <c r="Y1034" s="5"/>
      <c r="Z1034" s="5"/>
      <c r="AA1034" s="5"/>
      <c r="AB1034" s="5"/>
      <c r="AC1034" s="5"/>
      <c r="AD1034" s="5"/>
      <c r="AE1034" s="5"/>
      <c r="AF1034" s="5"/>
      <c r="AG1034" s="5"/>
      <c r="AH1034" s="5"/>
      <c r="AI1034" s="5"/>
      <c r="AJ1034" s="5"/>
      <c r="AK1034" s="5"/>
      <c r="AL1034" s="5"/>
      <c r="AM1034" s="5"/>
      <c r="AN1034" s="5"/>
      <c r="AO1034" s="5"/>
      <c r="AP1034" s="5"/>
      <c r="AQ1034" s="5"/>
      <c r="AR1034" s="5"/>
      <c r="AS1034" s="5"/>
      <c r="AT1034" s="5"/>
      <c r="AU1034" s="5"/>
      <c r="AV1034" s="5"/>
      <c r="AW1034" s="5"/>
      <c r="AX1034" s="5"/>
      <c r="AY1034" s="5"/>
      <c r="AZ1034" s="5"/>
      <c r="BA1034" s="5"/>
      <c r="BB1034" s="5"/>
      <c r="BC1034" s="5"/>
      <c r="BD1034" s="5"/>
      <c r="BE1034" s="5"/>
      <c r="BF1034" s="5"/>
      <c r="BG1034" s="5"/>
      <c r="BH1034" s="5"/>
      <c r="BI1034" s="5"/>
      <c r="BJ1034" s="8"/>
      <c r="BK1034" s="8"/>
      <c r="BL1034" s="8"/>
      <c r="BM1034" s="8"/>
      <c r="BN1034" s="8"/>
    </row>
    <row r="1035" spans="4:66" x14ac:dyDescent="0.25">
      <c r="D1035" s="11"/>
      <c r="K1035" s="3"/>
      <c r="L1035" s="3"/>
      <c r="M1035" s="5"/>
      <c r="N1035" s="5"/>
      <c r="O1035" s="5"/>
      <c r="P1035" s="5"/>
      <c r="Q1035" s="5"/>
      <c r="R1035" s="5"/>
      <c r="S1035" s="5"/>
      <c r="T1035" s="5"/>
      <c r="U1035" s="5"/>
      <c r="V1035" s="5"/>
      <c r="W1035" s="5"/>
      <c r="X1035" s="5"/>
      <c r="Y1035" s="5"/>
      <c r="Z1035" s="5"/>
      <c r="AA1035" s="5"/>
      <c r="AB1035" s="5"/>
      <c r="AC1035" s="5"/>
      <c r="AD1035" s="5"/>
      <c r="AE1035" s="5"/>
      <c r="AF1035" s="5"/>
      <c r="AG1035" s="5"/>
      <c r="AH1035" s="5"/>
      <c r="AI1035" s="5"/>
      <c r="AJ1035" s="5"/>
      <c r="AK1035" s="5"/>
      <c r="AL1035" s="5"/>
      <c r="AM1035" s="5"/>
      <c r="AN1035" s="5"/>
      <c r="AO1035" s="5"/>
      <c r="AP1035" s="5"/>
      <c r="AQ1035" s="5"/>
      <c r="AR1035" s="5"/>
      <c r="AS1035" s="5"/>
      <c r="AT1035" s="5"/>
      <c r="AU1035" s="5"/>
      <c r="AV1035" s="5"/>
      <c r="AW1035" s="5"/>
      <c r="AX1035" s="5"/>
      <c r="AY1035" s="5"/>
      <c r="AZ1035" s="5"/>
      <c r="BA1035" s="5"/>
      <c r="BB1035" s="5"/>
      <c r="BC1035" s="5"/>
      <c r="BD1035" s="5"/>
      <c r="BE1035" s="5"/>
      <c r="BF1035" s="5"/>
      <c r="BG1035" s="5"/>
      <c r="BH1035" s="5"/>
      <c r="BI1035" s="5"/>
      <c r="BJ1035" s="8"/>
      <c r="BK1035" s="8"/>
      <c r="BL1035" s="8"/>
      <c r="BM1035" s="8"/>
      <c r="BN1035" s="8"/>
    </row>
    <row r="1036" spans="4:66" x14ac:dyDescent="0.25">
      <c r="D1036" s="11"/>
      <c r="K1036" s="3"/>
      <c r="L1036" s="3"/>
      <c r="M1036" s="5"/>
      <c r="N1036" s="5"/>
      <c r="O1036" s="5"/>
      <c r="P1036" s="5"/>
      <c r="Q1036" s="5"/>
      <c r="R1036" s="5"/>
      <c r="S1036" s="5"/>
      <c r="T1036" s="5"/>
      <c r="U1036" s="5"/>
      <c r="V1036" s="5"/>
      <c r="W1036" s="5"/>
      <c r="X1036" s="5"/>
      <c r="Y1036" s="5"/>
      <c r="Z1036" s="5"/>
      <c r="AA1036" s="5"/>
      <c r="AB1036" s="5"/>
      <c r="AC1036" s="5"/>
      <c r="AD1036" s="5"/>
      <c r="AE1036" s="5"/>
      <c r="AF1036" s="5"/>
      <c r="AG1036" s="5"/>
      <c r="AH1036" s="5"/>
      <c r="AI1036" s="5"/>
      <c r="AJ1036" s="5"/>
      <c r="AK1036" s="5"/>
      <c r="AL1036" s="5"/>
      <c r="AM1036" s="5"/>
      <c r="AN1036" s="5"/>
      <c r="AO1036" s="5"/>
      <c r="AP1036" s="5"/>
      <c r="AQ1036" s="5"/>
      <c r="AR1036" s="5"/>
      <c r="AS1036" s="5"/>
      <c r="AT1036" s="5"/>
      <c r="AU1036" s="5"/>
      <c r="AV1036" s="5"/>
      <c r="AW1036" s="5"/>
      <c r="AX1036" s="5"/>
      <c r="AY1036" s="5"/>
      <c r="AZ1036" s="5"/>
      <c r="BA1036" s="5"/>
      <c r="BB1036" s="5"/>
      <c r="BC1036" s="5"/>
      <c r="BD1036" s="5"/>
      <c r="BE1036" s="5"/>
      <c r="BF1036" s="5"/>
      <c r="BG1036" s="5"/>
      <c r="BH1036" s="5"/>
      <c r="BI1036" s="5"/>
      <c r="BJ1036" s="8"/>
      <c r="BK1036" s="8"/>
      <c r="BL1036" s="8"/>
      <c r="BM1036" s="8"/>
      <c r="BN1036" s="8"/>
    </row>
    <row r="1037" spans="4:66" x14ac:dyDescent="0.25">
      <c r="D1037" s="11"/>
      <c r="K1037" s="3"/>
      <c r="L1037" s="3"/>
      <c r="M1037" s="5"/>
      <c r="N1037" s="5"/>
      <c r="O1037" s="5"/>
      <c r="P1037" s="5"/>
      <c r="Q1037" s="5"/>
      <c r="R1037" s="5"/>
      <c r="S1037" s="5"/>
      <c r="T1037" s="5"/>
      <c r="U1037" s="5"/>
      <c r="V1037" s="5"/>
      <c r="W1037" s="5"/>
      <c r="X1037" s="5"/>
      <c r="Y1037" s="5"/>
      <c r="Z1037" s="5"/>
      <c r="AA1037" s="5"/>
      <c r="AB1037" s="5"/>
      <c r="AC1037" s="5"/>
      <c r="AD1037" s="5"/>
      <c r="AE1037" s="5"/>
      <c r="AF1037" s="5"/>
      <c r="AG1037" s="5"/>
      <c r="AH1037" s="5"/>
      <c r="AI1037" s="5"/>
      <c r="AJ1037" s="5"/>
      <c r="AK1037" s="5"/>
      <c r="AL1037" s="5"/>
      <c r="AM1037" s="5"/>
      <c r="AN1037" s="5"/>
      <c r="AO1037" s="5"/>
      <c r="AP1037" s="5"/>
      <c r="AQ1037" s="5"/>
      <c r="AR1037" s="5"/>
      <c r="AS1037" s="5"/>
      <c r="AT1037" s="5"/>
      <c r="AU1037" s="5"/>
      <c r="AV1037" s="5"/>
      <c r="AW1037" s="5"/>
      <c r="AX1037" s="5"/>
      <c r="AY1037" s="5"/>
      <c r="AZ1037" s="5"/>
      <c r="BA1037" s="5"/>
      <c r="BB1037" s="5"/>
      <c r="BC1037" s="5"/>
      <c r="BD1037" s="5"/>
      <c r="BE1037" s="5"/>
      <c r="BF1037" s="5"/>
      <c r="BG1037" s="5"/>
      <c r="BH1037" s="5"/>
      <c r="BI1037" s="5"/>
      <c r="BJ1037" s="8"/>
      <c r="BK1037" s="8"/>
      <c r="BL1037" s="8"/>
      <c r="BM1037" s="8"/>
      <c r="BN1037" s="8"/>
    </row>
    <row r="1038" spans="4:66" x14ac:dyDescent="0.25">
      <c r="D1038" s="11"/>
      <c r="K1038" s="3"/>
      <c r="L1038" s="3"/>
      <c r="M1038" s="5"/>
      <c r="N1038" s="5"/>
      <c r="O1038" s="5"/>
      <c r="P1038" s="5"/>
      <c r="Q1038" s="5"/>
      <c r="R1038" s="5"/>
      <c r="S1038" s="5"/>
      <c r="T1038" s="5"/>
      <c r="U1038" s="5"/>
      <c r="V1038" s="5"/>
      <c r="W1038" s="5"/>
      <c r="X1038" s="5"/>
      <c r="Y1038" s="5"/>
      <c r="Z1038" s="5"/>
      <c r="AA1038" s="5"/>
      <c r="AB1038" s="5"/>
      <c r="AC1038" s="5"/>
      <c r="AD1038" s="5"/>
      <c r="AE1038" s="5"/>
      <c r="AF1038" s="5"/>
      <c r="AG1038" s="5"/>
      <c r="AH1038" s="5"/>
      <c r="AI1038" s="5"/>
      <c r="AJ1038" s="5"/>
      <c r="AK1038" s="5"/>
      <c r="AL1038" s="5"/>
      <c r="AM1038" s="5"/>
      <c r="AN1038" s="5"/>
      <c r="AO1038" s="5"/>
      <c r="AP1038" s="5"/>
      <c r="AQ1038" s="5"/>
      <c r="AR1038" s="5"/>
      <c r="AS1038" s="5"/>
      <c r="AT1038" s="5"/>
      <c r="AU1038" s="5"/>
      <c r="AV1038" s="5"/>
      <c r="AW1038" s="5"/>
      <c r="AX1038" s="5"/>
      <c r="AY1038" s="5"/>
      <c r="AZ1038" s="5"/>
      <c r="BA1038" s="5"/>
      <c r="BB1038" s="5"/>
      <c r="BC1038" s="5"/>
      <c r="BD1038" s="5"/>
      <c r="BE1038" s="5"/>
      <c r="BF1038" s="5"/>
      <c r="BG1038" s="5"/>
      <c r="BH1038" s="5"/>
      <c r="BI1038" s="5"/>
      <c r="BJ1038" s="8"/>
      <c r="BK1038" s="8"/>
      <c r="BL1038" s="8"/>
      <c r="BM1038" s="8"/>
      <c r="BN1038" s="8"/>
    </row>
    <row r="1039" spans="4:66" x14ac:dyDescent="0.25">
      <c r="D1039" s="11"/>
      <c r="K1039" s="3"/>
      <c r="L1039" s="3"/>
      <c r="M1039" s="5"/>
      <c r="N1039" s="5"/>
      <c r="O1039" s="5"/>
      <c r="P1039" s="5"/>
      <c r="Q1039" s="5"/>
      <c r="R1039" s="5"/>
      <c r="S1039" s="5"/>
      <c r="T1039" s="5"/>
      <c r="U1039" s="5"/>
      <c r="V1039" s="5"/>
      <c r="W1039" s="5"/>
      <c r="X1039" s="5"/>
      <c r="Y1039" s="5"/>
      <c r="Z1039" s="5"/>
      <c r="AA1039" s="5"/>
      <c r="AB1039" s="5"/>
      <c r="AC1039" s="5"/>
      <c r="AD1039" s="5"/>
      <c r="AE1039" s="5"/>
      <c r="AF1039" s="5"/>
      <c r="AG1039" s="5"/>
      <c r="AH1039" s="5"/>
      <c r="AI1039" s="5"/>
      <c r="AJ1039" s="5"/>
      <c r="AK1039" s="5"/>
      <c r="AL1039" s="5"/>
      <c r="AM1039" s="5"/>
      <c r="AN1039" s="5"/>
      <c r="AO1039" s="5"/>
      <c r="AP1039" s="5"/>
      <c r="AQ1039" s="5"/>
      <c r="AR1039" s="5"/>
      <c r="AS1039" s="5"/>
      <c r="AT1039" s="5"/>
      <c r="AU1039" s="5"/>
      <c r="AV1039" s="5"/>
      <c r="AW1039" s="5"/>
      <c r="AX1039" s="5"/>
      <c r="AY1039" s="5"/>
      <c r="AZ1039" s="5"/>
      <c r="BA1039" s="5"/>
      <c r="BB1039" s="5"/>
      <c r="BC1039" s="5"/>
      <c r="BD1039" s="5"/>
      <c r="BE1039" s="5"/>
      <c r="BF1039" s="5"/>
      <c r="BG1039" s="5"/>
      <c r="BH1039" s="5"/>
      <c r="BI1039" s="5"/>
      <c r="BJ1039" s="8"/>
      <c r="BK1039" s="8"/>
      <c r="BL1039" s="8"/>
      <c r="BM1039" s="8"/>
      <c r="BN1039" s="8"/>
    </row>
    <row r="1040" spans="4:66" x14ac:dyDescent="0.25">
      <c r="D1040" s="11"/>
      <c r="K1040" s="3"/>
      <c r="L1040" s="3"/>
      <c r="M1040" s="5"/>
      <c r="N1040" s="5"/>
      <c r="O1040" s="5"/>
      <c r="P1040" s="5"/>
      <c r="Q1040" s="5"/>
      <c r="R1040" s="5"/>
      <c r="S1040" s="5"/>
      <c r="T1040" s="5"/>
      <c r="U1040" s="5"/>
      <c r="V1040" s="5"/>
      <c r="W1040" s="5"/>
      <c r="X1040" s="5"/>
      <c r="Y1040" s="5"/>
      <c r="Z1040" s="5"/>
      <c r="AA1040" s="5"/>
      <c r="AB1040" s="5"/>
      <c r="AC1040" s="5"/>
      <c r="AD1040" s="5"/>
      <c r="AE1040" s="5"/>
      <c r="AF1040" s="5"/>
      <c r="AG1040" s="5"/>
      <c r="AH1040" s="5"/>
      <c r="AI1040" s="5"/>
      <c r="AJ1040" s="5"/>
      <c r="AK1040" s="5"/>
      <c r="AL1040" s="5"/>
      <c r="AM1040" s="5"/>
      <c r="AN1040" s="5"/>
      <c r="AO1040" s="5"/>
      <c r="AP1040" s="5"/>
      <c r="AQ1040" s="5"/>
      <c r="AR1040" s="5"/>
      <c r="AS1040" s="5"/>
      <c r="AT1040" s="5"/>
      <c r="AU1040" s="5"/>
      <c r="AV1040" s="5"/>
      <c r="AW1040" s="5"/>
      <c r="AX1040" s="5"/>
      <c r="AY1040" s="5"/>
      <c r="AZ1040" s="5"/>
      <c r="BA1040" s="5"/>
      <c r="BB1040" s="5"/>
      <c r="BC1040" s="5"/>
      <c r="BD1040" s="5"/>
      <c r="BE1040" s="5"/>
      <c r="BF1040" s="5"/>
      <c r="BG1040" s="5"/>
      <c r="BH1040" s="5"/>
      <c r="BI1040" s="5"/>
      <c r="BJ1040" s="8"/>
      <c r="BK1040" s="8"/>
      <c r="BL1040" s="8"/>
      <c r="BM1040" s="8"/>
      <c r="BN1040" s="8"/>
    </row>
    <row r="1041" spans="4:66" x14ac:dyDescent="0.25">
      <c r="D1041" s="11"/>
      <c r="K1041" s="3"/>
      <c r="L1041" s="3"/>
      <c r="M1041" s="5"/>
      <c r="N1041" s="5"/>
      <c r="O1041" s="5"/>
      <c r="P1041" s="5"/>
      <c r="Q1041" s="5"/>
      <c r="R1041" s="5"/>
      <c r="S1041" s="5"/>
      <c r="T1041" s="5"/>
      <c r="U1041" s="5"/>
      <c r="V1041" s="5"/>
      <c r="W1041" s="5"/>
      <c r="X1041" s="5"/>
      <c r="Y1041" s="5"/>
      <c r="Z1041" s="5"/>
      <c r="AA1041" s="5"/>
      <c r="AB1041" s="5"/>
      <c r="AC1041" s="5"/>
      <c r="AD1041" s="5"/>
      <c r="AE1041" s="5"/>
      <c r="AF1041" s="5"/>
      <c r="AG1041" s="5"/>
      <c r="AH1041" s="5"/>
      <c r="AI1041" s="5"/>
      <c r="AJ1041" s="5"/>
      <c r="AK1041" s="5"/>
      <c r="AL1041" s="5"/>
      <c r="AM1041" s="5"/>
      <c r="AN1041" s="5"/>
      <c r="AO1041" s="5"/>
      <c r="AP1041" s="5"/>
      <c r="AQ1041" s="5"/>
      <c r="AR1041" s="5"/>
      <c r="AS1041" s="5"/>
      <c r="AT1041" s="5"/>
      <c r="AU1041" s="5"/>
      <c r="AV1041" s="5"/>
      <c r="AW1041" s="5"/>
      <c r="AX1041" s="5"/>
      <c r="AY1041" s="5"/>
      <c r="AZ1041" s="5"/>
      <c r="BA1041" s="5"/>
      <c r="BB1041" s="5"/>
      <c r="BC1041" s="5"/>
      <c r="BD1041" s="5"/>
      <c r="BE1041" s="5"/>
      <c r="BF1041" s="5"/>
      <c r="BG1041" s="5"/>
      <c r="BH1041" s="5"/>
      <c r="BI1041" s="5"/>
      <c r="BJ1041" s="8"/>
      <c r="BK1041" s="8"/>
      <c r="BL1041" s="8"/>
      <c r="BM1041" s="8"/>
      <c r="BN1041" s="8"/>
    </row>
    <row r="1042" spans="4:66" x14ac:dyDescent="0.25">
      <c r="D1042" s="11"/>
      <c r="K1042" s="3"/>
      <c r="L1042" s="3"/>
      <c r="M1042" s="5"/>
      <c r="N1042" s="5"/>
      <c r="O1042" s="5"/>
      <c r="P1042" s="5"/>
      <c r="Q1042" s="5"/>
      <c r="R1042" s="5"/>
      <c r="S1042" s="5"/>
      <c r="T1042" s="5"/>
      <c r="U1042" s="5"/>
      <c r="V1042" s="5"/>
      <c r="W1042" s="5"/>
      <c r="X1042" s="5"/>
      <c r="Y1042" s="5"/>
      <c r="Z1042" s="5"/>
      <c r="AA1042" s="5"/>
      <c r="AB1042" s="5"/>
      <c r="AC1042" s="5"/>
      <c r="AD1042" s="5"/>
      <c r="AE1042" s="5"/>
      <c r="AF1042" s="5"/>
      <c r="AG1042" s="5"/>
      <c r="AH1042" s="5"/>
      <c r="AI1042" s="5"/>
      <c r="AJ1042" s="5"/>
      <c r="AK1042" s="5"/>
      <c r="AL1042" s="5"/>
      <c r="AM1042" s="5"/>
      <c r="AN1042" s="5"/>
      <c r="AO1042" s="5"/>
      <c r="AP1042" s="5"/>
      <c r="AQ1042" s="5"/>
      <c r="AR1042" s="5"/>
      <c r="AS1042" s="5"/>
      <c r="AT1042" s="5"/>
      <c r="AU1042" s="5"/>
      <c r="AV1042" s="5"/>
      <c r="AW1042" s="5"/>
      <c r="AX1042" s="5"/>
      <c r="AY1042" s="5"/>
      <c r="AZ1042" s="5"/>
      <c r="BA1042" s="5"/>
      <c r="BB1042" s="5"/>
      <c r="BC1042" s="5"/>
      <c r="BD1042" s="5"/>
      <c r="BE1042" s="5"/>
      <c r="BF1042" s="5"/>
      <c r="BG1042" s="5"/>
      <c r="BH1042" s="5"/>
      <c r="BI1042" s="5"/>
      <c r="BJ1042" s="8"/>
      <c r="BK1042" s="8"/>
      <c r="BL1042" s="8"/>
      <c r="BM1042" s="8"/>
      <c r="BN1042" s="8"/>
    </row>
    <row r="1043" spans="4:66" x14ac:dyDescent="0.25">
      <c r="D1043" s="11"/>
      <c r="K1043" s="3"/>
      <c r="L1043" s="3"/>
      <c r="M1043" s="5"/>
      <c r="N1043" s="5"/>
      <c r="O1043" s="5"/>
      <c r="P1043" s="5"/>
      <c r="Q1043" s="5"/>
      <c r="R1043" s="5"/>
      <c r="S1043" s="5"/>
      <c r="T1043" s="5"/>
      <c r="U1043" s="5"/>
      <c r="V1043" s="5"/>
      <c r="W1043" s="5"/>
      <c r="X1043" s="5"/>
      <c r="Y1043" s="5"/>
      <c r="Z1043" s="5"/>
      <c r="AA1043" s="5"/>
      <c r="AB1043" s="5"/>
      <c r="AC1043" s="5"/>
      <c r="AD1043" s="5"/>
      <c r="AE1043" s="5"/>
      <c r="AF1043" s="5"/>
      <c r="AG1043" s="5"/>
      <c r="AH1043" s="5"/>
      <c r="AI1043" s="5"/>
      <c r="AJ1043" s="5"/>
      <c r="AK1043" s="5"/>
      <c r="AL1043" s="5"/>
      <c r="AM1043" s="5"/>
      <c r="AN1043" s="5"/>
      <c r="AO1043" s="5"/>
      <c r="AP1043" s="5"/>
      <c r="AQ1043" s="5"/>
      <c r="AR1043" s="5"/>
      <c r="AS1043" s="5"/>
      <c r="AT1043" s="5"/>
      <c r="AU1043" s="5"/>
      <c r="AV1043" s="5"/>
      <c r="AW1043" s="5"/>
      <c r="AX1043" s="5"/>
      <c r="AY1043" s="5"/>
      <c r="AZ1043" s="5"/>
      <c r="BA1043" s="5"/>
      <c r="BB1043" s="5"/>
      <c r="BC1043" s="5"/>
      <c r="BD1043" s="5"/>
      <c r="BE1043" s="5"/>
      <c r="BF1043" s="5"/>
      <c r="BG1043" s="5"/>
      <c r="BH1043" s="5"/>
      <c r="BI1043" s="5"/>
      <c r="BJ1043" s="8"/>
      <c r="BK1043" s="8"/>
      <c r="BL1043" s="8"/>
      <c r="BM1043" s="8"/>
      <c r="BN1043" s="8"/>
    </row>
    <row r="1044" spans="4:66" x14ac:dyDescent="0.25">
      <c r="D1044" s="11"/>
      <c r="K1044" s="3"/>
      <c r="L1044" s="3"/>
      <c r="M1044" s="5"/>
      <c r="N1044" s="5"/>
      <c r="O1044" s="5"/>
      <c r="P1044" s="5"/>
      <c r="Q1044" s="5"/>
      <c r="R1044" s="5"/>
      <c r="S1044" s="5"/>
      <c r="T1044" s="5"/>
      <c r="U1044" s="5"/>
      <c r="V1044" s="5"/>
      <c r="W1044" s="5"/>
      <c r="X1044" s="5"/>
      <c r="Y1044" s="5"/>
      <c r="Z1044" s="5"/>
      <c r="AA1044" s="5"/>
      <c r="AB1044" s="5"/>
      <c r="AC1044" s="5"/>
      <c r="AD1044" s="5"/>
      <c r="AE1044" s="5"/>
      <c r="AF1044" s="5"/>
      <c r="AG1044" s="5"/>
      <c r="AH1044" s="5"/>
      <c r="AI1044" s="5"/>
      <c r="AJ1044" s="5"/>
      <c r="AK1044" s="5"/>
      <c r="AL1044" s="5"/>
      <c r="AM1044" s="5"/>
      <c r="AN1044" s="5"/>
      <c r="AO1044" s="5"/>
      <c r="AP1044" s="5"/>
      <c r="AQ1044" s="5"/>
      <c r="AR1044" s="5"/>
      <c r="AS1044" s="5"/>
      <c r="AT1044" s="5"/>
      <c r="AU1044" s="5"/>
      <c r="AV1044" s="5"/>
      <c r="AW1044" s="5"/>
      <c r="AX1044" s="5"/>
      <c r="AY1044" s="5"/>
      <c r="AZ1044" s="5"/>
      <c r="BA1044" s="5"/>
      <c r="BB1044" s="5"/>
      <c r="BC1044" s="5"/>
      <c r="BD1044" s="5"/>
      <c r="BE1044" s="5"/>
      <c r="BF1044" s="5"/>
      <c r="BG1044" s="5"/>
      <c r="BH1044" s="5"/>
      <c r="BI1044" s="5"/>
      <c r="BJ1044" s="8"/>
      <c r="BK1044" s="8"/>
      <c r="BL1044" s="8"/>
      <c r="BM1044" s="8"/>
      <c r="BN1044" s="8"/>
    </row>
    <row r="1045" spans="4:66" x14ac:dyDescent="0.25">
      <c r="D1045" s="11"/>
      <c r="K1045" s="3"/>
      <c r="L1045" s="3"/>
      <c r="M1045" s="5"/>
      <c r="N1045" s="5"/>
      <c r="O1045" s="5"/>
      <c r="P1045" s="5"/>
      <c r="Q1045" s="5"/>
      <c r="R1045" s="5"/>
      <c r="S1045" s="5"/>
      <c r="T1045" s="5"/>
      <c r="U1045" s="5"/>
      <c r="V1045" s="5"/>
      <c r="W1045" s="5"/>
      <c r="X1045" s="5"/>
      <c r="Y1045" s="5"/>
      <c r="Z1045" s="5"/>
      <c r="AA1045" s="5"/>
      <c r="AB1045" s="5"/>
      <c r="AC1045" s="5"/>
      <c r="AD1045" s="5"/>
      <c r="AE1045" s="5"/>
      <c r="AF1045" s="5"/>
      <c r="AG1045" s="5"/>
      <c r="AH1045" s="5"/>
      <c r="AI1045" s="5"/>
      <c r="AJ1045" s="5"/>
      <c r="AK1045" s="5"/>
      <c r="AL1045" s="5"/>
      <c r="AM1045" s="5"/>
      <c r="AN1045" s="5"/>
      <c r="AO1045" s="5"/>
      <c r="AP1045" s="5"/>
      <c r="AQ1045" s="5"/>
      <c r="AR1045" s="5"/>
      <c r="AS1045" s="5"/>
      <c r="AT1045" s="5"/>
      <c r="AU1045" s="5"/>
      <c r="AV1045" s="5"/>
      <c r="AW1045" s="5"/>
      <c r="AX1045" s="5"/>
      <c r="AY1045" s="5"/>
      <c r="AZ1045" s="5"/>
      <c r="BA1045" s="5"/>
      <c r="BB1045" s="5"/>
      <c r="BC1045" s="5"/>
      <c r="BD1045" s="5"/>
      <c r="BE1045" s="5"/>
      <c r="BF1045" s="5"/>
      <c r="BG1045" s="5"/>
      <c r="BH1045" s="5"/>
      <c r="BI1045" s="5"/>
      <c r="BJ1045" s="8"/>
      <c r="BK1045" s="8"/>
      <c r="BL1045" s="8"/>
      <c r="BM1045" s="8"/>
      <c r="BN1045" s="8"/>
    </row>
    <row r="1046" spans="4:66" x14ac:dyDescent="0.25">
      <c r="D1046" s="11"/>
      <c r="K1046" s="3"/>
      <c r="L1046" s="3"/>
      <c r="M1046" s="5"/>
      <c r="N1046" s="5"/>
      <c r="O1046" s="5"/>
      <c r="P1046" s="5"/>
      <c r="Q1046" s="5"/>
      <c r="R1046" s="5"/>
      <c r="S1046" s="5"/>
      <c r="T1046" s="5"/>
      <c r="U1046" s="5"/>
      <c r="V1046" s="5"/>
      <c r="W1046" s="5"/>
      <c r="X1046" s="5"/>
      <c r="Y1046" s="5"/>
      <c r="Z1046" s="5"/>
      <c r="AA1046" s="5"/>
      <c r="AB1046" s="5"/>
      <c r="AC1046" s="5"/>
      <c r="AD1046" s="5"/>
      <c r="AE1046" s="5"/>
      <c r="AF1046" s="5"/>
      <c r="AG1046" s="5"/>
      <c r="AH1046" s="5"/>
      <c r="AI1046" s="5"/>
      <c r="AJ1046" s="5"/>
      <c r="AK1046" s="5"/>
      <c r="AL1046" s="5"/>
      <c r="AM1046" s="5"/>
      <c r="AN1046" s="5"/>
      <c r="AO1046" s="5"/>
      <c r="AP1046" s="5"/>
      <c r="AQ1046" s="5"/>
      <c r="AR1046" s="5"/>
      <c r="AS1046" s="5"/>
      <c r="AT1046" s="5"/>
      <c r="AU1046" s="5"/>
      <c r="AV1046" s="5"/>
      <c r="AW1046" s="5"/>
      <c r="AX1046" s="5"/>
      <c r="AY1046" s="5"/>
      <c r="AZ1046" s="5"/>
      <c r="BA1046" s="5"/>
      <c r="BB1046" s="5"/>
      <c r="BC1046" s="5"/>
      <c r="BD1046" s="5"/>
      <c r="BE1046" s="5"/>
      <c r="BF1046" s="5"/>
      <c r="BG1046" s="5"/>
      <c r="BH1046" s="5"/>
      <c r="BI1046" s="5"/>
      <c r="BJ1046" s="8"/>
      <c r="BK1046" s="8"/>
      <c r="BL1046" s="8"/>
      <c r="BM1046" s="8"/>
      <c r="BN1046" s="8"/>
    </row>
    <row r="1047" spans="4:66" x14ac:dyDescent="0.25">
      <c r="D1047" s="11"/>
      <c r="K1047" s="3"/>
      <c r="L1047" s="3"/>
      <c r="M1047" s="5"/>
      <c r="N1047" s="5"/>
      <c r="O1047" s="5"/>
      <c r="P1047" s="5"/>
      <c r="Q1047" s="5"/>
      <c r="R1047" s="5"/>
      <c r="S1047" s="5"/>
      <c r="T1047" s="5"/>
      <c r="U1047" s="5"/>
      <c r="V1047" s="5"/>
      <c r="W1047" s="5"/>
      <c r="X1047" s="5"/>
      <c r="Y1047" s="5"/>
      <c r="Z1047" s="5"/>
      <c r="AA1047" s="5"/>
      <c r="AB1047" s="5"/>
      <c r="AC1047" s="5"/>
      <c r="AD1047" s="5"/>
      <c r="AE1047" s="5"/>
      <c r="AF1047" s="5"/>
      <c r="AG1047" s="5"/>
      <c r="AH1047" s="5"/>
      <c r="AI1047" s="5"/>
      <c r="AJ1047" s="5"/>
      <c r="AK1047" s="5"/>
      <c r="AL1047" s="5"/>
      <c r="AM1047" s="5"/>
      <c r="AN1047" s="5"/>
      <c r="AO1047" s="5"/>
      <c r="AP1047" s="5"/>
      <c r="AQ1047" s="5"/>
      <c r="AR1047" s="5"/>
      <c r="AS1047" s="5"/>
      <c r="AT1047" s="5"/>
      <c r="AU1047" s="5"/>
      <c r="AV1047" s="5"/>
      <c r="AW1047" s="5"/>
      <c r="AX1047" s="5"/>
      <c r="AY1047" s="5"/>
      <c r="AZ1047" s="5"/>
      <c r="BA1047" s="5"/>
      <c r="BB1047" s="5"/>
      <c r="BC1047" s="5"/>
      <c r="BD1047" s="5"/>
      <c r="BE1047" s="5"/>
      <c r="BF1047" s="5"/>
      <c r="BG1047" s="5"/>
      <c r="BH1047" s="5"/>
      <c r="BI1047" s="5"/>
      <c r="BJ1047" s="8"/>
      <c r="BK1047" s="8"/>
      <c r="BL1047" s="8"/>
      <c r="BM1047" s="8"/>
      <c r="BN1047" s="8"/>
    </row>
    <row r="1048" spans="4:66" x14ac:dyDescent="0.25">
      <c r="D1048" s="11"/>
      <c r="K1048" s="3"/>
      <c r="L1048" s="3"/>
      <c r="M1048" s="5"/>
      <c r="N1048" s="5"/>
      <c r="O1048" s="5"/>
      <c r="P1048" s="5"/>
      <c r="Q1048" s="5"/>
      <c r="R1048" s="5"/>
      <c r="S1048" s="5"/>
      <c r="T1048" s="5"/>
      <c r="U1048" s="5"/>
      <c r="V1048" s="5"/>
      <c r="W1048" s="5"/>
      <c r="X1048" s="5"/>
      <c r="Y1048" s="5"/>
      <c r="Z1048" s="5"/>
      <c r="AA1048" s="5"/>
      <c r="AB1048" s="5"/>
      <c r="AC1048" s="5"/>
      <c r="AD1048" s="5"/>
      <c r="AE1048" s="5"/>
      <c r="AF1048" s="5"/>
      <c r="AG1048" s="5"/>
      <c r="AH1048" s="5"/>
      <c r="AI1048" s="5"/>
      <c r="AJ1048" s="5"/>
      <c r="AK1048" s="5"/>
      <c r="AL1048" s="5"/>
      <c r="AM1048" s="5"/>
      <c r="AN1048" s="5"/>
      <c r="AO1048" s="5"/>
      <c r="AP1048" s="5"/>
      <c r="AQ1048" s="5"/>
      <c r="AR1048" s="5"/>
      <c r="AS1048" s="5"/>
      <c r="AT1048" s="5"/>
      <c r="AU1048" s="5"/>
      <c r="AV1048" s="5"/>
      <c r="AW1048" s="5"/>
      <c r="AX1048" s="5"/>
      <c r="AY1048" s="5"/>
      <c r="AZ1048" s="5"/>
      <c r="BA1048" s="5"/>
      <c r="BB1048" s="5"/>
      <c r="BC1048" s="5"/>
      <c r="BD1048" s="5"/>
      <c r="BE1048" s="5"/>
      <c r="BF1048" s="5"/>
      <c r="BG1048" s="5"/>
      <c r="BH1048" s="5"/>
      <c r="BI1048" s="5"/>
      <c r="BJ1048" s="8"/>
      <c r="BK1048" s="8"/>
      <c r="BL1048" s="8"/>
      <c r="BM1048" s="8"/>
      <c r="BN1048" s="8"/>
    </row>
    <row r="1049" spans="4:66" x14ac:dyDescent="0.25">
      <c r="D1049" s="11"/>
      <c r="K1049" s="3"/>
      <c r="L1049" s="3"/>
      <c r="M1049" s="5"/>
      <c r="N1049" s="5"/>
      <c r="O1049" s="5"/>
      <c r="P1049" s="5"/>
      <c r="Q1049" s="5"/>
      <c r="R1049" s="5"/>
      <c r="S1049" s="5"/>
      <c r="T1049" s="5"/>
      <c r="U1049" s="5"/>
      <c r="V1049" s="5"/>
      <c r="W1049" s="5"/>
      <c r="X1049" s="5"/>
      <c r="Y1049" s="5"/>
      <c r="Z1049" s="5"/>
      <c r="AA1049" s="5"/>
      <c r="AB1049" s="5"/>
      <c r="AC1049" s="5"/>
      <c r="AD1049" s="5"/>
      <c r="AE1049" s="5"/>
      <c r="AF1049" s="5"/>
      <c r="AG1049" s="5"/>
      <c r="AH1049" s="5"/>
      <c r="AI1049" s="5"/>
      <c r="AJ1049" s="5"/>
      <c r="AK1049" s="5"/>
      <c r="AL1049" s="5"/>
      <c r="AM1049" s="5"/>
      <c r="AN1049" s="5"/>
      <c r="AO1049" s="5"/>
      <c r="AP1049" s="5"/>
      <c r="AQ1049" s="5"/>
      <c r="AR1049" s="5"/>
      <c r="AS1049" s="5"/>
      <c r="AT1049" s="5"/>
      <c r="AU1049" s="5"/>
      <c r="AV1049" s="5"/>
      <c r="AW1049" s="5"/>
      <c r="AX1049" s="5"/>
      <c r="AY1049" s="5"/>
      <c r="AZ1049" s="5"/>
      <c r="BA1049" s="5"/>
      <c r="BB1049" s="5"/>
      <c r="BC1049" s="5"/>
      <c r="BD1049" s="5"/>
      <c r="BE1049" s="5"/>
      <c r="BF1049" s="5"/>
      <c r="BG1049" s="5"/>
      <c r="BH1049" s="5"/>
      <c r="BI1049" s="5"/>
      <c r="BJ1049" s="8"/>
      <c r="BK1049" s="8"/>
      <c r="BL1049" s="8"/>
      <c r="BM1049" s="8"/>
      <c r="BN1049" s="8"/>
    </row>
    <row r="1050" spans="4:66" x14ac:dyDescent="0.25">
      <c r="D1050" s="11"/>
      <c r="K1050" s="3"/>
      <c r="L1050" s="3"/>
      <c r="M1050" s="5"/>
      <c r="N1050" s="5"/>
      <c r="O1050" s="5"/>
      <c r="P1050" s="5"/>
      <c r="Q1050" s="5"/>
      <c r="R1050" s="5"/>
      <c r="S1050" s="5"/>
      <c r="T1050" s="5"/>
      <c r="U1050" s="5"/>
      <c r="V1050" s="5"/>
      <c r="W1050" s="5"/>
      <c r="X1050" s="5"/>
      <c r="Y1050" s="5"/>
      <c r="Z1050" s="5"/>
      <c r="AA1050" s="5"/>
      <c r="AB1050" s="5"/>
      <c r="AC1050" s="5"/>
      <c r="AD1050" s="5"/>
      <c r="AE1050" s="5"/>
      <c r="AF1050" s="5"/>
      <c r="AG1050" s="5"/>
      <c r="AH1050" s="5"/>
      <c r="AI1050" s="5"/>
      <c r="AJ1050" s="5"/>
      <c r="AK1050" s="5"/>
      <c r="AL1050" s="5"/>
      <c r="AM1050" s="5"/>
      <c r="AN1050" s="5"/>
      <c r="AO1050" s="5"/>
      <c r="AP1050" s="5"/>
      <c r="AQ1050" s="5"/>
      <c r="AR1050" s="5"/>
      <c r="AS1050" s="5"/>
      <c r="AT1050" s="5"/>
      <c r="AU1050" s="5"/>
      <c r="AV1050" s="5"/>
      <c r="AW1050" s="5"/>
      <c r="AX1050" s="5"/>
      <c r="AY1050" s="5"/>
      <c r="AZ1050" s="5"/>
      <c r="BA1050" s="5"/>
      <c r="BB1050" s="5"/>
      <c r="BC1050" s="5"/>
      <c r="BD1050" s="5"/>
      <c r="BE1050" s="5"/>
      <c r="BF1050" s="5"/>
      <c r="BG1050" s="5"/>
      <c r="BH1050" s="5"/>
      <c r="BI1050" s="5"/>
      <c r="BJ1050" s="8"/>
      <c r="BK1050" s="8"/>
      <c r="BL1050" s="8"/>
      <c r="BM1050" s="8"/>
      <c r="BN1050" s="8"/>
    </row>
    <row r="1051" spans="4:66" x14ac:dyDescent="0.25">
      <c r="D1051" s="11"/>
      <c r="K1051" s="3"/>
      <c r="L1051" s="3"/>
      <c r="M1051" s="5"/>
      <c r="N1051" s="5"/>
      <c r="O1051" s="5"/>
      <c r="P1051" s="5"/>
      <c r="Q1051" s="5"/>
      <c r="R1051" s="5"/>
      <c r="S1051" s="5"/>
      <c r="T1051" s="5"/>
      <c r="U1051" s="5"/>
      <c r="V1051" s="5"/>
      <c r="W1051" s="5"/>
      <c r="X1051" s="5"/>
      <c r="Y1051" s="5"/>
      <c r="Z1051" s="5"/>
      <c r="AA1051" s="5"/>
      <c r="AB1051" s="5"/>
      <c r="AC1051" s="5"/>
      <c r="AD1051" s="5"/>
      <c r="AE1051" s="5"/>
      <c r="AF1051" s="5"/>
      <c r="AG1051" s="5"/>
      <c r="AH1051" s="5"/>
      <c r="AI1051" s="5"/>
      <c r="AJ1051" s="5"/>
      <c r="AK1051" s="5"/>
      <c r="AL1051" s="5"/>
      <c r="AM1051" s="5"/>
      <c r="AN1051" s="5"/>
      <c r="AO1051" s="5"/>
      <c r="AP1051" s="5"/>
      <c r="AQ1051" s="5"/>
      <c r="AR1051" s="5"/>
      <c r="AS1051" s="5"/>
      <c r="AT1051" s="5"/>
      <c r="AU1051" s="5"/>
      <c r="AV1051" s="5"/>
      <c r="AW1051" s="5"/>
      <c r="AX1051" s="5"/>
      <c r="AY1051" s="5"/>
      <c r="AZ1051" s="5"/>
      <c r="BA1051" s="5"/>
      <c r="BB1051" s="5"/>
      <c r="BC1051" s="5"/>
      <c r="BD1051" s="5"/>
      <c r="BE1051" s="5"/>
      <c r="BF1051" s="5"/>
      <c r="BG1051" s="5"/>
      <c r="BH1051" s="5"/>
      <c r="BI1051" s="5"/>
      <c r="BJ1051" s="8"/>
      <c r="BK1051" s="8"/>
      <c r="BL1051" s="8"/>
      <c r="BM1051" s="8"/>
      <c r="BN1051" s="8"/>
    </row>
    <row r="1052" spans="4:66" x14ac:dyDescent="0.25">
      <c r="D1052" s="11"/>
      <c r="K1052" s="3"/>
      <c r="L1052" s="3"/>
      <c r="M1052" s="5"/>
      <c r="N1052" s="5"/>
      <c r="O1052" s="5"/>
      <c r="P1052" s="5"/>
      <c r="Q1052" s="5"/>
      <c r="R1052" s="5"/>
      <c r="S1052" s="5"/>
      <c r="T1052" s="5"/>
      <c r="U1052" s="5"/>
      <c r="V1052" s="5"/>
      <c r="W1052" s="5"/>
      <c r="X1052" s="5"/>
      <c r="Y1052" s="5"/>
      <c r="Z1052" s="5"/>
      <c r="AA1052" s="5"/>
      <c r="AB1052" s="5"/>
      <c r="AC1052" s="5"/>
      <c r="AD1052" s="5"/>
      <c r="AE1052" s="5"/>
      <c r="AF1052" s="5"/>
      <c r="AG1052" s="5"/>
      <c r="AH1052" s="5"/>
      <c r="AI1052" s="5"/>
      <c r="AJ1052" s="5"/>
      <c r="AK1052" s="5"/>
      <c r="AL1052" s="5"/>
      <c r="AM1052" s="5"/>
      <c r="AN1052" s="5"/>
      <c r="AO1052" s="5"/>
      <c r="AP1052" s="5"/>
      <c r="AQ1052" s="5"/>
      <c r="AR1052" s="5"/>
      <c r="AS1052" s="5"/>
      <c r="AT1052" s="5"/>
      <c r="AU1052" s="5"/>
      <c r="AV1052" s="5"/>
      <c r="AW1052" s="5"/>
      <c r="AX1052" s="5"/>
      <c r="AY1052" s="5"/>
      <c r="AZ1052" s="5"/>
      <c r="BA1052" s="5"/>
      <c r="BB1052" s="5"/>
      <c r="BC1052" s="5"/>
      <c r="BD1052" s="5"/>
      <c r="BE1052" s="5"/>
      <c r="BF1052" s="5"/>
      <c r="BG1052" s="5"/>
      <c r="BH1052" s="5"/>
      <c r="BI1052" s="5"/>
      <c r="BJ1052" s="8"/>
      <c r="BK1052" s="8"/>
      <c r="BL1052" s="8"/>
      <c r="BM1052" s="8"/>
      <c r="BN1052" s="8"/>
    </row>
    <row r="1053" spans="4:66" x14ac:dyDescent="0.25">
      <c r="D1053" s="11"/>
      <c r="K1053" s="3"/>
      <c r="L1053" s="3"/>
      <c r="M1053" s="5"/>
      <c r="N1053" s="5"/>
      <c r="O1053" s="5"/>
      <c r="P1053" s="5"/>
      <c r="Q1053" s="5"/>
      <c r="R1053" s="5"/>
      <c r="S1053" s="5"/>
      <c r="T1053" s="5"/>
      <c r="U1053" s="5"/>
      <c r="V1053" s="5"/>
      <c r="W1053" s="5"/>
      <c r="X1053" s="5"/>
      <c r="Y1053" s="5"/>
      <c r="Z1053" s="5"/>
      <c r="AA1053" s="5"/>
      <c r="AB1053" s="5"/>
      <c r="AC1053" s="5"/>
      <c r="AD1053" s="5"/>
      <c r="AE1053" s="5"/>
      <c r="AF1053" s="5"/>
      <c r="AG1053" s="5"/>
      <c r="AH1053" s="5"/>
      <c r="AI1053" s="5"/>
      <c r="AJ1053" s="5"/>
      <c r="AK1053" s="5"/>
      <c r="AL1053" s="5"/>
      <c r="AM1053" s="5"/>
      <c r="AN1053" s="5"/>
      <c r="AO1053" s="5"/>
      <c r="AP1053" s="5"/>
      <c r="AQ1053" s="5"/>
      <c r="AR1053" s="5"/>
      <c r="AS1053" s="5"/>
      <c r="AT1053" s="5"/>
      <c r="AU1053" s="5"/>
      <c r="AV1053" s="5"/>
      <c r="AW1053" s="5"/>
      <c r="AX1053" s="5"/>
      <c r="AY1053" s="5"/>
      <c r="AZ1053" s="5"/>
      <c r="BA1053" s="5"/>
      <c r="BB1053" s="5"/>
      <c r="BC1053" s="5"/>
      <c r="BD1053" s="5"/>
      <c r="BE1053" s="5"/>
      <c r="BF1053" s="5"/>
      <c r="BG1053" s="5"/>
      <c r="BH1053" s="5"/>
      <c r="BI1053" s="5"/>
      <c r="BJ1053" s="8"/>
      <c r="BK1053" s="8"/>
      <c r="BL1053" s="8"/>
      <c r="BM1053" s="8"/>
      <c r="BN1053" s="8"/>
    </row>
    <row r="1054" spans="4:66" x14ac:dyDescent="0.25">
      <c r="D1054" s="11"/>
      <c r="K1054" s="3"/>
      <c r="L1054" s="3"/>
      <c r="M1054" s="5"/>
      <c r="N1054" s="5"/>
      <c r="O1054" s="5"/>
      <c r="P1054" s="5"/>
      <c r="Q1054" s="5"/>
      <c r="R1054" s="5"/>
      <c r="S1054" s="5"/>
      <c r="T1054" s="5"/>
      <c r="U1054" s="5"/>
      <c r="V1054" s="5"/>
      <c r="W1054" s="5"/>
      <c r="X1054" s="5"/>
      <c r="Y1054" s="5"/>
      <c r="Z1054" s="5"/>
      <c r="AA1054" s="5"/>
      <c r="AB1054" s="5"/>
      <c r="AC1054" s="5"/>
      <c r="AD1054" s="5"/>
      <c r="AE1054" s="5"/>
      <c r="AF1054" s="5"/>
      <c r="AG1054" s="5"/>
      <c r="AH1054" s="5"/>
      <c r="AI1054" s="5"/>
      <c r="AJ1054" s="5"/>
      <c r="AK1054" s="5"/>
      <c r="AL1054" s="5"/>
      <c r="AM1054" s="5"/>
      <c r="AN1054" s="5"/>
      <c r="AO1054" s="5"/>
      <c r="AP1054" s="5"/>
      <c r="AQ1054" s="5"/>
      <c r="AR1054" s="5"/>
      <c r="AS1054" s="5"/>
      <c r="AT1054" s="5"/>
      <c r="AU1054" s="5"/>
      <c r="AV1054" s="5"/>
      <c r="AW1054" s="5"/>
      <c r="AX1054" s="5"/>
      <c r="AY1054" s="5"/>
      <c r="AZ1054" s="5"/>
      <c r="BA1054" s="5"/>
      <c r="BB1054" s="5"/>
      <c r="BC1054" s="5"/>
      <c r="BD1054" s="5"/>
      <c r="BE1054" s="5"/>
      <c r="BF1054" s="5"/>
      <c r="BG1054" s="5"/>
      <c r="BH1054" s="5"/>
      <c r="BI1054" s="5"/>
      <c r="BJ1054" s="8"/>
      <c r="BK1054" s="8"/>
      <c r="BL1054" s="8"/>
      <c r="BM1054" s="8"/>
      <c r="BN1054" s="8"/>
    </row>
    <row r="1055" spans="4:66" x14ac:dyDescent="0.25">
      <c r="D1055" s="11"/>
      <c r="K1055" s="3"/>
      <c r="L1055" s="3"/>
      <c r="M1055" s="5"/>
      <c r="N1055" s="5"/>
      <c r="O1055" s="5"/>
      <c r="P1055" s="5"/>
      <c r="Q1055" s="5"/>
      <c r="R1055" s="5"/>
      <c r="S1055" s="5"/>
      <c r="T1055" s="5"/>
      <c r="U1055" s="5"/>
      <c r="V1055" s="5"/>
      <c r="W1055" s="5"/>
      <c r="X1055" s="5"/>
      <c r="Y1055" s="5"/>
      <c r="Z1055" s="5"/>
      <c r="AA1055" s="5"/>
      <c r="AB1055" s="5"/>
      <c r="AC1055" s="5"/>
      <c r="AD1055" s="5"/>
      <c r="AE1055" s="5"/>
      <c r="AF1055" s="5"/>
      <c r="AG1055" s="5"/>
      <c r="AH1055" s="5"/>
      <c r="AI1055" s="5"/>
      <c r="AJ1055" s="5"/>
      <c r="AK1055" s="5"/>
      <c r="AL1055" s="5"/>
      <c r="AM1055" s="5"/>
      <c r="AN1055" s="5"/>
      <c r="AO1055" s="5"/>
      <c r="AP1055" s="5"/>
      <c r="AQ1055" s="5"/>
      <c r="AR1055" s="5"/>
      <c r="AS1055" s="5"/>
      <c r="AT1055" s="5"/>
      <c r="AU1055" s="5"/>
      <c r="AV1055" s="5"/>
      <c r="AW1055" s="5"/>
      <c r="AX1055" s="5"/>
      <c r="AY1055" s="5"/>
      <c r="AZ1055" s="5"/>
      <c r="BA1055" s="5"/>
      <c r="BB1055" s="5"/>
      <c r="BC1055" s="5"/>
      <c r="BD1055" s="5"/>
      <c r="BE1055" s="5"/>
      <c r="BF1055" s="5"/>
      <c r="BG1055" s="5"/>
      <c r="BH1055" s="5"/>
      <c r="BI1055" s="5"/>
      <c r="BJ1055" s="8"/>
      <c r="BK1055" s="8"/>
      <c r="BL1055" s="8"/>
      <c r="BM1055" s="8"/>
      <c r="BN1055" s="8"/>
    </row>
    <row r="1056" spans="4:66" x14ac:dyDescent="0.25">
      <c r="D1056" s="11"/>
      <c r="K1056" s="3"/>
      <c r="L1056" s="3"/>
      <c r="M1056" s="5"/>
      <c r="N1056" s="5"/>
      <c r="O1056" s="5"/>
      <c r="P1056" s="5"/>
      <c r="Q1056" s="5"/>
      <c r="R1056" s="5"/>
      <c r="S1056" s="5"/>
      <c r="T1056" s="5"/>
      <c r="U1056" s="5"/>
      <c r="V1056" s="5"/>
      <c r="W1056" s="5"/>
      <c r="X1056" s="5"/>
      <c r="Y1056" s="5"/>
      <c r="Z1056" s="5"/>
      <c r="AA1056" s="5"/>
      <c r="AB1056" s="5"/>
      <c r="AC1056" s="5"/>
      <c r="AD1056" s="5"/>
      <c r="AE1056" s="5"/>
      <c r="AF1056" s="5"/>
      <c r="AG1056" s="5"/>
      <c r="AH1056" s="5"/>
      <c r="AI1056" s="5"/>
      <c r="AJ1056" s="5"/>
      <c r="AK1056" s="5"/>
      <c r="AL1056" s="5"/>
      <c r="AM1056" s="5"/>
      <c r="AN1056" s="5"/>
      <c r="AO1056" s="5"/>
      <c r="AP1056" s="5"/>
      <c r="AQ1056" s="5"/>
      <c r="AR1056" s="5"/>
      <c r="AS1056" s="5"/>
      <c r="AT1056" s="5"/>
      <c r="AU1056" s="5"/>
      <c r="AV1056" s="5"/>
      <c r="AW1056" s="5"/>
      <c r="AX1056" s="5"/>
      <c r="AY1056" s="5"/>
      <c r="AZ1056" s="5"/>
      <c r="BA1056" s="5"/>
      <c r="BB1056" s="5"/>
      <c r="BC1056" s="5"/>
      <c r="BD1056" s="5"/>
      <c r="BE1056" s="5"/>
      <c r="BF1056" s="5"/>
      <c r="BG1056" s="5"/>
      <c r="BH1056" s="5"/>
      <c r="BI1056" s="5"/>
      <c r="BJ1056" s="8"/>
      <c r="BK1056" s="8"/>
      <c r="BL1056" s="8"/>
      <c r="BM1056" s="8"/>
      <c r="BN1056" s="8"/>
    </row>
    <row r="1057" spans="4:66" x14ac:dyDescent="0.25">
      <c r="D1057" s="11"/>
      <c r="K1057" s="3"/>
      <c r="L1057" s="3"/>
      <c r="M1057" s="5"/>
      <c r="N1057" s="5"/>
      <c r="O1057" s="5"/>
      <c r="P1057" s="5"/>
      <c r="Q1057" s="5"/>
      <c r="R1057" s="5"/>
      <c r="S1057" s="5"/>
      <c r="T1057" s="5"/>
      <c r="U1057" s="5"/>
      <c r="V1057" s="5"/>
      <c r="W1057" s="5"/>
      <c r="X1057" s="5"/>
      <c r="Y1057" s="5"/>
      <c r="Z1057" s="5"/>
      <c r="AA1057" s="5"/>
      <c r="AB1057" s="5"/>
      <c r="AC1057" s="5"/>
      <c r="AD1057" s="5"/>
      <c r="AE1057" s="5"/>
      <c r="AF1057" s="5"/>
      <c r="AG1057" s="5"/>
      <c r="AH1057" s="5"/>
      <c r="AI1057" s="5"/>
      <c r="AJ1057" s="5"/>
      <c r="AK1057" s="5"/>
      <c r="AL1057" s="5"/>
      <c r="AM1057" s="5"/>
      <c r="AN1057" s="5"/>
      <c r="AO1057" s="5"/>
      <c r="AP1057" s="5"/>
      <c r="AQ1057" s="5"/>
      <c r="AR1057" s="5"/>
      <c r="AS1057" s="5"/>
      <c r="AT1057" s="5"/>
      <c r="AU1057" s="5"/>
      <c r="AV1057" s="5"/>
      <c r="AW1057" s="5"/>
      <c r="AX1057" s="5"/>
      <c r="AY1057" s="5"/>
      <c r="AZ1057" s="5"/>
      <c r="BA1057" s="5"/>
      <c r="BB1057" s="5"/>
      <c r="BC1057" s="5"/>
      <c r="BD1057" s="5"/>
      <c r="BE1057" s="5"/>
      <c r="BF1057" s="5"/>
      <c r="BG1057" s="5"/>
      <c r="BH1057" s="5"/>
      <c r="BI1057" s="5"/>
      <c r="BJ1057" s="8"/>
      <c r="BK1057" s="8"/>
      <c r="BL1057" s="8"/>
      <c r="BM1057" s="8"/>
      <c r="BN1057" s="8"/>
    </row>
    <row r="1058" spans="4:66" x14ac:dyDescent="0.25">
      <c r="D1058" s="11"/>
      <c r="K1058" s="3"/>
      <c r="L1058" s="3"/>
      <c r="M1058" s="5"/>
      <c r="N1058" s="5"/>
      <c r="O1058" s="5"/>
      <c r="P1058" s="5"/>
      <c r="Q1058" s="5"/>
      <c r="R1058" s="5"/>
      <c r="S1058" s="5"/>
      <c r="T1058" s="5"/>
      <c r="U1058" s="5"/>
      <c r="V1058" s="5"/>
      <c r="W1058" s="5"/>
      <c r="X1058" s="5"/>
      <c r="Y1058" s="5"/>
      <c r="Z1058" s="5"/>
      <c r="AA1058" s="5"/>
      <c r="AB1058" s="5"/>
      <c r="AC1058" s="5"/>
      <c r="AD1058" s="5"/>
      <c r="AE1058" s="5"/>
      <c r="AF1058" s="5"/>
      <c r="AG1058" s="5"/>
      <c r="AH1058" s="5"/>
      <c r="AI1058" s="5"/>
      <c r="AJ1058" s="5"/>
      <c r="AK1058" s="5"/>
      <c r="AL1058" s="5"/>
      <c r="AM1058" s="5"/>
      <c r="AN1058" s="5"/>
      <c r="AO1058" s="5"/>
      <c r="AP1058" s="5"/>
      <c r="AQ1058" s="5"/>
      <c r="AR1058" s="5"/>
      <c r="AS1058" s="5"/>
      <c r="AT1058" s="5"/>
      <c r="AU1058" s="5"/>
      <c r="AV1058" s="5"/>
      <c r="AW1058" s="5"/>
      <c r="AX1058" s="5"/>
      <c r="AY1058" s="5"/>
      <c r="AZ1058" s="5"/>
      <c r="BA1058" s="5"/>
      <c r="BB1058" s="5"/>
      <c r="BC1058" s="5"/>
      <c r="BD1058" s="5"/>
      <c r="BE1058" s="5"/>
      <c r="BF1058" s="5"/>
      <c r="BG1058" s="5"/>
      <c r="BH1058" s="5"/>
      <c r="BI1058" s="5"/>
      <c r="BJ1058" s="8"/>
      <c r="BK1058" s="8"/>
      <c r="BL1058" s="8"/>
      <c r="BM1058" s="8"/>
      <c r="BN1058" s="8"/>
    </row>
    <row r="1059" spans="4:66" x14ac:dyDescent="0.25">
      <c r="D1059" s="11"/>
      <c r="K1059" s="3"/>
      <c r="L1059" s="3"/>
      <c r="M1059" s="5"/>
      <c r="N1059" s="5"/>
      <c r="O1059" s="5"/>
      <c r="P1059" s="5"/>
      <c r="Q1059" s="5"/>
      <c r="R1059" s="5"/>
      <c r="S1059" s="5"/>
      <c r="T1059" s="5"/>
      <c r="U1059" s="5"/>
      <c r="V1059" s="5"/>
      <c r="W1059" s="5"/>
      <c r="X1059" s="5"/>
      <c r="Y1059" s="5"/>
      <c r="Z1059" s="5"/>
      <c r="AA1059" s="5"/>
      <c r="AB1059" s="5"/>
      <c r="AC1059" s="5"/>
      <c r="AD1059" s="5"/>
      <c r="AE1059" s="5"/>
      <c r="AF1059" s="5"/>
      <c r="AG1059" s="5"/>
      <c r="AH1059" s="5"/>
      <c r="AI1059" s="5"/>
      <c r="AJ1059" s="5"/>
      <c r="AK1059" s="5"/>
      <c r="AL1059" s="5"/>
      <c r="AM1059" s="5"/>
      <c r="AN1059" s="5"/>
      <c r="AO1059" s="5"/>
      <c r="AP1059" s="5"/>
      <c r="AQ1059" s="5"/>
      <c r="AR1059" s="5"/>
      <c r="AS1059" s="5"/>
      <c r="AT1059" s="5"/>
      <c r="AU1059" s="5"/>
      <c r="AV1059" s="5"/>
      <c r="AW1059" s="5"/>
      <c r="AX1059" s="5"/>
      <c r="AY1059" s="5"/>
      <c r="AZ1059" s="5"/>
      <c r="BA1059" s="5"/>
      <c r="BB1059" s="5"/>
      <c r="BC1059" s="5"/>
      <c r="BD1059" s="5"/>
      <c r="BE1059" s="5"/>
      <c r="BF1059" s="5"/>
      <c r="BG1059" s="5"/>
      <c r="BH1059" s="5"/>
      <c r="BI1059" s="5"/>
      <c r="BJ1059" s="8"/>
      <c r="BK1059" s="8"/>
      <c r="BL1059" s="8"/>
      <c r="BM1059" s="8"/>
      <c r="BN1059" s="8"/>
    </row>
    <row r="1060" spans="4:66" s="10" customFormat="1" x14ac:dyDescent="0.25">
      <c r="D1060" s="16"/>
      <c r="K1060" s="12"/>
      <c r="L1060" s="12"/>
      <c r="M1060" s="13"/>
      <c r="N1060" s="13"/>
      <c r="O1060" s="13"/>
      <c r="P1060" s="13"/>
      <c r="Q1060" s="13"/>
      <c r="R1060" s="13"/>
      <c r="S1060" s="13"/>
      <c r="T1060" s="13"/>
      <c r="U1060" s="13"/>
      <c r="V1060" s="13"/>
      <c r="W1060" s="13"/>
      <c r="X1060" s="13"/>
      <c r="Y1060" s="13"/>
      <c r="Z1060" s="13"/>
      <c r="AA1060" s="13"/>
      <c r="AB1060" s="13"/>
      <c r="AC1060" s="13"/>
      <c r="AD1060" s="13"/>
      <c r="AE1060" s="13"/>
      <c r="AF1060" s="13"/>
      <c r="AG1060" s="13"/>
      <c r="AH1060" s="13"/>
      <c r="AI1060" s="13"/>
      <c r="AJ1060" s="13"/>
      <c r="AK1060" s="13"/>
      <c r="AL1060" s="13"/>
      <c r="AM1060" s="13"/>
      <c r="AN1060" s="13"/>
      <c r="AO1060" s="13"/>
      <c r="AP1060" s="13"/>
      <c r="AQ1060" s="13"/>
      <c r="AR1060" s="13"/>
      <c r="AS1060" s="13"/>
      <c r="AT1060" s="13"/>
      <c r="AU1060" s="13"/>
      <c r="AV1060" s="13"/>
      <c r="AW1060" s="13"/>
      <c r="AX1060" s="13"/>
      <c r="AY1060" s="13"/>
      <c r="AZ1060" s="13"/>
      <c r="BA1060" s="13"/>
      <c r="BB1060" s="13"/>
      <c r="BC1060" s="13"/>
      <c r="BD1060" s="13"/>
      <c r="BE1060" s="13"/>
      <c r="BF1060" s="13"/>
      <c r="BG1060" s="13"/>
      <c r="BH1060" s="13"/>
      <c r="BI1060" s="13"/>
      <c r="BJ1060" s="14"/>
      <c r="BK1060" s="14"/>
      <c r="BL1060" s="14"/>
      <c r="BM1060" s="14"/>
      <c r="BN1060" s="14"/>
    </row>
    <row r="1061" spans="4:66" x14ac:dyDescent="0.25">
      <c r="D1061" s="11"/>
      <c r="K1061" s="3"/>
      <c r="L1061" s="3"/>
      <c r="M1061" s="5"/>
      <c r="N1061" s="5"/>
      <c r="O1061" s="5"/>
      <c r="P1061" s="5"/>
      <c r="Q1061" s="5"/>
      <c r="R1061" s="5"/>
      <c r="S1061" s="5"/>
      <c r="T1061" s="5"/>
      <c r="U1061" s="5"/>
      <c r="V1061" s="5"/>
      <c r="W1061" s="5"/>
      <c r="X1061" s="5"/>
      <c r="Y1061" s="5"/>
      <c r="Z1061" s="5"/>
      <c r="AA1061" s="5"/>
      <c r="AB1061" s="5"/>
      <c r="AC1061" s="5"/>
      <c r="AD1061" s="5"/>
      <c r="AE1061" s="5"/>
      <c r="AF1061" s="5"/>
      <c r="AG1061" s="5"/>
      <c r="AH1061" s="5"/>
      <c r="AI1061" s="5"/>
      <c r="AJ1061" s="5"/>
      <c r="AK1061" s="5"/>
      <c r="AL1061" s="5"/>
      <c r="AM1061" s="5"/>
      <c r="AN1061" s="5"/>
      <c r="AO1061" s="5"/>
      <c r="AP1061" s="5"/>
      <c r="AQ1061" s="5"/>
      <c r="AR1061" s="5"/>
      <c r="AS1061" s="5"/>
      <c r="AT1061" s="5"/>
      <c r="AU1061" s="5"/>
      <c r="AV1061" s="5"/>
      <c r="AW1061" s="5"/>
      <c r="AX1061" s="5"/>
      <c r="AY1061" s="5"/>
      <c r="AZ1061" s="5"/>
      <c r="BA1061" s="5"/>
      <c r="BB1061" s="5"/>
      <c r="BC1061" s="5"/>
      <c r="BD1061" s="5"/>
      <c r="BE1061" s="5"/>
      <c r="BF1061" s="5"/>
      <c r="BG1061" s="5"/>
      <c r="BH1061" s="5"/>
      <c r="BI1061" s="5"/>
      <c r="BJ1061" s="8"/>
      <c r="BK1061" s="8"/>
      <c r="BL1061" s="8"/>
      <c r="BM1061" s="8"/>
      <c r="BN1061" s="8"/>
    </row>
    <row r="1062" spans="4:66" x14ac:dyDescent="0.25">
      <c r="D1062" s="11"/>
      <c r="K1062" s="3"/>
      <c r="L1062" s="3"/>
      <c r="M1062" s="5"/>
      <c r="N1062" s="5"/>
      <c r="O1062" s="5"/>
      <c r="P1062" s="5"/>
      <c r="Q1062" s="5"/>
      <c r="R1062" s="5"/>
      <c r="S1062" s="5"/>
      <c r="T1062" s="5"/>
      <c r="U1062" s="5"/>
      <c r="V1062" s="5"/>
      <c r="W1062" s="5"/>
      <c r="X1062" s="5"/>
      <c r="Y1062" s="5"/>
      <c r="Z1062" s="5"/>
      <c r="AA1062" s="5"/>
      <c r="AB1062" s="5"/>
      <c r="AC1062" s="5"/>
      <c r="AD1062" s="5"/>
      <c r="AE1062" s="5"/>
      <c r="AF1062" s="5"/>
      <c r="AG1062" s="5"/>
      <c r="AH1062" s="5"/>
      <c r="AI1062" s="5"/>
      <c r="AJ1062" s="5"/>
      <c r="AK1062" s="5"/>
      <c r="AL1062" s="5"/>
      <c r="AM1062" s="5"/>
      <c r="AN1062" s="5"/>
      <c r="AO1062" s="5"/>
      <c r="AP1062" s="5"/>
      <c r="AQ1062" s="5"/>
      <c r="AR1062" s="5"/>
      <c r="AS1062" s="5"/>
      <c r="AT1062" s="5"/>
      <c r="AU1062" s="5"/>
      <c r="AV1062" s="5"/>
      <c r="AW1062" s="5"/>
      <c r="AX1062" s="5"/>
      <c r="AY1062" s="5"/>
      <c r="AZ1062" s="5"/>
      <c r="BA1062" s="5"/>
      <c r="BB1062" s="5"/>
      <c r="BC1062" s="5"/>
      <c r="BD1062" s="5"/>
      <c r="BE1062" s="5"/>
      <c r="BF1062" s="5"/>
      <c r="BG1062" s="5"/>
      <c r="BH1062" s="5"/>
      <c r="BI1062" s="5"/>
      <c r="BJ1062" s="8"/>
      <c r="BK1062" s="8"/>
      <c r="BL1062" s="8"/>
      <c r="BM1062" s="8"/>
      <c r="BN1062" s="8"/>
    </row>
    <row r="1063" spans="4:66" x14ac:dyDescent="0.25">
      <c r="D1063" s="11"/>
      <c r="K1063" s="3"/>
      <c r="L1063" s="3"/>
      <c r="M1063" s="5"/>
      <c r="N1063" s="5"/>
      <c r="O1063" s="5"/>
      <c r="P1063" s="5"/>
      <c r="Q1063" s="5"/>
      <c r="R1063" s="5"/>
      <c r="S1063" s="5"/>
      <c r="T1063" s="5"/>
      <c r="U1063" s="5"/>
      <c r="V1063" s="5"/>
      <c r="W1063" s="5"/>
      <c r="X1063" s="5"/>
      <c r="Y1063" s="5"/>
      <c r="Z1063" s="5"/>
      <c r="AA1063" s="5"/>
      <c r="AB1063" s="5"/>
      <c r="AC1063" s="5"/>
      <c r="AD1063" s="5"/>
      <c r="AE1063" s="5"/>
      <c r="AF1063" s="5"/>
      <c r="AG1063" s="5"/>
      <c r="AH1063" s="5"/>
      <c r="AI1063" s="5"/>
      <c r="AJ1063" s="5"/>
      <c r="AK1063" s="5"/>
      <c r="AL1063" s="5"/>
      <c r="AM1063" s="5"/>
      <c r="AN1063" s="5"/>
      <c r="AO1063" s="5"/>
      <c r="AP1063" s="5"/>
      <c r="AQ1063" s="5"/>
      <c r="AR1063" s="5"/>
      <c r="AS1063" s="5"/>
      <c r="AT1063" s="5"/>
      <c r="AU1063" s="5"/>
      <c r="AV1063" s="5"/>
      <c r="AW1063" s="5"/>
      <c r="AX1063" s="5"/>
      <c r="AY1063" s="5"/>
      <c r="AZ1063" s="5"/>
      <c r="BA1063" s="5"/>
      <c r="BB1063" s="5"/>
      <c r="BC1063" s="5"/>
      <c r="BD1063" s="5"/>
      <c r="BE1063" s="5"/>
      <c r="BF1063" s="5"/>
      <c r="BG1063" s="5"/>
      <c r="BH1063" s="5"/>
      <c r="BI1063" s="5"/>
      <c r="BJ1063" s="8"/>
      <c r="BK1063" s="8"/>
      <c r="BL1063" s="8"/>
      <c r="BM1063" s="8"/>
      <c r="BN1063" s="8"/>
    </row>
    <row r="1064" spans="4:66" x14ac:dyDescent="0.25">
      <c r="D1064" s="11"/>
      <c r="K1064" s="3"/>
      <c r="L1064" s="3"/>
      <c r="M1064" s="5"/>
      <c r="N1064" s="5"/>
      <c r="O1064" s="5"/>
      <c r="P1064" s="5"/>
      <c r="Q1064" s="5"/>
      <c r="R1064" s="5"/>
      <c r="S1064" s="5"/>
      <c r="T1064" s="5"/>
      <c r="U1064" s="5"/>
      <c r="V1064" s="5"/>
      <c r="W1064" s="5"/>
      <c r="X1064" s="5"/>
      <c r="Y1064" s="5"/>
      <c r="Z1064" s="5"/>
      <c r="AA1064" s="5"/>
      <c r="AB1064" s="5"/>
      <c r="AC1064" s="5"/>
      <c r="AD1064" s="5"/>
      <c r="AE1064" s="5"/>
      <c r="AF1064" s="5"/>
      <c r="AG1064" s="5"/>
      <c r="AH1064" s="5"/>
      <c r="AI1064" s="5"/>
      <c r="AJ1064" s="5"/>
      <c r="AK1064" s="5"/>
      <c r="AL1064" s="5"/>
      <c r="AM1064" s="5"/>
      <c r="AN1064" s="5"/>
      <c r="AO1064" s="5"/>
      <c r="AP1064" s="5"/>
      <c r="AQ1064" s="5"/>
      <c r="AR1064" s="5"/>
      <c r="AS1064" s="5"/>
      <c r="AT1064" s="5"/>
      <c r="AU1064" s="5"/>
      <c r="AV1064" s="5"/>
      <c r="AW1064" s="5"/>
      <c r="AX1064" s="5"/>
      <c r="AY1064" s="5"/>
      <c r="AZ1064" s="5"/>
      <c r="BA1064" s="5"/>
      <c r="BB1064" s="5"/>
      <c r="BC1064" s="5"/>
      <c r="BD1064" s="5"/>
      <c r="BE1064" s="5"/>
      <c r="BF1064" s="5"/>
      <c r="BG1064" s="5"/>
      <c r="BH1064" s="5"/>
      <c r="BI1064" s="5"/>
      <c r="BJ1064" s="8"/>
      <c r="BK1064" s="8"/>
      <c r="BL1064" s="8"/>
      <c r="BM1064" s="8"/>
      <c r="BN1064" s="8"/>
    </row>
    <row r="1065" spans="4:66" x14ac:dyDescent="0.25">
      <c r="D1065" s="11"/>
      <c r="K1065" s="3"/>
      <c r="L1065" s="3"/>
      <c r="M1065" s="5"/>
      <c r="N1065" s="5"/>
      <c r="O1065" s="5"/>
      <c r="P1065" s="5"/>
      <c r="Q1065" s="5"/>
      <c r="R1065" s="5"/>
      <c r="S1065" s="5"/>
      <c r="T1065" s="5"/>
      <c r="U1065" s="5"/>
      <c r="V1065" s="5"/>
      <c r="W1065" s="5"/>
      <c r="X1065" s="5"/>
      <c r="Y1065" s="5"/>
      <c r="Z1065" s="5"/>
      <c r="AA1065" s="5"/>
      <c r="AB1065" s="5"/>
      <c r="AC1065" s="5"/>
      <c r="AD1065" s="5"/>
      <c r="AE1065" s="5"/>
      <c r="AF1065" s="5"/>
      <c r="AG1065" s="5"/>
      <c r="AH1065" s="5"/>
      <c r="AI1065" s="5"/>
      <c r="AJ1065" s="5"/>
      <c r="AK1065" s="5"/>
      <c r="AL1065" s="5"/>
      <c r="AM1065" s="5"/>
      <c r="AN1065" s="5"/>
      <c r="AO1065" s="5"/>
      <c r="AP1065" s="5"/>
      <c r="AQ1065" s="5"/>
      <c r="AR1065" s="5"/>
      <c r="AS1065" s="5"/>
      <c r="AT1065" s="5"/>
      <c r="AU1065" s="5"/>
      <c r="AV1065" s="5"/>
      <c r="AW1065" s="5"/>
      <c r="AX1065" s="5"/>
      <c r="AY1065" s="5"/>
      <c r="AZ1065" s="5"/>
      <c r="BA1065" s="5"/>
      <c r="BB1065" s="5"/>
      <c r="BC1065" s="5"/>
      <c r="BD1065" s="5"/>
      <c r="BE1065" s="5"/>
      <c r="BF1065" s="5"/>
      <c r="BG1065" s="5"/>
      <c r="BH1065" s="5"/>
      <c r="BI1065" s="5"/>
      <c r="BJ1065" s="8"/>
      <c r="BK1065" s="8"/>
      <c r="BL1065" s="8"/>
      <c r="BM1065" s="8"/>
      <c r="BN1065" s="8"/>
    </row>
    <row r="1066" spans="4:66" x14ac:dyDescent="0.25">
      <c r="D1066" s="11"/>
      <c r="K1066" s="3"/>
      <c r="L1066" s="3"/>
      <c r="M1066" s="5"/>
      <c r="N1066" s="5"/>
      <c r="O1066" s="5"/>
      <c r="P1066" s="5"/>
      <c r="Q1066" s="5"/>
      <c r="R1066" s="5"/>
      <c r="S1066" s="5"/>
      <c r="T1066" s="5"/>
      <c r="U1066" s="5"/>
      <c r="V1066" s="5"/>
      <c r="W1066" s="5"/>
      <c r="X1066" s="5"/>
      <c r="Y1066" s="5"/>
      <c r="Z1066" s="5"/>
      <c r="AA1066" s="5"/>
      <c r="AB1066" s="5"/>
      <c r="AC1066" s="5"/>
      <c r="AD1066" s="5"/>
      <c r="AE1066" s="5"/>
      <c r="AF1066" s="5"/>
      <c r="AG1066" s="5"/>
      <c r="AH1066" s="5"/>
      <c r="AI1066" s="5"/>
      <c r="AJ1066" s="5"/>
      <c r="AK1066" s="5"/>
      <c r="AL1066" s="5"/>
      <c r="AM1066" s="5"/>
      <c r="AN1066" s="5"/>
      <c r="AO1066" s="5"/>
      <c r="AP1066" s="5"/>
      <c r="AQ1066" s="5"/>
      <c r="AR1066" s="5"/>
      <c r="AS1066" s="5"/>
      <c r="AT1066" s="5"/>
      <c r="AU1066" s="5"/>
      <c r="AV1066" s="5"/>
      <c r="AW1066" s="5"/>
      <c r="AX1066" s="5"/>
      <c r="AY1066" s="5"/>
      <c r="AZ1066" s="5"/>
      <c r="BA1066" s="5"/>
      <c r="BB1066" s="5"/>
      <c r="BC1066" s="5"/>
      <c r="BD1066" s="5"/>
      <c r="BE1066" s="5"/>
      <c r="BF1066" s="5"/>
      <c r="BG1066" s="5"/>
      <c r="BH1066" s="5"/>
      <c r="BI1066" s="5"/>
      <c r="BJ1066" s="8"/>
      <c r="BK1066" s="8"/>
      <c r="BL1066" s="8"/>
      <c r="BM1066" s="8"/>
      <c r="BN1066" s="8"/>
    </row>
    <row r="1067" spans="4:66" x14ac:dyDescent="0.25">
      <c r="D1067" s="11"/>
      <c r="K1067" s="3"/>
      <c r="L1067" s="3"/>
      <c r="M1067" s="5"/>
      <c r="N1067" s="5"/>
      <c r="O1067" s="5"/>
      <c r="P1067" s="5"/>
      <c r="Q1067" s="5"/>
      <c r="R1067" s="5"/>
      <c r="S1067" s="5"/>
      <c r="T1067" s="5"/>
      <c r="U1067" s="5"/>
      <c r="V1067" s="5"/>
      <c r="W1067" s="5"/>
      <c r="X1067" s="5"/>
      <c r="Y1067" s="5"/>
      <c r="Z1067" s="5"/>
      <c r="AA1067" s="5"/>
      <c r="AB1067" s="5"/>
      <c r="AC1067" s="5"/>
      <c r="AD1067" s="5"/>
      <c r="AE1067" s="5"/>
      <c r="AF1067" s="5"/>
      <c r="AG1067" s="5"/>
      <c r="AH1067" s="5"/>
      <c r="AI1067" s="5"/>
      <c r="AJ1067" s="5"/>
      <c r="AK1067" s="5"/>
      <c r="AL1067" s="5"/>
      <c r="AM1067" s="5"/>
      <c r="AN1067" s="5"/>
      <c r="AO1067" s="5"/>
      <c r="AP1067" s="5"/>
      <c r="AQ1067" s="5"/>
      <c r="AR1067" s="5"/>
      <c r="AS1067" s="5"/>
      <c r="AT1067" s="5"/>
      <c r="AU1067" s="5"/>
      <c r="AV1067" s="5"/>
      <c r="AW1067" s="5"/>
      <c r="AX1067" s="5"/>
      <c r="AY1067" s="5"/>
      <c r="AZ1067" s="5"/>
      <c r="BA1067" s="5"/>
      <c r="BB1067" s="5"/>
      <c r="BC1067" s="5"/>
      <c r="BD1067" s="5"/>
      <c r="BE1067" s="5"/>
      <c r="BF1067" s="5"/>
      <c r="BG1067" s="5"/>
      <c r="BH1067" s="5"/>
      <c r="BI1067" s="5"/>
      <c r="BJ1067" s="8"/>
      <c r="BK1067" s="8"/>
      <c r="BL1067" s="8"/>
      <c r="BM1067" s="8"/>
      <c r="BN1067" s="8"/>
    </row>
    <row r="1068" spans="4:66" x14ac:dyDescent="0.25">
      <c r="D1068" s="11"/>
      <c r="K1068" s="3"/>
      <c r="L1068" s="3"/>
      <c r="M1068" s="5"/>
      <c r="N1068" s="5"/>
      <c r="O1068" s="5"/>
      <c r="P1068" s="5"/>
      <c r="Q1068" s="5"/>
      <c r="R1068" s="5"/>
      <c r="S1068" s="5"/>
      <c r="T1068" s="5"/>
      <c r="U1068" s="5"/>
      <c r="V1068" s="5"/>
      <c r="W1068" s="5"/>
      <c r="X1068" s="5"/>
      <c r="Y1068" s="5"/>
      <c r="Z1068" s="5"/>
      <c r="AA1068" s="5"/>
      <c r="AB1068" s="5"/>
      <c r="AC1068" s="5"/>
      <c r="AD1068" s="5"/>
      <c r="AE1068" s="5"/>
      <c r="AF1068" s="5"/>
      <c r="AG1068" s="5"/>
      <c r="AH1068" s="5"/>
      <c r="AI1068" s="5"/>
      <c r="AJ1068" s="5"/>
      <c r="AK1068" s="5"/>
      <c r="AL1068" s="5"/>
      <c r="AM1068" s="5"/>
      <c r="AN1068" s="5"/>
      <c r="AO1068" s="5"/>
      <c r="AP1068" s="5"/>
      <c r="AQ1068" s="5"/>
      <c r="AR1068" s="5"/>
      <c r="AS1068" s="5"/>
      <c r="AT1068" s="5"/>
      <c r="AU1068" s="5"/>
      <c r="AV1068" s="5"/>
      <c r="AW1068" s="5"/>
      <c r="AX1068" s="5"/>
      <c r="AY1068" s="5"/>
      <c r="AZ1068" s="5"/>
      <c r="BA1068" s="5"/>
      <c r="BB1068" s="5"/>
      <c r="BC1068" s="5"/>
      <c r="BD1068" s="5"/>
      <c r="BE1068" s="5"/>
      <c r="BF1068" s="5"/>
      <c r="BG1068" s="5"/>
      <c r="BH1068" s="5"/>
      <c r="BI1068" s="5"/>
      <c r="BJ1068" s="8"/>
      <c r="BK1068" s="8"/>
      <c r="BL1068" s="8"/>
      <c r="BM1068" s="8"/>
      <c r="BN1068" s="8"/>
    </row>
    <row r="1069" spans="4:66" x14ac:dyDescent="0.25">
      <c r="D1069" s="11"/>
      <c r="K1069" s="3"/>
      <c r="L1069" s="3"/>
      <c r="M1069" s="5"/>
      <c r="N1069" s="5"/>
      <c r="O1069" s="5"/>
      <c r="P1069" s="5"/>
      <c r="Q1069" s="5"/>
      <c r="R1069" s="5"/>
      <c r="S1069" s="5"/>
      <c r="T1069" s="5"/>
      <c r="U1069" s="5"/>
      <c r="V1069" s="5"/>
      <c r="W1069" s="5"/>
      <c r="X1069" s="5"/>
      <c r="Y1069" s="5"/>
      <c r="Z1069" s="5"/>
      <c r="AA1069" s="5"/>
      <c r="AB1069" s="5"/>
      <c r="AC1069" s="5"/>
      <c r="AD1069" s="5"/>
      <c r="AE1069" s="5"/>
      <c r="AF1069" s="5"/>
      <c r="AG1069" s="5"/>
      <c r="AH1069" s="5"/>
      <c r="AI1069" s="5"/>
      <c r="AJ1069" s="5"/>
      <c r="AK1069" s="5"/>
      <c r="AL1069" s="5"/>
      <c r="AM1069" s="5"/>
      <c r="AN1069" s="5"/>
      <c r="AO1069" s="5"/>
      <c r="AP1069" s="5"/>
      <c r="AQ1069" s="5"/>
      <c r="AR1069" s="5"/>
      <c r="AS1069" s="5"/>
      <c r="AT1069" s="5"/>
      <c r="AU1069" s="5"/>
      <c r="AV1069" s="5"/>
      <c r="AW1069" s="5"/>
      <c r="AX1069" s="5"/>
      <c r="AY1069" s="5"/>
      <c r="AZ1069" s="5"/>
      <c r="BA1069" s="5"/>
      <c r="BB1069" s="5"/>
      <c r="BC1069" s="5"/>
      <c r="BD1069" s="5"/>
      <c r="BE1069" s="5"/>
      <c r="BF1069" s="5"/>
      <c r="BG1069" s="5"/>
      <c r="BH1069" s="5"/>
      <c r="BI1069" s="5"/>
      <c r="BJ1069" s="8"/>
      <c r="BK1069" s="8"/>
      <c r="BL1069" s="8"/>
      <c r="BM1069" s="8"/>
      <c r="BN1069" s="8"/>
    </row>
    <row r="1070" spans="4:66" x14ac:dyDescent="0.25">
      <c r="D1070" s="11"/>
      <c r="K1070" s="3"/>
      <c r="L1070" s="3"/>
      <c r="M1070" s="5"/>
      <c r="N1070" s="5"/>
      <c r="O1070" s="5"/>
      <c r="P1070" s="5"/>
      <c r="Q1070" s="5"/>
      <c r="R1070" s="5"/>
      <c r="S1070" s="5"/>
      <c r="T1070" s="5"/>
      <c r="U1070" s="5"/>
      <c r="V1070" s="5"/>
      <c r="W1070" s="5"/>
      <c r="X1070" s="5"/>
      <c r="Y1070" s="5"/>
      <c r="Z1070" s="5"/>
      <c r="AA1070" s="5"/>
      <c r="AB1070" s="5"/>
      <c r="AC1070" s="5"/>
      <c r="AD1070" s="5"/>
      <c r="AE1070" s="5"/>
      <c r="AF1070" s="5"/>
      <c r="AG1070" s="5"/>
      <c r="AH1070" s="5"/>
      <c r="AI1070" s="5"/>
      <c r="AJ1070" s="5"/>
      <c r="AK1070" s="5"/>
      <c r="AL1070" s="5"/>
      <c r="AM1070" s="5"/>
      <c r="AN1070" s="5"/>
      <c r="AO1070" s="5"/>
      <c r="AP1070" s="5"/>
      <c r="AQ1070" s="5"/>
      <c r="AR1070" s="5"/>
      <c r="AS1070" s="5"/>
      <c r="AT1070" s="5"/>
      <c r="AU1070" s="5"/>
      <c r="AV1070" s="5"/>
      <c r="AW1070" s="5"/>
      <c r="AX1070" s="5"/>
      <c r="AY1070" s="5"/>
      <c r="AZ1070" s="5"/>
      <c r="BA1070" s="5"/>
      <c r="BB1070" s="5"/>
      <c r="BC1070" s="5"/>
      <c r="BD1070" s="5"/>
      <c r="BE1070" s="5"/>
      <c r="BF1070" s="5"/>
      <c r="BG1070" s="5"/>
      <c r="BH1070" s="5"/>
      <c r="BI1070" s="5"/>
      <c r="BJ1070" s="8"/>
      <c r="BK1070" s="8"/>
      <c r="BL1070" s="8"/>
      <c r="BM1070" s="8"/>
      <c r="BN1070" s="8"/>
    </row>
    <row r="1071" spans="4:66" x14ac:dyDescent="0.25">
      <c r="D1071" s="11"/>
      <c r="K1071" s="3"/>
      <c r="L1071" s="3"/>
      <c r="M1071" s="5"/>
      <c r="N1071" s="5"/>
      <c r="O1071" s="5"/>
      <c r="P1071" s="5"/>
      <c r="Q1071" s="5"/>
      <c r="R1071" s="5"/>
      <c r="S1071" s="5"/>
      <c r="T1071" s="5"/>
      <c r="U1071" s="5"/>
      <c r="V1071" s="5"/>
      <c r="W1071" s="5"/>
      <c r="X1071" s="5"/>
      <c r="Y1071" s="5"/>
      <c r="Z1071" s="5"/>
      <c r="AA1071" s="5"/>
      <c r="AB1071" s="5"/>
      <c r="AC1071" s="5"/>
      <c r="AD1071" s="5"/>
      <c r="AE1071" s="5"/>
      <c r="AF1071" s="5"/>
      <c r="AG1071" s="5"/>
      <c r="AH1071" s="5"/>
      <c r="AI1071" s="5"/>
      <c r="AJ1071" s="5"/>
      <c r="AK1071" s="5"/>
      <c r="AL1071" s="5"/>
      <c r="AM1071" s="5"/>
      <c r="AN1071" s="5"/>
      <c r="AO1071" s="5"/>
      <c r="AP1071" s="5"/>
      <c r="AQ1071" s="5"/>
      <c r="AR1071" s="5"/>
      <c r="AS1071" s="5"/>
      <c r="AT1071" s="5"/>
      <c r="AU1071" s="5"/>
      <c r="AV1071" s="5"/>
      <c r="AW1071" s="5"/>
      <c r="AX1071" s="5"/>
      <c r="AY1071" s="5"/>
      <c r="AZ1071" s="5"/>
      <c r="BA1071" s="5"/>
      <c r="BB1071" s="5"/>
      <c r="BC1071" s="5"/>
      <c r="BD1071" s="5"/>
      <c r="BE1071" s="5"/>
      <c r="BF1071" s="5"/>
      <c r="BG1071" s="5"/>
      <c r="BH1071" s="5"/>
      <c r="BI1071" s="5"/>
      <c r="BJ1071" s="8"/>
      <c r="BK1071" s="8"/>
      <c r="BL1071" s="8"/>
      <c r="BM1071" s="8"/>
      <c r="BN1071" s="8"/>
    </row>
    <row r="1072" spans="4:66" x14ac:dyDescent="0.25">
      <c r="D1072" s="11"/>
      <c r="K1072" s="3"/>
      <c r="L1072" s="3"/>
      <c r="M1072" s="5"/>
      <c r="N1072" s="5"/>
      <c r="O1072" s="5"/>
      <c r="P1072" s="5"/>
      <c r="Q1072" s="5"/>
      <c r="R1072" s="5"/>
      <c r="S1072" s="5"/>
      <c r="T1072" s="5"/>
      <c r="U1072" s="5"/>
      <c r="V1072" s="5"/>
      <c r="W1072" s="5"/>
      <c r="X1072" s="5"/>
      <c r="Y1072" s="5"/>
      <c r="Z1072" s="5"/>
      <c r="AA1072" s="5"/>
      <c r="AB1072" s="5"/>
      <c r="AC1072" s="5"/>
      <c r="AD1072" s="5"/>
      <c r="AE1072" s="5"/>
      <c r="AF1072" s="5"/>
      <c r="AG1072" s="5"/>
      <c r="AH1072" s="5"/>
      <c r="AI1072" s="5"/>
      <c r="AJ1072" s="5"/>
      <c r="AK1072" s="5"/>
      <c r="AL1072" s="5"/>
      <c r="AM1072" s="5"/>
      <c r="AN1072" s="5"/>
      <c r="AO1072" s="5"/>
      <c r="AP1072" s="5"/>
      <c r="AQ1072" s="5"/>
      <c r="AR1072" s="5"/>
      <c r="AS1072" s="5"/>
      <c r="AT1072" s="5"/>
      <c r="AU1072" s="5"/>
      <c r="AV1072" s="5"/>
      <c r="AW1072" s="5"/>
      <c r="AX1072" s="5"/>
      <c r="AY1072" s="5"/>
      <c r="AZ1072" s="5"/>
      <c r="BA1072" s="5"/>
      <c r="BB1072" s="5"/>
      <c r="BC1072" s="5"/>
      <c r="BD1072" s="5"/>
      <c r="BE1072" s="5"/>
      <c r="BF1072" s="5"/>
      <c r="BG1072" s="5"/>
      <c r="BH1072" s="5"/>
      <c r="BI1072" s="5"/>
      <c r="BJ1072" s="8"/>
      <c r="BK1072" s="8"/>
      <c r="BL1072" s="8"/>
      <c r="BM1072" s="8"/>
      <c r="BN1072" s="8"/>
    </row>
    <row r="1073" spans="4:66" x14ac:dyDescent="0.25">
      <c r="D1073" s="11"/>
      <c r="K1073" s="3"/>
      <c r="L1073" s="3"/>
      <c r="M1073" s="5"/>
      <c r="N1073" s="5"/>
      <c r="O1073" s="5"/>
      <c r="P1073" s="5"/>
      <c r="Q1073" s="5"/>
      <c r="R1073" s="5"/>
      <c r="S1073" s="5"/>
      <c r="T1073" s="5"/>
      <c r="U1073" s="5"/>
      <c r="V1073" s="5"/>
      <c r="W1073" s="5"/>
      <c r="X1073" s="5"/>
      <c r="Y1073" s="5"/>
      <c r="Z1073" s="5"/>
      <c r="AA1073" s="5"/>
      <c r="AB1073" s="5"/>
      <c r="AC1073" s="5"/>
      <c r="AD1073" s="5"/>
      <c r="AE1073" s="5"/>
      <c r="AF1073" s="5"/>
      <c r="AG1073" s="5"/>
      <c r="AH1073" s="5"/>
      <c r="AI1073" s="5"/>
      <c r="AJ1073" s="5"/>
      <c r="AK1073" s="5"/>
      <c r="AL1073" s="5"/>
      <c r="AM1073" s="5"/>
      <c r="AN1073" s="5"/>
      <c r="AO1073" s="5"/>
      <c r="AP1073" s="5"/>
      <c r="AQ1073" s="5"/>
      <c r="AR1073" s="5"/>
      <c r="AS1073" s="5"/>
      <c r="AT1073" s="5"/>
      <c r="AU1073" s="5"/>
      <c r="AV1073" s="5"/>
      <c r="AW1073" s="5"/>
      <c r="AX1073" s="5"/>
      <c r="AY1073" s="5"/>
      <c r="AZ1073" s="5"/>
      <c r="BA1073" s="5"/>
      <c r="BB1073" s="5"/>
      <c r="BC1073" s="5"/>
      <c r="BD1073" s="5"/>
      <c r="BE1073" s="5"/>
      <c r="BF1073" s="5"/>
      <c r="BG1073" s="5"/>
      <c r="BH1073" s="5"/>
      <c r="BI1073" s="5"/>
      <c r="BJ1073" s="8"/>
      <c r="BK1073" s="8"/>
      <c r="BL1073" s="8"/>
      <c r="BM1073" s="8"/>
      <c r="BN1073" s="8"/>
    </row>
    <row r="1074" spans="4:66" x14ac:dyDescent="0.25">
      <c r="D1074" s="11"/>
      <c r="K1074" s="3"/>
      <c r="L1074" s="3"/>
      <c r="M1074" s="5"/>
      <c r="N1074" s="5"/>
      <c r="O1074" s="5"/>
      <c r="P1074" s="5"/>
      <c r="Q1074" s="5"/>
      <c r="R1074" s="5"/>
      <c r="S1074" s="5"/>
      <c r="T1074" s="5"/>
      <c r="U1074" s="5"/>
      <c r="V1074" s="5"/>
      <c r="W1074" s="5"/>
      <c r="X1074" s="5"/>
      <c r="Y1074" s="5"/>
      <c r="Z1074" s="5"/>
      <c r="AA1074" s="5"/>
      <c r="AB1074" s="5"/>
      <c r="AC1074" s="5"/>
      <c r="AD1074" s="5"/>
      <c r="AE1074" s="5"/>
      <c r="AF1074" s="5"/>
      <c r="AG1074" s="5"/>
      <c r="AH1074" s="5"/>
      <c r="AI1074" s="5"/>
      <c r="AJ1074" s="5"/>
      <c r="AK1074" s="5"/>
      <c r="AL1074" s="5"/>
      <c r="AM1074" s="5"/>
      <c r="AN1074" s="5"/>
      <c r="AO1074" s="5"/>
      <c r="AP1074" s="5"/>
      <c r="AQ1074" s="5"/>
      <c r="AR1074" s="5"/>
      <c r="AS1074" s="5"/>
      <c r="AT1074" s="5"/>
      <c r="AU1074" s="5"/>
      <c r="AV1074" s="5"/>
      <c r="AW1074" s="5"/>
      <c r="AX1074" s="5"/>
      <c r="AY1074" s="5"/>
      <c r="AZ1074" s="5"/>
      <c r="BA1074" s="5"/>
      <c r="BB1074" s="5"/>
      <c r="BC1074" s="5"/>
      <c r="BD1074" s="5"/>
      <c r="BE1074" s="5"/>
      <c r="BF1074" s="5"/>
      <c r="BG1074" s="5"/>
      <c r="BH1074" s="5"/>
      <c r="BI1074" s="5"/>
      <c r="BJ1074" s="8"/>
      <c r="BK1074" s="8"/>
      <c r="BL1074" s="8"/>
      <c r="BM1074" s="8"/>
      <c r="BN1074" s="8"/>
    </row>
    <row r="1075" spans="4:66" x14ac:dyDescent="0.25">
      <c r="D1075" s="11"/>
      <c r="K1075" s="3"/>
      <c r="L1075" s="3"/>
      <c r="M1075" s="5"/>
      <c r="N1075" s="5"/>
      <c r="O1075" s="5"/>
      <c r="P1075" s="5"/>
      <c r="Q1075" s="5"/>
      <c r="R1075" s="5"/>
      <c r="S1075" s="5"/>
      <c r="T1075" s="5"/>
      <c r="U1075" s="5"/>
      <c r="V1075" s="5"/>
      <c r="W1075" s="5"/>
      <c r="X1075" s="5"/>
      <c r="Y1075" s="5"/>
      <c r="Z1075" s="5"/>
      <c r="AA1075" s="5"/>
      <c r="AB1075" s="5"/>
      <c r="AC1075" s="5"/>
      <c r="AD1075" s="5"/>
      <c r="AE1075" s="5"/>
      <c r="AF1075" s="5"/>
      <c r="AG1075" s="5"/>
      <c r="AH1075" s="5"/>
      <c r="AI1075" s="5"/>
      <c r="AJ1075" s="5"/>
      <c r="AK1075" s="5"/>
      <c r="AL1075" s="5"/>
      <c r="AM1075" s="5"/>
      <c r="AN1075" s="5"/>
      <c r="AO1075" s="5"/>
      <c r="AP1075" s="5"/>
      <c r="AQ1075" s="5"/>
      <c r="AR1075" s="5"/>
      <c r="AS1075" s="5"/>
      <c r="AT1075" s="5"/>
      <c r="AU1075" s="5"/>
      <c r="AV1075" s="5"/>
      <c r="AW1075" s="5"/>
      <c r="AX1075" s="5"/>
      <c r="AY1075" s="5"/>
      <c r="AZ1075" s="5"/>
      <c r="BA1075" s="5"/>
      <c r="BB1075" s="5"/>
      <c r="BC1075" s="5"/>
      <c r="BD1075" s="5"/>
      <c r="BE1075" s="5"/>
      <c r="BF1075" s="5"/>
      <c r="BG1075" s="5"/>
      <c r="BH1075" s="5"/>
      <c r="BI1075" s="5"/>
      <c r="BJ1075" s="8"/>
      <c r="BK1075" s="8"/>
      <c r="BL1075" s="8"/>
      <c r="BM1075" s="8"/>
      <c r="BN1075" s="8"/>
    </row>
    <row r="1076" spans="4:66" x14ac:dyDescent="0.25">
      <c r="D1076" s="11"/>
      <c r="K1076" s="3"/>
      <c r="L1076" s="3"/>
      <c r="M1076" s="5"/>
      <c r="N1076" s="5"/>
      <c r="O1076" s="5"/>
      <c r="P1076" s="5"/>
      <c r="Q1076" s="5"/>
      <c r="R1076" s="5"/>
      <c r="S1076" s="5"/>
      <c r="T1076" s="5"/>
      <c r="U1076" s="5"/>
      <c r="V1076" s="5"/>
      <c r="W1076" s="5"/>
      <c r="X1076" s="5"/>
      <c r="Y1076" s="5"/>
      <c r="Z1076" s="5"/>
      <c r="AA1076" s="5"/>
      <c r="AB1076" s="5"/>
      <c r="AC1076" s="5"/>
      <c r="AD1076" s="5"/>
      <c r="AE1076" s="5"/>
      <c r="AF1076" s="5"/>
      <c r="AG1076" s="5"/>
      <c r="AH1076" s="5"/>
      <c r="AI1076" s="5"/>
      <c r="AJ1076" s="5"/>
      <c r="AK1076" s="5"/>
      <c r="AL1076" s="5"/>
      <c r="AM1076" s="5"/>
      <c r="AN1076" s="5"/>
      <c r="AO1076" s="5"/>
      <c r="AP1076" s="5"/>
      <c r="AQ1076" s="5"/>
      <c r="AR1076" s="5"/>
      <c r="AS1076" s="5"/>
      <c r="AT1076" s="5"/>
      <c r="AU1076" s="5"/>
      <c r="AV1076" s="5"/>
      <c r="AW1076" s="5"/>
      <c r="AX1076" s="5"/>
      <c r="AY1076" s="5"/>
      <c r="AZ1076" s="5"/>
      <c r="BA1076" s="5"/>
      <c r="BB1076" s="5"/>
      <c r="BC1076" s="5"/>
      <c r="BD1076" s="5"/>
      <c r="BE1076" s="5"/>
      <c r="BF1076" s="5"/>
      <c r="BG1076" s="5"/>
      <c r="BH1076" s="5"/>
      <c r="BI1076" s="5"/>
      <c r="BJ1076" s="8"/>
      <c r="BK1076" s="8"/>
      <c r="BL1076" s="8"/>
      <c r="BM1076" s="8"/>
      <c r="BN1076" s="8"/>
    </row>
    <row r="1077" spans="4:66" x14ac:dyDescent="0.25">
      <c r="D1077" s="11"/>
      <c r="K1077" s="3"/>
      <c r="L1077" s="3"/>
      <c r="M1077" s="5"/>
      <c r="N1077" s="5"/>
      <c r="O1077" s="5"/>
      <c r="P1077" s="5"/>
      <c r="Q1077" s="5"/>
      <c r="R1077" s="5"/>
      <c r="S1077" s="5"/>
      <c r="T1077" s="5"/>
      <c r="U1077" s="5"/>
      <c r="V1077" s="5"/>
      <c r="W1077" s="5"/>
      <c r="X1077" s="5"/>
      <c r="Y1077" s="5"/>
      <c r="Z1077" s="5"/>
      <c r="AA1077" s="5"/>
      <c r="AB1077" s="5"/>
      <c r="AC1077" s="5"/>
      <c r="AD1077" s="5"/>
      <c r="AE1077" s="5"/>
      <c r="AF1077" s="5"/>
      <c r="AG1077" s="5"/>
      <c r="AH1077" s="5"/>
      <c r="AI1077" s="5"/>
      <c r="AJ1077" s="5"/>
      <c r="AK1077" s="5"/>
      <c r="AL1077" s="5"/>
      <c r="AM1077" s="5"/>
      <c r="AN1077" s="5"/>
      <c r="AO1077" s="5"/>
      <c r="AP1077" s="5"/>
      <c r="AQ1077" s="5"/>
      <c r="AR1077" s="5"/>
      <c r="AS1077" s="5"/>
      <c r="AT1077" s="5"/>
      <c r="AU1077" s="5"/>
      <c r="AV1077" s="5"/>
      <c r="AW1077" s="5"/>
      <c r="AX1077" s="5"/>
      <c r="AY1077" s="5"/>
      <c r="AZ1077" s="5"/>
      <c r="BA1077" s="5"/>
      <c r="BB1077" s="5"/>
      <c r="BC1077" s="5"/>
      <c r="BD1077" s="5"/>
      <c r="BE1077" s="5"/>
      <c r="BF1077" s="5"/>
      <c r="BG1077" s="5"/>
      <c r="BH1077" s="5"/>
      <c r="BI1077" s="5"/>
      <c r="BJ1077" s="8"/>
      <c r="BK1077" s="8"/>
      <c r="BL1077" s="8"/>
      <c r="BM1077" s="8"/>
      <c r="BN1077" s="8"/>
    </row>
    <row r="1078" spans="4:66" x14ac:dyDescent="0.25">
      <c r="D1078" s="11"/>
      <c r="K1078" s="3"/>
      <c r="L1078" s="3"/>
      <c r="M1078" s="5"/>
      <c r="N1078" s="5"/>
      <c r="O1078" s="5"/>
      <c r="P1078" s="5"/>
      <c r="Q1078" s="5"/>
      <c r="R1078" s="5"/>
      <c r="S1078" s="5"/>
      <c r="T1078" s="5"/>
      <c r="U1078" s="5"/>
      <c r="V1078" s="5"/>
      <c r="W1078" s="5"/>
      <c r="X1078" s="5"/>
      <c r="Y1078" s="5"/>
      <c r="Z1078" s="5"/>
      <c r="AA1078" s="5"/>
      <c r="AB1078" s="5"/>
      <c r="AC1078" s="5"/>
      <c r="AD1078" s="5"/>
      <c r="AE1078" s="5"/>
      <c r="AF1078" s="5"/>
      <c r="AG1078" s="5"/>
      <c r="AH1078" s="5"/>
      <c r="AI1078" s="5"/>
      <c r="AJ1078" s="5"/>
      <c r="AK1078" s="5"/>
      <c r="AL1078" s="5"/>
      <c r="AM1078" s="5"/>
      <c r="AN1078" s="5"/>
      <c r="AO1078" s="5"/>
      <c r="AP1078" s="5"/>
      <c r="AQ1078" s="5"/>
      <c r="AR1078" s="5"/>
      <c r="AS1078" s="5"/>
      <c r="AT1078" s="5"/>
      <c r="AU1078" s="5"/>
      <c r="AV1078" s="5"/>
      <c r="AW1078" s="5"/>
      <c r="AX1078" s="5"/>
      <c r="AY1078" s="5"/>
      <c r="AZ1078" s="5"/>
      <c r="BA1078" s="5"/>
      <c r="BB1078" s="5"/>
      <c r="BC1078" s="5"/>
      <c r="BD1078" s="5"/>
      <c r="BE1078" s="5"/>
      <c r="BF1078" s="5"/>
      <c r="BG1078" s="5"/>
      <c r="BH1078" s="5"/>
      <c r="BI1078" s="5"/>
      <c r="BJ1078" s="8"/>
      <c r="BK1078" s="8"/>
      <c r="BL1078" s="8"/>
      <c r="BM1078" s="8"/>
      <c r="BN1078" s="8"/>
    </row>
    <row r="1079" spans="4:66" x14ac:dyDescent="0.25">
      <c r="D1079" s="11"/>
      <c r="K1079" s="3"/>
      <c r="L1079" s="3"/>
      <c r="M1079" s="5"/>
      <c r="N1079" s="5"/>
      <c r="O1079" s="5"/>
      <c r="P1079" s="5"/>
      <c r="Q1079" s="5"/>
      <c r="R1079" s="5"/>
      <c r="S1079" s="5"/>
      <c r="T1079" s="5"/>
      <c r="U1079" s="5"/>
      <c r="V1079" s="5"/>
      <c r="W1079" s="5"/>
      <c r="X1079" s="5"/>
      <c r="Y1079" s="5"/>
      <c r="Z1079" s="5"/>
      <c r="AA1079" s="5"/>
      <c r="AB1079" s="5"/>
      <c r="AC1079" s="5"/>
      <c r="AD1079" s="5"/>
      <c r="AE1079" s="5"/>
      <c r="AF1079" s="5"/>
      <c r="AG1079" s="5"/>
      <c r="AH1079" s="5"/>
      <c r="AI1079" s="5"/>
      <c r="AJ1079" s="5"/>
      <c r="AK1079" s="5"/>
      <c r="AL1079" s="5"/>
      <c r="AM1079" s="5"/>
      <c r="AN1079" s="5"/>
      <c r="AO1079" s="5"/>
      <c r="AP1079" s="5"/>
      <c r="AQ1079" s="5"/>
      <c r="AR1079" s="5"/>
      <c r="AS1079" s="5"/>
      <c r="AT1079" s="5"/>
      <c r="AU1079" s="5"/>
      <c r="AV1079" s="5"/>
      <c r="AW1079" s="5"/>
      <c r="AX1079" s="5"/>
      <c r="AY1079" s="5"/>
      <c r="AZ1079" s="5"/>
      <c r="BA1079" s="5"/>
      <c r="BB1079" s="5"/>
      <c r="BC1079" s="5"/>
      <c r="BD1079" s="5"/>
      <c r="BE1079" s="5"/>
      <c r="BF1079" s="5"/>
      <c r="BG1079" s="5"/>
      <c r="BH1079" s="5"/>
      <c r="BI1079" s="5"/>
      <c r="BJ1079" s="8"/>
      <c r="BK1079" s="8"/>
      <c r="BL1079" s="8"/>
      <c r="BM1079" s="8"/>
      <c r="BN1079" s="8"/>
    </row>
    <row r="1080" spans="4:66" x14ac:dyDescent="0.25">
      <c r="D1080" s="11"/>
      <c r="K1080" s="3"/>
      <c r="L1080" s="3"/>
      <c r="M1080" s="5"/>
      <c r="N1080" s="5"/>
      <c r="O1080" s="5"/>
      <c r="P1080" s="5"/>
      <c r="Q1080" s="5"/>
      <c r="R1080" s="5"/>
      <c r="S1080" s="5"/>
      <c r="T1080" s="5"/>
      <c r="U1080" s="5"/>
      <c r="V1080" s="5"/>
      <c r="W1080" s="5"/>
      <c r="X1080" s="5"/>
      <c r="Y1080" s="5"/>
      <c r="Z1080" s="5"/>
      <c r="AA1080" s="5"/>
      <c r="AB1080" s="5"/>
      <c r="AC1080" s="5"/>
      <c r="AD1080" s="5"/>
      <c r="AE1080" s="5"/>
      <c r="AF1080" s="5"/>
      <c r="AG1080" s="5"/>
      <c r="AH1080" s="5"/>
      <c r="AI1080" s="5"/>
      <c r="AJ1080" s="5"/>
      <c r="AK1080" s="5"/>
      <c r="AL1080" s="5"/>
      <c r="AM1080" s="5"/>
      <c r="AN1080" s="5"/>
      <c r="AO1080" s="5"/>
      <c r="AP1080" s="5"/>
      <c r="AQ1080" s="5"/>
      <c r="AR1080" s="5"/>
      <c r="AS1080" s="5"/>
      <c r="AT1080" s="5"/>
      <c r="AU1080" s="5"/>
      <c r="AV1080" s="5"/>
      <c r="AW1080" s="5"/>
      <c r="AX1080" s="5"/>
      <c r="AY1080" s="5"/>
      <c r="AZ1080" s="5"/>
      <c r="BA1080" s="5"/>
      <c r="BB1080" s="5"/>
      <c r="BC1080" s="5"/>
      <c r="BD1080" s="5"/>
      <c r="BE1080" s="5"/>
      <c r="BF1080" s="5"/>
      <c r="BG1080" s="5"/>
      <c r="BH1080" s="5"/>
      <c r="BI1080" s="5"/>
      <c r="BJ1080" s="8"/>
      <c r="BK1080" s="8"/>
      <c r="BL1080" s="8"/>
      <c r="BM1080" s="8"/>
      <c r="BN1080" s="8"/>
    </row>
    <row r="1081" spans="4:66" x14ac:dyDescent="0.25">
      <c r="D1081" s="11"/>
      <c r="K1081" s="3"/>
      <c r="L1081" s="3"/>
      <c r="M1081" s="5"/>
      <c r="N1081" s="5"/>
      <c r="O1081" s="5"/>
      <c r="P1081" s="5"/>
      <c r="Q1081" s="5"/>
      <c r="R1081" s="5"/>
      <c r="S1081" s="5"/>
      <c r="T1081" s="5"/>
      <c r="U1081" s="5"/>
      <c r="V1081" s="5"/>
      <c r="W1081" s="5"/>
      <c r="X1081" s="5"/>
      <c r="Y1081" s="5"/>
      <c r="Z1081" s="5"/>
      <c r="AA1081" s="5"/>
      <c r="AB1081" s="5"/>
      <c r="AC1081" s="5"/>
      <c r="AD1081" s="5"/>
      <c r="AE1081" s="5"/>
      <c r="AF1081" s="5"/>
      <c r="AG1081" s="5"/>
      <c r="AH1081" s="5"/>
      <c r="AI1081" s="5"/>
      <c r="AJ1081" s="5"/>
      <c r="AK1081" s="5"/>
      <c r="AL1081" s="5"/>
      <c r="AM1081" s="5"/>
      <c r="AN1081" s="5"/>
      <c r="AO1081" s="5"/>
      <c r="AP1081" s="5"/>
      <c r="AQ1081" s="5"/>
      <c r="AR1081" s="5"/>
      <c r="AS1081" s="5"/>
      <c r="AT1081" s="5"/>
      <c r="AU1081" s="5"/>
      <c r="AV1081" s="5"/>
      <c r="AW1081" s="5"/>
      <c r="AX1081" s="5"/>
      <c r="AY1081" s="5"/>
      <c r="AZ1081" s="5"/>
      <c r="BA1081" s="5"/>
      <c r="BB1081" s="5"/>
      <c r="BC1081" s="5"/>
      <c r="BD1081" s="5"/>
      <c r="BE1081" s="5"/>
      <c r="BF1081" s="5"/>
      <c r="BG1081" s="5"/>
      <c r="BH1081" s="5"/>
      <c r="BI1081" s="5"/>
      <c r="BJ1081" s="8"/>
      <c r="BK1081" s="8"/>
      <c r="BL1081" s="8"/>
      <c r="BM1081" s="8"/>
      <c r="BN1081" s="8"/>
    </row>
    <row r="1082" spans="4:66" x14ac:dyDescent="0.25">
      <c r="D1082" s="11"/>
      <c r="K1082" s="3"/>
      <c r="L1082" s="3"/>
      <c r="M1082" s="5"/>
      <c r="N1082" s="5"/>
      <c r="O1082" s="5"/>
      <c r="P1082" s="5"/>
      <c r="Q1082" s="5"/>
      <c r="R1082" s="5"/>
      <c r="S1082" s="5"/>
      <c r="T1082" s="5"/>
      <c r="U1082" s="5"/>
      <c r="V1082" s="5"/>
      <c r="W1082" s="5"/>
      <c r="X1082" s="5"/>
      <c r="Y1082" s="5"/>
      <c r="Z1082" s="5"/>
      <c r="AA1082" s="5"/>
      <c r="AB1082" s="5"/>
      <c r="AC1082" s="5"/>
      <c r="AD1082" s="5"/>
      <c r="AE1082" s="5"/>
      <c r="AF1082" s="5"/>
      <c r="AG1082" s="5"/>
      <c r="AH1082" s="5"/>
      <c r="AI1082" s="5"/>
      <c r="AJ1082" s="5"/>
      <c r="AK1082" s="5"/>
      <c r="AL1082" s="5"/>
      <c r="AM1082" s="5"/>
      <c r="AN1082" s="5"/>
      <c r="AO1082" s="5"/>
      <c r="AP1082" s="5"/>
      <c r="AQ1082" s="5"/>
      <c r="AR1082" s="5"/>
      <c r="AS1082" s="5"/>
      <c r="AT1082" s="5"/>
      <c r="AU1082" s="5"/>
      <c r="AV1082" s="5"/>
      <c r="AW1082" s="5"/>
      <c r="AX1082" s="5"/>
      <c r="AY1082" s="5"/>
      <c r="AZ1082" s="5"/>
      <c r="BA1082" s="5"/>
      <c r="BB1082" s="5"/>
      <c r="BC1082" s="5"/>
      <c r="BD1082" s="5"/>
      <c r="BE1082" s="5"/>
      <c r="BF1082" s="5"/>
      <c r="BG1082" s="5"/>
      <c r="BH1082" s="5"/>
      <c r="BI1082" s="5"/>
      <c r="BJ1082" s="8"/>
      <c r="BK1082" s="8"/>
      <c r="BL1082" s="8"/>
      <c r="BM1082" s="8"/>
      <c r="BN1082" s="8"/>
    </row>
    <row r="1083" spans="4:66" x14ac:dyDescent="0.25">
      <c r="D1083" s="11"/>
      <c r="K1083" s="3"/>
      <c r="L1083" s="3"/>
      <c r="M1083" s="5"/>
      <c r="N1083" s="5"/>
      <c r="O1083" s="5"/>
      <c r="P1083" s="5"/>
      <c r="Q1083" s="5"/>
      <c r="R1083" s="5"/>
      <c r="S1083" s="5"/>
      <c r="T1083" s="5"/>
      <c r="U1083" s="5"/>
      <c r="V1083" s="5"/>
      <c r="W1083" s="5"/>
      <c r="X1083" s="5"/>
      <c r="Y1083" s="5"/>
      <c r="Z1083" s="5"/>
      <c r="AA1083" s="5"/>
      <c r="AB1083" s="5"/>
      <c r="AC1083" s="5"/>
      <c r="AD1083" s="5"/>
      <c r="AE1083" s="5"/>
      <c r="AF1083" s="5"/>
      <c r="AG1083" s="5"/>
      <c r="AH1083" s="5"/>
      <c r="AI1083" s="5"/>
      <c r="AJ1083" s="5"/>
      <c r="AK1083" s="5"/>
      <c r="AL1083" s="5"/>
      <c r="AM1083" s="5"/>
      <c r="AN1083" s="5"/>
      <c r="AO1083" s="5"/>
      <c r="AP1083" s="5"/>
      <c r="AQ1083" s="5"/>
      <c r="AR1083" s="5"/>
      <c r="AS1083" s="5"/>
      <c r="AT1083" s="5"/>
      <c r="AU1083" s="5"/>
      <c r="AV1083" s="5"/>
      <c r="AW1083" s="5"/>
      <c r="AX1083" s="5"/>
      <c r="AY1083" s="5"/>
      <c r="AZ1083" s="5"/>
      <c r="BA1083" s="5"/>
      <c r="BB1083" s="5"/>
      <c r="BC1083" s="5"/>
      <c r="BD1083" s="5"/>
      <c r="BE1083" s="5"/>
      <c r="BF1083" s="5"/>
      <c r="BG1083" s="5"/>
      <c r="BH1083" s="5"/>
      <c r="BI1083" s="5"/>
      <c r="BJ1083" s="8"/>
      <c r="BK1083" s="8"/>
      <c r="BL1083" s="8"/>
      <c r="BM1083" s="8"/>
      <c r="BN1083" s="8"/>
    </row>
    <row r="1084" spans="4:66" x14ac:dyDescent="0.25">
      <c r="D1084" s="11"/>
      <c r="K1084" s="3"/>
      <c r="L1084" s="3"/>
      <c r="M1084" s="5"/>
      <c r="N1084" s="5"/>
      <c r="O1084" s="5"/>
      <c r="P1084" s="5"/>
      <c r="Q1084" s="5"/>
      <c r="R1084" s="5"/>
      <c r="S1084" s="5"/>
      <c r="T1084" s="5"/>
      <c r="U1084" s="5"/>
      <c r="V1084" s="5"/>
      <c r="W1084" s="5"/>
      <c r="X1084" s="5"/>
      <c r="Y1084" s="5"/>
      <c r="Z1084" s="5"/>
      <c r="AA1084" s="5"/>
      <c r="AB1084" s="5"/>
      <c r="AC1084" s="5"/>
      <c r="AD1084" s="5"/>
      <c r="AE1084" s="5"/>
      <c r="AF1084" s="5"/>
      <c r="AG1084" s="5"/>
      <c r="AH1084" s="5"/>
      <c r="AI1084" s="5"/>
      <c r="AJ1084" s="5"/>
      <c r="AK1084" s="5"/>
      <c r="AL1084" s="5"/>
      <c r="AM1084" s="5"/>
      <c r="AN1084" s="5"/>
      <c r="AO1084" s="5"/>
      <c r="AP1084" s="5"/>
      <c r="AQ1084" s="5"/>
      <c r="AR1084" s="5"/>
      <c r="AS1084" s="5"/>
      <c r="AT1084" s="5"/>
      <c r="AU1084" s="5"/>
      <c r="AV1084" s="5"/>
      <c r="AW1084" s="5"/>
      <c r="AX1084" s="5"/>
      <c r="AY1084" s="5"/>
      <c r="AZ1084" s="5"/>
      <c r="BA1084" s="5"/>
      <c r="BB1084" s="5"/>
      <c r="BC1084" s="5"/>
      <c r="BD1084" s="5"/>
      <c r="BE1084" s="5"/>
      <c r="BF1084" s="5"/>
      <c r="BG1084" s="5"/>
      <c r="BH1084" s="5"/>
      <c r="BI1084" s="5"/>
      <c r="BJ1084" s="8"/>
      <c r="BK1084" s="8"/>
      <c r="BL1084" s="8"/>
      <c r="BM1084" s="8"/>
      <c r="BN1084" s="8"/>
    </row>
    <row r="1085" spans="4:66" x14ac:dyDescent="0.25">
      <c r="D1085" s="11"/>
      <c r="K1085" s="3"/>
      <c r="L1085" s="3"/>
      <c r="M1085" s="5"/>
      <c r="N1085" s="5"/>
      <c r="O1085" s="5"/>
      <c r="P1085" s="5"/>
      <c r="Q1085" s="5"/>
      <c r="R1085" s="5"/>
      <c r="S1085" s="5"/>
      <c r="T1085" s="5"/>
      <c r="U1085" s="5"/>
      <c r="V1085" s="5"/>
      <c r="W1085" s="5"/>
      <c r="X1085" s="5"/>
      <c r="Y1085" s="5"/>
      <c r="Z1085" s="5"/>
      <c r="AA1085" s="5"/>
      <c r="AB1085" s="5"/>
      <c r="AC1085" s="5"/>
      <c r="AD1085" s="5"/>
      <c r="AE1085" s="5"/>
      <c r="AF1085" s="5"/>
      <c r="AG1085" s="5"/>
      <c r="AH1085" s="5"/>
      <c r="AI1085" s="5"/>
      <c r="AJ1085" s="5"/>
      <c r="AK1085" s="5"/>
      <c r="AL1085" s="5"/>
      <c r="AM1085" s="5"/>
      <c r="AN1085" s="5"/>
      <c r="AO1085" s="5"/>
      <c r="AP1085" s="5"/>
      <c r="AQ1085" s="5"/>
      <c r="AR1085" s="5"/>
      <c r="AS1085" s="5"/>
      <c r="AT1085" s="5"/>
      <c r="AU1085" s="5"/>
      <c r="AV1085" s="5"/>
      <c r="AW1085" s="5"/>
      <c r="AX1085" s="5"/>
      <c r="AY1085" s="5"/>
      <c r="AZ1085" s="5"/>
      <c r="BA1085" s="5"/>
      <c r="BB1085" s="5"/>
      <c r="BC1085" s="5"/>
      <c r="BD1085" s="5"/>
      <c r="BE1085" s="5"/>
      <c r="BF1085" s="5"/>
      <c r="BG1085" s="5"/>
      <c r="BH1085" s="5"/>
      <c r="BI1085" s="5"/>
      <c r="BJ1085" s="8"/>
      <c r="BK1085" s="8"/>
      <c r="BL1085" s="8"/>
      <c r="BM1085" s="8"/>
      <c r="BN1085" s="8"/>
    </row>
    <row r="1086" spans="4:66" x14ac:dyDescent="0.25">
      <c r="D1086" s="11"/>
      <c r="K1086" s="3"/>
      <c r="L1086" s="3"/>
      <c r="M1086" s="5"/>
      <c r="N1086" s="5"/>
      <c r="O1086" s="5"/>
      <c r="P1086" s="5"/>
      <c r="Q1086" s="5"/>
      <c r="R1086" s="5"/>
      <c r="S1086" s="5"/>
      <c r="T1086" s="5"/>
      <c r="U1086" s="5"/>
      <c r="V1086" s="5"/>
      <c r="W1086" s="5"/>
      <c r="X1086" s="5"/>
      <c r="Y1086" s="5"/>
      <c r="Z1086" s="5"/>
      <c r="AA1086" s="5"/>
      <c r="AB1086" s="5"/>
      <c r="AC1086" s="5"/>
      <c r="AD1086" s="5"/>
      <c r="AE1086" s="5"/>
      <c r="AF1086" s="5"/>
      <c r="AG1086" s="5"/>
      <c r="AH1086" s="5"/>
      <c r="AI1086" s="5"/>
      <c r="AJ1086" s="5"/>
      <c r="AK1086" s="5"/>
      <c r="AL1086" s="5"/>
      <c r="AM1086" s="5"/>
      <c r="AN1086" s="5"/>
      <c r="AO1086" s="5"/>
      <c r="AP1086" s="5"/>
      <c r="AQ1086" s="5"/>
      <c r="AR1086" s="5"/>
      <c r="AS1086" s="5"/>
      <c r="AT1086" s="5"/>
      <c r="AU1086" s="5"/>
      <c r="AV1086" s="5"/>
      <c r="AW1086" s="5"/>
      <c r="AX1086" s="5"/>
      <c r="AY1086" s="5"/>
      <c r="AZ1086" s="5"/>
      <c r="BA1086" s="5"/>
      <c r="BB1086" s="5"/>
      <c r="BC1086" s="5"/>
      <c r="BD1086" s="5"/>
      <c r="BE1086" s="5"/>
      <c r="BF1086" s="5"/>
      <c r="BG1086" s="5"/>
      <c r="BH1086" s="5"/>
      <c r="BI1086" s="5"/>
      <c r="BJ1086" s="8"/>
      <c r="BK1086" s="8"/>
      <c r="BL1086" s="8"/>
      <c r="BM1086" s="8"/>
      <c r="BN1086" s="8"/>
    </row>
    <row r="1087" spans="4:66" x14ac:dyDescent="0.25">
      <c r="D1087" s="11"/>
      <c r="K1087" s="3"/>
      <c r="L1087" s="3"/>
      <c r="M1087" s="5"/>
      <c r="N1087" s="5"/>
      <c r="O1087" s="5"/>
      <c r="P1087" s="5"/>
      <c r="Q1087" s="5"/>
      <c r="R1087" s="5"/>
      <c r="S1087" s="5"/>
      <c r="T1087" s="5"/>
      <c r="U1087" s="5"/>
      <c r="V1087" s="5"/>
      <c r="W1087" s="5"/>
      <c r="X1087" s="5"/>
      <c r="Y1087" s="5"/>
      <c r="Z1087" s="5"/>
      <c r="AA1087" s="5"/>
      <c r="AB1087" s="5"/>
      <c r="AC1087" s="5"/>
      <c r="AD1087" s="5"/>
      <c r="AE1087" s="5"/>
      <c r="AF1087" s="5"/>
      <c r="AG1087" s="5"/>
      <c r="AH1087" s="5"/>
      <c r="AI1087" s="5"/>
      <c r="AJ1087" s="5"/>
      <c r="AK1087" s="5"/>
      <c r="AL1087" s="5"/>
      <c r="AM1087" s="5"/>
      <c r="AN1087" s="5"/>
      <c r="AO1087" s="5"/>
      <c r="AP1087" s="5"/>
      <c r="AQ1087" s="5"/>
      <c r="AR1087" s="5"/>
      <c r="AS1087" s="5"/>
      <c r="AT1087" s="5"/>
      <c r="AU1087" s="5"/>
      <c r="AV1087" s="5"/>
      <c r="AW1087" s="5"/>
      <c r="AX1087" s="5"/>
      <c r="AY1087" s="5"/>
      <c r="AZ1087" s="5"/>
      <c r="BA1087" s="5"/>
      <c r="BB1087" s="5"/>
      <c r="BC1087" s="5"/>
      <c r="BD1087" s="5"/>
      <c r="BE1087" s="5"/>
      <c r="BF1087" s="5"/>
      <c r="BG1087" s="5"/>
      <c r="BH1087" s="5"/>
      <c r="BI1087" s="5"/>
      <c r="BJ1087" s="8"/>
      <c r="BK1087" s="8"/>
      <c r="BL1087" s="8"/>
      <c r="BM1087" s="8"/>
      <c r="BN1087" s="8"/>
    </row>
    <row r="1088" spans="4:66" x14ac:dyDescent="0.25">
      <c r="D1088" s="11"/>
      <c r="K1088" s="3"/>
      <c r="L1088" s="3"/>
      <c r="M1088" s="5"/>
      <c r="N1088" s="5"/>
      <c r="O1088" s="5"/>
      <c r="P1088" s="5"/>
      <c r="Q1088" s="5"/>
      <c r="R1088" s="5"/>
      <c r="S1088" s="5"/>
      <c r="T1088" s="5"/>
      <c r="U1088" s="5"/>
      <c r="V1088" s="5"/>
      <c r="W1088" s="5"/>
      <c r="X1088" s="5"/>
      <c r="Y1088" s="5"/>
      <c r="Z1088" s="5"/>
      <c r="AA1088" s="5"/>
      <c r="AB1088" s="5"/>
      <c r="AC1088" s="5"/>
      <c r="AD1088" s="5"/>
      <c r="AE1088" s="5"/>
      <c r="AF1088" s="5"/>
      <c r="AG1088" s="5"/>
      <c r="AH1088" s="5"/>
      <c r="AI1088" s="5"/>
      <c r="AJ1088" s="5"/>
      <c r="AK1088" s="5"/>
      <c r="AL1088" s="5"/>
      <c r="AM1088" s="5"/>
      <c r="AN1088" s="5"/>
      <c r="AO1088" s="5"/>
      <c r="AP1088" s="5"/>
      <c r="AQ1088" s="5"/>
      <c r="AR1088" s="5"/>
      <c r="AS1088" s="5"/>
      <c r="AT1088" s="5"/>
      <c r="AU1088" s="5"/>
      <c r="AV1088" s="5"/>
      <c r="AW1088" s="5"/>
      <c r="AX1088" s="5"/>
      <c r="AY1088" s="5"/>
      <c r="AZ1088" s="5"/>
      <c r="BA1088" s="5"/>
      <c r="BB1088" s="5"/>
      <c r="BC1088" s="5"/>
      <c r="BD1088" s="5"/>
      <c r="BE1088" s="5"/>
      <c r="BF1088" s="5"/>
      <c r="BG1088" s="5"/>
      <c r="BH1088" s="5"/>
      <c r="BI1088" s="5"/>
      <c r="BJ1088" s="8"/>
      <c r="BK1088" s="8"/>
      <c r="BL1088" s="8"/>
      <c r="BM1088" s="8"/>
      <c r="BN1088" s="8"/>
    </row>
    <row r="1089" spans="4:66" x14ac:dyDescent="0.25">
      <c r="D1089" s="11"/>
      <c r="K1089" s="3"/>
      <c r="L1089" s="3"/>
      <c r="M1089" s="5"/>
      <c r="N1089" s="5"/>
      <c r="O1089" s="5"/>
      <c r="P1089" s="5"/>
      <c r="Q1089" s="5"/>
      <c r="R1089" s="5"/>
      <c r="S1089" s="5"/>
      <c r="T1089" s="5"/>
      <c r="U1089" s="5"/>
      <c r="V1089" s="5"/>
      <c r="W1089" s="5"/>
      <c r="X1089" s="5"/>
      <c r="Y1089" s="5"/>
      <c r="Z1089" s="5"/>
      <c r="AA1089" s="5"/>
      <c r="AB1089" s="5"/>
      <c r="AC1089" s="5"/>
      <c r="AD1089" s="5"/>
      <c r="AE1089" s="5"/>
      <c r="AF1089" s="5"/>
      <c r="AG1089" s="5"/>
      <c r="AH1089" s="5"/>
      <c r="AI1089" s="5"/>
      <c r="AJ1089" s="5"/>
      <c r="AK1089" s="5"/>
      <c r="AL1089" s="5"/>
      <c r="AM1089" s="5"/>
      <c r="AN1089" s="5"/>
      <c r="AO1089" s="5"/>
      <c r="AP1089" s="5"/>
      <c r="AQ1089" s="5"/>
      <c r="AR1089" s="5"/>
      <c r="AS1089" s="5"/>
      <c r="AT1089" s="5"/>
      <c r="AU1089" s="5"/>
      <c r="AV1089" s="5"/>
      <c r="AW1089" s="5"/>
      <c r="AX1089" s="5"/>
      <c r="AY1089" s="5"/>
      <c r="AZ1089" s="5"/>
      <c r="BA1089" s="5"/>
      <c r="BB1089" s="5"/>
      <c r="BC1089" s="5"/>
      <c r="BD1089" s="5"/>
      <c r="BE1089" s="5"/>
      <c r="BF1089" s="5"/>
      <c r="BG1089" s="5"/>
      <c r="BH1089" s="5"/>
      <c r="BI1089" s="5"/>
      <c r="BJ1089" s="8"/>
      <c r="BK1089" s="8"/>
      <c r="BL1089" s="8"/>
      <c r="BM1089" s="8"/>
      <c r="BN1089" s="8"/>
    </row>
    <row r="1090" spans="4:66" x14ac:dyDescent="0.25">
      <c r="D1090" s="11"/>
      <c r="K1090" s="3"/>
      <c r="L1090" s="3"/>
      <c r="M1090" s="5"/>
      <c r="N1090" s="5"/>
      <c r="O1090" s="5"/>
      <c r="P1090" s="5"/>
      <c r="Q1090" s="5"/>
      <c r="R1090" s="5"/>
      <c r="S1090" s="5"/>
      <c r="T1090" s="5"/>
      <c r="U1090" s="5"/>
      <c r="V1090" s="5"/>
      <c r="W1090" s="5"/>
      <c r="X1090" s="5"/>
      <c r="Y1090" s="5"/>
      <c r="Z1090" s="5"/>
      <c r="AA1090" s="5"/>
      <c r="AB1090" s="5"/>
      <c r="AC1090" s="5"/>
      <c r="AD1090" s="5"/>
      <c r="AE1090" s="5"/>
      <c r="AF1090" s="5"/>
      <c r="AG1090" s="5"/>
      <c r="AH1090" s="5"/>
      <c r="AI1090" s="5"/>
      <c r="AJ1090" s="5"/>
      <c r="AK1090" s="5"/>
      <c r="AL1090" s="5"/>
      <c r="AM1090" s="5"/>
      <c r="AN1090" s="5"/>
      <c r="AO1090" s="5"/>
      <c r="AP1090" s="5"/>
      <c r="AQ1090" s="5"/>
      <c r="AR1090" s="5"/>
      <c r="AS1090" s="5"/>
      <c r="AT1090" s="5"/>
      <c r="AU1090" s="5"/>
      <c r="AV1090" s="5"/>
      <c r="AW1090" s="5"/>
      <c r="AX1090" s="5"/>
      <c r="AY1090" s="5"/>
      <c r="AZ1090" s="5"/>
      <c r="BA1090" s="5"/>
      <c r="BB1090" s="5"/>
      <c r="BC1090" s="5"/>
      <c r="BD1090" s="5"/>
      <c r="BE1090" s="5"/>
      <c r="BF1090" s="5"/>
      <c r="BG1090" s="5"/>
      <c r="BH1090" s="5"/>
      <c r="BI1090" s="5"/>
      <c r="BJ1090" s="8"/>
      <c r="BK1090" s="8"/>
      <c r="BL1090" s="8"/>
      <c r="BM1090" s="8"/>
      <c r="BN1090" s="8"/>
    </row>
    <row r="1091" spans="4:66" x14ac:dyDescent="0.25">
      <c r="D1091" s="11"/>
      <c r="K1091" s="3"/>
      <c r="L1091" s="3"/>
      <c r="M1091" s="5"/>
      <c r="N1091" s="5"/>
      <c r="O1091" s="5"/>
      <c r="P1091" s="5"/>
      <c r="Q1091" s="5"/>
      <c r="R1091" s="5"/>
      <c r="S1091" s="5"/>
      <c r="T1091" s="5"/>
      <c r="U1091" s="5"/>
      <c r="V1091" s="5"/>
      <c r="W1091" s="5"/>
      <c r="X1091" s="5"/>
      <c r="Y1091" s="5"/>
      <c r="Z1091" s="5"/>
      <c r="AA1091" s="5"/>
      <c r="AB1091" s="5"/>
      <c r="AC1091" s="5"/>
      <c r="AD1091" s="5"/>
      <c r="AE1091" s="5"/>
      <c r="AF1091" s="5"/>
      <c r="AG1091" s="5"/>
      <c r="AH1091" s="5"/>
      <c r="AI1091" s="5"/>
      <c r="AJ1091" s="5"/>
      <c r="AK1091" s="5"/>
      <c r="AL1091" s="5"/>
      <c r="AM1091" s="5"/>
      <c r="AN1091" s="5"/>
      <c r="AO1091" s="5"/>
      <c r="AP1091" s="5"/>
      <c r="AQ1091" s="5"/>
      <c r="AR1091" s="5"/>
      <c r="AS1091" s="5"/>
      <c r="AT1091" s="5"/>
      <c r="AU1091" s="5"/>
      <c r="AV1091" s="5"/>
      <c r="AW1091" s="5"/>
      <c r="AX1091" s="5"/>
      <c r="AY1091" s="5"/>
      <c r="AZ1091" s="5"/>
      <c r="BA1091" s="5"/>
      <c r="BB1091" s="5"/>
      <c r="BC1091" s="5"/>
      <c r="BD1091" s="5"/>
      <c r="BE1091" s="5"/>
      <c r="BF1091" s="5"/>
      <c r="BG1091" s="5"/>
      <c r="BH1091" s="5"/>
      <c r="BI1091" s="5"/>
      <c r="BJ1091" s="8"/>
      <c r="BK1091" s="8"/>
      <c r="BL1091" s="8"/>
      <c r="BM1091" s="8"/>
      <c r="BN1091" s="8"/>
    </row>
    <row r="1092" spans="4:66" x14ac:dyDescent="0.25">
      <c r="D1092" s="11"/>
      <c r="K1092" s="3"/>
      <c r="L1092" s="3"/>
      <c r="M1092" s="5"/>
      <c r="N1092" s="5"/>
      <c r="O1092" s="5"/>
      <c r="P1092" s="5"/>
      <c r="Q1092" s="5"/>
      <c r="R1092" s="5"/>
      <c r="S1092" s="5"/>
      <c r="T1092" s="5"/>
      <c r="U1092" s="5"/>
      <c r="V1092" s="5"/>
      <c r="W1092" s="5"/>
      <c r="X1092" s="5"/>
      <c r="Y1092" s="5"/>
      <c r="Z1092" s="5"/>
      <c r="AA1092" s="5"/>
      <c r="AB1092" s="5"/>
      <c r="AC1092" s="5"/>
      <c r="AD1092" s="5"/>
      <c r="AE1092" s="5"/>
      <c r="AF1092" s="5"/>
      <c r="AG1092" s="5"/>
      <c r="AH1092" s="5"/>
      <c r="AI1092" s="5"/>
      <c r="AJ1092" s="5"/>
      <c r="AK1092" s="5"/>
      <c r="AL1092" s="5"/>
      <c r="AM1092" s="5"/>
      <c r="AN1092" s="5"/>
      <c r="AO1092" s="5"/>
      <c r="AP1092" s="5"/>
      <c r="AQ1092" s="5"/>
      <c r="AR1092" s="5"/>
      <c r="AS1092" s="5"/>
      <c r="AT1092" s="5"/>
      <c r="AU1092" s="5"/>
      <c r="AV1092" s="5"/>
      <c r="AW1092" s="5"/>
      <c r="AX1092" s="5"/>
      <c r="AY1092" s="5"/>
      <c r="AZ1092" s="5"/>
      <c r="BA1092" s="5"/>
      <c r="BB1092" s="5"/>
      <c r="BC1092" s="5"/>
      <c r="BD1092" s="5"/>
      <c r="BE1092" s="5"/>
      <c r="BF1092" s="5"/>
      <c r="BG1092" s="5"/>
      <c r="BH1092" s="5"/>
      <c r="BI1092" s="5"/>
      <c r="BJ1092" s="8"/>
      <c r="BK1092" s="8"/>
      <c r="BL1092" s="8"/>
      <c r="BM1092" s="8"/>
      <c r="BN1092" s="8"/>
    </row>
    <row r="1093" spans="4:66" x14ac:dyDescent="0.25">
      <c r="D1093"/>
      <c r="E1093" s="10"/>
      <c r="F1093" s="10"/>
      <c r="G1093" s="10"/>
      <c r="H1093" s="10"/>
      <c r="I1093" s="10"/>
      <c r="J1093" s="10"/>
      <c r="K1093" s="12"/>
      <c r="L1093" s="12"/>
      <c r="M1093" s="13"/>
      <c r="N1093" s="13"/>
      <c r="O1093" s="13"/>
      <c r="P1093" s="13"/>
      <c r="Q1093" s="13"/>
      <c r="R1093" s="13"/>
      <c r="S1093" s="13"/>
      <c r="T1093" s="13"/>
      <c r="U1093" s="13"/>
      <c r="V1093" s="13"/>
      <c r="W1093" s="13"/>
      <c r="X1093" s="13"/>
      <c r="Y1093" s="13"/>
      <c r="Z1093" s="13"/>
      <c r="AA1093" s="13"/>
      <c r="AB1093" s="13"/>
      <c r="AC1093" s="13"/>
      <c r="AD1093" s="13"/>
      <c r="AE1093" s="13"/>
      <c r="AF1093" s="13"/>
      <c r="AG1093" s="13"/>
      <c r="AH1093" s="13"/>
      <c r="AI1093" s="13"/>
      <c r="AJ1093" s="13"/>
      <c r="AK1093" s="13"/>
      <c r="AL1093" s="13"/>
      <c r="AM1093" s="13"/>
      <c r="AN1093" s="13"/>
      <c r="AO1093" s="13"/>
      <c r="AP1093" s="13"/>
      <c r="AQ1093" s="13"/>
      <c r="AR1093" s="13"/>
      <c r="AS1093" s="13"/>
      <c r="AT1093" s="13"/>
      <c r="AU1093" s="13"/>
      <c r="AV1093" s="13"/>
      <c r="AW1093" s="13"/>
      <c r="AX1093" s="13"/>
      <c r="AY1093" s="13"/>
      <c r="AZ1093" s="13"/>
      <c r="BA1093" s="13"/>
      <c r="BB1093" s="13"/>
      <c r="BC1093" s="13"/>
      <c r="BD1093" s="13"/>
      <c r="BE1093" s="13"/>
      <c r="BF1093" s="13"/>
      <c r="BG1093" s="13"/>
      <c r="BH1093" s="13"/>
      <c r="BI1093" s="13"/>
      <c r="BJ1093" s="14"/>
      <c r="BK1093" s="14"/>
      <c r="BL1093" s="14"/>
      <c r="BM1093" s="14"/>
      <c r="BN1093" s="14"/>
    </row>
    <row r="1094" spans="4:66" x14ac:dyDescent="0.25">
      <c r="D1094"/>
      <c r="E1094" s="10"/>
      <c r="F1094" s="10"/>
      <c r="G1094" s="10"/>
      <c r="H1094" s="10"/>
      <c r="I1094" s="10"/>
      <c r="J1094" s="10"/>
      <c r="K1094" s="12"/>
      <c r="L1094" s="12"/>
      <c r="M1094" s="13"/>
      <c r="N1094" s="13"/>
      <c r="O1094" s="13"/>
      <c r="P1094" s="13"/>
      <c r="Q1094" s="13"/>
      <c r="R1094" s="13"/>
      <c r="S1094" s="13"/>
      <c r="T1094" s="13"/>
      <c r="U1094" s="13"/>
      <c r="V1094" s="13"/>
      <c r="W1094" s="13"/>
      <c r="X1094" s="13"/>
      <c r="Y1094" s="13"/>
      <c r="Z1094" s="13"/>
      <c r="AA1094" s="13"/>
      <c r="AB1094" s="13"/>
      <c r="AC1094" s="13"/>
      <c r="AD1094" s="13"/>
      <c r="AE1094" s="13"/>
      <c r="AF1094" s="13"/>
      <c r="AG1094" s="13"/>
      <c r="AH1094" s="13"/>
      <c r="AI1094" s="13"/>
      <c r="AJ1094" s="13"/>
      <c r="AK1094" s="13"/>
      <c r="AL1094" s="13"/>
      <c r="AM1094" s="13"/>
      <c r="AN1094" s="13"/>
      <c r="AO1094" s="13"/>
      <c r="AP1094" s="13"/>
      <c r="AQ1094" s="13"/>
      <c r="AR1094" s="13"/>
      <c r="AS1094" s="13"/>
      <c r="AT1094" s="13"/>
      <c r="AU1094" s="13"/>
      <c r="AV1094" s="13"/>
      <c r="AW1094" s="13"/>
      <c r="AX1094" s="13"/>
      <c r="AY1094" s="13"/>
      <c r="AZ1094" s="13"/>
      <c r="BA1094" s="13"/>
      <c r="BB1094" s="13"/>
      <c r="BC1094" s="13"/>
      <c r="BD1094" s="13"/>
      <c r="BE1094" s="13"/>
      <c r="BF1094" s="13"/>
      <c r="BG1094" s="13"/>
      <c r="BH1094" s="13"/>
      <c r="BI1094" s="13"/>
      <c r="BJ1094" s="14"/>
      <c r="BK1094" s="14"/>
      <c r="BL1094" s="14"/>
      <c r="BM1094" s="14"/>
      <c r="BN1094" s="14"/>
    </row>
    <row r="1095" spans="4:66" x14ac:dyDescent="0.25">
      <c r="D1095"/>
      <c r="E1095" s="10"/>
      <c r="F1095" s="10"/>
      <c r="G1095" s="10"/>
      <c r="H1095" s="10"/>
      <c r="I1095" s="10"/>
      <c r="J1095" s="10"/>
      <c r="K1095" s="12"/>
      <c r="L1095" s="12"/>
      <c r="M1095" s="13"/>
      <c r="N1095" s="13"/>
      <c r="O1095" s="13"/>
      <c r="P1095" s="13"/>
      <c r="Q1095" s="13"/>
      <c r="R1095" s="13"/>
      <c r="S1095" s="13"/>
      <c r="T1095" s="13"/>
      <c r="U1095" s="13"/>
      <c r="V1095" s="13"/>
      <c r="W1095" s="13"/>
      <c r="X1095" s="13"/>
      <c r="Y1095" s="13"/>
      <c r="Z1095" s="13"/>
      <c r="AA1095" s="13"/>
      <c r="AB1095" s="13"/>
      <c r="AC1095" s="13"/>
      <c r="AD1095" s="13"/>
      <c r="AE1095" s="13"/>
      <c r="AF1095" s="13"/>
      <c r="AG1095" s="13"/>
      <c r="AH1095" s="13"/>
      <c r="AI1095" s="13"/>
      <c r="AJ1095" s="13"/>
      <c r="AK1095" s="13"/>
      <c r="AL1095" s="13"/>
      <c r="AM1095" s="13"/>
      <c r="AN1095" s="13"/>
      <c r="AO1095" s="13"/>
      <c r="AP1095" s="13"/>
      <c r="AQ1095" s="13"/>
      <c r="AR1095" s="13"/>
      <c r="AS1095" s="13"/>
      <c r="AT1095" s="13"/>
      <c r="AU1095" s="13"/>
      <c r="AV1095" s="13"/>
      <c r="AW1095" s="13"/>
      <c r="AX1095" s="13"/>
      <c r="AY1095" s="13"/>
      <c r="AZ1095" s="13"/>
      <c r="BA1095" s="13"/>
      <c r="BB1095" s="13"/>
      <c r="BC1095" s="13"/>
      <c r="BD1095" s="13"/>
      <c r="BE1095" s="13"/>
      <c r="BF1095" s="13"/>
      <c r="BG1095" s="13"/>
      <c r="BH1095" s="13"/>
      <c r="BI1095" s="13"/>
      <c r="BJ1095" s="14"/>
      <c r="BK1095" s="14"/>
      <c r="BL1095" s="14"/>
      <c r="BM1095" s="14"/>
      <c r="BN1095" s="14"/>
    </row>
    <row r="1096" spans="4:66" x14ac:dyDescent="0.25">
      <c r="D1096"/>
      <c r="E1096" s="10"/>
      <c r="F1096" s="10"/>
      <c r="G1096" s="10"/>
      <c r="H1096" s="10"/>
      <c r="I1096" s="10"/>
      <c r="J1096" s="10"/>
      <c r="K1096" s="12"/>
      <c r="L1096" s="12"/>
      <c r="M1096" s="13"/>
      <c r="N1096" s="13"/>
      <c r="O1096" s="13"/>
      <c r="P1096" s="13"/>
      <c r="Q1096" s="13"/>
      <c r="R1096" s="13"/>
      <c r="S1096" s="13"/>
      <c r="T1096" s="13"/>
      <c r="U1096" s="13"/>
      <c r="V1096" s="13"/>
      <c r="W1096" s="13"/>
      <c r="X1096" s="13"/>
      <c r="Y1096" s="13"/>
      <c r="Z1096" s="13"/>
      <c r="AA1096" s="13"/>
      <c r="AB1096" s="13"/>
      <c r="AC1096" s="13"/>
      <c r="AD1096" s="13"/>
      <c r="AE1096" s="13"/>
      <c r="AF1096" s="13"/>
      <c r="AG1096" s="13"/>
      <c r="AH1096" s="13"/>
      <c r="AI1096" s="13"/>
      <c r="AJ1096" s="13"/>
      <c r="AK1096" s="13"/>
      <c r="AL1096" s="13"/>
      <c r="AM1096" s="13"/>
      <c r="AN1096" s="13"/>
      <c r="AO1096" s="13"/>
      <c r="AP1096" s="13"/>
      <c r="AQ1096" s="13"/>
      <c r="AR1096" s="13"/>
      <c r="AS1096" s="13"/>
      <c r="AT1096" s="13"/>
      <c r="AU1096" s="13"/>
      <c r="AV1096" s="13"/>
      <c r="AW1096" s="13"/>
      <c r="AX1096" s="13"/>
      <c r="AY1096" s="13"/>
      <c r="AZ1096" s="13"/>
      <c r="BA1096" s="13"/>
      <c r="BB1096" s="13"/>
      <c r="BC1096" s="13"/>
      <c r="BD1096" s="13"/>
      <c r="BE1096" s="13"/>
      <c r="BF1096" s="13"/>
      <c r="BG1096" s="13"/>
      <c r="BH1096" s="13"/>
      <c r="BI1096" s="13"/>
      <c r="BJ1096" s="14"/>
      <c r="BK1096" s="14"/>
      <c r="BL1096" s="14"/>
      <c r="BM1096" s="14"/>
      <c r="BN1096" s="14"/>
    </row>
    <row r="1097" spans="4:66" x14ac:dyDescent="0.25">
      <c r="D1097"/>
      <c r="E1097" s="10"/>
      <c r="F1097" s="10"/>
      <c r="G1097" s="10"/>
      <c r="H1097" s="10"/>
      <c r="I1097" s="10"/>
      <c r="J1097" s="10"/>
      <c r="K1097" s="12"/>
      <c r="L1097" s="12"/>
      <c r="M1097" s="13"/>
      <c r="N1097" s="13"/>
      <c r="O1097" s="13"/>
      <c r="P1097" s="13"/>
      <c r="Q1097" s="13"/>
      <c r="R1097" s="13"/>
      <c r="S1097" s="13"/>
      <c r="T1097" s="13"/>
      <c r="U1097" s="13"/>
      <c r="V1097" s="13"/>
      <c r="W1097" s="13"/>
      <c r="X1097" s="13"/>
      <c r="Y1097" s="13"/>
      <c r="Z1097" s="13"/>
      <c r="AA1097" s="13"/>
      <c r="AB1097" s="13"/>
      <c r="AC1097" s="13"/>
      <c r="AD1097" s="13"/>
      <c r="AE1097" s="13"/>
      <c r="AF1097" s="13"/>
      <c r="AG1097" s="13"/>
      <c r="AH1097" s="13"/>
      <c r="AI1097" s="13"/>
      <c r="AJ1097" s="13"/>
      <c r="AK1097" s="13"/>
      <c r="AL1097" s="13"/>
      <c r="AM1097" s="13"/>
      <c r="AN1097" s="13"/>
      <c r="AO1097" s="13"/>
      <c r="AP1097" s="13"/>
      <c r="AQ1097" s="13"/>
      <c r="AR1097" s="13"/>
      <c r="AS1097" s="13"/>
      <c r="AT1097" s="13"/>
      <c r="AU1097" s="13"/>
      <c r="AV1097" s="13"/>
      <c r="AW1097" s="13"/>
      <c r="AX1097" s="13"/>
      <c r="AY1097" s="13"/>
      <c r="AZ1097" s="13"/>
      <c r="BA1097" s="13"/>
      <c r="BB1097" s="13"/>
      <c r="BC1097" s="13"/>
      <c r="BD1097" s="13"/>
      <c r="BE1097" s="13"/>
      <c r="BF1097" s="13"/>
      <c r="BG1097" s="13"/>
      <c r="BH1097" s="13"/>
      <c r="BI1097" s="13"/>
      <c r="BJ1097" s="14"/>
      <c r="BK1097" s="14"/>
      <c r="BL1097" s="14"/>
      <c r="BM1097" s="14"/>
      <c r="BN1097" s="14"/>
    </row>
    <row r="1098" spans="4:66" x14ac:dyDescent="0.25">
      <c r="D1098"/>
      <c r="E1098" s="10"/>
      <c r="F1098" s="10"/>
      <c r="G1098" s="10"/>
      <c r="H1098" s="10"/>
      <c r="I1098" s="10"/>
      <c r="J1098" s="10"/>
      <c r="K1098" s="12"/>
      <c r="L1098" s="12"/>
      <c r="M1098" s="13"/>
      <c r="N1098" s="13"/>
      <c r="O1098" s="13"/>
      <c r="P1098" s="13"/>
      <c r="Q1098" s="13"/>
      <c r="R1098" s="13"/>
      <c r="S1098" s="13"/>
      <c r="T1098" s="13"/>
      <c r="U1098" s="13"/>
      <c r="V1098" s="13"/>
      <c r="W1098" s="13"/>
      <c r="X1098" s="13"/>
      <c r="Y1098" s="13"/>
      <c r="Z1098" s="13"/>
      <c r="AA1098" s="13"/>
      <c r="AB1098" s="13"/>
      <c r="AC1098" s="13"/>
      <c r="AD1098" s="13"/>
      <c r="AE1098" s="13"/>
      <c r="AF1098" s="13"/>
      <c r="AG1098" s="13"/>
      <c r="AH1098" s="13"/>
      <c r="AI1098" s="13"/>
      <c r="AJ1098" s="13"/>
      <c r="AK1098" s="13"/>
      <c r="AL1098" s="13"/>
      <c r="AM1098" s="13"/>
      <c r="AN1098" s="13"/>
      <c r="AO1098" s="13"/>
      <c r="AP1098" s="13"/>
      <c r="AQ1098" s="13"/>
      <c r="AR1098" s="13"/>
      <c r="AS1098" s="13"/>
      <c r="AT1098" s="13"/>
      <c r="AU1098" s="13"/>
      <c r="AV1098" s="13"/>
      <c r="AW1098" s="13"/>
      <c r="AX1098" s="13"/>
      <c r="AY1098" s="13"/>
      <c r="AZ1098" s="13"/>
      <c r="BA1098" s="13"/>
      <c r="BB1098" s="13"/>
      <c r="BC1098" s="13"/>
      <c r="BD1098" s="13"/>
      <c r="BE1098" s="13"/>
      <c r="BF1098" s="13"/>
      <c r="BG1098" s="13"/>
      <c r="BH1098" s="13"/>
      <c r="BI1098" s="13"/>
      <c r="BJ1098" s="14"/>
      <c r="BK1098" s="14"/>
      <c r="BL1098" s="14"/>
      <c r="BM1098" s="14"/>
      <c r="BN1098" s="14"/>
    </row>
    <row r="1099" spans="4:66" x14ac:dyDescent="0.25">
      <c r="D1099"/>
      <c r="E1099" s="10"/>
      <c r="F1099" s="10"/>
      <c r="G1099" s="10"/>
      <c r="H1099" s="10"/>
      <c r="I1099" s="10"/>
      <c r="J1099" s="10"/>
      <c r="K1099" s="12"/>
      <c r="L1099" s="12"/>
      <c r="M1099" s="13"/>
      <c r="N1099" s="13"/>
      <c r="O1099" s="13"/>
      <c r="P1099" s="13"/>
      <c r="Q1099" s="13"/>
      <c r="R1099" s="13"/>
      <c r="S1099" s="13"/>
      <c r="T1099" s="13"/>
      <c r="U1099" s="13"/>
      <c r="V1099" s="13"/>
      <c r="W1099" s="13"/>
      <c r="X1099" s="13"/>
      <c r="Y1099" s="13"/>
      <c r="Z1099" s="13"/>
      <c r="AA1099" s="13"/>
      <c r="AB1099" s="13"/>
      <c r="AC1099" s="13"/>
      <c r="AD1099" s="13"/>
      <c r="AE1099" s="13"/>
      <c r="AF1099" s="13"/>
      <c r="AG1099" s="13"/>
      <c r="AH1099" s="13"/>
      <c r="AI1099" s="13"/>
      <c r="AJ1099" s="13"/>
      <c r="AK1099" s="13"/>
      <c r="AL1099" s="13"/>
      <c r="AM1099" s="13"/>
      <c r="AN1099" s="13"/>
      <c r="AO1099" s="13"/>
      <c r="AP1099" s="13"/>
      <c r="AQ1099" s="13"/>
      <c r="AR1099" s="13"/>
      <c r="AS1099" s="13"/>
      <c r="AT1099" s="13"/>
      <c r="AU1099" s="13"/>
      <c r="AV1099" s="13"/>
      <c r="AW1099" s="13"/>
      <c r="AX1099" s="13"/>
      <c r="AY1099" s="13"/>
      <c r="AZ1099" s="13"/>
      <c r="BA1099" s="13"/>
      <c r="BB1099" s="13"/>
      <c r="BC1099" s="13"/>
      <c r="BD1099" s="13"/>
      <c r="BE1099" s="13"/>
      <c r="BF1099" s="13"/>
      <c r="BG1099" s="13"/>
      <c r="BH1099" s="13"/>
      <c r="BI1099" s="13"/>
      <c r="BJ1099" s="14"/>
      <c r="BK1099" s="14"/>
      <c r="BL1099" s="14"/>
      <c r="BM1099" s="14"/>
      <c r="BN1099" s="14"/>
    </row>
    <row r="1100" spans="4:66" x14ac:dyDescent="0.25">
      <c r="D1100"/>
      <c r="E1100" s="10"/>
      <c r="F1100" s="10"/>
      <c r="G1100" s="10"/>
      <c r="H1100" s="10"/>
      <c r="I1100" s="10"/>
      <c r="J1100" s="10"/>
      <c r="K1100" s="12"/>
      <c r="L1100" s="12"/>
      <c r="M1100" s="13"/>
      <c r="N1100" s="13"/>
      <c r="O1100" s="13"/>
      <c r="P1100" s="13"/>
      <c r="Q1100" s="13"/>
      <c r="R1100" s="13"/>
      <c r="S1100" s="13"/>
      <c r="T1100" s="13"/>
      <c r="U1100" s="13"/>
      <c r="V1100" s="13"/>
      <c r="W1100" s="13"/>
      <c r="X1100" s="13"/>
      <c r="Y1100" s="13"/>
      <c r="Z1100" s="13"/>
      <c r="AA1100" s="13"/>
      <c r="AB1100" s="13"/>
      <c r="AC1100" s="13"/>
      <c r="AD1100" s="13"/>
      <c r="AE1100" s="13"/>
      <c r="AF1100" s="13"/>
      <c r="AG1100" s="13"/>
      <c r="AH1100" s="13"/>
      <c r="AI1100" s="13"/>
      <c r="AJ1100" s="13"/>
      <c r="AK1100" s="13"/>
      <c r="AL1100" s="13"/>
      <c r="AM1100" s="13"/>
      <c r="AN1100" s="13"/>
      <c r="AO1100" s="13"/>
      <c r="AP1100" s="13"/>
      <c r="AQ1100" s="13"/>
      <c r="AR1100" s="13"/>
      <c r="AS1100" s="13"/>
      <c r="AT1100" s="13"/>
      <c r="AU1100" s="13"/>
      <c r="AV1100" s="13"/>
      <c r="AW1100" s="13"/>
      <c r="AX1100" s="13"/>
      <c r="AY1100" s="13"/>
      <c r="AZ1100" s="13"/>
      <c r="BA1100" s="13"/>
      <c r="BB1100" s="13"/>
      <c r="BC1100" s="13"/>
      <c r="BD1100" s="13"/>
      <c r="BE1100" s="13"/>
      <c r="BF1100" s="13"/>
      <c r="BG1100" s="13"/>
      <c r="BH1100" s="13"/>
      <c r="BI1100" s="13"/>
      <c r="BJ1100" s="14"/>
      <c r="BK1100" s="14"/>
      <c r="BL1100" s="14"/>
      <c r="BM1100" s="14"/>
      <c r="BN1100" s="14"/>
    </row>
    <row r="1101" spans="4:66" x14ac:dyDescent="0.25">
      <c r="D1101"/>
      <c r="E1101" s="10"/>
      <c r="F1101" s="10"/>
      <c r="G1101" s="10"/>
      <c r="H1101" s="10"/>
      <c r="I1101" s="10"/>
      <c r="J1101" s="10"/>
      <c r="K1101" s="12"/>
      <c r="L1101" s="12"/>
      <c r="M1101" s="13"/>
      <c r="N1101" s="13"/>
      <c r="O1101" s="13"/>
      <c r="P1101" s="13"/>
      <c r="Q1101" s="13"/>
      <c r="R1101" s="13"/>
      <c r="S1101" s="13"/>
      <c r="T1101" s="13"/>
      <c r="U1101" s="13"/>
      <c r="V1101" s="13"/>
      <c r="W1101" s="13"/>
      <c r="X1101" s="13"/>
      <c r="Y1101" s="13"/>
      <c r="Z1101" s="13"/>
      <c r="AA1101" s="13"/>
      <c r="AB1101" s="13"/>
      <c r="AC1101" s="13"/>
      <c r="AD1101" s="13"/>
      <c r="AE1101" s="13"/>
      <c r="AF1101" s="13"/>
      <c r="AG1101" s="13"/>
      <c r="AH1101" s="13"/>
      <c r="AI1101" s="13"/>
      <c r="AJ1101" s="13"/>
      <c r="AK1101" s="13"/>
      <c r="AL1101" s="13"/>
      <c r="AM1101" s="13"/>
      <c r="AN1101" s="13"/>
      <c r="AO1101" s="13"/>
      <c r="AP1101" s="13"/>
      <c r="AQ1101" s="13"/>
      <c r="AR1101" s="13"/>
      <c r="AS1101" s="13"/>
      <c r="AT1101" s="13"/>
      <c r="AU1101" s="13"/>
      <c r="AV1101" s="13"/>
      <c r="AW1101" s="13"/>
      <c r="AX1101" s="13"/>
      <c r="AY1101" s="13"/>
      <c r="AZ1101" s="13"/>
      <c r="BA1101" s="13"/>
      <c r="BB1101" s="13"/>
      <c r="BC1101" s="13"/>
      <c r="BD1101" s="13"/>
      <c r="BE1101" s="13"/>
      <c r="BF1101" s="13"/>
      <c r="BG1101" s="13"/>
      <c r="BH1101" s="13"/>
      <c r="BI1101" s="13"/>
      <c r="BJ1101" s="14"/>
      <c r="BK1101" s="14"/>
      <c r="BL1101" s="14"/>
      <c r="BM1101" s="14"/>
      <c r="BN1101" s="14"/>
    </row>
    <row r="1102" spans="4:66" x14ac:dyDescent="0.25">
      <c r="D1102"/>
      <c r="E1102" s="10"/>
      <c r="F1102" s="10"/>
      <c r="G1102" s="10"/>
      <c r="H1102" s="10"/>
      <c r="I1102" s="10"/>
      <c r="J1102" s="10"/>
      <c r="K1102" s="12"/>
      <c r="L1102" s="12"/>
      <c r="M1102" s="13"/>
      <c r="N1102" s="13"/>
      <c r="O1102" s="13"/>
      <c r="P1102" s="13"/>
      <c r="Q1102" s="13"/>
      <c r="R1102" s="13"/>
      <c r="S1102" s="13"/>
      <c r="T1102" s="13"/>
      <c r="U1102" s="13"/>
      <c r="V1102" s="13"/>
      <c r="W1102" s="13"/>
      <c r="X1102" s="13"/>
      <c r="Y1102" s="13"/>
      <c r="Z1102" s="13"/>
      <c r="AA1102" s="13"/>
      <c r="AB1102" s="13"/>
      <c r="AC1102" s="13"/>
      <c r="AD1102" s="13"/>
      <c r="AE1102" s="13"/>
      <c r="AF1102" s="13"/>
      <c r="AG1102" s="13"/>
      <c r="AH1102" s="13"/>
      <c r="AI1102" s="13"/>
      <c r="AJ1102" s="13"/>
      <c r="AK1102" s="13"/>
      <c r="AL1102" s="13"/>
      <c r="AM1102" s="13"/>
      <c r="AN1102" s="13"/>
      <c r="AO1102" s="13"/>
      <c r="AP1102" s="13"/>
      <c r="AQ1102" s="13"/>
      <c r="AR1102" s="13"/>
      <c r="AS1102" s="13"/>
      <c r="AT1102" s="13"/>
      <c r="AU1102" s="13"/>
      <c r="AV1102" s="13"/>
      <c r="AW1102" s="13"/>
      <c r="AX1102" s="13"/>
      <c r="AY1102" s="13"/>
      <c r="AZ1102" s="13"/>
      <c r="BA1102" s="13"/>
      <c r="BB1102" s="13"/>
      <c r="BC1102" s="13"/>
      <c r="BD1102" s="13"/>
      <c r="BE1102" s="13"/>
      <c r="BF1102" s="13"/>
      <c r="BG1102" s="13"/>
      <c r="BH1102" s="13"/>
      <c r="BI1102" s="13"/>
      <c r="BJ1102" s="14"/>
      <c r="BK1102" s="14"/>
      <c r="BL1102" s="14"/>
      <c r="BM1102" s="14"/>
      <c r="BN1102" s="14"/>
    </row>
    <row r="1103" spans="4:66" x14ac:dyDescent="0.25">
      <c r="D1103"/>
      <c r="E1103" s="10"/>
      <c r="F1103" s="10"/>
      <c r="G1103" s="10"/>
      <c r="H1103" s="10"/>
      <c r="I1103" s="10"/>
      <c r="J1103" s="10"/>
      <c r="K1103" s="12"/>
      <c r="L1103" s="12"/>
      <c r="M1103" s="13"/>
      <c r="N1103" s="13"/>
      <c r="O1103" s="13"/>
      <c r="P1103" s="13"/>
      <c r="Q1103" s="13"/>
      <c r="R1103" s="13"/>
      <c r="S1103" s="13"/>
      <c r="T1103" s="13"/>
      <c r="U1103" s="13"/>
      <c r="V1103" s="13"/>
      <c r="W1103" s="13"/>
      <c r="X1103" s="13"/>
      <c r="Y1103" s="13"/>
      <c r="Z1103" s="13"/>
      <c r="AA1103" s="13"/>
      <c r="AB1103" s="13"/>
      <c r="AC1103" s="13"/>
      <c r="AD1103" s="13"/>
      <c r="AE1103" s="13"/>
      <c r="AF1103" s="13"/>
      <c r="AG1103" s="13"/>
      <c r="AH1103" s="13"/>
      <c r="AI1103" s="13"/>
      <c r="AJ1103" s="13"/>
      <c r="AK1103" s="13"/>
      <c r="AL1103" s="13"/>
      <c r="AM1103" s="13"/>
      <c r="AN1103" s="13"/>
      <c r="AO1103" s="13"/>
      <c r="AP1103" s="13"/>
      <c r="AQ1103" s="13"/>
      <c r="AR1103" s="13"/>
      <c r="AS1103" s="13"/>
      <c r="AT1103" s="13"/>
      <c r="AU1103" s="13"/>
      <c r="AV1103" s="13"/>
      <c r="AW1103" s="13"/>
      <c r="AX1103" s="13"/>
      <c r="AY1103" s="13"/>
      <c r="AZ1103" s="13"/>
      <c r="BA1103" s="13"/>
      <c r="BB1103" s="13"/>
      <c r="BC1103" s="13"/>
      <c r="BD1103" s="13"/>
      <c r="BE1103" s="13"/>
      <c r="BF1103" s="13"/>
      <c r="BG1103" s="13"/>
      <c r="BH1103" s="13"/>
      <c r="BI1103" s="13"/>
      <c r="BJ1103" s="14"/>
      <c r="BK1103" s="14"/>
      <c r="BL1103" s="14"/>
      <c r="BM1103" s="14"/>
      <c r="BN1103" s="14"/>
    </row>
    <row r="1104" spans="4:66" x14ac:dyDescent="0.25">
      <c r="D1104"/>
      <c r="E1104" s="10"/>
      <c r="F1104" s="10"/>
      <c r="G1104" s="10"/>
      <c r="H1104" s="10"/>
      <c r="I1104" s="10"/>
      <c r="J1104" s="10"/>
      <c r="K1104" s="12"/>
      <c r="L1104" s="12"/>
      <c r="M1104" s="13"/>
      <c r="N1104" s="13"/>
      <c r="O1104" s="13"/>
      <c r="P1104" s="13"/>
      <c r="Q1104" s="13"/>
      <c r="R1104" s="13"/>
      <c r="S1104" s="13"/>
      <c r="T1104" s="13"/>
      <c r="U1104" s="13"/>
      <c r="V1104" s="13"/>
      <c r="W1104" s="13"/>
      <c r="X1104" s="13"/>
      <c r="Y1104" s="13"/>
      <c r="Z1104" s="13"/>
      <c r="AA1104" s="13"/>
      <c r="AB1104" s="13"/>
      <c r="AC1104" s="13"/>
      <c r="AD1104" s="13"/>
      <c r="AE1104" s="13"/>
      <c r="AF1104" s="13"/>
      <c r="AG1104" s="13"/>
      <c r="AH1104" s="13"/>
      <c r="AI1104" s="13"/>
      <c r="AJ1104" s="13"/>
      <c r="AK1104" s="13"/>
      <c r="AL1104" s="13"/>
      <c r="AM1104" s="13"/>
      <c r="AN1104" s="13"/>
      <c r="AO1104" s="13"/>
      <c r="AP1104" s="13"/>
      <c r="AQ1104" s="13"/>
      <c r="AR1104" s="13"/>
      <c r="AS1104" s="13"/>
      <c r="AT1104" s="13"/>
      <c r="AU1104" s="13"/>
      <c r="AV1104" s="13"/>
      <c r="AW1104" s="13"/>
      <c r="AX1104" s="13"/>
      <c r="AY1104" s="13"/>
      <c r="AZ1104" s="13"/>
      <c r="BA1104" s="13"/>
      <c r="BB1104" s="13"/>
      <c r="BC1104" s="13"/>
      <c r="BD1104" s="13"/>
      <c r="BE1104" s="13"/>
      <c r="BF1104" s="13"/>
      <c r="BG1104" s="13"/>
      <c r="BH1104" s="13"/>
      <c r="BI1104" s="13"/>
      <c r="BJ1104" s="14"/>
      <c r="BK1104" s="14"/>
      <c r="BL1104" s="14"/>
      <c r="BM1104" s="14"/>
      <c r="BN1104" s="14"/>
    </row>
    <row r="1105" spans="4:66" x14ac:dyDescent="0.25">
      <c r="D1105"/>
      <c r="E1105" s="10"/>
      <c r="F1105" s="10"/>
      <c r="G1105" s="10"/>
      <c r="H1105" s="10"/>
      <c r="I1105" s="10"/>
      <c r="J1105" s="10"/>
      <c r="K1105" s="12"/>
      <c r="L1105" s="12"/>
      <c r="M1105" s="13"/>
      <c r="N1105" s="13"/>
      <c r="O1105" s="13"/>
      <c r="P1105" s="13"/>
      <c r="Q1105" s="13"/>
      <c r="R1105" s="13"/>
      <c r="S1105" s="13"/>
      <c r="T1105" s="13"/>
      <c r="U1105" s="13"/>
      <c r="V1105" s="13"/>
      <c r="W1105" s="13"/>
      <c r="X1105" s="13"/>
      <c r="Y1105" s="13"/>
      <c r="Z1105" s="13"/>
      <c r="AA1105" s="13"/>
      <c r="AB1105" s="13"/>
      <c r="AC1105" s="13"/>
      <c r="AD1105" s="13"/>
      <c r="AE1105" s="13"/>
      <c r="AF1105" s="13"/>
      <c r="AG1105" s="13"/>
      <c r="AH1105" s="13"/>
      <c r="AI1105" s="13"/>
      <c r="AJ1105" s="13"/>
      <c r="AK1105" s="13"/>
      <c r="AL1105" s="13"/>
      <c r="AM1105" s="13"/>
      <c r="AN1105" s="13"/>
      <c r="AO1105" s="13"/>
      <c r="AP1105" s="13"/>
      <c r="AQ1105" s="13"/>
      <c r="AR1105" s="13"/>
      <c r="AS1105" s="13"/>
      <c r="AT1105" s="13"/>
      <c r="AU1105" s="13"/>
      <c r="AV1105" s="13"/>
      <c r="AW1105" s="13"/>
      <c r="AX1105" s="13"/>
      <c r="AY1105" s="13"/>
      <c r="AZ1105" s="13"/>
      <c r="BA1105" s="13"/>
      <c r="BB1105" s="13"/>
      <c r="BC1105" s="13"/>
      <c r="BD1105" s="13"/>
      <c r="BE1105" s="13"/>
      <c r="BF1105" s="13"/>
      <c r="BG1105" s="13"/>
      <c r="BH1105" s="13"/>
      <c r="BI1105" s="13"/>
      <c r="BJ1105" s="14"/>
      <c r="BK1105" s="14"/>
      <c r="BL1105" s="14"/>
      <c r="BM1105" s="14"/>
      <c r="BN1105" s="14"/>
    </row>
    <row r="1106" spans="4:66" x14ac:dyDescent="0.25">
      <c r="D1106"/>
      <c r="E1106" s="10"/>
      <c r="F1106" s="10"/>
      <c r="G1106" s="10"/>
      <c r="H1106" s="10"/>
      <c r="I1106" s="10"/>
      <c r="J1106" s="10"/>
      <c r="K1106" s="12"/>
      <c r="L1106" s="12"/>
      <c r="M1106" s="13"/>
      <c r="N1106" s="13"/>
      <c r="O1106" s="13"/>
      <c r="P1106" s="13"/>
      <c r="Q1106" s="13"/>
      <c r="R1106" s="13"/>
      <c r="S1106" s="13"/>
      <c r="T1106" s="13"/>
      <c r="U1106" s="13"/>
      <c r="V1106" s="13"/>
      <c r="W1106" s="13"/>
      <c r="X1106" s="13"/>
      <c r="Y1106" s="13"/>
      <c r="Z1106" s="13"/>
      <c r="AA1106" s="13"/>
      <c r="AB1106" s="13"/>
      <c r="AC1106" s="13"/>
      <c r="AD1106" s="13"/>
      <c r="AE1106" s="13"/>
      <c r="AF1106" s="13"/>
      <c r="AG1106" s="13"/>
      <c r="AH1106" s="13"/>
      <c r="AI1106" s="13"/>
      <c r="AJ1106" s="13"/>
      <c r="AK1106" s="13"/>
      <c r="AL1106" s="13"/>
      <c r="AM1106" s="13"/>
      <c r="AN1106" s="13"/>
      <c r="AO1106" s="13"/>
      <c r="AP1106" s="13"/>
      <c r="AQ1106" s="13"/>
      <c r="AR1106" s="13"/>
      <c r="AS1106" s="13"/>
      <c r="AT1106" s="13"/>
      <c r="AU1106" s="13"/>
      <c r="AV1106" s="13"/>
      <c r="AW1106" s="13"/>
      <c r="AX1106" s="13"/>
      <c r="AY1106" s="13"/>
      <c r="AZ1106" s="13"/>
      <c r="BA1106" s="13"/>
      <c r="BB1106" s="13"/>
      <c r="BC1106" s="13"/>
      <c r="BD1106" s="13"/>
      <c r="BE1106" s="13"/>
      <c r="BF1106" s="13"/>
      <c r="BG1106" s="13"/>
      <c r="BH1106" s="13"/>
      <c r="BI1106" s="13"/>
      <c r="BJ1106" s="14"/>
      <c r="BK1106" s="14"/>
      <c r="BL1106" s="14"/>
      <c r="BM1106" s="14"/>
      <c r="BN1106" s="14"/>
    </row>
    <row r="1107" spans="4:66" x14ac:dyDescent="0.25">
      <c r="D1107"/>
      <c r="E1107" s="10"/>
      <c r="F1107" s="10"/>
      <c r="G1107" s="10"/>
      <c r="H1107" s="10"/>
      <c r="I1107" s="10"/>
      <c r="J1107" s="10"/>
      <c r="K1107" s="12"/>
      <c r="L1107" s="12"/>
      <c r="M1107" s="13"/>
      <c r="N1107" s="13"/>
      <c r="O1107" s="13"/>
      <c r="P1107" s="13"/>
      <c r="Q1107" s="13"/>
      <c r="R1107" s="13"/>
      <c r="S1107" s="13"/>
      <c r="T1107" s="13"/>
      <c r="U1107" s="13"/>
      <c r="V1107" s="13"/>
      <c r="W1107" s="13"/>
      <c r="X1107" s="13"/>
      <c r="Y1107" s="13"/>
      <c r="Z1107" s="13"/>
      <c r="AA1107" s="13"/>
      <c r="AB1107" s="13"/>
      <c r="AC1107" s="13"/>
      <c r="AD1107" s="13"/>
      <c r="AE1107" s="13"/>
      <c r="AF1107" s="13"/>
      <c r="AG1107" s="13"/>
      <c r="AH1107" s="13"/>
      <c r="AI1107" s="13"/>
      <c r="AJ1107" s="13"/>
      <c r="AK1107" s="13"/>
      <c r="AL1107" s="13"/>
      <c r="AM1107" s="13"/>
      <c r="AN1107" s="13"/>
      <c r="AO1107" s="13"/>
      <c r="AP1107" s="13"/>
      <c r="AQ1107" s="13"/>
      <c r="AR1107" s="13"/>
      <c r="AS1107" s="13"/>
      <c r="AT1107" s="13"/>
      <c r="AU1107" s="13"/>
      <c r="AV1107" s="13"/>
      <c r="AW1107" s="13"/>
      <c r="AX1107" s="13"/>
      <c r="AY1107" s="13"/>
      <c r="AZ1107" s="13"/>
      <c r="BA1107" s="13"/>
      <c r="BB1107" s="13"/>
      <c r="BC1107" s="13"/>
      <c r="BD1107" s="13"/>
      <c r="BE1107" s="13"/>
      <c r="BF1107" s="13"/>
      <c r="BG1107" s="13"/>
      <c r="BH1107" s="13"/>
      <c r="BI1107" s="13"/>
      <c r="BJ1107" s="14"/>
      <c r="BK1107" s="14"/>
      <c r="BL1107" s="14"/>
      <c r="BM1107" s="14"/>
      <c r="BN1107" s="14"/>
    </row>
    <row r="1108" spans="4:66" x14ac:dyDescent="0.25">
      <c r="D1108"/>
      <c r="E1108" s="10"/>
      <c r="F1108" s="10"/>
      <c r="G1108" s="10"/>
      <c r="H1108" s="10"/>
      <c r="I1108" s="10"/>
      <c r="J1108" s="10"/>
      <c r="K1108" s="12"/>
      <c r="L1108" s="12"/>
      <c r="M1108" s="13"/>
      <c r="N1108" s="13"/>
      <c r="O1108" s="13"/>
      <c r="P1108" s="13"/>
      <c r="Q1108" s="13"/>
      <c r="R1108" s="13"/>
      <c r="S1108" s="13"/>
      <c r="T1108" s="13"/>
      <c r="U1108" s="13"/>
      <c r="V1108" s="13"/>
      <c r="W1108" s="13"/>
      <c r="X1108" s="13"/>
      <c r="Y1108" s="13"/>
      <c r="Z1108" s="13"/>
      <c r="AA1108" s="13"/>
      <c r="AB1108" s="13"/>
      <c r="AC1108" s="13"/>
      <c r="AD1108" s="13"/>
      <c r="AE1108" s="13"/>
      <c r="AF1108" s="13"/>
      <c r="AG1108" s="13"/>
      <c r="AH1108" s="13"/>
      <c r="AI1108" s="13"/>
      <c r="AJ1108" s="13"/>
      <c r="AK1108" s="13"/>
      <c r="AL1108" s="13"/>
      <c r="AM1108" s="13"/>
      <c r="AN1108" s="13"/>
      <c r="AO1108" s="13"/>
      <c r="AP1108" s="13"/>
      <c r="AQ1108" s="13"/>
      <c r="AR1108" s="13"/>
      <c r="AS1108" s="13"/>
      <c r="AT1108" s="13"/>
      <c r="AU1108" s="13"/>
      <c r="AV1108" s="13"/>
      <c r="AW1108" s="13"/>
      <c r="AX1108" s="13"/>
      <c r="AY1108" s="13"/>
      <c r="AZ1108" s="13"/>
      <c r="BA1108" s="13"/>
      <c r="BB1108" s="13"/>
      <c r="BC1108" s="13"/>
      <c r="BD1108" s="13"/>
      <c r="BE1108" s="13"/>
      <c r="BF1108" s="13"/>
      <c r="BG1108" s="13"/>
      <c r="BH1108" s="13"/>
      <c r="BI1108" s="13"/>
      <c r="BJ1108" s="14"/>
      <c r="BK1108" s="14"/>
      <c r="BL1108" s="14"/>
      <c r="BM1108" s="14"/>
      <c r="BN1108" s="14"/>
    </row>
    <row r="1109" spans="4:66" x14ac:dyDescent="0.25">
      <c r="D1109"/>
      <c r="E1109" s="10"/>
      <c r="F1109" s="10"/>
      <c r="G1109" s="10"/>
      <c r="H1109" s="10"/>
      <c r="I1109" s="10"/>
      <c r="J1109" s="10"/>
      <c r="K1109" s="12"/>
      <c r="L1109" s="12"/>
      <c r="M1109" s="13"/>
      <c r="N1109" s="13"/>
      <c r="O1109" s="13"/>
      <c r="P1109" s="13"/>
      <c r="Q1109" s="13"/>
      <c r="R1109" s="13"/>
      <c r="S1109" s="13"/>
      <c r="T1109" s="13"/>
      <c r="U1109" s="13"/>
      <c r="V1109" s="13"/>
      <c r="W1109" s="13"/>
      <c r="X1109" s="13"/>
      <c r="Y1109" s="13"/>
      <c r="Z1109" s="13"/>
      <c r="AA1109" s="13"/>
      <c r="AB1109" s="13"/>
      <c r="AC1109" s="13"/>
      <c r="AD1109" s="13"/>
      <c r="AE1109" s="13"/>
      <c r="AF1109" s="13"/>
      <c r="AG1109" s="13"/>
      <c r="AH1109" s="13"/>
      <c r="AI1109" s="13"/>
      <c r="AJ1109" s="13"/>
      <c r="AK1109" s="13"/>
      <c r="AL1109" s="13"/>
      <c r="AM1109" s="13"/>
      <c r="AN1109" s="13"/>
      <c r="AO1109" s="13"/>
      <c r="AP1109" s="13"/>
      <c r="AQ1109" s="13"/>
      <c r="AR1109" s="13"/>
      <c r="AS1109" s="13"/>
      <c r="AT1109" s="13"/>
      <c r="AU1109" s="13"/>
      <c r="AV1109" s="13"/>
      <c r="AW1109" s="13"/>
      <c r="AX1109" s="13"/>
      <c r="AY1109" s="13"/>
      <c r="AZ1109" s="13"/>
      <c r="BA1109" s="13"/>
      <c r="BB1109" s="13"/>
      <c r="BC1109" s="13"/>
      <c r="BD1109" s="13"/>
      <c r="BE1109" s="13"/>
      <c r="BF1109" s="13"/>
      <c r="BG1109" s="13"/>
      <c r="BH1109" s="13"/>
      <c r="BI1109" s="13"/>
      <c r="BJ1109" s="14"/>
      <c r="BK1109" s="14"/>
      <c r="BL1109" s="14"/>
      <c r="BM1109" s="14"/>
      <c r="BN1109" s="14"/>
    </row>
    <row r="1110" spans="4:66" x14ac:dyDescent="0.25">
      <c r="D1110"/>
      <c r="E1110" s="10"/>
      <c r="F1110" s="10"/>
      <c r="G1110" s="10"/>
      <c r="H1110" s="10"/>
      <c r="I1110" s="10"/>
      <c r="J1110" s="10"/>
      <c r="K1110" s="12"/>
      <c r="L1110" s="12"/>
      <c r="M1110" s="13"/>
      <c r="N1110" s="13"/>
      <c r="O1110" s="13"/>
      <c r="P1110" s="13"/>
      <c r="Q1110" s="13"/>
      <c r="R1110" s="13"/>
      <c r="S1110" s="13"/>
      <c r="T1110" s="13"/>
      <c r="U1110" s="13"/>
      <c r="V1110" s="13"/>
      <c r="W1110" s="13"/>
      <c r="X1110" s="13"/>
      <c r="Y1110" s="13"/>
      <c r="Z1110" s="13"/>
      <c r="AA1110" s="13"/>
      <c r="AB1110" s="13"/>
      <c r="AC1110" s="13"/>
      <c r="AD1110" s="13"/>
      <c r="AE1110" s="13"/>
      <c r="AF1110" s="13"/>
      <c r="AG1110" s="13"/>
      <c r="AH1110" s="13"/>
      <c r="AI1110" s="13"/>
      <c r="AJ1110" s="13"/>
      <c r="AK1110" s="13"/>
      <c r="AL1110" s="13"/>
      <c r="AM1110" s="13"/>
      <c r="AN1110" s="13"/>
      <c r="AO1110" s="13"/>
      <c r="AP1110" s="13"/>
      <c r="AQ1110" s="13"/>
      <c r="AR1110" s="13"/>
      <c r="AS1110" s="13"/>
      <c r="AT1110" s="13"/>
      <c r="AU1110" s="13"/>
      <c r="AV1110" s="13"/>
      <c r="AW1110" s="13"/>
      <c r="AX1110" s="13"/>
      <c r="AY1110" s="13"/>
      <c r="AZ1110" s="13"/>
      <c r="BA1110" s="13"/>
      <c r="BB1110" s="13"/>
      <c r="BC1110" s="13"/>
      <c r="BD1110" s="13"/>
      <c r="BE1110" s="13"/>
      <c r="BF1110" s="13"/>
      <c r="BG1110" s="13"/>
      <c r="BH1110" s="13"/>
      <c r="BI1110" s="13"/>
      <c r="BJ1110" s="14"/>
      <c r="BK1110" s="14"/>
      <c r="BL1110" s="14"/>
      <c r="BM1110" s="14"/>
      <c r="BN1110" s="14"/>
    </row>
    <row r="1111" spans="4:66" x14ac:dyDescent="0.25">
      <c r="D1111"/>
      <c r="E1111" s="10"/>
      <c r="F1111" s="10"/>
      <c r="G1111" s="10"/>
      <c r="H1111" s="10"/>
      <c r="I1111" s="10"/>
      <c r="J1111" s="10"/>
      <c r="K1111" s="12"/>
      <c r="L1111" s="12"/>
      <c r="M1111" s="13"/>
      <c r="N1111" s="13"/>
      <c r="O1111" s="13"/>
      <c r="P1111" s="13"/>
      <c r="Q1111" s="13"/>
      <c r="R1111" s="13"/>
      <c r="S1111" s="13"/>
      <c r="T1111" s="13"/>
      <c r="U1111" s="13"/>
      <c r="V1111" s="13"/>
      <c r="W1111" s="13"/>
      <c r="X1111" s="13"/>
      <c r="Y1111" s="13"/>
      <c r="Z1111" s="13"/>
      <c r="AA1111" s="13"/>
      <c r="AB1111" s="13"/>
      <c r="AC1111" s="13"/>
      <c r="AD1111" s="13"/>
      <c r="AE1111" s="13"/>
      <c r="AF1111" s="13"/>
      <c r="AG1111" s="13"/>
      <c r="AH1111" s="13"/>
      <c r="AI1111" s="13"/>
      <c r="AJ1111" s="13"/>
      <c r="AK1111" s="13"/>
      <c r="AL1111" s="13"/>
      <c r="AM1111" s="13"/>
      <c r="AN1111" s="13"/>
      <c r="AO1111" s="13"/>
      <c r="AP1111" s="13"/>
      <c r="AQ1111" s="13"/>
      <c r="AR1111" s="13"/>
      <c r="AS1111" s="13"/>
      <c r="AT1111" s="13"/>
      <c r="AU1111" s="13"/>
      <c r="AV1111" s="13"/>
      <c r="AW1111" s="13"/>
      <c r="AX1111" s="13"/>
      <c r="AY1111" s="13"/>
      <c r="AZ1111" s="13"/>
      <c r="BA1111" s="13"/>
      <c r="BB1111" s="13"/>
      <c r="BC1111" s="13"/>
      <c r="BD1111" s="13"/>
      <c r="BE1111" s="13"/>
      <c r="BF1111" s="13"/>
      <c r="BG1111" s="13"/>
      <c r="BH1111" s="13"/>
      <c r="BI1111" s="13"/>
      <c r="BJ1111" s="14"/>
      <c r="BK1111" s="14"/>
      <c r="BL1111" s="14"/>
      <c r="BM1111" s="14"/>
      <c r="BN1111" s="14"/>
    </row>
    <row r="1112" spans="4:66" x14ac:dyDescent="0.25">
      <c r="D1112"/>
      <c r="E1112" s="10"/>
      <c r="F1112" s="10"/>
      <c r="G1112" s="10"/>
      <c r="H1112" s="10"/>
      <c r="I1112" s="10"/>
      <c r="J1112" s="10"/>
      <c r="K1112" s="12"/>
      <c r="L1112" s="12"/>
      <c r="M1112" s="13"/>
      <c r="N1112" s="13"/>
      <c r="O1112" s="13"/>
      <c r="P1112" s="13"/>
      <c r="Q1112" s="13"/>
      <c r="R1112" s="13"/>
      <c r="S1112" s="13"/>
      <c r="T1112" s="13"/>
      <c r="U1112" s="13"/>
      <c r="V1112" s="13"/>
      <c r="W1112" s="13"/>
      <c r="X1112" s="13"/>
      <c r="Y1112" s="13"/>
      <c r="Z1112" s="13"/>
      <c r="AA1112" s="13"/>
      <c r="AB1112" s="13"/>
      <c r="AC1112" s="13"/>
      <c r="AD1112" s="13"/>
      <c r="AE1112" s="13"/>
      <c r="AF1112" s="13"/>
      <c r="AG1112" s="13"/>
      <c r="AH1112" s="13"/>
      <c r="AI1112" s="13"/>
      <c r="AJ1112" s="13"/>
      <c r="AK1112" s="13"/>
      <c r="AL1112" s="13"/>
      <c r="AM1112" s="13"/>
      <c r="AN1112" s="13"/>
      <c r="AO1112" s="13"/>
      <c r="AP1112" s="13"/>
      <c r="AQ1112" s="13"/>
      <c r="AR1112" s="13"/>
      <c r="AS1112" s="13"/>
      <c r="AT1112" s="13"/>
      <c r="AU1112" s="13"/>
      <c r="AV1112" s="13"/>
      <c r="AW1112" s="13"/>
      <c r="AX1112" s="13"/>
      <c r="AY1112" s="13"/>
      <c r="AZ1112" s="13"/>
      <c r="BA1112" s="13"/>
      <c r="BB1112" s="13"/>
      <c r="BC1112" s="13"/>
      <c r="BD1112" s="13"/>
      <c r="BE1112" s="13"/>
      <c r="BF1112" s="13"/>
      <c r="BG1112" s="13"/>
      <c r="BH1112" s="13"/>
      <c r="BI1112" s="13"/>
      <c r="BJ1112" s="14"/>
      <c r="BK1112" s="14"/>
      <c r="BL1112" s="14"/>
      <c r="BM1112" s="14"/>
      <c r="BN1112" s="14"/>
    </row>
  </sheetData>
  <conditionalFormatting sqref="BJ2:BL1112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home</vt:lpstr>
      <vt:lpstr>away</vt:lpstr>
      <vt:lpstr>fixture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</dc:creator>
  <cp:lastModifiedBy>Leonard</cp:lastModifiedBy>
  <dcterms:created xsi:type="dcterms:W3CDTF">2021-01-19T16:29:10Z</dcterms:created>
  <dcterms:modified xsi:type="dcterms:W3CDTF">2022-04-05T18:25:00Z</dcterms:modified>
</cp:coreProperties>
</file>