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3" l="1"/>
  <c r="F50" i="3"/>
  <c r="G50" i="3"/>
  <c r="H50" i="3"/>
  <c r="L50" i="3" s="1"/>
  <c r="I50" i="3"/>
  <c r="J50" i="3"/>
  <c r="E51" i="3"/>
  <c r="F51" i="3"/>
  <c r="G51" i="3"/>
  <c r="H51" i="3"/>
  <c r="I51" i="3"/>
  <c r="J51" i="3"/>
  <c r="E52" i="3"/>
  <c r="F52" i="3"/>
  <c r="G52" i="3"/>
  <c r="H52" i="3"/>
  <c r="L52" i="3" s="1"/>
  <c r="I52" i="3"/>
  <c r="J52" i="3"/>
  <c r="E53" i="3"/>
  <c r="F53" i="3"/>
  <c r="G53" i="3"/>
  <c r="H53" i="3"/>
  <c r="I53" i="3"/>
  <c r="J53" i="3"/>
  <c r="E54" i="3"/>
  <c r="F54" i="3"/>
  <c r="G54" i="3"/>
  <c r="H54" i="3"/>
  <c r="L54" i="3" s="1"/>
  <c r="I54" i="3"/>
  <c r="J54" i="3"/>
  <c r="E55" i="3"/>
  <c r="F55" i="3"/>
  <c r="G55" i="3"/>
  <c r="H55" i="3"/>
  <c r="I55" i="3"/>
  <c r="J55" i="3"/>
  <c r="E56" i="3"/>
  <c r="F56" i="3"/>
  <c r="G56" i="3"/>
  <c r="H56" i="3"/>
  <c r="L56" i="3" s="1"/>
  <c r="I56" i="3"/>
  <c r="J56" i="3"/>
  <c r="E57" i="3"/>
  <c r="F57" i="3"/>
  <c r="G57" i="3"/>
  <c r="H57" i="3"/>
  <c r="I57" i="3"/>
  <c r="J57" i="3"/>
  <c r="E58" i="3"/>
  <c r="K58" i="3" s="1"/>
  <c r="F58" i="3"/>
  <c r="G58" i="3"/>
  <c r="H58" i="3"/>
  <c r="I58" i="3"/>
  <c r="J58" i="3"/>
  <c r="E59" i="3"/>
  <c r="F59" i="3"/>
  <c r="G59" i="3"/>
  <c r="H59" i="3"/>
  <c r="I59" i="3"/>
  <c r="J59" i="3"/>
  <c r="E60" i="3"/>
  <c r="K60" i="3" s="1"/>
  <c r="F60" i="3"/>
  <c r="G60" i="3"/>
  <c r="H60" i="3"/>
  <c r="I60" i="3"/>
  <c r="J60" i="3"/>
  <c r="E61" i="3"/>
  <c r="F61" i="3"/>
  <c r="G61" i="3"/>
  <c r="H61" i="3"/>
  <c r="I61" i="3"/>
  <c r="J61" i="3"/>
  <c r="E62" i="3"/>
  <c r="K62" i="3" s="1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K63" i="3" l="1"/>
  <c r="K61" i="3"/>
  <c r="K57" i="3"/>
  <c r="AJ62" i="3"/>
  <c r="L62" i="3"/>
  <c r="P62" i="3" s="1"/>
  <c r="K59" i="3"/>
  <c r="AC59" i="3" s="1"/>
  <c r="K65" i="3"/>
  <c r="Z65" i="3" s="1"/>
  <c r="L61" i="3"/>
  <c r="AN61" i="3" s="1"/>
  <c r="L59" i="3"/>
  <c r="L57" i="3"/>
  <c r="K56" i="3"/>
  <c r="BA56" i="3" s="1"/>
  <c r="K54" i="3"/>
  <c r="BA54" i="3" s="1"/>
  <c r="K52" i="3"/>
  <c r="Q52" i="3" s="1"/>
  <c r="K50" i="3"/>
  <c r="BA50" i="3" s="1"/>
  <c r="L65" i="3"/>
  <c r="L64" i="3"/>
  <c r="X64" i="3" s="1"/>
  <c r="K64" i="3"/>
  <c r="L63" i="3"/>
  <c r="AZ62" i="3"/>
  <c r="AR62" i="3"/>
  <c r="BH62" i="3"/>
  <c r="T62" i="3"/>
  <c r="AY60" i="3"/>
  <c r="L60" i="3"/>
  <c r="AD60" i="3" s="1"/>
  <c r="S60" i="3"/>
  <c r="BE60" i="3"/>
  <c r="AT60" i="3"/>
  <c r="N60" i="3"/>
  <c r="AO60" i="3"/>
  <c r="Y60" i="3"/>
  <c r="AM60" i="3"/>
  <c r="BC60" i="3"/>
  <c r="AS60" i="3"/>
  <c r="BD59" i="3"/>
  <c r="AN59" i="3"/>
  <c r="S59" i="3"/>
  <c r="BM59" i="3" s="1"/>
  <c r="BI59" i="3"/>
  <c r="AY59" i="3"/>
  <c r="L58" i="3"/>
  <c r="AO58" i="3" s="1"/>
  <c r="AQ57" i="3"/>
  <c r="AI57" i="3"/>
  <c r="Q56" i="3"/>
  <c r="O56" i="3"/>
  <c r="L55" i="3"/>
  <c r="K55" i="3"/>
  <c r="L53" i="3"/>
  <c r="K53" i="3"/>
  <c r="P53" i="3" s="1"/>
  <c r="AK52" i="3"/>
  <c r="AC52" i="3"/>
  <c r="BI52" i="3"/>
  <c r="U52" i="3"/>
  <c r="BA52" i="3"/>
  <c r="K51" i="3"/>
  <c r="BI61" i="3"/>
  <c r="AM61" i="3"/>
  <c r="AC61" i="3"/>
  <c r="V65" i="3"/>
  <c r="AL65" i="3"/>
  <c r="BB65" i="3"/>
  <c r="W65" i="3"/>
  <c r="AM65" i="3"/>
  <c r="BC65" i="3"/>
  <c r="U65" i="3"/>
  <c r="AK65" i="3"/>
  <c r="BA65" i="3"/>
  <c r="T65" i="3"/>
  <c r="AJ65" i="3"/>
  <c r="AZ65" i="3"/>
  <c r="T64" i="3"/>
  <c r="AJ64" i="3"/>
  <c r="AZ64" i="3"/>
  <c r="S64" i="3"/>
  <c r="AQ64" i="3"/>
  <c r="Q64" i="3"/>
  <c r="AG64" i="3"/>
  <c r="AW64" i="3"/>
  <c r="AE64" i="3"/>
  <c r="N64" i="3"/>
  <c r="AD64" i="3"/>
  <c r="AT64" i="3"/>
  <c r="P50" i="3"/>
  <c r="X50" i="3"/>
  <c r="AF50" i="3"/>
  <c r="AN50" i="3"/>
  <c r="AV50" i="3"/>
  <c r="BD50" i="3"/>
  <c r="T50" i="3"/>
  <c r="AB50" i="3"/>
  <c r="AJ50" i="3"/>
  <c r="AR50" i="3"/>
  <c r="AZ50" i="3"/>
  <c r="BH50" i="3"/>
  <c r="AC50" i="3"/>
  <c r="BI50" i="3"/>
  <c r="AK50" i="3"/>
  <c r="M50" i="3"/>
  <c r="AS50" i="3"/>
  <c r="AC63" i="3"/>
  <c r="BE62" i="3"/>
  <c r="AW62" i="3"/>
  <c r="AO62" i="3"/>
  <c r="AG62" i="3"/>
  <c r="Y62" i="3"/>
  <c r="Q62" i="3"/>
  <c r="R61" i="3"/>
  <c r="AH61" i="3"/>
  <c r="AX61" i="3"/>
  <c r="T61" i="3"/>
  <c r="AO61" i="3"/>
  <c r="P61" i="3"/>
  <c r="AK61" i="3"/>
  <c r="BG61" i="3"/>
  <c r="O58" i="3"/>
  <c r="S58" i="3"/>
  <c r="W58" i="3"/>
  <c r="AA58" i="3"/>
  <c r="AE58" i="3"/>
  <c r="AI58" i="3"/>
  <c r="AM58" i="3"/>
  <c r="AQ58" i="3"/>
  <c r="AU58" i="3"/>
  <c r="AY58" i="3"/>
  <c r="BC58" i="3"/>
  <c r="BG58" i="3"/>
  <c r="P58" i="3"/>
  <c r="T58" i="3"/>
  <c r="X58" i="3"/>
  <c r="AB58" i="3"/>
  <c r="AF58" i="3"/>
  <c r="AJ58" i="3"/>
  <c r="AN58" i="3"/>
  <c r="AR58" i="3"/>
  <c r="AV58" i="3"/>
  <c r="AZ58" i="3"/>
  <c r="BD58" i="3"/>
  <c r="BH58" i="3"/>
  <c r="R58" i="3"/>
  <c r="Z58" i="3"/>
  <c r="AH58" i="3"/>
  <c r="AP58" i="3"/>
  <c r="AX58" i="3"/>
  <c r="BF58" i="3"/>
  <c r="M58" i="3"/>
  <c r="U58" i="3"/>
  <c r="AC58" i="3"/>
  <c r="AK58" i="3"/>
  <c r="AS58" i="3"/>
  <c r="BA58" i="3"/>
  <c r="BI58" i="3"/>
  <c r="N58" i="3"/>
  <c r="V58" i="3"/>
  <c r="AD58" i="3"/>
  <c r="AL58" i="3"/>
  <c r="AT58" i="3"/>
  <c r="BB58" i="3"/>
  <c r="M57" i="3"/>
  <c r="Q57" i="3"/>
  <c r="U57" i="3"/>
  <c r="Y57" i="3"/>
  <c r="AC57" i="3"/>
  <c r="AG57" i="3"/>
  <c r="AK57" i="3"/>
  <c r="AO57" i="3"/>
  <c r="AS57" i="3"/>
  <c r="AW57" i="3"/>
  <c r="BA57" i="3"/>
  <c r="BE57" i="3"/>
  <c r="BI57" i="3"/>
  <c r="N57" i="3"/>
  <c r="R57" i="3"/>
  <c r="V57" i="3"/>
  <c r="Z57" i="3"/>
  <c r="AD57" i="3"/>
  <c r="AH57" i="3"/>
  <c r="AL57" i="3"/>
  <c r="AP57" i="3"/>
  <c r="AT57" i="3"/>
  <c r="AX57" i="3"/>
  <c r="BB57" i="3"/>
  <c r="BF57" i="3"/>
  <c r="T57" i="3"/>
  <c r="AB57" i="3"/>
  <c r="AJ57" i="3"/>
  <c r="AR57" i="3"/>
  <c r="AZ57" i="3"/>
  <c r="BH57" i="3"/>
  <c r="O57" i="3"/>
  <c r="W57" i="3"/>
  <c r="AE57" i="3"/>
  <c r="AM57" i="3"/>
  <c r="AU57" i="3"/>
  <c r="BC57" i="3"/>
  <c r="P57" i="3"/>
  <c r="X57" i="3"/>
  <c r="AF57" i="3"/>
  <c r="AN57" i="3"/>
  <c r="AV57" i="3"/>
  <c r="BD57" i="3"/>
  <c r="U50" i="3"/>
  <c r="BG63" i="3"/>
  <c r="AL63" i="3"/>
  <c r="P63" i="3"/>
  <c r="AF63" i="3"/>
  <c r="AV63" i="3"/>
  <c r="BD62" i="3"/>
  <c r="AV62" i="3"/>
  <c r="AN62" i="3"/>
  <c r="AF62" i="3"/>
  <c r="X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AS61" i="3"/>
  <c r="X61" i="3"/>
  <c r="M59" i="3"/>
  <c r="Q59" i="3"/>
  <c r="N59" i="3"/>
  <c r="BJ59" i="3" s="1"/>
  <c r="R59" i="3"/>
  <c r="V59" i="3"/>
  <c r="Z59" i="3"/>
  <c r="AD59" i="3"/>
  <c r="AH59" i="3"/>
  <c r="AL59" i="3"/>
  <c r="AP59" i="3"/>
  <c r="AT59" i="3"/>
  <c r="AX59" i="3"/>
  <c r="BB59" i="3"/>
  <c r="BF59" i="3"/>
  <c r="T59" i="3"/>
  <c r="Y59" i="3"/>
  <c r="AE59" i="3"/>
  <c r="AJ59" i="3"/>
  <c r="AO59" i="3"/>
  <c r="AU59" i="3"/>
  <c r="AZ59" i="3"/>
  <c r="BE59" i="3"/>
  <c r="O59" i="3"/>
  <c r="BL59" i="3" s="1"/>
  <c r="U59" i="3"/>
  <c r="AA59" i="3"/>
  <c r="AF59" i="3"/>
  <c r="AK59" i="3"/>
  <c r="AQ59" i="3"/>
  <c r="AV59" i="3"/>
  <c r="BA59" i="3"/>
  <c r="BG59" i="3"/>
  <c r="P59" i="3"/>
  <c r="W59" i="3"/>
  <c r="AB59" i="3"/>
  <c r="AG59" i="3"/>
  <c r="AM59" i="3"/>
  <c r="AR59" i="3"/>
  <c r="AW59" i="3"/>
  <c r="BC59" i="3"/>
  <c r="BH59" i="3"/>
  <c r="BE58" i="3"/>
  <c r="Y58" i="3"/>
  <c r="BG57" i="3"/>
  <c r="AA57" i="3"/>
  <c r="P54" i="3"/>
  <c r="AF54" i="3"/>
  <c r="AV54" i="3"/>
  <c r="AC54" i="3"/>
  <c r="AK54" i="3"/>
  <c r="AS54" i="3"/>
  <c r="BA63" i="3"/>
  <c r="AE63" i="3"/>
  <c r="BI62" i="3"/>
  <c r="BA62" i="3"/>
  <c r="AS62" i="3"/>
  <c r="AK62" i="3"/>
  <c r="AC62" i="3"/>
  <c r="U62" i="3"/>
  <c r="M62" i="3"/>
  <c r="AR61" i="3"/>
  <c r="W61" i="3"/>
  <c r="P60" i="3"/>
  <c r="T60" i="3"/>
  <c r="X60" i="3"/>
  <c r="AB60" i="3"/>
  <c r="AF60" i="3"/>
  <c r="AJ60" i="3"/>
  <c r="AN60" i="3"/>
  <c r="AR60" i="3"/>
  <c r="AV60" i="3"/>
  <c r="AZ60" i="3"/>
  <c r="BD60" i="3"/>
  <c r="BH60" i="3"/>
  <c r="O60" i="3"/>
  <c r="U60" i="3"/>
  <c r="Z60" i="3"/>
  <c r="AE60" i="3"/>
  <c r="AK60" i="3"/>
  <c r="AP60" i="3"/>
  <c r="AU60" i="3"/>
  <c r="BA60" i="3"/>
  <c r="BF60" i="3"/>
  <c r="Q60" i="3"/>
  <c r="V60" i="3"/>
  <c r="AA60" i="3"/>
  <c r="AG60" i="3"/>
  <c r="AL60" i="3"/>
  <c r="AQ60" i="3"/>
  <c r="AW60" i="3"/>
  <c r="BB60" i="3"/>
  <c r="BG60" i="3"/>
  <c r="M60" i="3"/>
  <c r="R60" i="3"/>
  <c r="W60" i="3"/>
  <c r="AC60" i="3"/>
  <c r="AH60" i="3"/>
  <c r="AS59" i="3"/>
  <c r="X59" i="3"/>
  <c r="AW58" i="3"/>
  <c r="Q58" i="3"/>
  <c r="AY57" i="3"/>
  <c r="S57" i="3"/>
  <c r="U54" i="3"/>
  <c r="P55" i="3"/>
  <c r="T55" i="3"/>
  <c r="X55" i="3"/>
  <c r="AB55" i="3"/>
  <c r="AF55" i="3"/>
  <c r="AJ55" i="3"/>
  <c r="AN55" i="3"/>
  <c r="AR55" i="3"/>
  <c r="AV55" i="3"/>
  <c r="AZ55" i="3"/>
  <c r="BD55" i="3"/>
  <c r="BH55" i="3"/>
  <c r="M55" i="3"/>
  <c r="Q55" i="3"/>
  <c r="U55" i="3"/>
  <c r="Y55" i="3"/>
  <c r="AC55" i="3"/>
  <c r="AG55" i="3"/>
  <c r="AK55" i="3"/>
  <c r="AO55" i="3"/>
  <c r="AS55" i="3"/>
  <c r="AW55" i="3"/>
  <c r="BA55" i="3"/>
  <c r="BE55" i="3"/>
  <c r="BI55" i="3"/>
  <c r="S55" i="3"/>
  <c r="AA55" i="3"/>
  <c r="AI55" i="3"/>
  <c r="AQ55" i="3"/>
  <c r="AY55" i="3"/>
  <c r="BG55" i="3"/>
  <c r="N55" i="3"/>
  <c r="V55" i="3"/>
  <c r="AD55" i="3"/>
  <c r="AL55" i="3"/>
  <c r="AT55" i="3"/>
  <c r="BB55" i="3"/>
  <c r="O55" i="3"/>
  <c r="W55" i="3"/>
  <c r="AE55" i="3"/>
  <c r="AM55" i="3"/>
  <c r="AU55" i="3"/>
  <c r="BC55" i="3"/>
  <c r="N56" i="3"/>
  <c r="AD56" i="3"/>
  <c r="AT56" i="3"/>
  <c r="AH55" i="3"/>
  <c r="AX53" i="3"/>
  <c r="P52" i="3"/>
  <c r="X52" i="3"/>
  <c r="AF52" i="3"/>
  <c r="AN52" i="3"/>
  <c r="AV52" i="3"/>
  <c r="BD52" i="3"/>
  <c r="AS56" i="3"/>
  <c r="BF55" i="3"/>
  <c r="Z55" i="3"/>
  <c r="AN53" i="3"/>
  <c r="U53" i="3"/>
  <c r="BA53" i="3"/>
  <c r="BG53" i="3"/>
  <c r="W53" i="3"/>
  <c r="AS52" i="3"/>
  <c r="M52" i="3"/>
  <c r="Q50" i="3"/>
  <c r="AZ56" i="3"/>
  <c r="AJ56" i="3"/>
  <c r="T56" i="3"/>
  <c r="BH54" i="3"/>
  <c r="AR54" i="3"/>
  <c r="AB54" i="3"/>
  <c r="BH52" i="3"/>
  <c r="AZ52" i="3"/>
  <c r="AR52" i="3"/>
  <c r="AJ52" i="3"/>
  <c r="AB52" i="3"/>
  <c r="T52" i="3"/>
  <c r="L51" i="3"/>
  <c r="P51" i="3" s="1"/>
  <c r="BG56" i="3"/>
  <c r="AQ56" i="3"/>
  <c r="AA56" i="3"/>
  <c r="BE54" i="3"/>
  <c r="AO54" i="3"/>
  <c r="Y54" i="3"/>
  <c r="BE52" i="3"/>
  <c r="AW52" i="3"/>
  <c r="AO52" i="3"/>
  <c r="AG52" i="3"/>
  <c r="Y52" i="3"/>
  <c r="BE50" i="3"/>
  <c r="AW50" i="3"/>
  <c r="AO50" i="3"/>
  <c r="AG50" i="3"/>
  <c r="Y50" i="3"/>
  <c r="R54" i="3"/>
  <c r="Z54" i="3"/>
  <c r="AH54" i="3"/>
  <c r="AP54" i="3"/>
  <c r="AX54" i="3"/>
  <c r="BF54" i="3"/>
  <c r="S54" i="3"/>
  <c r="AA54" i="3"/>
  <c r="AI54" i="3"/>
  <c r="AQ54" i="3"/>
  <c r="AY54" i="3"/>
  <c r="BG54" i="3"/>
  <c r="N52" i="3"/>
  <c r="R52" i="3"/>
  <c r="V52" i="3"/>
  <c r="Z52" i="3"/>
  <c r="AD52" i="3"/>
  <c r="AH52" i="3"/>
  <c r="AL52" i="3"/>
  <c r="AP52" i="3"/>
  <c r="AT52" i="3"/>
  <c r="AX52" i="3"/>
  <c r="BB52" i="3"/>
  <c r="BF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N50" i="3"/>
  <c r="R50" i="3"/>
  <c r="V50" i="3"/>
  <c r="Z50" i="3"/>
  <c r="AD50" i="3"/>
  <c r="AH50" i="3"/>
  <c r="AL50" i="3"/>
  <c r="AP50" i="3"/>
  <c r="AT50" i="3"/>
  <c r="AX50" i="3"/>
  <c r="BB50" i="3"/>
  <c r="BF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AE56" i="3" l="1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BM60" i="3" s="1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N56" i="3" s="1"/>
  <c r="BB56" i="3"/>
  <c r="AL56" i="3"/>
  <c r="V56" i="3"/>
  <c r="BH65" i="3"/>
  <c r="AR65" i="3"/>
  <c r="AB65" i="3"/>
  <c r="BI65" i="3"/>
  <c r="AS65" i="3"/>
  <c r="AC65" i="3"/>
  <c r="M65" i="3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BK53" i="3" s="1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BM52" i="3"/>
  <c r="AU54" i="3"/>
  <c r="AE54" i="3"/>
  <c r="O54" i="3"/>
  <c r="BN54" i="3" s="1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M57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BL61" i="3" s="1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AI63" i="3"/>
  <c r="BC54" i="3"/>
  <c r="AM54" i="3"/>
  <c r="W54" i="3"/>
  <c r="BB54" i="3"/>
  <c r="AL54" i="3"/>
  <c r="BK54" i="3" s="1"/>
  <c r="V54" i="3"/>
  <c r="AW54" i="3"/>
  <c r="T54" i="3"/>
  <c r="AZ54" i="3"/>
  <c r="AE53" i="3"/>
  <c r="AT53" i="3"/>
  <c r="N53" i="3"/>
  <c r="BN53" i="3" s="1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BM54" i="3" s="1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BL62" i="3"/>
  <c r="BJ62" i="3"/>
  <c r="BM62" i="3"/>
  <c r="BJ60" i="3"/>
  <c r="BM58" i="3"/>
  <c r="BL58" i="3"/>
  <c r="BJ58" i="3"/>
  <c r="BJ57" i="3"/>
  <c r="BL57" i="3"/>
  <c r="R55" i="3"/>
  <c r="BL55" i="3" s="1"/>
  <c r="AP55" i="3"/>
  <c r="AX55" i="3"/>
  <c r="Z53" i="3"/>
  <c r="AH53" i="3"/>
  <c r="AP53" i="3"/>
  <c r="BF53" i="3"/>
  <c r="BL52" i="3"/>
  <c r="BJ52" i="3"/>
  <c r="BM50" i="3"/>
  <c r="BL50" i="3"/>
  <c r="BJ50" i="3"/>
  <c r="W51" i="3"/>
  <c r="AA51" i="3"/>
  <c r="BN62" i="3"/>
  <c r="BK62" i="3"/>
  <c r="AU51" i="3"/>
  <c r="O51" i="3"/>
  <c r="AD51" i="3"/>
  <c r="AY51" i="3"/>
  <c r="S51" i="3"/>
  <c r="AW51" i="3"/>
  <c r="AG51" i="3"/>
  <c r="Q51" i="3"/>
  <c r="AZ51" i="3"/>
  <c r="AJ51" i="3"/>
  <c r="T51" i="3"/>
  <c r="BK55" i="3"/>
  <c r="BK60" i="3"/>
  <c r="BN60" i="3"/>
  <c r="BK58" i="3"/>
  <c r="BN58" i="3"/>
  <c r="BN65" i="3"/>
  <c r="BK65" i="3"/>
  <c r="BN52" i="3"/>
  <c r="BK52" i="3"/>
  <c r="BK56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BN59" i="3"/>
  <c r="BK59" i="3"/>
  <c r="BN50" i="3"/>
  <c r="BK50" i="3"/>
  <c r="AP51" i="3"/>
  <c r="R51" i="3"/>
  <c r="AX51" i="3"/>
  <c r="AH51" i="3"/>
  <c r="BC51" i="3"/>
  <c r="BG51" i="3"/>
  <c r="AK51" i="3"/>
  <c r="AN51" i="3"/>
  <c r="BN57" i="3"/>
  <c r="BK57" i="3"/>
  <c r="BF51" i="3"/>
  <c r="AE51" i="3"/>
  <c r="AT51" i="3"/>
  <c r="N51" i="3"/>
  <c r="AI51" i="3"/>
  <c r="BE51" i="3"/>
  <c r="AO51" i="3"/>
  <c r="Y51" i="3"/>
  <c r="BH51" i="3"/>
  <c r="AR51" i="3"/>
  <c r="AB51" i="3"/>
  <c r="BN61" i="3"/>
  <c r="K34" i="3"/>
  <c r="L48" i="3"/>
  <c r="L46" i="3"/>
  <c r="L40" i="3"/>
  <c r="AG40" i="3" s="1"/>
  <c r="K35" i="3"/>
  <c r="K45" i="3"/>
  <c r="K43" i="3"/>
  <c r="K49" i="3"/>
  <c r="AF49" i="3" s="1"/>
  <c r="K47" i="3"/>
  <c r="L41" i="3"/>
  <c r="L42" i="3"/>
  <c r="K42" i="3"/>
  <c r="K40" i="3"/>
  <c r="K38" i="3"/>
  <c r="K36" i="3"/>
  <c r="K41" i="3"/>
  <c r="BI41" i="3" s="1"/>
  <c r="K39" i="3"/>
  <c r="K37" i="3"/>
  <c r="L37" i="3"/>
  <c r="L35" i="3"/>
  <c r="AL35" i="3" s="1"/>
  <c r="L49" i="3"/>
  <c r="K48" i="3"/>
  <c r="AB48" i="3" s="1"/>
  <c r="L47" i="3"/>
  <c r="K46" i="3"/>
  <c r="L45" i="3"/>
  <c r="L44" i="3"/>
  <c r="L43" i="3"/>
  <c r="BE40" i="3"/>
  <c r="L39" i="3"/>
  <c r="L38" i="3"/>
  <c r="L36" i="3"/>
  <c r="S36" i="3" s="1"/>
  <c r="L34" i="3"/>
  <c r="X48" i="3"/>
  <c r="AJ48" i="3"/>
  <c r="BD48" i="3"/>
  <c r="M48" i="3"/>
  <c r="AG48" i="3"/>
  <c r="AK48" i="3"/>
  <c r="BI48" i="3"/>
  <c r="S48" i="3"/>
  <c r="AQ48" i="3"/>
  <c r="AU48" i="3"/>
  <c r="R48" i="3"/>
  <c r="Z48" i="3"/>
  <c r="AT48" i="3"/>
  <c r="BF48" i="3"/>
  <c r="AE47" i="3"/>
  <c r="AH45" i="3"/>
  <c r="AX45" i="3"/>
  <c r="BI45" i="3"/>
  <c r="AB45" i="3"/>
  <c r="AO45" i="3"/>
  <c r="P43" i="3"/>
  <c r="AZ43" i="3"/>
  <c r="K44" i="3"/>
  <c r="AV41" i="3"/>
  <c r="Q43" i="3"/>
  <c r="AK43" i="3"/>
  <c r="X37" i="3"/>
  <c r="AN37" i="3"/>
  <c r="AK37" i="3"/>
  <c r="BA37" i="3"/>
  <c r="AH37" i="3"/>
  <c r="AT37" i="3"/>
  <c r="AQ37" i="3"/>
  <c r="AE37" i="3"/>
  <c r="AJ40" i="3"/>
  <c r="R38" i="3"/>
  <c r="V38" i="3"/>
  <c r="AH38" i="3"/>
  <c r="AL38" i="3"/>
  <c r="AX38" i="3"/>
  <c r="BB38" i="3"/>
  <c r="S38" i="3"/>
  <c r="W38" i="3"/>
  <c r="AI38" i="3"/>
  <c r="AM38" i="3"/>
  <c r="AY38" i="3"/>
  <c r="BC38" i="3"/>
  <c r="T38" i="3"/>
  <c r="X38" i="3"/>
  <c r="AJ38" i="3"/>
  <c r="AN38" i="3"/>
  <c r="AZ38" i="3"/>
  <c r="BD38" i="3"/>
  <c r="Y35" i="3"/>
  <c r="AM40" i="3"/>
  <c r="AL39" i="3"/>
  <c r="AW38" i="3"/>
  <c r="AX36" i="3"/>
  <c r="U39" i="3"/>
  <c r="N34" i="3"/>
  <c r="AD3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BM64" i="3" l="1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BN37" i="3" s="1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K39" i="3" s="1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J43" i="3" s="1"/>
  <c r="BH43" i="3"/>
  <c r="AM43" i="3"/>
  <c r="M43" i="3"/>
  <c r="AC43" i="3"/>
  <c r="BK43" i="3" s="1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M37" i="3" s="1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BL37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37" i="3"/>
  <c r="BN40" i="3"/>
  <c r="BK40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BK49" i="3"/>
  <c r="BN48" i="3"/>
  <c r="K32" i="3"/>
  <c r="K28" i="3"/>
  <c r="K25" i="3"/>
  <c r="BA25" i="3" s="1"/>
  <c r="K23" i="3"/>
  <c r="K21" i="3"/>
  <c r="L21" i="3"/>
  <c r="AP21" i="3" s="1"/>
  <c r="K29" i="3"/>
  <c r="AL29" i="3" s="1"/>
  <c r="K27" i="3"/>
  <c r="K19" i="3"/>
  <c r="K33" i="3"/>
  <c r="L33" i="3"/>
  <c r="S33" i="3" s="1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BA19" i="3" s="1"/>
  <c r="L18" i="3"/>
  <c r="Z18" i="3" s="1"/>
  <c r="L32" i="3"/>
  <c r="N32" i="3" s="1"/>
  <c r="L26" i="3"/>
  <c r="AB26" i="3" s="1"/>
  <c r="AK25" i="3"/>
  <c r="L24" i="3"/>
  <c r="AC21" i="3"/>
  <c r="L22" i="3"/>
  <c r="BF18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AC18" i="3" l="1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BN25" i="3"/>
  <c r="BK25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BK33" i="3"/>
  <c r="AH26" i="3"/>
  <c r="AM26" i="3"/>
  <c r="BF26" i="3"/>
  <c r="AT26" i="3"/>
  <c r="N26" i="3"/>
  <c r="AI26" i="3"/>
  <c r="BE26" i="3"/>
  <c r="AO26" i="3"/>
  <c r="Y26" i="3"/>
  <c r="BH26" i="3"/>
  <c r="AR26" i="3"/>
  <c r="BK28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1" i="3" l="1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AJ7" i="3" s="1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B3" i="3"/>
  <c r="AG7" i="3"/>
  <c r="AT7" i="3"/>
  <c r="AM5" i="3"/>
  <c r="BK12" i="3" l="1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<sst xmlns="http://schemas.openxmlformats.org/spreadsheetml/2006/main" count="2987" uniqueCount="782">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</sst>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zoomScale="80" zoomScaleNormal="80" workbookViewId="0">
      <selection activeCell="A2" sqref="A2:E404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</v>
      </c>
      <c r="D2">
        <v>0.82</v>
      </c>
      <c r="E2">
        <v>1.03</v>
      </c>
    </row>
    <row r="3" spans="1:5" x14ac:dyDescent="0.25">
      <c r="A3" t="s">
        <v>61</v>
      </c>
      <c r="B3" t="s">
        <v>247</v>
      </c>
      <c r="C3">
        <v>1.46</v>
      </c>
      <c r="D3">
        <v>1.37</v>
      </c>
      <c r="E3">
        <v>1.32</v>
      </c>
    </row>
    <row r="4" spans="1:5" x14ac:dyDescent="0.25">
      <c r="A4" t="s">
        <v>61</v>
      </c>
      <c r="B4" t="s">
        <v>67</v>
      </c>
      <c r="C4">
        <v>1.46</v>
      </c>
      <c r="D4">
        <v>0.68</v>
      </c>
      <c r="E4">
        <v>0.74</v>
      </c>
    </row>
    <row r="5" spans="1:5" x14ac:dyDescent="0.25">
      <c r="A5" t="s">
        <v>61</v>
      </c>
      <c r="B5" t="s">
        <v>69</v>
      </c>
      <c r="C5">
        <v>1.46</v>
      </c>
      <c r="D5">
        <v>2.19</v>
      </c>
      <c r="E5">
        <v>0.28999999999999998</v>
      </c>
    </row>
    <row r="6" spans="1:5" x14ac:dyDescent="0.25">
      <c r="A6" t="s">
        <v>61</v>
      </c>
      <c r="B6" t="s">
        <v>354</v>
      </c>
      <c r="C6">
        <v>1.46</v>
      </c>
      <c r="D6">
        <v>1.37</v>
      </c>
      <c r="E6">
        <v>1.18</v>
      </c>
    </row>
    <row r="7" spans="1:5" x14ac:dyDescent="0.25">
      <c r="A7" t="s">
        <v>61</v>
      </c>
      <c r="B7" t="s">
        <v>70</v>
      </c>
      <c r="C7">
        <v>1.46</v>
      </c>
      <c r="D7">
        <v>0.96</v>
      </c>
      <c r="E7">
        <v>1.03</v>
      </c>
    </row>
    <row r="8" spans="1:5" x14ac:dyDescent="0.25">
      <c r="A8" t="s">
        <v>61</v>
      </c>
      <c r="B8" t="s">
        <v>87</v>
      </c>
      <c r="C8">
        <v>1.46</v>
      </c>
      <c r="D8">
        <v>0.55000000000000004</v>
      </c>
      <c r="E8">
        <v>1.62</v>
      </c>
    </row>
    <row r="9" spans="1:5" x14ac:dyDescent="0.25">
      <c r="A9" t="s">
        <v>61</v>
      </c>
      <c r="B9" t="s">
        <v>82</v>
      </c>
      <c r="C9">
        <v>1.46</v>
      </c>
      <c r="D9">
        <v>0.41</v>
      </c>
      <c r="E9">
        <v>1.47</v>
      </c>
    </row>
    <row r="10" spans="1:5" x14ac:dyDescent="0.25">
      <c r="A10" t="s">
        <v>61</v>
      </c>
      <c r="B10" t="s">
        <v>306</v>
      </c>
      <c r="C10">
        <v>1.46</v>
      </c>
      <c r="D10">
        <v>0.96</v>
      </c>
      <c r="E10">
        <v>1.91</v>
      </c>
    </row>
    <row r="11" spans="1:5" x14ac:dyDescent="0.25">
      <c r="A11" t="s">
        <v>61</v>
      </c>
      <c r="B11" t="s">
        <v>245</v>
      </c>
      <c r="C11">
        <v>1.46</v>
      </c>
      <c r="D11">
        <v>0.55000000000000004</v>
      </c>
      <c r="E11">
        <v>1.03</v>
      </c>
    </row>
    <row r="12" spans="1:5" x14ac:dyDescent="0.25">
      <c r="A12" t="s">
        <v>61</v>
      </c>
      <c r="B12" t="s">
        <v>246</v>
      </c>
      <c r="C12">
        <v>1.46</v>
      </c>
      <c r="D12">
        <v>1.37</v>
      </c>
      <c r="E12">
        <v>0.74</v>
      </c>
    </row>
    <row r="13" spans="1:5" x14ac:dyDescent="0.25">
      <c r="A13" t="s">
        <v>61</v>
      </c>
      <c r="B13" t="s">
        <v>328</v>
      </c>
      <c r="C13">
        <v>1.46</v>
      </c>
      <c r="D13">
        <v>1.23</v>
      </c>
      <c r="E13">
        <v>1.18</v>
      </c>
    </row>
    <row r="14" spans="1:5" x14ac:dyDescent="0.25">
      <c r="A14" t="s">
        <v>61</v>
      </c>
      <c r="B14" t="s">
        <v>249</v>
      </c>
      <c r="C14">
        <v>1.46</v>
      </c>
      <c r="D14">
        <v>0.96</v>
      </c>
      <c r="E14">
        <v>0.59</v>
      </c>
    </row>
    <row r="15" spans="1:5" x14ac:dyDescent="0.25">
      <c r="A15" t="s">
        <v>61</v>
      </c>
      <c r="B15" t="s">
        <v>64</v>
      </c>
      <c r="C15">
        <v>1.46</v>
      </c>
      <c r="D15">
        <v>0.68</v>
      </c>
      <c r="E15">
        <v>1.18</v>
      </c>
    </row>
    <row r="16" spans="1:5" x14ac:dyDescent="0.25">
      <c r="A16" t="s">
        <v>61</v>
      </c>
      <c r="B16" t="s">
        <v>248</v>
      </c>
      <c r="C16">
        <v>1.46</v>
      </c>
      <c r="D16">
        <v>1.64</v>
      </c>
      <c r="E16">
        <v>0.28999999999999998</v>
      </c>
    </row>
    <row r="17" spans="1:5" x14ac:dyDescent="0.25">
      <c r="A17" t="s">
        <v>61</v>
      </c>
      <c r="B17" t="s">
        <v>65</v>
      </c>
      <c r="C17">
        <v>1.46</v>
      </c>
      <c r="D17">
        <v>0.68</v>
      </c>
      <c r="E17">
        <v>1.03</v>
      </c>
    </row>
    <row r="18" spans="1:5" x14ac:dyDescent="0.25">
      <c r="A18" t="s">
        <v>61</v>
      </c>
      <c r="B18" t="s">
        <v>71</v>
      </c>
      <c r="C18">
        <v>1.46</v>
      </c>
      <c r="D18">
        <v>0.55000000000000004</v>
      </c>
      <c r="E18">
        <v>0.59</v>
      </c>
    </row>
    <row r="19" spans="1:5" x14ac:dyDescent="0.25">
      <c r="A19" t="s">
        <v>61</v>
      </c>
      <c r="B19" t="s">
        <v>62</v>
      </c>
      <c r="C19">
        <v>1.46</v>
      </c>
      <c r="D19">
        <v>0.55000000000000004</v>
      </c>
      <c r="E19">
        <v>0.88</v>
      </c>
    </row>
    <row r="20" spans="1:5" x14ac:dyDescent="0.25">
      <c r="A20" t="s">
        <v>61</v>
      </c>
      <c r="B20" t="s">
        <v>305</v>
      </c>
      <c r="C20">
        <v>1.46</v>
      </c>
      <c r="D20">
        <v>1.23</v>
      </c>
      <c r="E20">
        <v>0.88</v>
      </c>
    </row>
    <row r="21" spans="1:5" x14ac:dyDescent="0.25">
      <c r="A21" t="s">
        <v>61</v>
      </c>
      <c r="B21" t="s">
        <v>66</v>
      </c>
      <c r="C21">
        <v>1.46</v>
      </c>
      <c r="D21">
        <v>1.23</v>
      </c>
      <c r="E21">
        <v>1.03</v>
      </c>
    </row>
    <row r="22" spans="1:5" x14ac:dyDescent="0.25">
      <c r="A22" t="s">
        <v>72</v>
      </c>
      <c r="B22" t="s">
        <v>77</v>
      </c>
      <c r="C22">
        <v>1.4166666666666701</v>
      </c>
      <c r="D22">
        <v>1.61</v>
      </c>
      <c r="E22">
        <v>0.9</v>
      </c>
    </row>
    <row r="23" spans="1:5" x14ac:dyDescent="0.25">
      <c r="A23" t="s">
        <v>72</v>
      </c>
      <c r="B23" t="s">
        <v>75</v>
      </c>
      <c r="C23">
        <v>1.4166666666666701</v>
      </c>
      <c r="D23">
        <v>1.61</v>
      </c>
      <c r="E23">
        <v>1.02</v>
      </c>
    </row>
    <row r="24" spans="1:5" x14ac:dyDescent="0.25">
      <c r="A24" t="s">
        <v>72</v>
      </c>
      <c r="B24" t="s">
        <v>79</v>
      </c>
      <c r="C24">
        <v>1.4166666666666701</v>
      </c>
      <c r="D24">
        <v>0.53</v>
      </c>
      <c r="E24">
        <v>1.01</v>
      </c>
    </row>
    <row r="25" spans="1:5" x14ac:dyDescent="0.25">
      <c r="A25" t="s">
        <v>72</v>
      </c>
      <c r="B25" t="s">
        <v>81</v>
      </c>
      <c r="C25">
        <v>1.4166666666666701</v>
      </c>
      <c r="D25">
        <v>0.5</v>
      </c>
      <c r="E25">
        <v>1.54</v>
      </c>
    </row>
    <row r="26" spans="1:5" x14ac:dyDescent="0.25">
      <c r="A26" t="s">
        <v>72</v>
      </c>
      <c r="B26" t="s">
        <v>83</v>
      </c>
      <c r="C26">
        <v>1.4166666666666701</v>
      </c>
      <c r="D26">
        <v>0.71</v>
      </c>
      <c r="E26">
        <v>0.78</v>
      </c>
    </row>
    <row r="27" spans="1:5" x14ac:dyDescent="0.25">
      <c r="A27" t="s">
        <v>72</v>
      </c>
      <c r="B27" t="s">
        <v>78</v>
      </c>
      <c r="C27">
        <v>1.4166666666666701</v>
      </c>
      <c r="D27">
        <v>1.21</v>
      </c>
      <c r="E27">
        <v>1.02</v>
      </c>
    </row>
    <row r="28" spans="1:5" x14ac:dyDescent="0.25">
      <c r="A28" t="s">
        <v>72</v>
      </c>
      <c r="B28" t="s">
        <v>80</v>
      </c>
      <c r="C28">
        <v>1.4166666666666701</v>
      </c>
      <c r="D28">
        <v>0.97</v>
      </c>
      <c r="E28">
        <v>0.9</v>
      </c>
    </row>
    <row r="29" spans="1:5" x14ac:dyDescent="0.25">
      <c r="A29" t="s">
        <v>72</v>
      </c>
      <c r="B29" t="s">
        <v>382</v>
      </c>
      <c r="C29">
        <v>1.4166666666666701</v>
      </c>
      <c r="D29">
        <v>1.1499999999999999</v>
      </c>
      <c r="E29">
        <v>0.9</v>
      </c>
    </row>
    <row r="30" spans="1:5" x14ac:dyDescent="0.25">
      <c r="A30" t="s">
        <v>72</v>
      </c>
      <c r="B30" t="s">
        <v>76</v>
      </c>
      <c r="C30">
        <v>1.4166666666666701</v>
      </c>
      <c r="D30">
        <v>1.1499999999999999</v>
      </c>
      <c r="E30">
        <v>0.9</v>
      </c>
    </row>
    <row r="31" spans="1:5" x14ac:dyDescent="0.25">
      <c r="A31" t="s">
        <v>72</v>
      </c>
      <c r="B31" t="s">
        <v>244</v>
      </c>
      <c r="C31">
        <v>1.4166666666666701</v>
      </c>
      <c r="D31">
        <v>1.1499999999999999</v>
      </c>
      <c r="E31">
        <v>1.23</v>
      </c>
    </row>
    <row r="32" spans="1:5" x14ac:dyDescent="0.25">
      <c r="A32" t="s">
        <v>72</v>
      </c>
      <c r="B32" t="s">
        <v>68</v>
      </c>
      <c r="C32">
        <v>1.4166666666666701</v>
      </c>
      <c r="D32">
        <v>1.68</v>
      </c>
      <c r="E32">
        <v>0.56000000000000005</v>
      </c>
    </row>
    <row r="33" spans="1:5" x14ac:dyDescent="0.25">
      <c r="A33" t="s">
        <v>72</v>
      </c>
      <c r="B33" t="s">
        <v>344</v>
      </c>
      <c r="C33">
        <v>1.4166666666666701</v>
      </c>
      <c r="D33">
        <v>1.51</v>
      </c>
      <c r="E33">
        <v>0.51</v>
      </c>
    </row>
    <row r="34" spans="1:5" x14ac:dyDescent="0.25">
      <c r="A34" t="s">
        <v>72</v>
      </c>
      <c r="B34" t="s">
        <v>106</v>
      </c>
      <c r="C34">
        <v>1.4166666666666701</v>
      </c>
      <c r="D34">
        <v>1.1100000000000001</v>
      </c>
      <c r="E34">
        <v>1.02</v>
      </c>
    </row>
    <row r="35" spans="1:5" x14ac:dyDescent="0.25">
      <c r="A35" t="s">
        <v>72</v>
      </c>
      <c r="B35" t="s">
        <v>89</v>
      </c>
      <c r="C35">
        <v>1.4166666666666701</v>
      </c>
      <c r="D35">
        <v>0.5</v>
      </c>
      <c r="E35">
        <v>1.1499999999999999</v>
      </c>
    </row>
    <row r="36" spans="1:5" x14ac:dyDescent="0.25">
      <c r="A36" t="s">
        <v>72</v>
      </c>
      <c r="B36" t="s">
        <v>74</v>
      </c>
      <c r="C36">
        <v>1.4166666666666701</v>
      </c>
      <c r="D36">
        <v>0.5</v>
      </c>
      <c r="E36">
        <v>1.28</v>
      </c>
    </row>
    <row r="37" spans="1:5" x14ac:dyDescent="0.25">
      <c r="A37" t="s">
        <v>72</v>
      </c>
      <c r="B37" t="s">
        <v>103</v>
      </c>
      <c r="C37">
        <v>1.4166666666666701</v>
      </c>
      <c r="D37">
        <v>0.61</v>
      </c>
      <c r="E37">
        <v>0.9</v>
      </c>
    </row>
    <row r="38" spans="1:5" x14ac:dyDescent="0.25">
      <c r="A38" t="s">
        <v>72</v>
      </c>
      <c r="B38" t="s">
        <v>88</v>
      </c>
      <c r="C38">
        <v>1.4166666666666701</v>
      </c>
      <c r="D38">
        <v>1.06</v>
      </c>
      <c r="E38">
        <v>1.01</v>
      </c>
    </row>
    <row r="39" spans="1:5" x14ac:dyDescent="0.25">
      <c r="A39" t="s">
        <v>72</v>
      </c>
      <c r="B39" t="s">
        <v>102</v>
      </c>
      <c r="C39">
        <v>1.4166666666666701</v>
      </c>
      <c r="D39">
        <v>0.44</v>
      </c>
      <c r="E39">
        <v>1.23</v>
      </c>
    </row>
    <row r="40" spans="1:5" x14ac:dyDescent="0.25">
      <c r="A40" t="s">
        <v>72</v>
      </c>
      <c r="B40" t="s">
        <v>73</v>
      </c>
      <c r="C40">
        <v>1.4166666666666701</v>
      </c>
      <c r="D40">
        <v>1.06</v>
      </c>
      <c r="E40">
        <v>1.01</v>
      </c>
    </row>
    <row r="41" spans="1:5" x14ac:dyDescent="0.25">
      <c r="A41" t="s">
        <v>72</v>
      </c>
      <c r="B41" t="s">
        <v>86</v>
      </c>
      <c r="C41">
        <v>1.4166666666666701</v>
      </c>
      <c r="D41">
        <v>0.81</v>
      </c>
      <c r="E41">
        <v>1.02</v>
      </c>
    </row>
    <row r="42" spans="1:5" x14ac:dyDescent="0.25">
      <c r="A42" t="s">
        <v>72</v>
      </c>
      <c r="B42" t="s">
        <v>85</v>
      </c>
      <c r="C42">
        <v>1.4166666666666701</v>
      </c>
      <c r="D42">
        <v>0.61</v>
      </c>
      <c r="E42">
        <v>1.79</v>
      </c>
    </row>
    <row r="43" spans="1:5" x14ac:dyDescent="0.25">
      <c r="A43" t="s">
        <v>72</v>
      </c>
      <c r="B43" t="s">
        <v>384</v>
      </c>
      <c r="C43">
        <v>1.4166666666666701</v>
      </c>
      <c r="D43">
        <v>1.24</v>
      </c>
      <c r="E43">
        <v>1.46</v>
      </c>
    </row>
    <row r="44" spans="1:5" x14ac:dyDescent="0.25">
      <c r="A44" t="s">
        <v>72</v>
      </c>
      <c r="B44" t="s">
        <v>63</v>
      </c>
      <c r="C44">
        <v>1.4166666666666701</v>
      </c>
      <c r="D44">
        <v>1.41</v>
      </c>
      <c r="E44">
        <v>0.51</v>
      </c>
    </row>
    <row r="45" spans="1:5" x14ac:dyDescent="0.25">
      <c r="A45" t="s">
        <v>72</v>
      </c>
      <c r="B45" t="s">
        <v>90</v>
      </c>
      <c r="C45">
        <v>1.4166666666666701</v>
      </c>
      <c r="D45">
        <v>0.88</v>
      </c>
      <c r="E45">
        <v>0.45</v>
      </c>
    </row>
    <row r="46" spans="1:5" x14ac:dyDescent="0.25">
      <c r="A46" t="s">
        <v>91</v>
      </c>
      <c r="B46" t="s">
        <v>117</v>
      </c>
      <c r="C46">
        <v>1.53296703296703</v>
      </c>
      <c r="D46">
        <v>0.84</v>
      </c>
      <c r="E46">
        <v>1.48</v>
      </c>
    </row>
    <row r="47" spans="1:5" x14ac:dyDescent="0.25">
      <c r="A47" t="s">
        <v>91</v>
      </c>
      <c r="B47" t="s">
        <v>122</v>
      </c>
      <c r="C47">
        <v>1.53296703296703</v>
      </c>
      <c r="D47">
        <v>0.87</v>
      </c>
      <c r="E47">
        <v>1.1499999999999999</v>
      </c>
    </row>
    <row r="48" spans="1:5" x14ac:dyDescent="0.25">
      <c r="A48" t="s">
        <v>91</v>
      </c>
      <c r="B48" t="s">
        <v>109</v>
      </c>
      <c r="C48">
        <v>1.53296703296703</v>
      </c>
      <c r="D48">
        <v>0.65</v>
      </c>
      <c r="E48">
        <v>1.71</v>
      </c>
    </row>
    <row r="49" spans="1:5" x14ac:dyDescent="0.25">
      <c r="A49" t="s">
        <v>91</v>
      </c>
      <c r="B49" t="s">
        <v>113</v>
      </c>
      <c r="C49">
        <v>1.53296703296703</v>
      </c>
      <c r="D49">
        <v>0.75</v>
      </c>
      <c r="E49">
        <v>0.91</v>
      </c>
    </row>
    <row r="50" spans="1:5" x14ac:dyDescent="0.25">
      <c r="A50" t="s">
        <v>91</v>
      </c>
      <c r="B50" t="s">
        <v>100</v>
      </c>
      <c r="C50">
        <v>1.53296703296703</v>
      </c>
      <c r="D50">
        <v>1.1200000000000001</v>
      </c>
      <c r="E50">
        <v>1.25</v>
      </c>
    </row>
    <row r="51" spans="1:5" x14ac:dyDescent="0.25">
      <c r="A51" t="s">
        <v>91</v>
      </c>
      <c r="B51" t="s">
        <v>95</v>
      </c>
      <c r="C51">
        <v>1.53296703296703</v>
      </c>
      <c r="D51">
        <v>0.56999999999999995</v>
      </c>
      <c r="E51">
        <v>1.1000000000000001</v>
      </c>
    </row>
    <row r="52" spans="1:5" x14ac:dyDescent="0.25">
      <c r="A52" t="s">
        <v>91</v>
      </c>
      <c r="B52" t="s">
        <v>99</v>
      </c>
      <c r="C52">
        <v>1.53296703296703</v>
      </c>
      <c r="D52">
        <v>1.55</v>
      </c>
      <c r="E52">
        <v>1.4</v>
      </c>
    </row>
    <row r="53" spans="1:5" x14ac:dyDescent="0.25">
      <c r="A53" t="s">
        <v>91</v>
      </c>
      <c r="B53" t="s">
        <v>84</v>
      </c>
      <c r="C53">
        <v>1.53296703296703</v>
      </c>
      <c r="D53">
        <v>1.38</v>
      </c>
      <c r="E53">
        <v>0.8</v>
      </c>
    </row>
    <row r="54" spans="1:5" x14ac:dyDescent="0.25">
      <c r="A54" t="s">
        <v>91</v>
      </c>
      <c r="B54" t="s">
        <v>388</v>
      </c>
      <c r="C54">
        <v>1.53296703296703</v>
      </c>
      <c r="D54">
        <v>0.9</v>
      </c>
      <c r="E54">
        <v>1</v>
      </c>
    </row>
    <row r="55" spans="1:5" x14ac:dyDescent="0.25">
      <c r="A55" t="s">
        <v>91</v>
      </c>
      <c r="B55" t="s">
        <v>93</v>
      </c>
      <c r="C55">
        <v>1.53296703296703</v>
      </c>
      <c r="D55">
        <v>1.3</v>
      </c>
      <c r="E55">
        <v>0.46</v>
      </c>
    </row>
    <row r="56" spans="1:5" x14ac:dyDescent="0.25">
      <c r="A56" t="s">
        <v>91</v>
      </c>
      <c r="B56" t="s">
        <v>404</v>
      </c>
      <c r="C56">
        <v>1.53296703296703</v>
      </c>
      <c r="D56">
        <v>1.41</v>
      </c>
      <c r="E56">
        <v>0.8</v>
      </c>
    </row>
    <row r="57" spans="1:5" x14ac:dyDescent="0.25">
      <c r="A57" t="s">
        <v>91</v>
      </c>
      <c r="B57" t="s">
        <v>97</v>
      </c>
      <c r="C57">
        <v>1.53296703296703</v>
      </c>
      <c r="D57">
        <v>0.98</v>
      </c>
      <c r="E57">
        <v>1.3</v>
      </c>
    </row>
    <row r="58" spans="1:5" x14ac:dyDescent="0.25">
      <c r="A58" t="s">
        <v>91</v>
      </c>
      <c r="B58" t="s">
        <v>94</v>
      </c>
      <c r="C58">
        <v>1.53296703296703</v>
      </c>
      <c r="D58">
        <v>0.98</v>
      </c>
      <c r="E58">
        <v>1.06</v>
      </c>
    </row>
    <row r="59" spans="1:5" x14ac:dyDescent="0.25">
      <c r="A59" t="s">
        <v>91</v>
      </c>
      <c r="B59" t="s">
        <v>92</v>
      </c>
      <c r="C59">
        <v>1.53296703296703</v>
      </c>
      <c r="D59">
        <v>0.93</v>
      </c>
      <c r="E59">
        <v>1.25</v>
      </c>
    </row>
    <row r="60" spans="1:5" x14ac:dyDescent="0.25">
      <c r="A60" t="s">
        <v>91</v>
      </c>
      <c r="B60" t="s">
        <v>98</v>
      </c>
      <c r="C60">
        <v>1.53296703296703</v>
      </c>
      <c r="D60">
        <v>0.98</v>
      </c>
      <c r="E60">
        <v>1.1000000000000001</v>
      </c>
    </row>
    <row r="61" spans="1:5" x14ac:dyDescent="0.25">
      <c r="A61" t="s">
        <v>91</v>
      </c>
      <c r="B61" t="s">
        <v>118</v>
      </c>
      <c r="C61">
        <v>1.53296703296703</v>
      </c>
      <c r="D61">
        <v>0.9</v>
      </c>
      <c r="E61">
        <v>1</v>
      </c>
    </row>
    <row r="62" spans="1:5" x14ac:dyDescent="0.25">
      <c r="A62" t="s">
        <v>91</v>
      </c>
      <c r="B62" t="s">
        <v>368</v>
      </c>
      <c r="C62">
        <v>1.53296703296703</v>
      </c>
      <c r="D62">
        <v>0.65</v>
      </c>
      <c r="E62">
        <v>0.9</v>
      </c>
    </row>
    <row r="63" spans="1:5" x14ac:dyDescent="0.25">
      <c r="A63" t="s">
        <v>91</v>
      </c>
      <c r="B63" t="s">
        <v>107</v>
      </c>
      <c r="C63">
        <v>1.53296703296703</v>
      </c>
      <c r="D63">
        <v>0.93</v>
      </c>
      <c r="E63">
        <v>1.03</v>
      </c>
    </row>
    <row r="64" spans="1:5" x14ac:dyDescent="0.25">
      <c r="A64" t="s">
        <v>91</v>
      </c>
      <c r="B64" t="s">
        <v>130</v>
      </c>
      <c r="C64">
        <v>1.53296703296703</v>
      </c>
      <c r="D64">
        <v>1.1200000000000001</v>
      </c>
      <c r="E64">
        <v>1.03</v>
      </c>
    </row>
    <row r="65" spans="1:5" x14ac:dyDescent="0.25">
      <c r="A65" t="s">
        <v>91</v>
      </c>
      <c r="B65" t="s">
        <v>105</v>
      </c>
      <c r="C65">
        <v>1.53296703296703</v>
      </c>
      <c r="D65">
        <v>1.3</v>
      </c>
      <c r="E65">
        <v>0.71</v>
      </c>
    </row>
    <row r="66" spans="1:5" x14ac:dyDescent="0.25">
      <c r="A66" t="s">
        <v>91</v>
      </c>
      <c r="B66" t="s">
        <v>108</v>
      </c>
      <c r="C66">
        <v>1.53296703296703</v>
      </c>
      <c r="D66">
        <v>1.1599999999999999</v>
      </c>
      <c r="E66">
        <v>0.53</v>
      </c>
    </row>
    <row r="67" spans="1:5" x14ac:dyDescent="0.25">
      <c r="A67" t="s">
        <v>91</v>
      </c>
      <c r="B67" t="s">
        <v>101</v>
      </c>
      <c r="C67">
        <v>1.53296703296703</v>
      </c>
      <c r="D67">
        <v>1.03</v>
      </c>
      <c r="E67">
        <v>0.91</v>
      </c>
    </row>
    <row r="68" spans="1:5" x14ac:dyDescent="0.25">
      <c r="A68" t="s">
        <v>91</v>
      </c>
      <c r="B68" t="s">
        <v>387</v>
      </c>
      <c r="C68">
        <v>1.53296703296703</v>
      </c>
      <c r="D68">
        <v>0.76</v>
      </c>
      <c r="E68">
        <v>0.53</v>
      </c>
    </row>
    <row r="69" spans="1:5" x14ac:dyDescent="0.25">
      <c r="A69" t="s">
        <v>91</v>
      </c>
      <c r="B69" t="s">
        <v>111</v>
      </c>
      <c r="C69">
        <v>1.53296703296703</v>
      </c>
      <c r="D69">
        <v>0.87</v>
      </c>
      <c r="E69">
        <v>0.71</v>
      </c>
    </row>
    <row r="70" spans="1:5" x14ac:dyDescent="0.25">
      <c r="A70" t="s">
        <v>114</v>
      </c>
      <c r="B70" t="s">
        <v>338</v>
      </c>
      <c r="C70">
        <v>1.3611111111111101</v>
      </c>
      <c r="D70">
        <v>0.52</v>
      </c>
      <c r="E70">
        <v>0.89</v>
      </c>
    </row>
    <row r="71" spans="1:5" x14ac:dyDescent="0.25">
      <c r="A71" t="s">
        <v>114</v>
      </c>
      <c r="B71" t="s">
        <v>128</v>
      </c>
      <c r="C71">
        <v>1.3611111111111101</v>
      </c>
      <c r="D71">
        <v>1.26</v>
      </c>
      <c r="E71">
        <v>0.76</v>
      </c>
    </row>
    <row r="72" spans="1:5" x14ac:dyDescent="0.25">
      <c r="A72" t="s">
        <v>114</v>
      </c>
      <c r="B72" t="s">
        <v>123</v>
      </c>
      <c r="C72">
        <v>1.3611111111111101</v>
      </c>
      <c r="D72">
        <v>1.26</v>
      </c>
      <c r="E72">
        <v>1.1399999999999999</v>
      </c>
    </row>
    <row r="73" spans="1:5" x14ac:dyDescent="0.25">
      <c r="A73" t="s">
        <v>114</v>
      </c>
      <c r="B73" t="s">
        <v>127</v>
      </c>
      <c r="C73">
        <v>1.3611111111111101</v>
      </c>
      <c r="D73">
        <v>1.47</v>
      </c>
      <c r="E73">
        <v>1.1100000000000001</v>
      </c>
    </row>
    <row r="74" spans="1:5" x14ac:dyDescent="0.25">
      <c r="A74" t="s">
        <v>114</v>
      </c>
      <c r="B74" t="s">
        <v>362</v>
      </c>
      <c r="C74">
        <v>1.3611111111111101</v>
      </c>
      <c r="D74">
        <v>1.26</v>
      </c>
      <c r="E74">
        <v>0.63</v>
      </c>
    </row>
    <row r="75" spans="1:5" x14ac:dyDescent="0.25">
      <c r="A75" t="s">
        <v>114</v>
      </c>
      <c r="B75" t="s">
        <v>373</v>
      </c>
      <c r="C75">
        <v>1.3611111111111101</v>
      </c>
      <c r="D75">
        <v>0.9</v>
      </c>
      <c r="E75">
        <v>1.08</v>
      </c>
    </row>
    <row r="76" spans="1:5" x14ac:dyDescent="0.25">
      <c r="A76" t="s">
        <v>114</v>
      </c>
      <c r="B76" t="s">
        <v>104</v>
      </c>
      <c r="C76">
        <v>1.3611111111111101</v>
      </c>
      <c r="D76">
        <v>1.19</v>
      </c>
      <c r="E76">
        <v>0.67</v>
      </c>
    </row>
    <row r="77" spans="1:5" x14ac:dyDescent="0.25">
      <c r="A77" t="s">
        <v>114</v>
      </c>
      <c r="B77" t="s">
        <v>136</v>
      </c>
      <c r="C77">
        <v>1.3611111111111101</v>
      </c>
      <c r="D77">
        <v>0.64</v>
      </c>
      <c r="E77">
        <v>1.55</v>
      </c>
    </row>
    <row r="78" spans="1:5" x14ac:dyDescent="0.25">
      <c r="A78" t="s">
        <v>114</v>
      </c>
      <c r="B78" t="s">
        <v>132</v>
      </c>
      <c r="C78">
        <v>1.3611111111111101</v>
      </c>
      <c r="D78">
        <v>0.82</v>
      </c>
      <c r="E78">
        <v>0.59</v>
      </c>
    </row>
    <row r="79" spans="1:5" x14ac:dyDescent="0.25">
      <c r="A79" t="s">
        <v>114</v>
      </c>
      <c r="B79" t="s">
        <v>116</v>
      </c>
      <c r="C79">
        <v>1.3611111111111101</v>
      </c>
      <c r="D79">
        <v>0.52</v>
      </c>
      <c r="E79">
        <v>1.52</v>
      </c>
    </row>
    <row r="80" spans="1:5" x14ac:dyDescent="0.25">
      <c r="A80" t="s">
        <v>114</v>
      </c>
      <c r="B80" t="s">
        <v>133</v>
      </c>
      <c r="C80">
        <v>1.3611111111111101</v>
      </c>
      <c r="D80">
        <v>0.73</v>
      </c>
      <c r="E80">
        <v>1.01</v>
      </c>
    </row>
    <row r="81" spans="1:5" x14ac:dyDescent="0.25">
      <c r="A81" t="s">
        <v>114</v>
      </c>
      <c r="B81" t="s">
        <v>134</v>
      </c>
      <c r="C81">
        <v>1.3611111111111101</v>
      </c>
      <c r="D81">
        <v>0.84</v>
      </c>
      <c r="E81">
        <v>0.51</v>
      </c>
    </row>
    <row r="82" spans="1:5" x14ac:dyDescent="0.25">
      <c r="A82" t="s">
        <v>114</v>
      </c>
      <c r="B82" t="s">
        <v>115</v>
      </c>
      <c r="C82">
        <v>1.3611111111111101</v>
      </c>
      <c r="D82">
        <v>1.01</v>
      </c>
      <c r="E82">
        <v>1.22</v>
      </c>
    </row>
    <row r="83" spans="1:5" x14ac:dyDescent="0.25">
      <c r="A83" t="s">
        <v>114</v>
      </c>
      <c r="B83" t="s">
        <v>119</v>
      </c>
      <c r="C83">
        <v>1.3611111111111101</v>
      </c>
      <c r="D83">
        <v>1.29</v>
      </c>
      <c r="E83">
        <v>1.1100000000000001</v>
      </c>
    </row>
    <row r="84" spans="1:5" x14ac:dyDescent="0.25">
      <c r="A84" t="s">
        <v>114</v>
      </c>
      <c r="B84" t="s">
        <v>96</v>
      </c>
      <c r="C84">
        <v>1.3611111111111101</v>
      </c>
      <c r="D84">
        <v>0.84</v>
      </c>
      <c r="E84">
        <v>1.39</v>
      </c>
    </row>
    <row r="85" spans="1:5" x14ac:dyDescent="0.25">
      <c r="A85" t="s">
        <v>114</v>
      </c>
      <c r="B85" t="s">
        <v>121</v>
      </c>
      <c r="C85">
        <v>1.3611111111111101</v>
      </c>
      <c r="D85">
        <v>0.55000000000000004</v>
      </c>
      <c r="E85">
        <v>1.1100000000000001</v>
      </c>
    </row>
    <row r="86" spans="1:5" x14ac:dyDescent="0.25">
      <c r="A86" t="s">
        <v>114</v>
      </c>
      <c r="B86" t="s">
        <v>129</v>
      </c>
      <c r="C86">
        <v>1.3611111111111101</v>
      </c>
      <c r="D86">
        <v>1.38</v>
      </c>
      <c r="E86">
        <v>0.33</v>
      </c>
    </row>
    <row r="87" spans="1:5" x14ac:dyDescent="0.25">
      <c r="A87" t="s">
        <v>114</v>
      </c>
      <c r="B87" t="s">
        <v>124</v>
      </c>
      <c r="C87">
        <v>1.3611111111111101</v>
      </c>
      <c r="D87">
        <v>1.36</v>
      </c>
      <c r="E87">
        <v>0.76</v>
      </c>
    </row>
    <row r="88" spans="1:5" x14ac:dyDescent="0.25">
      <c r="A88" t="s">
        <v>114</v>
      </c>
      <c r="B88" t="s">
        <v>110</v>
      </c>
      <c r="C88">
        <v>1.3611111111111101</v>
      </c>
      <c r="D88">
        <v>0.63</v>
      </c>
      <c r="E88">
        <v>0.89</v>
      </c>
    </row>
    <row r="89" spans="1:5" x14ac:dyDescent="0.25">
      <c r="A89" t="s">
        <v>114</v>
      </c>
      <c r="B89" t="s">
        <v>112</v>
      </c>
      <c r="C89">
        <v>1.3611111111111101</v>
      </c>
      <c r="D89">
        <v>0.63</v>
      </c>
      <c r="E89">
        <v>1.1399999999999999</v>
      </c>
    </row>
    <row r="90" spans="1:5" x14ac:dyDescent="0.25">
      <c r="A90" t="s">
        <v>114</v>
      </c>
      <c r="B90" t="s">
        <v>135</v>
      </c>
      <c r="C90">
        <v>1.3611111111111101</v>
      </c>
      <c r="D90">
        <v>1.1499999999999999</v>
      </c>
      <c r="E90">
        <v>1.27</v>
      </c>
    </row>
    <row r="91" spans="1:5" x14ac:dyDescent="0.25">
      <c r="A91" t="s">
        <v>114</v>
      </c>
      <c r="B91" t="s">
        <v>120</v>
      </c>
      <c r="C91">
        <v>1.3611111111111101</v>
      </c>
      <c r="D91">
        <v>0.92</v>
      </c>
      <c r="E91">
        <v>1.44</v>
      </c>
    </row>
    <row r="92" spans="1:5" x14ac:dyDescent="0.25">
      <c r="A92" t="s">
        <v>114</v>
      </c>
      <c r="B92" t="s">
        <v>394</v>
      </c>
      <c r="C92">
        <v>1.3611111111111101</v>
      </c>
      <c r="D92">
        <v>1.36</v>
      </c>
      <c r="E92">
        <v>1.1399999999999999</v>
      </c>
    </row>
    <row r="93" spans="1:5" x14ac:dyDescent="0.25">
      <c r="A93" t="s">
        <v>114</v>
      </c>
      <c r="B93" t="s">
        <v>131</v>
      </c>
      <c r="C93">
        <v>1.3611111111111101</v>
      </c>
      <c r="D93">
        <v>1.47</v>
      </c>
      <c r="E93">
        <v>0.76</v>
      </c>
    </row>
    <row r="94" spans="1:5" x14ac:dyDescent="0.25">
      <c r="A94" t="s">
        <v>137</v>
      </c>
      <c r="B94" t="s">
        <v>324</v>
      </c>
      <c r="C94">
        <v>1.51655629139073</v>
      </c>
      <c r="D94">
        <v>0.44</v>
      </c>
      <c r="E94">
        <v>1.56</v>
      </c>
    </row>
    <row r="95" spans="1:5" x14ac:dyDescent="0.25">
      <c r="A95" t="s">
        <v>137</v>
      </c>
      <c r="B95" t="s">
        <v>332</v>
      </c>
      <c r="C95">
        <v>1.51655629139073</v>
      </c>
      <c r="D95">
        <v>0.56999999999999995</v>
      </c>
      <c r="E95">
        <v>1.45</v>
      </c>
    </row>
    <row r="96" spans="1:5" x14ac:dyDescent="0.25">
      <c r="A96" t="s">
        <v>137</v>
      </c>
      <c r="B96" t="s">
        <v>361</v>
      </c>
      <c r="C96">
        <v>1.51655629139073</v>
      </c>
      <c r="D96">
        <v>1.41</v>
      </c>
      <c r="E96">
        <v>0.56000000000000005</v>
      </c>
    </row>
    <row r="97" spans="1:5" x14ac:dyDescent="0.25">
      <c r="A97" t="s">
        <v>137</v>
      </c>
      <c r="B97" t="s">
        <v>364</v>
      </c>
      <c r="C97">
        <v>1.51655629139073</v>
      </c>
      <c r="D97">
        <v>0.19</v>
      </c>
      <c r="E97">
        <v>1.01</v>
      </c>
    </row>
    <row r="98" spans="1:5" x14ac:dyDescent="0.25">
      <c r="A98" t="s">
        <v>137</v>
      </c>
      <c r="B98" t="s">
        <v>390</v>
      </c>
      <c r="C98">
        <v>1.51655629139073</v>
      </c>
      <c r="D98">
        <v>1.1499999999999999</v>
      </c>
      <c r="E98">
        <v>0.88</v>
      </c>
    </row>
    <row r="99" spans="1:5" x14ac:dyDescent="0.25">
      <c r="A99" t="s">
        <v>137</v>
      </c>
      <c r="B99" t="s">
        <v>392</v>
      </c>
      <c r="C99">
        <v>1.51655629139073</v>
      </c>
      <c r="D99">
        <v>0.55000000000000004</v>
      </c>
      <c r="E99">
        <v>1.17</v>
      </c>
    </row>
    <row r="100" spans="1:5" x14ac:dyDescent="0.25">
      <c r="A100" t="s">
        <v>137</v>
      </c>
      <c r="B100" t="s">
        <v>396</v>
      </c>
      <c r="C100">
        <v>1.51655629139073</v>
      </c>
      <c r="D100">
        <v>1.1000000000000001</v>
      </c>
      <c r="E100">
        <v>1.3</v>
      </c>
    </row>
    <row r="101" spans="1:5" x14ac:dyDescent="0.25">
      <c r="A101" t="s">
        <v>137</v>
      </c>
      <c r="B101" t="s">
        <v>401</v>
      </c>
      <c r="C101">
        <v>1.51655629139073</v>
      </c>
      <c r="D101">
        <v>0.56999999999999995</v>
      </c>
      <c r="E101">
        <v>0.67</v>
      </c>
    </row>
    <row r="102" spans="1:5" x14ac:dyDescent="0.25">
      <c r="A102" t="s">
        <v>137</v>
      </c>
      <c r="B102" t="s">
        <v>402</v>
      </c>
      <c r="C102">
        <v>1.51655629139073</v>
      </c>
      <c r="D102">
        <v>0.75</v>
      </c>
      <c r="E102">
        <v>0.89</v>
      </c>
    </row>
    <row r="103" spans="1:5" x14ac:dyDescent="0.25">
      <c r="A103" t="s">
        <v>137</v>
      </c>
      <c r="B103" t="s">
        <v>334</v>
      </c>
      <c r="C103">
        <v>1.51655629139073</v>
      </c>
      <c r="D103">
        <v>0.94</v>
      </c>
      <c r="E103">
        <v>0.34</v>
      </c>
    </row>
    <row r="104" spans="1:5" x14ac:dyDescent="0.25">
      <c r="A104" t="s">
        <v>137</v>
      </c>
      <c r="B104" t="s">
        <v>341</v>
      </c>
      <c r="C104">
        <v>1.51655629139073</v>
      </c>
      <c r="D104">
        <v>1.43</v>
      </c>
      <c r="E104">
        <v>0.91</v>
      </c>
    </row>
    <row r="105" spans="1:5" x14ac:dyDescent="0.25">
      <c r="A105" t="s">
        <v>137</v>
      </c>
      <c r="B105" t="s">
        <v>345</v>
      </c>
      <c r="C105">
        <v>1.51655629139073</v>
      </c>
      <c r="D105">
        <v>2.0699999999999998</v>
      </c>
      <c r="E105">
        <v>1.34</v>
      </c>
    </row>
    <row r="106" spans="1:5" x14ac:dyDescent="0.25">
      <c r="A106" t="s">
        <v>137</v>
      </c>
      <c r="B106" t="s">
        <v>349</v>
      </c>
      <c r="C106">
        <v>1.51655629139073</v>
      </c>
      <c r="D106">
        <v>1.32</v>
      </c>
      <c r="E106">
        <v>1.1200000000000001</v>
      </c>
    </row>
    <row r="107" spans="1:5" x14ac:dyDescent="0.25">
      <c r="A107" t="s">
        <v>137</v>
      </c>
      <c r="B107" t="s">
        <v>125</v>
      </c>
      <c r="C107">
        <v>1.51655629139073</v>
      </c>
      <c r="D107">
        <v>1.7</v>
      </c>
      <c r="E107">
        <v>0.56000000000000005</v>
      </c>
    </row>
    <row r="108" spans="1:5" x14ac:dyDescent="0.25">
      <c r="A108" t="s">
        <v>137</v>
      </c>
      <c r="B108" t="s">
        <v>138</v>
      </c>
      <c r="C108">
        <v>1.51655629139073</v>
      </c>
      <c r="D108">
        <v>1.32</v>
      </c>
      <c r="E108">
        <v>1.56</v>
      </c>
    </row>
    <row r="109" spans="1:5" x14ac:dyDescent="0.25">
      <c r="A109" t="s">
        <v>137</v>
      </c>
      <c r="B109" t="s">
        <v>376</v>
      </c>
      <c r="C109">
        <v>1.51655629139073</v>
      </c>
      <c r="D109">
        <v>1.1299999999999999</v>
      </c>
      <c r="E109">
        <v>1.23</v>
      </c>
    </row>
    <row r="110" spans="1:5" x14ac:dyDescent="0.25">
      <c r="A110" t="s">
        <v>137</v>
      </c>
      <c r="B110" t="s">
        <v>403</v>
      </c>
      <c r="C110">
        <v>1.51655629139073</v>
      </c>
      <c r="D110">
        <v>1.19</v>
      </c>
      <c r="E110">
        <v>1.1000000000000001</v>
      </c>
    </row>
    <row r="111" spans="1:5" x14ac:dyDescent="0.25">
      <c r="A111" t="s">
        <v>137</v>
      </c>
      <c r="B111" t="s">
        <v>139</v>
      </c>
      <c r="C111">
        <v>1.51655629139073</v>
      </c>
      <c r="D111">
        <v>0.47</v>
      </c>
      <c r="E111">
        <v>0.78</v>
      </c>
    </row>
    <row r="112" spans="1:5" x14ac:dyDescent="0.25">
      <c r="A112" t="s">
        <v>137</v>
      </c>
      <c r="B112" t="s">
        <v>126</v>
      </c>
      <c r="C112">
        <v>1.51655629139073</v>
      </c>
      <c r="D112">
        <v>0.66</v>
      </c>
      <c r="E112">
        <v>1.56</v>
      </c>
    </row>
    <row r="113" spans="1:5" x14ac:dyDescent="0.25">
      <c r="A113" t="s">
        <v>137</v>
      </c>
      <c r="B113" t="s">
        <v>336</v>
      </c>
      <c r="C113">
        <v>1.51655629139073</v>
      </c>
      <c r="D113">
        <v>1.41</v>
      </c>
      <c r="E113">
        <v>0.45</v>
      </c>
    </row>
    <row r="114" spans="1:5" x14ac:dyDescent="0.25">
      <c r="A114" t="s">
        <v>137</v>
      </c>
      <c r="B114" t="s">
        <v>141</v>
      </c>
      <c r="C114">
        <v>1.51655629139073</v>
      </c>
      <c r="D114">
        <v>0.38</v>
      </c>
      <c r="E114">
        <v>1.23</v>
      </c>
    </row>
    <row r="115" spans="1:5" x14ac:dyDescent="0.25">
      <c r="A115" t="s">
        <v>137</v>
      </c>
      <c r="B115" t="s">
        <v>140</v>
      </c>
      <c r="C115">
        <v>1.51655629139073</v>
      </c>
      <c r="D115">
        <v>0.66</v>
      </c>
      <c r="E115">
        <v>0.47</v>
      </c>
    </row>
    <row r="116" spans="1:5" x14ac:dyDescent="0.25">
      <c r="A116" t="s">
        <v>137</v>
      </c>
      <c r="B116" t="s">
        <v>326</v>
      </c>
      <c r="C116">
        <v>1.51655629139073</v>
      </c>
      <c r="D116">
        <v>1.43</v>
      </c>
      <c r="E116">
        <v>1.04</v>
      </c>
    </row>
    <row r="117" spans="1:5" x14ac:dyDescent="0.25">
      <c r="A117" t="s">
        <v>318</v>
      </c>
      <c r="B117" t="s">
        <v>397</v>
      </c>
      <c r="C117">
        <v>1.3534482758620701</v>
      </c>
      <c r="D117">
        <v>1.23</v>
      </c>
      <c r="E117">
        <v>0.81</v>
      </c>
    </row>
    <row r="118" spans="1:5" x14ac:dyDescent="0.25">
      <c r="A118" t="s">
        <v>318</v>
      </c>
      <c r="B118" t="s">
        <v>337</v>
      </c>
      <c r="C118">
        <v>1.3534482758620701</v>
      </c>
      <c r="D118">
        <v>0.42</v>
      </c>
      <c r="E118">
        <v>1.25</v>
      </c>
    </row>
    <row r="119" spans="1:5" x14ac:dyDescent="0.25">
      <c r="A119" t="s">
        <v>318</v>
      </c>
      <c r="B119" t="s">
        <v>372</v>
      </c>
      <c r="C119">
        <v>1.3534482758620701</v>
      </c>
      <c r="D119">
        <v>0.74</v>
      </c>
      <c r="E119">
        <v>0.81</v>
      </c>
    </row>
    <row r="120" spans="1:5" x14ac:dyDescent="0.25">
      <c r="A120" t="s">
        <v>318</v>
      </c>
      <c r="B120" t="s">
        <v>319</v>
      </c>
      <c r="C120">
        <v>1.3534482758620701</v>
      </c>
      <c r="D120">
        <v>0.37</v>
      </c>
      <c r="E120">
        <v>1.3</v>
      </c>
    </row>
    <row r="121" spans="1:5" x14ac:dyDescent="0.25">
      <c r="A121" t="s">
        <v>318</v>
      </c>
      <c r="B121" t="s">
        <v>377</v>
      </c>
      <c r="C121">
        <v>1.3534482758620701</v>
      </c>
      <c r="D121">
        <v>0.49</v>
      </c>
      <c r="E121">
        <v>1.3</v>
      </c>
    </row>
    <row r="122" spans="1:5" x14ac:dyDescent="0.25">
      <c r="A122" t="s">
        <v>318</v>
      </c>
      <c r="B122" t="s">
        <v>340</v>
      </c>
      <c r="C122">
        <v>1.3534482758620701</v>
      </c>
      <c r="D122">
        <v>0.37</v>
      </c>
      <c r="E122">
        <v>1.3</v>
      </c>
    </row>
    <row r="123" spans="1:5" x14ac:dyDescent="0.25">
      <c r="A123" t="s">
        <v>318</v>
      </c>
      <c r="B123" t="s">
        <v>331</v>
      </c>
      <c r="C123">
        <v>1.3534482758620701</v>
      </c>
      <c r="D123">
        <v>1.58</v>
      </c>
      <c r="E123">
        <v>1.1100000000000001</v>
      </c>
    </row>
    <row r="124" spans="1:5" x14ac:dyDescent="0.25">
      <c r="A124" t="s">
        <v>318</v>
      </c>
      <c r="B124" t="s">
        <v>386</v>
      </c>
      <c r="C124">
        <v>1.3534482758620701</v>
      </c>
      <c r="D124">
        <v>2.2200000000000002</v>
      </c>
      <c r="E124">
        <v>0.78</v>
      </c>
    </row>
    <row r="125" spans="1:5" x14ac:dyDescent="0.25">
      <c r="A125" t="s">
        <v>318</v>
      </c>
      <c r="B125" t="s">
        <v>400</v>
      </c>
      <c r="C125">
        <v>1.3534482758620701</v>
      </c>
      <c r="D125">
        <v>1.48</v>
      </c>
      <c r="E125">
        <v>1.17</v>
      </c>
    </row>
    <row r="126" spans="1:5" x14ac:dyDescent="0.25">
      <c r="A126" t="s">
        <v>318</v>
      </c>
      <c r="B126" t="s">
        <v>352</v>
      </c>
      <c r="C126">
        <v>1.3534482758620701</v>
      </c>
      <c r="D126">
        <v>0.74</v>
      </c>
      <c r="E126">
        <v>0.97</v>
      </c>
    </row>
    <row r="127" spans="1:5" x14ac:dyDescent="0.25">
      <c r="A127" t="s">
        <v>318</v>
      </c>
      <c r="B127" t="s">
        <v>333</v>
      </c>
      <c r="C127">
        <v>1.3534482758620701</v>
      </c>
      <c r="D127">
        <v>1.48</v>
      </c>
      <c r="E127">
        <v>1.1399999999999999</v>
      </c>
    </row>
    <row r="128" spans="1:5" x14ac:dyDescent="0.25">
      <c r="A128" t="s">
        <v>318</v>
      </c>
      <c r="B128" t="s">
        <v>353</v>
      </c>
      <c r="C128">
        <v>1.3534482758620701</v>
      </c>
      <c r="D128">
        <v>0.86</v>
      </c>
      <c r="E128">
        <v>0.65</v>
      </c>
    </row>
    <row r="129" spans="1:5" x14ac:dyDescent="0.25">
      <c r="A129" t="s">
        <v>318</v>
      </c>
      <c r="B129" t="s">
        <v>360</v>
      </c>
      <c r="C129">
        <v>1.3534482758620701</v>
      </c>
      <c r="D129">
        <v>0.89</v>
      </c>
      <c r="E129">
        <v>1.36</v>
      </c>
    </row>
    <row r="130" spans="1:5" x14ac:dyDescent="0.25">
      <c r="A130" t="s">
        <v>318</v>
      </c>
      <c r="B130" t="s">
        <v>329</v>
      </c>
      <c r="C130">
        <v>1.3534482758620701</v>
      </c>
      <c r="D130">
        <v>1.03</v>
      </c>
      <c r="E130">
        <v>0.78</v>
      </c>
    </row>
    <row r="131" spans="1:5" x14ac:dyDescent="0.25">
      <c r="A131" t="s">
        <v>318</v>
      </c>
      <c r="B131" t="s">
        <v>389</v>
      </c>
      <c r="C131">
        <v>1.3534482758620701</v>
      </c>
      <c r="D131">
        <v>0.62</v>
      </c>
      <c r="E131">
        <v>0.16</v>
      </c>
    </row>
    <row r="132" spans="1:5" x14ac:dyDescent="0.25">
      <c r="A132" t="s">
        <v>318</v>
      </c>
      <c r="B132" t="s">
        <v>330</v>
      </c>
      <c r="C132">
        <v>1.3534482758620701</v>
      </c>
      <c r="D132">
        <v>1.23</v>
      </c>
      <c r="E132">
        <v>0.65</v>
      </c>
    </row>
    <row r="133" spans="1:5" x14ac:dyDescent="0.25">
      <c r="A133" t="s">
        <v>318</v>
      </c>
      <c r="B133" t="s">
        <v>367</v>
      </c>
      <c r="C133">
        <v>1.3534482758620701</v>
      </c>
      <c r="D133">
        <v>0.74</v>
      </c>
      <c r="E133">
        <v>1.79</v>
      </c>
    </row>
    <row r="134" spans="1:5" x14ac:dyDescent="0.25">
      <c r="A134" t="s">
        <v>318</v>
      </c>
      <c r="B134" t="s">
        <v>358</v>
      </c>
      <c r="C134">
        <v>1.3534482758620701</v>
      </c>
      <c r="D134">
        <v>0.49</v>
      </c>
      <c r="E134">
        <v>1.46</v>
      </c>
    </row>
    <row r="135" spans="1:5" x14ac:dyDescent="0.25">
      <c r="A135" t="s">
        <v>318</v>
      </c>
      <c r="B135" t="s">
        <v>399</v>
      </c>
      <c r="C135">
        <v>1.3534482758620701</v>
      </c>
      <c r="D135">
        <v>1.6</v>
      </c>
      <c r="E135">
        <v>0.32</v>
      </c>
    </row>
    <row r="136" spans="1:5" x14ac:dyDescent="0.25">
      <c r="A136" t="s">
        <v>318</v>
      </c>
      <c r="B136" t="s">
        <v>385</v>
      </c>
      <c r="C136">
        <v>1.3534482758620701</v>
      </c>
      <c r="D136">
        <v>2.0299999999999998</v>
      </c>
      <c r="E136">
        <v>0.73</v>
      </c>
    </row>
    <row r="137" spans="1:5" x14ac:dyDescent="0.25">
      <c r="A137" t="s">
        <v>320</v>
      </c>
      <c r="B137" t="s">
        <v>363</v>
      </c>
      <c r="C137">
        <v>1.29370629370629</v>
      </c>
      <c r="D137">
        <v>0.77</v>
      </c>
      <c r="E137">
        <v>0.69</v>
      </c>
    </row>
    <row r="138" spans="1:5" x14ac:dyDescent="0.25">
      <c r="A138" t="s">
        <v>320</v>
      </c>
      <c r="B138" t="s">
        <v>405</v>
      </c>
      <c r="C138">
        <v>1.29370629370629</v>
      </c>
      <c r="D138">
        <v>0.33</v>
      </c>
      <c r="E138">
        <v>0.56000000000000005</v>
      </c>
    </row>
    <row r="139" spans="1:5" x14ac:dyDescent="0.25">
      <c r="A139" t="s">
        <v>320</v>
      </c>
      <c r="B139" t="s">
        <v>750</v>
      </c>
      <c r="C139">
        <v>1.29370629370629</v>
      </c>
      <c r="D139">
        <v>0.55000000000000004</v>
      </c>
      <c r="E139">
        <v>1.1100000000000001</v>
      </c>
    </row>
    <row r="140" spans="1:5" x14ac:dyDescent="0.25">
      <c r="A140" t="s">
        <v>320</v>
      </c>
      <c r="B140" t="s">
        <v>359</v>
      </c>
      <c r="C140">
        <v>1.29370629370629</v>
      </c>
      <c r="D140">
        <v>0.77</v>
      </c>
      <c r="E140">
        <v>1.1100000000000001</v>
      </c>
    </row>
    <row r="141" spans="1:5" x14ac:dyDescent="0.25">
      <c r="A141" t="s">
        <v>320</v>
      </c>
      <c r="B141" t="s">
        <v>381</v>
      </c>
      <c r="C141">
        <v>1.29370629370629</v>
      </c>
      <c r="D141">
        <v>1.21</v>
      </c>
      <c r="E141">
        <v>0.69</v>
      </c>
    </row>
    <row r="142" spans="1:5" x14ac:dyDescent="0.25">
      <c r="A142" t="s">
        <v>320</v>
      </c>
      <c r="B142" t="s">
        <v>391</v>
      </c>
      <c r="C142">
        <v>1.29370629370629</v>
      </c>
      <c r="D142">
        <v>1.1599999999999999</v>
      </c>
      <c r="E142">
        <v>0.81</v>
      </c>
    </row>
    <row r="143" spans="1:5" x14ac:dyDescent="0.25">
      <c r="A143" t="s">
        <v>320</v>
      </c>
      <c r="B143" t="s">
        <v>378</v>
      </c>
      <c r="C143">
        <v>1.29370629370629</v>
      </c>
      <c r="D143">
        <v>0.88</v>
      </c>
      <c r="E143">
        <v>0.97</v>
      </c>
    </row>
    <row r="144" spans="1:5" x14ac:dyDescent="0.25">
      <c r="A144" t="s">
        <v>320</v>
      </c>
      <c r="B144" t="s">
        <v>357</v>
      </c>
      <c r="C144">
        <v>1.29370629370629</v>
      </c>
      <c r="D144">
        <v>0.88</v>
      </c>
      <c r="E144">
        <v>1.1100000000000001</v>
      </c>
    </row>
    <row r="145" spans="1:5" x14ac:dyDescent="0.25">
      <c r="A145" t="s">
        <v>320</v>
      </c>
      <c r="B145" t="s">
        <v>365</v>
      </c>
      <c r="C145">
        <v>1.29370629370629</v>
      </c>
      <c r="D145">
        <v>1.66</v>
      </c>
      <c r="E145">
        <v>0.83</v>
      </c>
    </row>
    <row r="146" spans="1:5" x14ac:dyDescent="0.25">
      <c r="A146" t="s">
        <v>320</v>
      </c>
      <c r="B146" t="s">
        <v>371</v>
      </c>
      <c r="C146">
        <v>1.29370629370629</v>
      </c>
      <c r="D146">
        <v>0.77</v>
      </c>
      <c r="E146">
        <v>0.16</v>
      </c>
    </row>
    <row r="147" spans="1:5" x14ac:dyDescent="0.25">
      <c r="A147" t="s">
        <v>320</v>
      </c>
      <c r="B147" t="s">
        <v>339</v>
      </c>
      <c r="C147">
        <v>1.29370629370629</v>
      </c>
      <c r="D147">
        <v>1.29</v>
      </c>
      <c r="E147">
        <v>0.97</v>
      </c>
    </row>
    <row r="148" spans="1:5" x14ac:dyDescent="0.25">
      <c r="A148" t="s">
        <v>320</v>
      </c>
      <c r="B148" t="s">
        <v>398</v>
      </c>
      <c r="C148">
        <v>1.29370629370629</v>
      </c>
      <c r="D148">
        <v>1.03</v>
      </c>
      <c r="E148">
        <v>0.65</v>
      </c>
    </row>
    <row r="149" spans="1:5" x14ac:dyDescent="0.25">
      <c r="A149" t="s">
        <v>320</v>
      </c>
      <c r="B149" t="s">
        <v>325</v>
      </c>
      <c r="C149">
        <v>1.29370629370629</v>
      </c>
      <c r="D149">
        <v>1.55</v>
      </c>
      <c r="E149">
        <v>0.65</v>
      </c>
    </row>
    <row r="150" spans="1:5" x14ac:dyDescent="0.25">
      <c r="A150" t="s">
        <v>320</v>
      </c>
      <c r="B150" t="s">
        <v>370</v>
      </c>
      <c r="C150">
        <v>1.29370629370629</v>
      </c>
      <c r="D150">
        <v>0.88</v>
      </c>
      <c r="E150">
        <v>0.83</v>
      </c>
    </row>
    <row r="151" spans="1:5" x14ac:dyDescent="0.25">
      <c r="A151" t="s">
        <v>320</v>
      </c>
      <c r="B151" t="s">
        <v>395</v>
      </c>
      <c r="C151">
        <v>1.29370629370629</v>
      </c>
      <c r="D151">
        <v>1.1599999999999999</v>
      </c>
      <c r="E151">
        <v>0.65</v>
      </c>
    </row>
    <row r="152" spans="1:5" x14ac:dyDescent="0.25">
      <c r="A152" t="s">
        <v>320</v>
      </c>
      <c r="B152" t="s">
        <v>323</v>
      </c>
      <c r="C152">
        <v>1.29370629370629</v>
      </c>
      <c r="D152">
        <v>0.66</v>
      </c>
      <c r="E152">
        <v>2.36</v>
      </c>
    </row>
    <row r="153" spans="1:5" x14ac:dyDescent="0.25">
      <c r="A153" t="s">
        <v>320</v>
      </c>
      <c r="B153" t="s">
        <v>751</v>
      </c>
      <c r="C153">
        <v>1.29370629370629</v>
      </c>
      <c r="D153">
        <v>1.1599999999999999</v>
      </c>
      <c r="E153">
        <v>1.1299999999999999</v>
      </c>
    </row>
    <row r="154" spans="1:5" x14ac:dyDescent="0.25">
      <c r="A154" t="s">
        <v>320</v>
      </c>
      <c r="B154" t="s">
        <v>351</v>
      </c>
      <c r="C154">
        <v>1.29370629370629</v>
      </c>
      <c r="D154">
        <v>1.29</v>
      </c>
      <c r="E154">
        <v>0.97</v>
      </c>
    </row>
    <row r="155" spans="1:5" x14ac:dyDescent="0.25">
      <c r="A155" t="s">
        <v>320</v>
      </c>
      <c r="B155" t="s">
        <v>374</v>
      </c>
      <c r="C155">
        <v>1.29370629370629</v>
      </c>
      <c r="D155">
        <v>1.44</v>
      </c>
      <c r="E155">
        <v>2.2200000000000002</v>
      </c>
    </row>
    <row r="156" spans="1:5" x14ac:dyDescent="0.25">
      <c r="A156" t="s">
        <v>320</v>
      </c>
      <c r="B156" t="s">
        <v>366</v>
      </c>
      <c r="C156">
        <v>1.29370629370629</v>
      </c>
      <c r="D156">
        <v>0.52</v>
      </c>
      <c r="E156">
        <v>1.1299999999999999</v>
      </c>
    </row>
    <row r="157" spans="1:5" x14ac:dyDescent="0.25">
      <c r="A157" t="s">
        <v>320</v>
      </c>
      <c r="B157" t="s">
        <v>752</v>
      </c>
      <c r="C157">
        <v>1.29370629370629</v>
      </c>
      <c r="D157">
        <v>1.1599999999999999</v>
      </c>
      <c r="E157">
        <v>1.62</v>
      </c>
    </row>
    <row r="158" spans="1:5" x14ac:dyDescent="0.25">
      <c r="A158" t="s">
        <v>320</v>
      </c>
      <c r="B158" t="s">
        <v>753</v>
      </c>
      <c r="C158">
        <v>1.29370629370629</v>
      </c>
      <c r="D158">
        <v>1.03</v>
      </c>
      <c r="E158">
        <v>0.49</v>
      </c>
    </row>
    <row r="159" spans="1:5" x14ac:dyDescent="0.25">
      <c r="A159" t="s">
        <v>13</v>
      </c>
      <c r="B159" t="s">
        <v>54</v>
      </c>
      <c r="C159">
        <v>1.8444444444444399</v>
      </c>
      <c r="D159">
        <v>0.87</v>
      </c>
      <c r="E159">
        <v>0.64</v>
      </c>
    </row>
    <row r="160" spans="1:5" x14ac:dyDescent="0.25">
      <c r="A160" t="s">
        <v>13</v>
      </c>
      <c r="B160" t="s">
        <v>50</v>
      </c>
      <c r="C160">
        <v>1.8444444444444399</v>
      </c>
      <c r="D160">
        <v>0.76</v>
      </c>
      <c r="E160">
        <v>1.61</v>
      </c>
    </row>
    <row r="161" spans="1:5" x14ac:dyDescent="0.25">
      <c r="A161" t="s">
        <v>13</v>
      </c>
      <c r="B161" t="s">
        <v>48</v>
      </c>
      <c r="C161">
        <v>1.8444444444444399</v>
      </c>
      <c r="D161">
        <v>0.27</v>
      </c>
      <c r="E161">
        <v>1.34</v>
      </c>
    </row>
    <row r="162" spans="1:5" x14ac:dyDescent="0.25">
      <c r="A162" t="s">
        <v>13</v>
      </c>
      <c r="B162" t="s">
        <v>53</v>
      </c>
      <c r="C162">
        <v>1.8444444444444399</v>
      </c>
      <c r="D162">
        <v>1.3</v>
      </c>
      <c r="E162">
        <v>1.45</v>
      </c>
    </row>
    <row r="163" spans="1:5" x14ac:dyDescent="0.25">
      <c r="A163" t="s">
        <v>13</v>
      </c>
      <c r="B163" t="s">
        <v>14</v>
      </c>
      <c r="C163">
        <v>1.8444444444444399</v>
      </c>
      <c r="D163">
        <v>0.72</v>
      </c>
      <c r="E163">
        <v>0.94</v>
      </c>
    </row>
    <row r="164" spans="1:5" x14ac:dyDescent="0.25">
      <c r="A164" t="s">
        <v>13</v>
      </c>
      <c r="B164" t="s">
        <v>51</v>
      </c>
      <c r="C164">
        <v>1.8444444444444399</v>
      </c>
      <c r="D164">
        <v>0.43</v>
      </c>
      <c r="E164">
        <v>0.96</v>
      </c>
    </row>
    <row r="165" spans="1:5" x14ac:dyDescent="0.25">
      <c r="A165" t="s">
        <v>13</v>
      </c>
      <c r="B165" t="s">
        <v>43</v>
      </c>
      <c r="C165">
        <v>1.8444444444444399</v>
      </c>
      <c r="D165">
        <v>1.72</v>
      </c>
      <c r="E165">
        <v>1.07</v>
      </c>
    </row>
    <row r="166" spans="1:5" x14ac:dyDescent="0.25">
      <c r="A166" t="s">
        <v>13</v>
      </c>
      <c r="B166" t="s">
        <v>44</v>
      </c>
      <c r="C166">
        <v>1.8444444444444399</v>
      </c>
      <c r="D166">
        <v>0.98</v>
      </c>
      <c r="E166">
        <v>0.48</v>
      </c>
    </row>
    <row r="167" spans="1:5" x14ac:dyDescent="0.25">
      <c r="A167" t="s">
        <v>13</v>
      </c>
      <c r="B167" t="s">
        <v>45</v>
      </c>
      <c r="C167">
        <v>1.8444444444444399</v>
      </c>
      <c r="D167">
        <v>1.19</v>
      </c>
      <c r="E167">
        <v>0.96</v>
      </c>
    </row>
    <row r="168" spans="1:5" x14ac:dyDescent="0.25">
      <c r="A168" t="s">
        <v>13</v>
      </c>
      <c r="B168" t="s">
        <v>52</v>
      </c>
      <c r="C168">
        <v>1.8444444444444399</v>
      </c>
      <c r="D168">
        <v>1.95</v>
      </c>
      <c r="E168">
        <v>0.8</v>
      </c>
    </row>
    <row r="169" spans="1:5" x14ac:dyDescent="0.25">
      <c r="A169" t="s">
        <v>13</v>
      </c>
      <c r="B169" t="s">
        <v>55</v>
      </c>
      <c r="C169">
        <v>1.8444444444444399</v>
      </c>
      <c r="D169">
        <v>0.68</v>
      </c>
      <c r="E169">
        <v>0.6</v>
      </c>
    </row>
    <row r="170" spans="1:5" x14ac:dyDescent="0.25">
      <c r="A170" t="s">
        <v>13</v>
      </c>
      <c r="B170" t="s">
        <v>236</v>
      </c>
      <c r="C170">
        <v>1.8444444444444399</v>
      </c>
      <c r="D170">
        <v>0.43</v>
      </c>
      <c r="E170">
        <v>0.8</v>
      </c>
    </row>
    <row r="171" spans="1:5" x14ac:dyDescent="0.25">
      <c r="A171" t="s">
        <v>13</v>
      </c>
      <c r="B171" t="s">
        <v>235</v>
      </c>
      <c r="C171">
        <v>1.8444444444444399</v>
      </c>
      <c r="D171">
        <v>1.08</v>
      </c>
      <c r="E171">
        <v>0.64</v>
      </c>
    </row>
    <row r="172" spans="1:5" x14ac:dyDescent="0.25">
      <c r="A172" t="s">
        <v>13</v>
      </c>
      <c r="B172" t="s">
        <v>17</v>
      </c>
      <c r="C172">
        <v>1.8444444444444399</v>
      </c>
      <c r="D172">
        <v>0.27</v>
      </c>
      <c r="E172">
        <v>1.41</v>
      </c>
    </row>
    <row r="173" spans="1:5" x14ac:dyDescent="0.25">
      <c r="A173" t="s">
        <v>13</v>
      </c>
      <c r="B173" t="s">
        <v>46</v>
      </c>
      <c r="C173">
        <v>1.8444444444444399</v>
      </c>
      <c r="D173">
        <v>0.68</v>
      </c>
      <c r="E173">
        <v>1</v>
      </c>
    </row>
    <row r="174" spans="1:5" x14ac:dyDescent="0.25">
      <c r="A174" t="s">
        <v>13</v>
      </c>
      <c r="B174" t="s">
        <v>15</v>
      </c>
      <c r="C174">
        <v>1.8444444444444399</v>
      </c>
      <c r="D174">
        <v>0.98</v>
      </c>
      <c r="E174">
        <v>1.77</v>
      </c>
    </row>
    <row r="175" spans="1:5" x14ac:dyDescent="0.25">
      <c r="A175" t="s">
        <v>13</v>
      </c>
      <c r="B175" t="s">
        <v>47</v>
      </c>
      <c r="C175">
        <v>1.8444444444444399</v>
      </c>
      <c r="D175">
        <v>1.3</v>
      </c>
      <c r="E175">
        <v>0.8</v>
      </c>
    </row>
    <row r="176" spans="1:5" x14ac:dyDescent="0.25">
      <c r="A176" t="s">
        <v>13</v>
      </c>
      <c r="B176" t="s">
        <v>234</v>
      </c>
      <c r="C176">
        <v>1.8444444444444399</v>
      </c>
      <c r="D176">
        <v>2.17</v>
      </c>
      <c r="E176">
        <v>0.64</v>
      </c>
    </row>
    <row r="177" spans="1:5" x14ac:dyDescent="0.25">
      <c r="A177" t="s">
        <v>16</v>
      </c>
      <c r="B177" t="s">
        <v>237</v>
      </c>
      <c r="C177">
        <v>1.49074074074074</v>
      </c>
      <c r="D177">
        <v>1.34</v>
      </c>
      <c r="E177">
        <v>0.88</v>
      </c>
    </row>
    <row r="178" spans="1:5" x14ac:dyDescent="0.25">
      <c r="A178" t="s">
        <v>16</v>
      </c>
      <c r="B178" t="s">
        <v>239</v>
      </c>
      <c r="C178">
        <v>1.49074074074074</v>
      </c>
      <c r="D178">
        <v>1.79</v>
      </c>
      <c r="E178">
        <v>0.38</v>
      </c>
    </row>
    <row r="179" spans="1:5" x14ac:dyDescent="0.25">
      <c r="A179" t="s">
        <v>16</v>
      </c>
      <c r="B179" t="s">
        <v>754</v>
      </c>
      <c r="C179">
        <v>1.49074074074074</v>
      </c>
      <c r="D179">
        <v>0.89</v>
      </c>
      <c r="E179">
        <v>0.63</v>
      </c>
    </row>
    <row r="180" spans="1:5" x14ac:dyDescent="0.25">
      <c r="A180" t="s">
        <v>16</v>
      </c>
      <c r="B180" t="s">
        <v>755</v>
      </c>
      <c r="C180">
        <v>1.49074074074074</v>
      </c>
      <c r="D180">
        <v>0.78</v>
      </c>
      <c r="E180">
        <v>1.38</v>
      </c>
    </row>
    <row r="181" spans="1:5" x14ac:dyDescent="0.25">
      <c r="A181" t="s">
        <v>16</v>
      </c>
      <c r="B181" t="s">
        <v>238</v>
      </c>
      <c r="C181">
        <v>1.49074074074074</v>
      </c>
      <c r="D181">
        <v>0.77</v>
      </c>
      <c r="E181">
        <v>0.75</v>
      </c>
    </row>
    <row r="182" spans="1:5" x14ac:dyDescent="0.25">
      <c r="A182" t="s">
        <v>16</v>
      </c>
      <c r="B182" t="s">
        <v>49</v>
      </c>
      <c r="C182">
        <v>1.49074074074074</v>
      </c>
      <c r="D182">
        <v>1.01</v>
      </c>
      <c r="E182">
        <v>1</v>
      </c>
    </row>
    <row r="183" spans="1:5" x14ac:dyDescent="0.25">
      <c r="A183" t="s">
        <v>16</v>
      </c>
      <c r="B183" t="s">
        <v>56</v>
      </c>
      <c r="C183">
        <v>1.49074074074074</v>
      </c>
      <c r="D183">
        <v>1.01</v>
      </c>
      <c r="E183">
        <v>0.13</v>
      </c>
    </row>
    <row r="184" spans="1:5" x14ac:dyDescent="0.25">
      <c r="A184" t="s">
        <v>16</v>
      </c>
      <c r="B184" t="s">
        <v>243</v>
      </c>
      <c r="C184">
        <v>1.49074074074074</v>
      </c>
      <c r="D184">
        <v>0.45</v>
      </c>
      <c r="E184">
        <v>1.88</v>
      </c>
    </row>
    <row r="185" spans="1:5" x14ac:dyDescent="0.25">
      <c r="A185" t="s">
        <v>16</v>
      </c>
      <c r="B185" t="s">
        <v>60</v>
      </c>
      <c r="C185">
        <v>1.49074074074074</v>
      </c>
      <c r="D185">
        <v>2.12</v>
      </c>
      <c r="E185">
        <v>0.38</v>
      </c>
    </row>
    <row r="186" spans="1:5" x14ac:dyDescent="0.25">
      <c r="A186" t="s">
        <v>16</v>
      </c>
      <c r="B186" t="s">
        <v>241</v>
      </c>
      <c r="C186">
        <v>1.49074074074074</v>
      </c>
      <c r="D186">
        <v>1.1200000000000001</v>
      </c>
      <c r="E186">
        <v>1.25</v>
      </c>
    </row>
    <row r="187" spans="1:5" x14ac:dyDescent="0.25">
      <c r="A187" t="s">
        <v>16</v>
      </c>
      <c r="B187" t="s">
        <v>18</v>
      </c>
      <c r="C187">
        <v>1.49074074074074</v>
      </c>
      <c r="D187">
        <v>0.89</v>
      </c>
      <c r="E187">
        <v>1.1299999999999999</v>
      </c>
    </row>
    <row r="188" spans="1:5" x14ac:dyDescent="0.25">
      <c r="A188" t="s">
        <v>16</v>
      </c>
      <c r="B188" t="s">
        <v>59</v>
      </c>
      <c r="C188">
        <v>1.49074074074074</v>
      </c>
      <c r="D188">
        <v>0.45</v>
      </c>
      <c r="E188">
        <v>0.88</v>
      </c>
    </row>
    <row r="189" spans="1:5" x14ac:dyDescent="0.25">
      <c r="A189" t="s">
        <v>16</v>
      </c>
      <c r="B189" t="s">
        <v>756</v>
      </c>
      <c r="C189">
        <v>1.49074074074074</v>
      </c>
      <c r="D189">
        <v>0.34</v>
      </c>
      <c r="E189">
        <v>1.38</v>
      </c>
    </row>
    <row r="190" spans="1:5" x14ac:dyDescent="0.25">
      <c r="A190" t="s">
        <v>16</v>
      </c>
      <c r="B190" t="s">
        <v>242</v>
      </c>
      <c r="C190">
        <v>1.49074074074074</v>
      </c>
      <c r="D190">
        <v>1.9</v>
      </c>
      <c r="E190">
        <v>1</v>
      </c>
    </row>
    <row r="191" spans="1:5" x14ac:dyDescent="0.25">
      <c r="A191" t="s">
        <v>16</v>
      </c>
      <c r="B191" t="s">
        <v>58</v>
      </c>
      <c r="C191">
        <v>1.49074074074074</v>
      </c>
      <c r="D191">
        <v>1.34</v>
      </c>
      <c r="E191">
        <v>1.5</v>
      </c>
    </row>
    <row r="192" spans="1:5" x14ac:dyDescent="0.25">
      <c r="A192" t="s">
        <v>16</v>
      </c>
      <c r="B192" t="s">
        <v>57</v>
      </c>
      <c r="C192">
        <v>1.49074074074074</v>
      </c>
      <c r="D192">
        <v>0.45</v>
      </c>
      <c r="E192">
        <v>1.1299999999999999</v>
      </c>
    </row>
    <row r="193" spans="1:5" x14ac:dyDescent="0.25">
      <c r="A193" t="s">
        <v>16</v>
      </c>
      <c r="B193" t="s">
        <v>304</v>
      </c>
      <c r="C193">
        <v>1.49074074074074</v>
      </c>
      <c r="D193">
        <v>1.01</v>
      </c>
      <c r="E193">
        <v>1</v>
      </c>
    </row>
    <row r="194" spans="1:5" x14ac:dyDescent="0.25">
      <c r="A194" t="s">
        <v>16</v>
      </c>
      <c r="B194" t="s">
        <v>240</v>
      </c>
      <c r="C194">
        <v>1.49074074074074</v>
      </c>
      <c r="D194">
        <v>0.45</v>
      </c>
      <c r="E194">
        <v>1.5</v>
      </c>
    </row>
    <row r="195" spans="1:5" x14ac:dyDescent="0.25">
      <c r="A195" t="s">
        <v>19</v>
      </c>
      <c r="B195" t="s">
        <v>21</v>
      </c>
      <c r="C195">
        <v>1.6666666666666701</v>
      </c>
      <c r="D195">
        <v>1</v>
      </c>
      <c r="E195">
        <v>0.97</v>
      </c>
    </row>
    <row r="196" spans="1:5" x14ac:dyDescent="0.25">
      <c r="A196" t="s">
        <v>19</v>
      </c>
      <c r="B196" t="s">
        <v>260</v>
      </c>
      <c r="C196">
        <v>1.6666666666666701</v>
      </c>
      <c r="D196">
        <v>1.29</v>
      </c>
      <c r="E196">
        <v>0.95</v>
      </c>
    </row>
    <row r="197" spans="1:5" x14ac:dyDescent="0.25">
      <c r="A197" t="s">
        <v>19</v>
      </c>
      <c r="B197" t="s">
        <v>149</v>
      </c>
      <c r="C197">
        <v>1.6666666666666701</v>
      </c>
      <c r="D197">
        <v>0.7</v>
      </c>
      <c r="E197">
        <v>1.1100000000000001</v>
      </c>
    </row>
    <row r="198" spans="1:5" x14ac:dyDescent="0.25">
      <c r="A198" t="s">
        <v>19</v>
      </c>
      <c r="B198" t="s">
        <v>251</v>
      </c>
      <c r="C198">
        <v>1.6666666666666701</v>
      </c>
      <c r="D198">
        <v>1.1000000000000001</v>
      </c>
      <c r="E198">
        <v>0.42</v>
      </c>
    </row>
    <row r="199" spans="1:5" x14ac:dyDescent="0.25">
      <c r="A199" t="s">
        <v>19</v>
      </c>
      <c r="B199" t="s">
        <v>255</v>
      </c>
      <c r="C199">
        <v>1.6666666666666701</v>
      </c>
      <c r="D199">
        <v>0.8</v>
      </c>
      <c r="E199">
        <v>1.39</v>
      </c>
    </row>
    <row r="200" spans="1:5" x14ac:dyDescent="0.25">
      <c r="A200" t="s">
        <v>19</v>
      </c>
      <c r="B200" t="s">
        <v>254</v>
      </c>
      <c r="C200">
        <v>1.6666666666666701</v>
      </c>
      <c r="D200">
        <v>1.2</v>
      </c>
      <c r="E200">
        <v>0.83</v>
      </c>
    </row>
    <row r="201" spans="1:5" x14ac:dyDescent="0.25">
      <c r="A201" t="s">
        <v>19</v>
      </c>
      <c r="B201" t="s">
        <v>257</v>
      </c>
      <c r="C201">
        <v>1.6666666666666701</v>
      </c>
      <c r="D201">
        <v>0.6</v>
      </c>
      <c r="E201">
        <v>1.39</v>
      </c>
    </row>
    <row r="202" spans="1:5" x14ac:dyDescent="0.25">
      <c r="A202" t="s">
        <v>19</v>
      </c>
      <c r="B202" t="s">
        <v>256</v>
      </c>
      <c r="C202">
        <v>1.6666666666666701</v>
      </c>
      <c r="D202">
        <v>1.46</v>
      </c>
      <c r="E202">
        <v>0.83</v>
      </c>
    </row>
    <row r="203" spans="1:5" x14ac:dyDescent="0.25">
      <c r="A203" t="s">
        <v>19</v>
      </c>
      <c r="B203" t="s">
        <v>261</v>
      </c>
      <c r="C203">
        <v>1.6666666666666701</v>
      </c>
      <c r="D203">
        <v>0.6</v>
      </c>
      <c r="E203">
        <v>1.67</v>
      </c>
    </row>
    <row r="204" spans="1:5" x14ac:dyDescent="0.25">
      <c r="A204" t="s">
        <v>19</v>
      </c>
      <c r="B204" t="s">
        <v>20</v>
      </c>
      <c r="C204">
        <v>1.6666666666666701</v>
      </c>
      <c r="D204">
        <v>1.2</v>
      </c>
      <c r="E204">
        <v>0.95</v>
      </c>
    </row>
    <row r="205" spans="1:5" x14ac:dyDescent="0.25">
      <c r="A205" t="s">
        <v>19</v>
      </c>
      <c r="B205" t="s">
        <v>369</v>
      </c>
      <c r="C205">
        <v>1.6666666666666701</v>
      </c>
      <c r="D205">
        <v>0.72</v>
      </c>
      <c r="E205">
        <v>0.5</v>
      </c>
    </row>
    <row r="206" spans="1:5" x14ac:dyDescent="0.25">
      <c r="A206" t="s">
        <v>19</v>
      </c>
      <c r="B206" t="s">
        <v>258</v>
      </c>
      <c r="C206">
        <v>1.6666666666666701</v>
      </c>
      <c r="D206">
        <v>0.84</v>
      </c>
      <c r="E206">
        <v>1.17</v>
      </c>
    </row>
    <row r="207" spans="1:5" x14ac:dyDescent="0.25">
      <c r="A207" t="s">
        <v>19</v>
      </c>
      <c r="B207" t="s">
        <v>145</v>
      </c>
      <c r="C207">
        <v>1.6666666666666701</v>
      </c>
      <c r="D207">
        <v>1.6</v>
      </c>
      <c r="E207">
        <v>0.69</v>
      </c>
    </row>
    <row r="208" spans="1:5" x14ac:dyDescent="0.25">
      <c r="A208" t="s">
        <v>19</v>
      </c>
      <c r="B208" t="s">
        <v>144</v>
      </c>
      <c r="C208">
        <v>1.6666666666666701</v>
      </c>
      <c r="D208">
        <v>1</v>
      </c>
      <c r="E208">
        <v>1.1100000000000001</v>
      </c>
    </row>
    <row r="209" spans="1:5" x14ac:dyDescent="0.25">
      <c r="A209" t="s">
        <v>19</v>
      </c>
      <c r="B209" t="s">
        <v>250</v>
      </c>
      <c r="C209">
        <v>1.6666666666666701</v>
      </c>
      <c r="D209">
        <v>0.8</v>
      </c>
      <c r="E209">
        <v>1.25</v>
      </c>
    </row>
    <row r="210" spans="1:5" x14ac:dyDescent="0.25">
      <c r="A210" t="s">
        <v>19</v>
      </c>
      <c r="B210" t="s">
        <v>157</v>
      </c>
      <c r="C210">
        <v>1.6666666666666701</v>
      </c>
      <c r="D210">
        <v>0.7</v>
      </c>
      <c r="E210">
        <v>0.97</v>
      </c>
    </row>
    <row r="211" spans="1:5" x14ac:dyDescent="0.25">
      <c r="A211" t="s">
        <v>19</v>
      </c>
      <c r="B211" t="s">
        <v>252</v>
      </c>
      <c r="C211">
        <v>1.6666666666666701</v>
      </c>
      <c r="D211">
        <v>0.9</v>
      </c>
      <c r="E211">
        <v>0.69</v>
      </c>
    </row>
    <row r="212" spans="1:5" x14ac:dyDescent="0.25">
      <c r="A212" t="s">
        <v>19</v>
      </c>
      <c r="B212" t="s">
        <v>259</v>
      </c>
      <c r="C212">
        <v>1.6666666666666701</v>
      </c>
      <c r="D212">
        <v>0.84</v>
      </c>
      <c r="E212">
        <v>1.33</v>
      </c>
    </row>
    <row r="213" spans="1:5" x14ac:dyDescent="0.25">
      <c r="A213" t="s">
        <v>19</v>
      </c>
      <c r="B213" t="s">
        <v>253</v>
      </c>
      <c r="C213">
        <v>1.6666666666666701</v>
      </c>
      <c r="D213">
        <v>1.1000000000000001</v>
      </c>
      <c r="E213">
        <v>0.83</v>
      </c>
    </row>
    <row r="214" spans="1:5" x14ac:dyDescent="0.25">
      <c r="A214" t="s">
        <v>19</v>
      </c>
      <c r="B214" t="s">
        <v>142</v>
      </c>
      <c r="C214">
        <v>1.6666666666666701</v>
      </c>
      <c r="D214">
        <v>1.3</v>
      </c>
      <c r="E214">
        <v>0.97</v>
      </c>
    </row>
    <row r="215" spans="1:5" x14ac:dyDescent="0.25">
      <c r="A215" t="s">
        <v>146</v>
      </c>
      <c r="B215" t="s">
        <v>757</v>
      </c>
      <c r="C215">
        <v>1.1642857142857099</v>
      </c>
      <c r="D215">
        <v>0.61</v>
      </c>
      <c r="E215">
        <v>0.42</v>
      </c>
    </row>
    <row r="216" spans="1:5" x14ac:dyDescent="0.25">
      <c r="A216" t="s">
        <v>146</v>
      </c>
      <c r="B216" t="s">
        <v>153</v>
      </c>
      <c r="C216">
        <v>1.1642857142857099</v>
      </c>
      <c r="D216">
        <v>0.86</v>
      </c>
      <c r="E216">
        <v>1.1200000000000001</v>
      </c>
    </row>
    <row r="217" spans="1:5" x14ac:dyDescent="0.25">
      <c r="A217" t="s">
        <v>146</v>
      </c>
      <c r="B217" t="s">
        <v>152</v>
      </c>
      <c r="C217">
        <v>1.1642857142857099</v>
      </c>
      <c r="D217">
        <v>1.07</v>
      </c>
      <c r="E217">
        <v>1.22</v>
      </c>
    </row>
    <row r="218" spans="1:5" x14ac:dyDescent="0.25">
      <c r="A218" t="s">
        <v>146</v>
      </c>
      <c r="B218" t="s">
        <v>158</v>
      </c>
      <c r="C218">
        <v>1.1642857142857099</v>
      </c>
      <c r="D218">
        <v>0.64</v>
      </c>
      <c r="E218">
        <v>0.98</v>
      </c>
    </row>
    <row r="219" spans="1:5" x14ac:dyDescent="0.25">
      <c r="A219" t="s">
        <v>146</v>
      </c>
      <c r="B219" t="s">
        <v>148</v>
      </c>
      <c r="C219">
        <v>1.1642857142857099</v>
      </c>
      <c r="D219">
        <v>1.35</v>
      </c>
      <c r="E219">
        <v>1.1200000000000001</v>
      </c>
    </row>
    <row r="220" spans="1:5" x14ac:dyDescent="0.25">
      <c r="A220" t="s">
        <v>146</v>
      </c>
      <c r="B220" t="s">
        <v>154</v>
      </c>
      <c r="C220">
        <v>1.1642857142857099</v>
      </c>
      <c r="D220">
        <v>0.98</v>
      </c>
      <c r="E220">
        <v>0.56000000000000005</v>
      </c>
    </row>
    <row r="221" spans="1:5" x14ac:dyDescent="0.25">
      <c r="A221" t="s">
        <v>146</v>
      </c>
      <c r="B221" t="s">
        <v>162</v>
      </c>
      <c r="C221">
        <v>1.1642857142857099</v>
      </c>
      <c r="D221">
        <v>1.07</v>
      </c>
      <c r="E221">
        <v>0.61</v>
      </c>
    </row>
    <row r="222" spans="1:5" x14ac:dyDescent="0.25">
      <c r="A222" t="s">
        <v>146</v>
      </c>
      <c r="B222" t="s">
        <v>147</v>
      </c>
      <c r="C222">
        <v>1.1642857142857099</v>
      </c>
      <c r="D222">
        <v>2.21</v>
      </c>
      <c r="E222">
        <v>1.1200000000000001</v>
      </c>
    </row>
    <row r="223" spans="1:5" x14ac:dyDescent="0.25">
      <c r="A223" t="s">
        <v>146</v>
      </c>
      <c r="B223" t="s">
        <v>163</v>
      </c>
      <c r="C223">
        <v>1.1642857142857099</v>
      </c>
      <c r="D223">
        <v>0.74</v>
      </c>
      <c r="E223">
        <v>2.1</v>
      </c>
    </row>
    <row r="224" spans="1:5" x14ac:dyDescent="0.25">
      <c r="A224" t="s">
        <v>146</v>
      </c>
      <c r="B224" t="s">
        <v>346</v>
      </c>
      <c r="C224">
        <v>1.1642857142857099</v>
      </c>
      <c r="D224">
        <v>0.97</v>
      </c>
      <c r="E224">
        <v>1.35</v>
      </c>
    </row>
    <row r="225" spans="1:5" x14ac:dyDescent="0.25">
      <c r="A225" t="s">
        <v>146</v>
      </c>
      <c r="B225" t="s">
        <v>143</v>
      </c>
      <c r="C225">
        <v>1.1642857142857099</v>
      </c>
      <c r="D225">
        <v>0.74</v>
      </c>
      <c r="E225">
        <v>1.26</v>
      </c>
    </row>
    <row r="226" spans="1:5" x14ac:dyDescent="0.25">
      <c r="A226" t="s">
        <v>146</v>
      </c>
      <c r="B226" t="s">
        <v>151</v>
      </c>
      <c r="C226">
        <v>1.1642857142857099</v>
      </c>
      <c r="D226">
        <v>1.1000000000000001</v>
      </c>
      <c r="E226">
        <v>0.28000000000000003</v>
      </c>
    </row>
    <row r="227" spans="1:5" x14ac:dyDescent="0.25">
      <c r="A227" t="s">
        <v>146</v>
      </c>
      <c r="B227" t="s">
        <v>159</v>
      </c>
      <c r="C227">
        <v>1.1642857142857099</v>
      </c>
      <c r="D227">
        <v>1.1499999999999999</v>
      </c>
      <c r="E227">
        <v>1.31</v>
      </c>
    </row>
    <row r="228" spans="1:5" x14ac:dyDescent="0.25">
      <c r="A228" t="s">
        <v>146</v>
      </c>
      <c r="B228" t="s">
        <v>160</v>
      </c>
      <c r="C228">
        <v>1.1642857142857099</v>
      </c>
      <c r="D228">
        <v>0.61</v>
      </c>
      <c r="E228">
        <v>1.68</v>
      </c>
    </row>
    <row r="229" spans="1:5" x14ac:dyDescent="0.25">
      <c r="A229" t="s">
        <v>146</v>
      </c>
      <c r="B229" t="s">
        <v>156</v>
      </c>
      <c r="C229">
        <v>1.1642857142857099</v>
      </c>
      <c r="D229">
        <v>1</v>
      </c>
      <c r="E229">
        <v>0.65</v>
      </c>
    </row>
    <row r="230" spans="1:5" x14ac:dyDescent="0.25">
      <c r="A230" t="s">
        <v>146</v>
      </c>
      <c r="B230" t="s">
        <v>164</v>
      </c>
      <c r="C230">
        <v>1.1642857142857099</v>
      </c>
      <c r="D230">
        <v>1.1499999999999999</v>
      </c>
      <c r="E230">
        <v>0.98</v>
      </c>
    </row>
    <row r="231" spans="1:5" x14ac:dyDescent="0.25">
      <c r="A231" t="s">
        <v>146</v>
      </c>
      <c r="B231" t="s">
        <v>161</v>
      </c>
      <c r="C231">
        <v>1.1642857142857099</v>
      </c>
      <c r="D231">
        <v>0.86</v>
      </c>
      <c r="E231">
        <v>0.84</v>
      </c>
    </row>
    <row r="232" spans="1:5" x14ac:dyDescent="0.25">
      <c r="A232" t="s">
        <v>146</v>
      </c>
      <c r="B232" t="s">
        <v>150</v>
      </c>
      <c r="C232">
        <v>1.1642857142857099</v>
      </c>
      <c r="D232">
        <v>0.74</v>
      </c>
      <c r="E232">
        <v>0.42</v>
      </c>
    </row>
    <row r="233" spans="1:5" x14ac:dyDescent="0.25">
      <c r="A233" t="s">
        <v>146</v>
      </c>
      <c r="B233" t="s">
        <v>155</v>
      </c>
      <c r="C233">
        <v>1.1642857142857099</v>
      </c>
      <c r="D233">
        <v>1.47</v>
      </c>
      <c r="E233">
        <v>0.56000000000000005</v>
      </c>
    </row>
    <row r="234" spans="1:5" x14ac:dyDescent="0.25">
      <c r="A234" t="s">
        <v>146</v>
      </c>
      <c r="B234" t="s">
        <v>758</v>
      </c>
      <c r="C234">
        <v>1.1642857142857099</v>
      </c>
      <c r="D234">
        <v>0.72</v>
      </c>
      <c r="E234">
        <v>1.47</v>
      </c>
    </row>
    <row r="235" spans="1:5" x14ac:dyDescent="0.25">
      <c r="A235" t="s">
        <v>22</v>
      </c>
      <c r="B235" t="s">
        <v>280</v>
      </c>
      <c r="C235">
        <v>1.6818181818181801</v>
      </c>
      <c r="D235">
        <v>1.78</v>
      </c>
      <c r="E235">
        <v>0.57999999999999996</v>
      </c>
    </row>
    <row r="236" spans="1:5" x14ac:dyDescent="0.25">
      <c r="A236" t="s">
        <v>22</v>
      </c>
      <c r="B236" t="s">
        <v>170</v>
      </c>
      <c r="C236">
        <v>1.6818181818181801</v>
      </c>
      <c r="D236">
        <v>1.59</v>
      </c>
      <c r="E236">
        <v>1.2</v>
      </c>
    </row>
    <row r="237" spans="1:5" x14ac:dyDescent="0.25">
      <c r="A237" t="s">
        <v>22</v>
      </c>
      <c r="B237" t="s">
        <v>283</v>
      </c>
      <c r="C237">
        <v>1.6818181818181801</v>
      </c>
      <c r="D237">
        <v>0.69</v>
      </c>
      <c r="E237">
        <v>1.92</v>
      </c>
    </row>
    <row r="238" spans="1:5" x14ac:dyDescent="0.25">
      <c r="A238" t="s">
        <v>22</v>
      </c>
      <c r="B238" t="s">
        <v>171</v>
      </c>
      <c r="C238">
        <v>1.6818181818181801</v>
      </c>
      <c r="D238">
        <v>1.19</v>
      </c>
      <c r="E238">
        <v>0.72</v>
      </c>
    </row>
    <row r="239" spans="1:5" x14ac:dyDescent="0.25">
      <c r="A239" t="s">
        <v>22</v>
      </c>
      <c r="B239" t="s">
        <v>169</v>
      </c>
      <c r="C239">
        <v>1.6818181818181801</v>
      </c>
      <c r="D239">
        <v>1.29</v>
      </c>
      <c r="E239">
        <v>0.96</v>
      </c>
    </row>
    <row r="240" spans="1:5" x14ac:dyDescent="0.25">
      <c r="A240" t="s">
        <v>22</v>
      </c>
      <c r="B240" t="s">
        <v>174</v>
      </c>
      <c r="C240">
        <v>1.6818181818181801</v>
      </c>
      <c r="D240">
        <v>0.69</v>
      </c>
      <c r="E240">
        <v>1.08</v>
      </c>
    </row>
    <row r="241" spans="1:5" x14ac:dyDescent="0.25">
      <c r="A241" t="s">
        <v>22</v>
      </c>
      <c r="B241" t="s">
        <v>272</v>
      </c>
      <c r="C241">
        <v>1.6818181818181801</v>
      </c>
      <c r="D241">
        <v>1.19</v>
      </c>
      <c r="E241">
        <v>0.14000000000000001</v>
      </c>
    </row>
    <row r="242" spans="1:5" x14ac:dyDescent="0.25">
      <c r="A242" t="s">
        <v>22</v>
      </c>
      <c r="B242" t="s">
        <v>24</v>
      </c>
      <c r="C242">
        <v>1.6818181818181801</v>
      </c>
      <c r="D242">
        <v>0.89</v>
      </c>
      <c r="E242">
        <v>0.48</v>
      </c>
    </row>
    <row r="243" spans="1:5" x14ac:dyDescent="0.25">
      <c r="A243" t="s">
        <v>22</v>
      </c>
      <c r="B243" t="s">
        <v>307</v>
      </c>
      <c r="C243">
        <v>1.6818181818181801</v>
      </c>
      <c r="D243">
        <v>0.89</v>
      </c>
      <c r="E243">
        <v>1.32</v>
      </c>
    </row>
    <row r="244" spans="1:5" x14ac:dyDescent="0.25">
      <c r="A244" t="s">
        <v>22</v>
      </c>
      <c r="B244" t="s">
        <v>173</v>
      </c>
      <c r="C244">
        <v>1.6818181818181801</v>
      </c>
      <c r="D244">
        <v>0.79</v>
      </c>
      <c r="E244">
        <v>1.68</v>
      </c>
    </row>
    <row r="245" spans="1:5" x14ac:dyDescent="0.25">
      <c r="A245" t="s">
        <v>22</v>
      </c>
      <c r="B245" t="s">
        <v>278</v>
      </c>
      <c r="C245">
        <v>1.6818181818181801</v>
      </c>
      <c r="D245">
        <v>0.79</v>
      </c>
      <c r="E245">
        <v>1.08</v>
      </c>
    </row>
    <row r="246" spans="1:5" x14ac:dyDescent="0.25">
      <c r="A246" t="s">
        <v>22</v>
      </c>
      <c r="B246" t="s">
        <v>23</v>
      </c>
      <c r="C246">
        <v>1.6818181818181801</v>
      </c>
      <c r="D246">
        <v>1.78</v>
      </c>
      <c r="E246">
        <v>0.86</v>
      </c>
    </row>
    <row r="247" spans="1:5" x14ac:dyDescent="0.25">
      <c r="A247" t="s">
        <v>22</v>
      </c>
      <c r="B247" t="s">
        <v>273</v>
      </c>
      <c r="C247">
        <v>1.6818181818181801</v>
      </c>
      <c r="D247">
        <v>1.19</v>
      </c>
      <c r="E247">
        <v>0.86</v>
      </c>
    </row>
    <row r="248" spans="1:5" x14ac:dyDescent="0.25">
      <c r="A248" t="s">
        <v>22</v>
      </c>
      <c r="B248" t="s">
        <v>281</v>
      </c>
      <c r="C248">
        <v>1.6818181818181801</v>
      </c>
      <c r="D248">
        <v>0.71</v>
      </c>
      <c r="E248">
        <v>0.86</v>
      </c>
    </row>
    <row r="249" spans="1:5" x14ac:dyDescent="0.25">
      <c r="A249" t="s">
        <v>22</v>
      </c>
      <c r="B249" t="s">
        <v>279</v>
      </c>
      <c r="C249">
        <v>1.6818181818181801</v>
      </c>
      <c r="D249">
        <v>0.83</v>
      </c>
      <c r="E249">
        <v>1.29</v>
      </c>
    </row>
    <row r="250" spans="1:5" x14ac:dyDescent="0.25">
      <c r="A250" t="s">
        <v>22</v>
      </c>
      <c r="B250" t="s">
        <v>276</v>
      </c>
      <c r="C250">
        <v>1.6818181818181801</v>
      </c>
      <c r="D250">
        <v>0.59</v>
      </c>
      <c r="E250">
        <v>0.72</v>
      </c>
    </row>
    <row r="251" spans="1:5" x14ac:dyDescent="0.25">
      <c r="A251" t="s">
        <v>22</v>
      </c>
      <c r="B251" t="s">
        <v>308</v>
      </c>
      <c r="C251">
        <v>1.6818181818181801</v>
      </c>
      <c r="D251">
        <v>1.43</v>
      </c>
      <c r="E251">
        <v>0.43</v>
      </c>
    </row>
    <row r="252" spans="1:5" x14ac:dyDescent="0.25">
      <c r="A252" t="s">
        <v>22</v>
      </c>
      <c r="B252" t="s">
        <v>284</v>
      </c>
      <c r="C252">
        <v>1.6818181818181801</v>
      </c>
      <c r="D252">
        <v>0.5</v>
      </c>
      <c r="E252">
        <v>1.44</v>
      </c>
    </row>
    <row r="253" spans="1:5" x14ac:dyDescent="0.25">
      <c r="A253" t="s">
        <v>22</v>
      </c>
      <c r="B253" t="s">
        <v>172</v>
      </c>
      <c r="C253">
        <v>1.6818181818181801</v>
      </c>
      <c r="D253">
        <v>0.71</v>
      </c>
      <c r="E253">
        <v>1.1499999999999999</v>
      </c>
    </row>
    <row r="254" spans="1:5" x14ac:dyDescent="0.25">
      <c r="A254" t="s">
        <v>22</v>
      </c>
      <c r="B254" t="s">
        <v>182</v>
      </c>
      <c r="C254">
        <v>1.6818181818181801</v>
      </c>
    </row>
    <row r="255" spans="1:5" x14ac:dyDescent="0.25">
      <c r="A255" t="s">
        <v>25</v>
      </c>
      <c r="B255" t="s">
        <v>27</v>
      </c>
      <c r="C255">
        <v>1.36363636363636</v>
      </c>
      <c r="D255">
        <v>0.98</v>
      </c>
      <c r="E255">
        <v>1.01</v>
      </c>
    </row>
    <row r="256" spans="1:5" x14ac:dyDescent="0.25">
      <c r="A256" t="s">
        <v>25</v>
      </c>
      <c r="B256" t="s">
        <v>181</v>
      </c>
      <c r="C256">
        <v>1.36363636363636</v>
      </c>
      <c r="D256">
        <v>0.73</v>
      </c>
      <c r="E256">
        <v>2.17</v>
      </c>
    </row>
    <row r="257" spans="1:5" x14ac:dyDescent="0.25">
      <c r="A257" t="s">
        <v>25</v>
      </c>
      <c r="B257" t="s">
        <v>175</v>
      </c>
      <c r="C257">
        <v>1.36363636363636</v>
      </c>
      <c r="D257">
        <v>0.98</v>
      </c>
      <c r="E257">
        <v>0.87</v>
      </c>
    </row>
    <row r="258" spans="1:5" x14ac:dyDescent="0.25">
      <c r="A258" t="s">
        <v>25</v>
      </c>
      <c r="B258" t="s">
        <v>183</v>
      </c>
      <c r="C258">
        <v>1.36363636363636</v>
      </c>
      <c r="D258">
        <v>0.86</v>
      </c>
      <c r="E258">
        <v>0.72</v>
      </c>
    </row>
    <row r="259" spans="1:5" x14ac:dyDescent="0.25">
      <c r="A259" t="s">
        <v>25</v>
      </c>
      <c r="B259" t="s">
        <v>759</v>
      </c>
      <c r="C259">
        <v>1.36363636363636</v>
      </c>
      <c r="D259">
        <v>1.34</v>
      </c>
      <c r="E259">
        <v>1.3</v>
      </c>
    </row>
    <row r="260" spans="1:5" x14ac:dyDescent="0.25">
      <c r="A260" t="s">
        <v>25</v>
      </c>
      <c r="B260" t="s">
        <v>176</v>
      </c>
      <c r="C260">
        <v>1.36363636363636</v>
      </c>
      <c r="D260">
        <v>0.59</v>
      </c>
      <c r="E260">
        <v>1.21</v>
      </c>
    </row>
    <row r="261" spans="1:5" x14ac:dyDescent="0.25">
      <c r="A261" t="s">
        <v>25</v>
      </c>
      <c r="B261" t="s">
        <v>275</v>
      </c>
      <c r="C261">
        <v>1.36363636363636</v>
      </c>
      <c r="D261">
        <v>1.34</v>
      </c>
      <c r="E261">
        <v>0.72</v>
      </c>
    </row>
    <row r="262" spans="1:5" x14ac:dyDescent="0.25">
      <c r="A262" t="s">
        <v>25</v>
      </c>
      <c r="B262" t="s">
        <v>282</v>
      </c>
      <c r="C262">
        <v>1.36363636363636</v>
      </c>
      <c r="D262">
        <v>1.1000000000000001</v>
      </c>
      <c r="E262">
        <v>0.72</v>
      </c>
    </row>
    <row r="263" spans="1:5" x14ac:dyDescent="0.25">
      <c r="A263" t="s">
        <v>25</v>
      </c>
      <c r="B263" t="s">
        <v>274</v>
      </c>
      <c r="C263">
        <v>1.36363636363636</v>
      </c>
      <c r="D263">
        <v>0.86</v>
      </c>
      <c r="E263">
        <v>1.59</v>
      </c>
    </row>
    <row r="264" spans="1:5" x14ac:dyDescent="0.25">
      <c r="A264" t="s">
        <v>25</v>
      </c>
      <c r="B264" t="s">
        <v>179</v>
      </c>
      <c r="C264">
        <v>1.36363636363636</v>
      </c>
      <c r="D264">
        <v>1.1000000000000001</v>
      </c>
      <c r="E264">
        <v>0.43</v>
      </c>
    </row>
    <row r="265" spans="1:5" x14ac:dyDescent="0.25">
      <c r="A265" t="s">
        <v>25</v>
      </c>
      <c r="B265" t="s">
        <v>180</v>
      </c>
      <c r="C265">
        <v>1.36363636363636</v>
      </c>
      <c r="D265">
        <v>1.61</v>
      </c>
      <c r="E265">
        <v>1.39</v>
      </c>
    </row>
    <row r="266" spans="1:5" x14ac:dyDescent="0.25">
      <c r="A266" t="s">
        <v>25</v>
      </c>
      <c r="B266" t="s">
        <v>26</v>
      </c>
      <c r="C266">
        <v>1.36363636363636</v>
      </c>
      <c r="D266">
        <v>0.28999999999999998</v>
      </c>
      <c r="E266">
        <v>1.39</v>
      </c>
    </row>
    <row r="267" spans="1:5" x14ac:dyDescent="0.25">
      <c r="A267" t="s">
        <v>25</v>
      </c>
      <c r="B267" t="s">
        <v>760</v>
      </c>
      <c r="C267">
        <v>1.36363636363636</v>
      </c>
      <c r="D267">
        <v>0.73</v>
      </c>
      <c r="E267">
        <v>1.21</v>
      </c>
    </row>
    <row r="268" spans="1:5" x14ac:dyDescent="0.25">
      <c r="A268" t="s">
        <v>25</v>
      </c>
      <c r="B268" t="s">
        <v>184</v>
      </c>
      <c r="C268">
        <v>1.36363636363636</v>
      </c>
      <c r="D268">
        <v>1.47</v>
      </c>
      <c r="E268">
        <v>0.69</v>
      </c>
    </row>
    <row r="269" spans="1:5" x14ac:dyDescent="0.25">
      <c r="A269" t="s">
        <v>25</v>
      </c>
      <c r="B269" t="s">
        <v>177</v>
      </c>
      <c r="C269">
        <v>1.36363636363636</v>
      </c>
      <c r="D269">
        <v>1.03</v>
      </c>
      <c r="E269">
        <v>0.35</v>
      </c>
    </row>
    <row r="270" spans="1:5" x14ac:dyDescent="0.25">
      <c r="A270" t="s">
        <v>25</v>
      </c>
      <c r="B270" t="s">
        <v>277</v>
      </c>
      <c r="C270">
        <v>1.36363636363636</v>
      </c>
      <c r="D270">
        <v>0.59</v>
      </c>
      <c r="E270">
        <v>0.52</v>
      </c>
    </row>
    <row r="271" spans="1:5" x14ac:dyDescent="0.25">
      <c r="A271" t="s">
        <v>25</v>
      </c>
      <c r="B271" t="s">
        <v>309</v>
      </c>
      <c r="C271">
        <v>1.36363636363636</v>
      </c>
      <c r="D271">
        <v>1.59</v>
      </c>
      <c r="E271">
        <v>1.1499999999999999</v>
      </c>
    </row>
    <row r="272" spans="1:5" x14ac:dyDescent="0.25">
      <c r="A272" t="s">
        <v>25</v>
      </c>
      <c r="B272" t="s">
        <v>761</v>
      </c>
      <c r="C272">
        <v>1.36363636363636</v>
      </c>
      <c r="D272">
        <v>0.73</v>
      </c>
      <c r="E272">
        <v>1.21</v>
      </c>
    </row>
    <row r="273" spans="1:5" x14ac:dyDescent="0.25">
      <c r="A273" t="s">
        <v>25</v>
      </c>
      <c r="B273" t="s">
        <v>762</v>
      </c>
      <c r="C273">
        <v>1.36363636363636</v>
      </c>
      <c r="D273">
        <v>0.59</v>
      </c>
      <c r="E273">
        <v>0.69</v>
      </c>
    </row>
    <row r="274" spans="1:5" x14ac:dyDescent="0.25">
      <c r="A274" t="s">
        <v>25</v>
      </c>
      <c r="B274" t="s">
        <v>178</v>
      </c>
      <c r="C274">
        <v>1.36363636363636</v>
      </c>
      <c r="D274">
        <v>1.32</v>
      </c>
      <c r="E274">
        <v>0.52</v>
      </c>
    </row>
    <row r="275" spans="1:5" x14ac:dyDescent="0.25">
      <c r="A275" t="s">
        <v>28</v>
      </c>
      <c r="B275" t="s">
        <v>29</v>
      </c>
      <c r="C275">
        <v>1.31111111111111</v>
      </c>
      <c r="D275">
        <v>1.1399999999999999</v>
      </c>
      <c r="E275">
        <v>0.15</v>
      </c>
    </row>
    <row r="276" spans="1:5" x14ac:dyDescent="0.25">
      <c r="A276" t="s">
        <v>28</v>
      </c>
      <c r="B276" t="s">
        <v>763</v>
      </c>
      <c r="C276">
        <v>1.31111111111111</v>
      </c>
      <c r="D276">
        <v>1.07</v>
      </c>
      <c r="E276">
        <v>1.25</v>
      </c>
    </row>
    <row r="277" spans="1:5" x14ac:dyDescent="0.25">
      <c r="A277" t="s">
        <v>28</v>
      </c>
      <c r="B277" t="s">
        <v>292</v>
      </c>
      <c r="C277">
        <v>1.31111111111111</v>
      </c>
      <c r="D277">
        <v>1.22</v>
      </c>
      <c r="E277">
        <v>1.6</v>
      </c>
    </row>
    <row r="278" spans="1:5" x14ac:dyDescent="0.25">
      <c r="A278" t="s">
        <v>28</v>
      </c>
      <c r="B278" t="s">
        <v>296</v>
      </c>
      <c r="C278">
        <v>1.31111111111111</v>
      </c>
      <c r="D278">
        <v>0.61</v>
      </c>
      <c r="E278">
        <v>1.25</v>
      </c>
    </row>
    <row r="279" spans="1:5" x14ac:dyDescent="0.25">
      <c r="A279" t="s">
        <v>28</v>
      </c>
      <c r="B279" t="s">
        <v>196</v>
      </c>
      <c r="C279">
        <v>1.31111111111111</v>
      </c>
      <c r="D279">
        <v>1.07</v>
      </c>
      <c r="E279">
        <v>0.89</v>
      </c>
    </row>
    <row r="280" spans="1:5" x14ac:dyDescent="0.25">
      <c r="A280" t="s">
        <v>28</v>
      </c>
      <c r="B280" t="s">
        <v>197</v>
      </c>
      <c r="C280">
        <v>1.31111111111111</v>
      </c>
      <c r="D280">
        <v>1.22</v>
      </c>
      <c r="E280">
        <v>1.78</v>
      </c>
    </row>
    <row r="281" spans="1:5" x14ac:dyDescent="0.25">
      <c r="A281" t="s">
        <v>28</v>
      </c>
      <c r="B281" t="s">
        <v>30</v>
      </c>
      <c r="C281">
        <v>1.31111111111111</v>
      </c>
      <c r="D281">
        <v>2.44</v>
      </c>
      <c r="E281">
        <v>0.36</v>
      </c>
    </row>
    <row r="282" spans="1:5" x14ac:dyDescent="0.25">
      <c r="A282" t="s">
        <v>28</v>
      </c>
      <c r="B282" t="s">
        <v>194</v>
      </c>
      <c r="C282">
        <v>1.31111111111111</v>
      </c>
      <c r="D282">
        <v>0.76</v>
      </c>
      <c r="E282">
        <v>0.89</v>
      </c>
    </row>
    <row r="283" spans="1:5" x14ac:dyDescent="0.25">
      <c r="A283" t="s">
        <v>28</v>
      </c>
      <c r="B283" t="s">
        <v>295</v>
      </c>
      <c r="C283">
        <v>1.31111111111111</v>
      </c>
      <c r="D283">
        <v>0.92</v>
      </c>
      <c r="E283">
        <v>1.25</v>
      </c>
    </row>
    <row r="284" spans="1:5" x14ac:dyDescent="0.25">
      <c r="A284" t="s">
        <v>28</v>
      </c>
      <c r="B284" t="s">
        <v>764</v>
      </c>
      <c r="C284">
        <v>1.31111111111111</v>
      </c>
      <c r="D284">
        <v>0.76</v>
      </c>
      <c r="E284">
        <v>0.89</v>
      </c>
    </row>
    <row r="285" spans="1:5" x14ac:dyDescent="0.25">
      <c r="A285" t="s">
        <v>28</v>
      </c>
      <c r="B285" t="s">
        <v>765</v>
      </c>
      <c r="C285">
        <v>1.31111111111111</v>
      </c>
      <c r="D285">
        <v>0.76</v>
      </c>
      <c r="E285">
        <v>0.89</v>
      </c>
    </row>
    <row r="286" spans="1:5" x14ac:dyDescent="0.25">
      <c r="A286" t="s">
        <v>28</v>
      </c>
      <c r="B286" t="s">
        <v>31</v>
      </c>
      <c r="C286">
        <v>1.31111111111111</v>
      </c>
      <c r="D286">
        <v>1.33</v>
      </c>
      <c r="E286">
        <v>0.67</v>
      </c>
    </row>
    <row r="287" spans="1:5" x14ac:dyDescent="0.25">
      <c r="A287" t="s">
        <v>28</v>
      </c>
      <c r="B287" t="s">
        <v>195</v>
      </c>
      <c r="C287">
        <v>1.31111111111111</v>
      </c>
      <c r="D287">
        <v>1.37</v>
      </c>
      <c r="E287">
        <v>0.89</v>
      </c>
    </row>
    <row r="288" spans="1:5" x14ac:dyDescent="0.25">
      <c r="A288" t="s">
        <v>28</v>
      </c>
      <c r="B288" t="s">
        <v>310</v>
      </c>
      <c r="C288">
        <v>1.31111111111111</v>
      </c>
      <c r="D288">
        <v>0.31</v>
      </c>
      <c r="E288">
        <v>0.89</v>
      </c>
    </row>
    <row r="289" spans="1:5" x14ac:dyDescent="0.25">
      <c r="A289" t="s">
        <v>28</v>
      </c>
      <c r="B289" t="s">
        <v>294</v>
      </c>
      <c r="C289">
        <v>1.31111111111111</v>
      </c>
      <c r="D289">
        <v>0.61</v>
      </c>
      <c r="E289">
        <v>1.07</v>
      </c>
    </row>
    <row r="290" spans="1:5" x14ac:dyDescent="0.25">
      <c r="A290" t="s">
        <v>28</v>
      </c>
      <c r="B290" t="s">
        <v>293</v>
      </c>
      <c r="C290">
        <v>1.31111111111111</v>
      </c>
      <c r="D290">
        <v>0.61</v>
      </c>
      <c r="E290">
        <v>1.78</v>
      </c>
    </row>
    <row r="291" spans="1:5" x14ac:dyDescent="0.25">
      <c r="A291" t="s">
        <v>28</v>
      </c>
      <c r="B291" t="s">
        <v>198</v>
      </c>
      <c r="C291">
        <v>1.31111111111111</v>
      </c>
      <c r="D291">
        <v>1.07</v>
      </c>
      <c r="E291">
        <v>0.36</v>
      </c>
    </row>
    <row r="292" spans="1:5" x14ac:dyDescent="0.25">
      <c r="A292" t="s">
        <v>28</v>
      </c>
      <c r="B292" t="s">
        <v>311</v>
      </c>
      <c r="C292">
        <v>1.31111111111111</v>
      </c>
      <c r="D292">
        <v>0.76</v>
      </c>
      <c r="E292">
        <v>1.25</v>
      </c>
    </row>
    <row r="293" spans="1:5" x14ac:dyDescent="0.25">
      <c r="A293" t="s">
        <v>185</v>
      </c>
      <c r="B293" t="s">
        <v>766</v>
      </c>
      <c r="C293">
        <v>1.8350515463917501</v>
      </c>
      <c r="D293">
        <v>1.0900000000000001</v>
      </c>
      <c r="E293">
        <v>1</v>
      </c>
    </row>
    <row r="294" spans="1:5" x14ac:dyDescent="0.25">
      <c r="A294" t="s">
        <v>185</v>
      </c>
      <c r="B294" t="s">
        <v>285</v>
      </c>
      <c r="C294">
        <v>1.8350515463917501</v>
      </c>
      <c r="D294">
        <v>0.45</v>
      </c>
      <c r="E294">
        <v>0.75</v>
      </c>
    </row>
    <row r="295" spans="1:5" x14ac:dyDescent="0.25">
      <c r="A295" t="s">
        <v>185</v>
      </c>
      <c r="B295" t="s">
        <v>190</v>
      </c>
      <c r="C295">
        <v>1.8350515463917501</v>
      </c>
      <c r="D295">
        <v>0.64</v>
      </c>
      <c r="E295">
        <v>0.88</v>
      </c>
    </row>
    <row r="296" spans="1:5" x14ac:dyDescent="0.25">
      <c r="A296" t="s">
        <v>185</v>
      </c>
      <c r="B296" t="s">
        <v>192</v>
      </c>
      <c r="C296">
        <v>1.8350515463917501</v>
      </c>
      <c r="D296">
        <v>0.65</v>
      </c>
      <c r="E296">
        <v>1.65</v>
      </c>
    </row>
    <row r="297" spans="1:5" x14ac:dyDescent="0.25">
      <c r="A297" t="s">
        <v>185</v>
      </c>
      <c r="B297" t="s">
        <v>290</v>
      </c>
      <c r="C297">
        <v>1.8350515463917501</v>
      </c>
      <c r="D297">
        <v>2.4500000000000002</v>
      </c>
      <c r="E297">
        <v>0.13</v>
      </c>
    </row>
    <row r="298" spans="1:5" x14ac:dyDescent="0.25">
      <c r="A298" t="s">
        <v>185</v>
      </c>
      <c r="B298" t="s">
        <v>767</v>
      </c>
      <c r="C298">
        <v>1.8350515463917501</v>
      </c>
      <c r="D298">
        <v>1.18</v>
      </c>
      <c r="E298">
        <v>1.38</v>
      </c>
    </row>
    <row r="299" spans="1:5" x14ac:dyDescent="0.25">
      <c r="A299" t="s">
        <v>185</v>
      </c>
      <c r="B299" t="s">
        <v>189</v>
      </c>
      <c r="C299">
        <v>1.8350515463917501</v>
      </c>
      <c r="D299">
        <v>1.91</v>
      </c>
      <c r="E299">
        <v>0.75</v>
      </c>
    </row>
    <row r="300" spans="1:5" x14ac:dyDescent="0.25">
      <c r="A300" t="s">
        <v>185</v>
      </c>
      <c r="B300" t="s">
        <v>191</v>
      </c>
      <c r="C300">
        <v>1.8350515463917501</v>
      </c>
      <c r="D300">
        <v>0.22</v>
      </c>
      <c r="E300">
        <v>0.75</v>
      </c>
    </row>
    <row r="301" spans="1:5" x14ac:dyDescent="0.25">
      <c r="A301" t="s">
        <v>185</v>
      </c>
      <c r="B301" t="s">
        <v>286</v>
      </c>
      <c r="C301">
        <v>1.8350515463917501</v>
      </c>
      <c r="D301">
        <v>0.65</v>
      </c>
      <c r="E301">
        <v>1.05</v>
      </c>
    </row>
    <row r="302" spans="1:5" x14ac:dyDescent="0.25">
      <c r="A302" t="s">
        <v>185</v>
      </c>
      <c r="B302" t="s">
        <v>768</v>
      </c>
      <c r="C302">
        <v>1.8350515463917501</v>
      </c>
      <c r="D302">
        <v>0.54</v>
      </c>
      <c r="E302">
        <v>0.6</v>
      </c>
    </row>
    <row r="303" spans="1:5" x14ac:dyDescent="0.25">
      <c r="A303" t="s">
        <v>185</v>
      </c>
      <c r="B303" t="s">
        <v>289</v>
      </c>
      <c r="C303">
        <v>1.8350515463917501</v>
      </c>
      <c r="D303">
        <v>0.73</v>
      </c>
      <c r="E303">
        <v>1.5</v>
      </c>
    </row>
    <row r="304" spans="1:5" x14ac:dyDescent="0.25">
      <c r="A304" t="s">
        <v>185</v>
      </c>
      <c r="B304" t="s">
        <v>188</v>
      </c>
      <c r="C304">
        <v>1.8350515463917501</v>
      </c>
      <c r="D304">
        <v>1.73</v>
      </c>
      <c r="E304">
        <v>1.38</v>
      </c>
    </row>
    <row r="305" spans="1:5" x14ac:dyDescent="0.25">
      <c r="A305" t="s">
        <v>185</v>
      </c>
      <c r="B305" t="s">
        <v>187</v>
      </c>
      <c r="C305">
        <v>1.8350515463917501</v>
      </c>
      <c r="D305">
        <v>0.54</v>
      </c>
      <c r="E305">
        <v>1.1299999999999999</v>
      </c>
    </row>
    <row r="306" spans="1:5" x14ac:dyDescent="0.25">
      <c r="A306" t="s">
        <v>185</v>
      </c>
      <c r="B306" t="s">
        <v>287</v>
      </c>
      <c r="C306">
        <v>1.8350515463917501</v>
      </c>
      <c r="D306">
        <v>0.44</v>
      </c>
      <c r="E306">
        <v>0.45</v>
      </c>
    </row>
    <row r="307" spans="1:5" x14ac:dyDescent="0.25">
      <c r="A307" t="s">
        <v>185</v>
      </c>
      <c r="B307" t="s">
        <v>288</v>
      </c>
      <c r="C307">
        <v>1.8350515463917501</v>
      </c>
      <c r="D307">
        <v>0.76</v>
      </c>
      <c r="E307">
        <v>0.75</v>
      </c>
    </row>
    <row r="308" spans="1:5" x14ac:dyDescent="0.25">
      <c r="A308" t="s">
        <v>185</v>
      </c>
      <c r="B308" t="s">
        <v>291</v>
      </c>
      <c r="C308">
        <v>1.8350515463917501</v>
      </c>
      <c r="D308">
        <v>1.63</v>
      </c>
      <c r="E308">
        <v>1.1299999999999999</v>
      </c>
    </row>
    <row r="309" spans="1:5" x14ac:dyDescent="0.25">
      <c r="A309" t="s">
        <v>185</v>
      </c>
      <c r="B309" t="s">
        <v>186</v>
      </c>
      <c r="C309">
        <v>1.8350515463917501</v>
      </c>
      <c r="D309">
        <v>0.54</v>
      </c>
      <c r="E309">
        <v>1.65</v>
      </c>
    </row>
    <row r="310" spans="1:5" x14ac:dyDescent="0.25">
      <c r="A310" t="s">
        <v>185</v>
      </c>
      <c r="B310" t="s">
        <v>193</v>
      </c>
      <c r="C310">
        <v>1.8350515463917501</v>
      </c>
      <c r="D310">
        <v>1.77</v>
      </c>
      <c r="E310">
        <v>1.1299999999999999</v>
      </c>
    </row>
    <row r="311" spans="1:5" x14ac:dyDescent="0.25">
      <c r="A311" t="s">
        <v>10</v>
      </c>
      <c r="B311" t="s">
        <v>229</v>
      </c>
      <c r="C311">
        <v>1.6153846153846201</v>
      </c>
      <c r="D311">
        <v>0.71</v>
      </c>
      <c r="E311">
        <v>1.1499999999999999</v>
      </c>
    </row>
    <row r="312" spans="1:5" x14ac:dyDescent="0.25">
      <c r="A312" t="s">
        <v>10</v>
      </c>
      <c r="B312" t="s">
        <v>233</v>
      </c>
      <c r="C312">
        <v>1.6153846153846201</v>
      </c>
      <c r="D312">
        <v>0.93</v>
      </c>
      <c r="E312">
        <v>0.89</v>
      </c>
    </row>
    <row r="313" spans="1:5" x14ac:dyDescent="0.25">
      <c r="A313" t="s">
        <v>10</v>
      </c>
      <c r="B313" t="s">
        <v>38</v>
      </c>
      <c r="C313">
        <v>1.6153846153846201</v>
      </c>
      <c r="D313">
        <v>0.93</v>
      </c>
      <c r="E313">
        <v>0.67</v>
      </c>
    </row>
    <row r="314" spans="1:5" x14ac:dyDescent="0.25">
      <c r="A314" t="s">
        <v>10</v>
      </c>
      <c r="B314" t="s">
        <v>37</v>
      </c>
      <c r="C314">
        <v>1.6153846153846201</v>
      </c>
      <c r="D314">
        <v>0.88</v>
      </c>
      <c r="E314">
        <v>1.24</v>
      </c>
    </row>
    <row r="315" spans="1:5" x14ac:dyDescent="0.25">
      <c r="A315" t="s">
        <v>10</v>
      </c>
      <c r="B315" t="s">
        <v>42</v>
      </c>
      <c r="C315">
        <v>1.6153846153846201</v>
      </c>
      <c r="D315">
        <v>1.44</v>
      </c>
      <c r="E315">
        <v>1</v>
      </c>
    </row>
    <row r="316" spans="1:5" x14ac:dyDescent="0.25">
      <c r="A316" t="s">
        <v>10</v>
      </c>
      <c r="B316" t="s">
        <v>231</v>
      </c>
      <c r="C316">
        <v>1.6153846153846201</v>
      </c>
      <c r="D316">
        <v>1.24</v>
      </c>
      <c r="E316">
        <v>0.67</v>
      </c>
    </row>
    <row r="317" spans="1:5" x14ac:dyDescent="0.25">
      <c r="A317" t="s">
        <v>10</v>
      </c>
      <c r="B317" t="s">
        <v>12</v>
      </c>
      <c r="C317">
        <v>1.6153846153846201</v>
      </c>
      <c r="D317">
        <v>1.68</v>
      </c>
      <c r="E317">
        <v>1.05</v>
      </c>
    </row>
    <row r="318" spans="1:5" x14ac:dyDescent="0.25">
      <c r="A318" t="s">
        <v>10</v>
      </c>
      <c r="B318" t="s">
        <v>232</v>
      </c>
      <c r="C318">
        <v>1.6153846153846201</v>
      </c>
      <c r="D318">
        <v>0.71</v>
      </c>
      <c r="E318">
        <v>1.24</v>
      </c>
    </row>
    <row r="319" spans="1:5" x14ac:dyDescent="0.25">
      <c r="A319" t="s">
        <v>10</v>
      </c>
      <c r="B319" t="s">
        <v>230</v>
      </c>
      <c r="C319">
        <v>1.6153846153846201</v>
      </c>
      <c r="D319">
        <v>0.27</v>
      </c>
      <c r="E319">
        <v>0.96</v>
      </c>
    </row>
    <row r="320" spans="1:5" x14ac:dyDescent="0.25">
      <c r="A320" t="s">
        <v>10</v>
      </c>
      <c r="B320" t="s">
        <v>39</v>
      </c>
      <c r="C320">
        <v>1.6153846153846201</v>
      </c>
      <c r="D320">
        <v>1.24</v>
      </c>
      <c r="E320">
        <v>0.89</v>
      </c>
    </row>
    <row r="321" spans="1:5" x14ac:dyDescent="0.25">
      <c r="A321" t="s">
        <v>10</v>
      </c>
      <c r="B321" t="s">
        <v>41</v>
      </c>
      <c r="C321">
        <v>1.6153846153846201</v>
      </c>
      <c r="D321">
        <v>0.97</v>
      </c>
      <c r="E321">
        <v>0.56999999999999995</v>
      </c>
    </row>
    <row r="322" spans="1:5" x14ac:dyDescent="0.25">
      <c r="A322" t="s">
        <v>10</v>
      </c>
      <c r="B322" t="s">
        <v>228</v>
      </c>
      <c r="C322">
        <v>1.6153846153846201</v>
      </c>
      <c r="D322">
        <v>0.35</v>
      </c>
      <c r="E322">
        <v>1.05</v>
      </c>
    </row>
    <row r="323" spans="1:5" x14ac:dyDescent="0.25">
      <c r="A323" t="s">
        <v>10</v>
      </c>
      <c r="B323" t="s">
        <v>769</v>
      </c>
      <c r="C323">
        <v>1.6153846153846201</v>
      </c>
      <c r="D323">
        <v>1.1299999999999999</v>
      </c>
      <c r="E323">
        <v>1</v>
      </c>
    </row>
    <row r="324" spans="1:5" x14ac:dyDescent="0.25">
      <c r="A324" t="s">
        <v>10</v>
      </c>
      <c r="B324" t="s">
        <v>11</v>
      </c>
      <c r="C324">
        <v>1.6153846153846201</v>
      </c>
      <c r="D324">
        <v>0.93</v>
      </c>
      <c r="E324">
        <v>1.1100000000000001</v>
      </c>
    </row>
    <row r="325" spans="1:5" x14ac:dyDescent="0.25">
      <c r="A325" t="s">
        <v>10</v>
      </c>
      <c r="B325" t="s">
        <v>770</v>
      </c>
      <c r="C325">
        <v>1.6153846153846201</v>
      </c>
      <c r="D325">
        <v>1.34</v>
      </c>
      <c r="E325">
        <v>0.67</v>
      </c>
    </row>
    <row r="326" spans="1:5" x14ac:dyDescent="0.25">
      <c r="A326" t="s">
        <v>10</v>
      </c>
      <c r="B326" t="s">
        <v>40</v>
      </c>
      <c r="C326">
        <v>1.6153846153846201</v>
      </c>
      <c r="D326">
        <v>0.97</v>
      </c>
      <c r="E326">
        <v>2.0099999999999998</v>
      </c>
    </row>
    <row r="327" spans="1:5" x14ac:dyDescent="0.25">
      <c r="A327" t="s">
        <v>10</v>
      </c>
      <c r="B327" t="s">
        <v>226</v>
      </c>
      <c r="C327">
        <v>1.6153846153846201</v>
      </c>
      <c r="D327">
        <v>1.41</v>
      </c>
      <c r="E327">
        <v>0.86</v>
      </c>
    </row>
    <row r="328" spans="1:5" x14ac:dyDescent="0.25">
      <c r="A328" t="s">
        <v>10</v>
      </c>
      <c r="B328" t="s">
        <v>227</v>
      </c>
      <c r="C328">
        <v>1.6153846153846201</v>
      </c>
      <c r="D328">
        <v>1.03</v>
      </c>
      <c r="E328">
        <v>0.78</v>
      </c>
    </row>
    <row r="329" spans="1:5" x14ac:dyDescent="0.25">
      <c r="A329" t="s">
        <v>35</v>
      </c>
      <c r="B329" t="s">
        <v>302</v>
      </c>
      <c r="C329">
        <v>1.6</v>
      </c>
      <c r="D329">
        <v>1.46</v>
      </c>
      <c r="E329">
        <v>0.75</v>
      </c>
    </row>
    <row r="330" spans="1:5" x14ac:dyDescent="0.25">
      <c r="A330" t="s">
        <v>35</v>
      </c>
      <c r="B330" t="s">
        <v>36</v>
      </c>
      <c r="C330">
        <v>1.6</v>
      </c>
      <c r="D330">
        <v>1.38</v>
      </c>
      <c r="E330">
        <v>0.72</v>
      </c>
    </row>
    <row r="331" spans="1:5" x14ac:dyDescent="0.25">
      <c r="A331" t="s">
        <v>35</v>
      </c>
      <c r="B331" t="s">
        <v>771</v>
      </c>
      <c r="C331">
        <v>1.6</v>
      </c>
      <c r="D331">
        <v>0.83</v>
      </c>
      <c r="E331">
        <v>0.9</v>
      </c>
    </row>
    <row r="332" spans="1:5" x14ac:dyDescent="0.25">
      <c r="A332" t="s">
        <v>35</v>
      </c>
      <c r="B332" t="s">
        <v>299</v>
      </c>
      <c r="C332">
        <v>1.6</v>
      </c>
      <c r="D332">
        <v>1.25</v>
      </c>
      <c r="E332">
        <v>0.75</v>
      </c>
    </row>
    <row r="333" spans="1:5" x14ac:dyDescent="0.25">
      <c r="A333" t="s">
        <v>35</v>
      </c>
      <c r="B333" t="s">
        <v>220</v>
      </c>
      <c r="C333">
        <v>1.6</v>
      </c>
      <c r="D333">
        <v>1.04</v>
      </c>
      <c r="E333">
        <v>0.75</v>
      </c>
    </row>
    <row r="334" spans="1:5" x14ac:dyDescent="0.25">
      <c r="A334" t="s">
        <v>35</v>
      </c>
      <c r="B334" t="s">
        <v>772</v>
      </c>
      <c r="C334">
        <v>1.6</v>
      </c>
      <c r="D334">
        <v>1</v>
      </c>
      <c r="E334">
        <v>0.9</v>
      </c>
    </row>
    <row r="335" spans="1:5" x14ac:dyDescent="0.25">
      <c r="A335" t="s">
        <v>35</v>
      </c>
      <c r="B335" t="s">
        <v>224</v>
      </c>
      <c r="C335">
        <v>1.6</v>
      </c>
      <c r="D335">
        <v>0.94</v>
      </c>
      <c r="E335">
        <v>1.5</v>
      </c>
    </row>
    <row r="336" spans="1:5" x14ac:dyDescent="0.25">
      <c r="A336" t="s">
        <v>35</v>
      </c>
      <c r="B336" t="s">
        <v>221</v>
      </c>
      <c r="C336">
        <v>1.6</v>
      </c>
      <c r="D336">
        <v>1.04</v>
      </c>
      <c r="E336">
        <v>1.05</v>
      </c>
    </row>
    <row r="337" spans="1:5" x14ac:dyDescent="0.25">
      <c r="A337" t="s">
        <v>35</v>
      </c>
      <c r="B337" t="s">
        <v>300</v>
      </c>
      <c r="C337">
        <v>1.6</v>
      </c>
      <c r="D337">
        <v>0.83</v>
      </c>
      <c r="E337">
        <v>1.95</v>
      </c>
    </row>
    <row r="338" spans="1:5" x14ac:dyDescent="0.25">
      <c r="A338" t="s">
        <v>35</v>
      </c>
      <c r="B338" t="s">
        <v>773</v>
      </c>
      <c r="C338">
        <v>1.6</v>
      </c>
      <c r="D338">
        <v>0.42</v>
      </c>
      <c r="E338">
        <v>0.9</v>
      </c>
    </row>
    <row r="339" spans="1:5" x14ac:dyDescent="0.25">
      <c r="A339" t="s">
        <v>35</v>
      </c>
      <c r="B339" t="s">
        <v>223</v>
      </c>
      <c r="C339">
        <v>1.6</v>
      </c>
      <c r="D339">
        <v>1.1299999999999999</v>
      </c>
      <c r="E339">
        <v>0.72</v>
      </c>
    </row>
    <row r="340" spans="1:5" x14ac:dyDescent="0.25">
      <c r="A340" t="s">
        <v>35</v>
      </c>
      <c r="B340" t="s">
        <v>313</v>
      </c>
      <c r="C340">
        <v>1.6</v>
      </c>
      <c r="D340">
        <v>0.94</v>
      </c>
      <c r="E340">
        <v>1.05</v>
      </c>
    </row>
    <row r="341" spans="1:5" x14ac:dyDescent="0.25">
      <c r="A341" t="s">
        <v>35</v>
      </c>
      <c r="B341" t="s">
        <v>301</v>
      </c>
      <c r="C341">
        <v>1.6</v>
      </c>
      <c r="D341">
        <v>0.63</v>
      </c>
      <c r="E341">
        <v>1.44</v>
      </c>
    </row>
    <row r="342" spans="1:5" x14ac:dyDescent="0.25">
      <c r="A342" t="s">
        <v>35</v>
      </c>
      <c r="B342" t="s">
        <v>317</v>
      </c>
      <c r="C342">
        <v>1.6</v>
      </c>
      <c r="D342">
        <v>1.5</v>
      </c>
      <c r="E342">
        <v>1.62</v>
      </c>
    </row>
    <row r="343" spans="1:5" x14ac:dyDescent="0.25">
      <c r="A343" t="s">
        <v>35</v>
      </c>
      <c r="B343" t="s">
        <v>222</v>
      </c>
      <c r="C343">
        <v>1.6</v>
      </c>
      <c r="D343">
        <v>1</v>
      </c>
      <c r="E343">
        <v>0.36</v>
      </c>
    </row>
    <row r="344" spans="1:5" x14ac:dyDescent="0.25">
      <c r="A344" t="s">
        <v>35</v>
      </c>
      <c r="B344" t="s">
        <v>218</v>
      </c>
      <c r="C344">
        <v>1.6</v>
      </c>
      <c r="D344">
        <v>1.25</v>
      </c>
      <c r="E344">
        <v>0.9</v>
      </c>
    </row>
    <row r="345" spans="1:5" x14ac:dyDescent="0.25">
      <c r="A345" t="s">
        <v>35</v>
      </c>
      <c r="B345" t="s">
        <v>312</v>
      </c>
      <c r="C345">
        <v>1.6</v>
      </c>
      <c r="D345">
        <v>1</v>
      </c>
      <c r="E345">
        <v>0.9</v>
      </c>
    </row>
    <row r="346" spans="1:5" x14ac:dyDescent="0.25">
      <c r="A346" t="s">
        <v>35</v>
      </c>
      <c r="B346" t="s">
        <v>219</v>
      </c>
      <c r="C346">
        <v>1.6</v>
      </c>
      <c r="D346">
        <v>0.25</v>
      </c>
      <c r="E346">
        <v>1.08</v>
      </c>
    </row>
    <row r="347" spans="1:5" x14ac:dyDescent="0.25">
      <c r="A347" t="s">
        <v>35</v>
      </c>
      <c r="B347" t="s">
        <v>225</v>
      </c>
      <c r="C347">
        <v>1.6</v>
      </c>
      <c r="D347">
        <v>1.25</v>
      </c>
      <c r="E347">
        <v>1.08</v>
      </c>
    </row>
    <row r="348" spans="1:5" x14ac:dyDescent="0.25">
      <c r="A348" t="s">
        <v>35</v>
      </c>
      <c r="B348" t="s">
        <v>303</v>
      </c>
      <c r="C348">
        <v>1.6</v>
      </c>
      <c r="D348">
        <v>0.87</v>
      </c>
      <c r="E348">
        <v>0.54</v>
      </c>
    </row>
    <row r="349" spans="1:5" x14ac:dyDescent="0.25">
      <c r="A349" t="s">
        <v>165</v>
      </c>
      <c r="B349" t="s">
        <v>167</v>
      </c>
      <c r="C349">
        <v>1.41071428571429</v>
      </c>
      <c r="D349">
        <v>0.56999999999999995</v>
      </c>
      <c r="E349">
        <v>1.63</v>
      </c>
    </row>
    <row r="350" spans="1:5" x14ac:dyDescent="0.25">
      <c r="A350" t="s">
        <v>165</v>
      </c>
      <c r="B350" t="s">
        <v>269</v>
      </c>
      <c r="C350">
        <v>1.41071428571429</v>
      </c>
      <c r="D350">
        <v>2.2999999999999998</v>
      </c>
      <c r="E350">
        <v>0.45</v>
      </c>
    </row>
    <row r="351" spans="1:5" x14ac:dyDescent="0.25">
      <c r="A351" t="s">
        <v>165</v>
      </c>
      <c r="B351" t="s">
        <v>266</v>
      </c>
      <c r="C351">
        <v>1.41071428571429</v>
      </c>
      <c r="D351">
        <v>1.42</v>
      </c>
      <c r="E351">
        <v>1.1299999999999999</v>
      </c>
    </row>
    <row r="352" spans="1:5" x14ac:dyDescent="0.25">
      <c r="A352" t="s">
        <v>165</v>
      </c>
      <c r="B352" t="s">
        <v>265</v>
      </c>
      <c r="C352">
        <v>1.41071428571429</v>
      </c>
      <c r="D352">
        <v>1.77</v>
      </c>
      <c r="E352">
        <v>1.35</v>
      </c>
    </row>
    <row r="353" spans="1:5" x14ac:dyDescent="0.25">
      <c r="A353" t="s">
        <v>165</v>
      </c>
      <c r="B353" t="s">
        <v>270</v>
      </c>
      <c r="C353">
        <v>1.41071428571429</v>
      </c>
      <c r="D353">
        <v>1.59</v>
      </c>
      <c r="E353">
        <v>0.23</v>
      </c>
    </row>
    <row r="354" spans="1:5" x14ac:dyDescent="0.25">
      <c r="A354" t="s">
        <v>165</v>
      </c>
      <c r="B354" t="s">
        <v>262</v>
      </c>
      <c r="C354">
        <v>1.41071428571429</v>
      </c>
      <c r="D354">
        <v>1.06</v>
      </c>
      <c r="E354">
        <v>0.45</v>
      </c>
    </row>
    <row r="355" spans="1:5" x14ac:dyDescent="0.25">
      <c r="A355" t="s">
        <v>165</v>
      </c>
      <c r="B355" t="s">
        <v>268</v>
      </c>
      <c r="C355">
        <v>1.41071428571429</v>
      </c>
      <c r="D355">
        <v>1.06</v>
      </c>
      <c r="E355">
        <v>0.23</v>
      </c>
    </row>
    <row r="356" spans="1:5" x14ac:dyDescent="0.25">
      <c r="A356" t="s">
        <v>165</v>
      </c>
      <c r="B356" t="s">
        <v>774</v>
      </c>
      <c r="C356">
        <v>1.41071428571429</v>
      </c>
    </row>
    <row r="357" spans="1:5" x14ac:dyDescent="0.25">
      <c r="A357" t="s">
        <v>165</v>
      </c>
      <c r="B357" t="s">
        <v>263</v>
      </c>
      <c r="C357">
        <v>1.41071428571429</v>
      </c>
    </row>
    <row r="358" spans="1:5" x14ac:dyDescent="0.25">
      <c r="A358" t="s">
        <v>165</v>
      </c>
      <c r="B358" t="s">
        <v>168</v>
      </c>
      <c r="C358">
        <v>1.41071428571429</v>
      </c>
    </row>
    <row r="359" spans="1:5" x14ac:dyDescent="0.25">
      <c r="A359" t="s">
        <v>165</v>
      </c>
      <c r="B359" t="s">
        <v>271</v>
      </c>
      <c r="C359">
        <v>1.41071428571429</v>
      </c>
    </row>
    <row r="360" spans="1:5" x14ac:dyDescent="0.25">
      <c r="A360" t="s">
        <v>165</v>
      </c>
      <c r="B360" t="s">
        <v>264</v>
      </c>
      <c r="C360">
        <v>1.41071428571429</v>
      </c>
    </row>
    <row r="361" spans="1:5" x14ac:dyDescent="0.25">
      <c r="A361" t="s">
        <v>165</v>
      </c>
      <c r="B361" t="s">
        <v>166</v>
      </c>
      <c r="C361">
        <v>1.41071428571429</v>
      </c>
    </row>
    <row r="362" spans="1:5" x14ac:dyDescent="0.25">
      <c r="A362" t="s">
        <v>165</v>
      </c>
      <c r="B362" t="s">
        <v>267</v>
      </c>
      <c r="C362">
        <v>1.41071428571429</v>
      </c>
    </row>
    <row r="363" spans="1:5" x14ac:dyDescent="0.25">
      <c r="A363" t="s">
        <v>199</v>
      </c>
      <c r="B363" t="s">
        <v>298</v>
      </c>
      <c r="C363">
        <v>1.36619718309859</v>
      </c>
      <c r="D363">
        <v>1.22</v>
      </c>
      <c r="E363">
        <v>0.7</v>
      </c>
    </row>
    <row r="364" spans="1:5" x14ac:dyDescent="0.25">
      <c r="A364" t="s">
        <v>199</v>
      </c>
      <c r="B364" t="s">
        <v>212</v>
      </c>
      <c r="C364">
        <v>1.36619718309859</v>
      </c>
      <c r="D364">
        <v>0.73</v>
      </c>
      <c r="E364">
        <v>1.53</v>
      </c>
    </row>
    <row r="365" spans="1:5" x14ac:dyDescent="0.25">
      <c r="A365" t="s">
        <v>199</v>
      </c>
      <c r="B365" t="s">
        <v>206</v>
      </c>
      <c r="C365">
        <v>1.36619718309859</v>
      </c>
      <c r="D365">
        <v>1.17</v>
      </c>
      <c r="E365">
        <v>2</v>
      </c>
    </row>
    <row r="366" spans="1:5" x14ac:dyDescent="0.25">
      <c r="A366" t="s">
        <v>199</v>
      </c>
      <c r="B366" t="s">
        <v>211</v>
      </c>
      <c r="C366">
        <v>1.36619718309859</v>
      </c>
      <c r="D366">
        <v>1.1000000000000001</v>
      </c>
      <c r="E366">
        <v>0.42</v>
      </c>
    </row>
    <row r="367" spans="1:5" x14ac:dyDescent="0.25">
      <c r="A367" t="s">
        <v>199</v>
      </c>
      <c r="B367" t="s">
        <v>207</v>
      </c>
      <c r="C367">
        <v>1.36619718309859</v>
      </c>
      <c r="D367">
        <v>0.85</v>
      </c>
      <c r="E367">
        <v>0.7</v>
      </c>
    </row>
    <row r="368" spans="1:5" x14ac:dyDescent="0.25">
      <c r="A368" t="s">
        <v>199</v>
      </c>
      <c r="B368" t="s">
        <v>297</v>
      </c>
      <c r="C368">
        <v>1.36619718309859</v>
      </c>
      <c r="D368">
        <v>1.05</v>
      </c>
      <c r="E368">
        <v>1.67</v>
      </c>
    </row>
    <row r="369" spans="1:5" x14ac:dyDescent="0.25">
      <c r="A369" t="s">
        <v>199</v>
      </c>
      <c r="B369" t="s">
        <v>203</v>
      </c>
      <c r="C369">
        <v>1.36619718309859</v>
      </c>
      <c r="D369">
        <v>0.61</v>
      </c>
      <c r="E369">
        <v>0.56000000000000005</v>
      </c>
    </row>
    <row r="370" spans="1:5" x14ac:dyDescent="0.25">
      <c r="A370" t="s">
        <v>199</v>
      </c>
      <c r="B370" t="s">
        <v>209</v>
      </c>
      <c r="C370">
        <v>1.36619718309859</v>
      </c>
      <c r="D370">
        <v>0.61</v>
      </c>
      <c r="E370">
        <v>0.97</v>
      </c>
    </row>
    <row r="371" spans="1:5" x14ac:dyDescent="0.25">
      <c r="A371" t="s">
        <v>199</v>
      </c>
      <c r="B371" t="s">
        <v>200</v>
      </c>
      <c r="C371">
        <v>1.36619718309859</v>
      </c>
      <c r="D371">
        <v>2.2000000000000002</v>
      </c>
      <c r="E371">
        <v>0.14000000000000001</v>
      </c>
    </row>
    <row r="372" spans="1:5" x14ac:dyDescent="0.25">
      <c r="A372" t="s">
        <v>199</v>
      </c>
      <c r="B372" t="s">
        <v>204</v>
      </c>
      <c r="C372">
        <v>1.36619718309859</v>
      </c>
      <c r="D372">
        <v>1.1000000000000001</v>
      </c>
      <c r="E372">
        <v>1.1100000000000001</v>
      </c>
    </row>
    <row r="373" spans="1:5" x14ac:dyDescent="0.25">
      <c r="A373" t="s">
        <v>199</v>
      </c>
      <c r="B373" t="s">
        <v>201</v>
      </c>
      <c r="C373">
        <v>1.36619718309859</v>
      </c>
      <c r="D373">
        <v>0.59</v>
      </c>
      <c r="E373">
        <v>1</v>
      </c>
    </row>
    <row r="374" spans="1:5" x14ac:dyDescent="0.25">
      <c r="A374" t="s">
        <v>199</v>
      </c>
      <c r="B374" t="s">
        <v>208</v>
      </c>
      <c r="C374">
        <v>1.36619718309859</v>
      </c>
      <c r="D374">
        <v>0.73</v>
      </c>
      <c r="E374">
        <v>1.25</v>
      </c>
    </row>
    <row r="375" spans="1:5" x14ac:dyDescent="0.25">
      <c r="A375" t="s">
        <v>32</v>
      </c>
      <c r="B375" t="s">
        <v>215</v>
      </c>
      <c r="C375">
        <v>1.2833333333333301</v>
      </c>
      <c r="D375">
        <v>1.56</v>
      </c>
      <c r="E375">
        <v>0.71</v>
      </c>
    </row>
    <row r="376" spans="1:5" x14ac:dyDescent="0.25">
      <c r="A376" t="s">
        <v>32</v>
      </c>
      <c r="B376" t="s">
        <v>33</v>
      </c>
      <c r="C376">
        <v>1.2833333333333301</v>
      </c>
      <c r="D376">
        <v>0.91</v>
      </c>
      <c r="E376">
        <v>1.29</v>
      </c>
    </row>
    <row r="377" spans="1:5" x14ac:dyDescent="0.25">
      <c r="A377" t="s">
        <v>32</v>
      </c>
      <c r="B377" t="s">
        <v>379</v>
      </c>
      <c r="C377">
        <v>1.2833333333333301</v>
      </c>
      <c r="D377">
        <v>1.3</v>
      </c>
      <c r="E377">
        <v>0.56999999999999995</v>
      </c>
    </row>
    <row r="378" spans="1:5" x14ac:dyDescent="0.25">
      <c r="A378" t="s">
        <v>32</v>
      </c>
      <c r="B378" t="s">
        <v>216</v>
      </c>
      <c r="C378">
        <v>1.2833333333333301</v>
      </c>
      <c r="D378">
        <v>1.45</v>
      </c>
      <c r="E378">
        <v>1.35</v>
      </c>
    </row>
    <row r="379" spans="1:5" x14ac:dyDescent="0.25">
      <c r="A379" t="s">
        <v>32</v>
      </c>
      <c r="B379" t="s">
        <v>205</v>
      </c>
      <c r="C379">
        <v>1.2833333333333301</v>
      </c>
      <c r="D379">
        <v>1.3</v>
      </c>
      <c r="E379">
        <v>0.71</v>
      </c>
    </row>
    <row r="380" spans="1:5" x14ac:dyDescent="0.25">
      <c r="A380" t="s">
        <v>32</v>
      </c>
      <c r="B380" t="s">
        <v>213</v>
      </c>
      <c r="C380">
        <v>1.2833333333333301</v>
      </c>
      <c r="D380">
        <v>0.91</v>
      </c>
      <c r="E380">
        <v>1</v>
      </c>
    </row>
    <row r="381" spans="1:5" x14ac:dyDescent="0.25">
      <c r="A381" t="s">
        <v>32</v>
      </c>
      <c r="B381" t="s">
        <v>34</v>
      </c>
      <c r="C381">
        <v>1.2833333333333301</v>
      </c>
      <c r="D381">
        <v>0.39</v>
      </c>
      <c r="E381">
        <v>1.29</v>
      </c>
    </row>
    <row r="382" spans="1:5" x14ac:dyDescent="0.25">
      <c r="A382" t="s">
        <v>32</v>
      </c>
      <c r="B382" t="s">
        <v>202</v>
      </c>
      <c r="C382">
        <v>1.2833333333333301</v>
      </c>
      <c r="D382">
        <v>0.52</v>
      </c>
      <c r="E382">
        <v>1.71</v>
      </c>
    </row>
    <row r="383" spans="1:5" x14ac:dyDescent="0.25">
      <c r="A383" t="s">
        <v>32</v>
      </c>
      <c r="B383" t="s">
        <v>217</v>
      </c>
      <c r="C383">
        <v>1.2833333333333301</v>
      </c>
      <c r="D383">
        <v>1.17</v>
      </c>
      <c r="E383">
        <v>0.43</v>
      </c>
    </row>
    <row r="384" spans="1:5" x14ac:dyDescent="0.25">
      <c r="A384" t="s">
        <v>32</v>
      </c>
      <c r="B384" t="s">
        <v>214</v>
      </c>
      <c r="C384">
        <v>1.2833333333333301</v>
      </c>
      <c r="D384">
        <v>0.31</v>
      </c>
      <c r="E384">
        <v>0.86</v>
      </c>
    </row>
    <row r="385" spans="1:5" x14ac:dyDescent="0.25">
      <c r="A385" t="s">
        <v>315</v>
      </c>
      <c r="B385" t="s">
        <v>316</v>
      </c>
      <c r="C385">
        <v>1.7333333333333301</v>
      </c>
      <c r="D385">
        <v>1.06</v>
      </c>
      <c r="E385">
        <v>1.02</v>
      </c>
    </row>
    <row r="386" spans="1:5" x14ac:dyDescent="0.25">
      <c r="A386" t="s">
        <v>315</v>
      </c>
      <c r="B386" t="s">
        <v>342</v>
      </c>
      <c r="C386">
        <v>1.7333333333333301</v>
      </c>
      <c r="D386">
        <v>0.67</v>
      </c>
      <c r="E386">
        <v>1.7</v>
      </c>
    </row>
    <row r="387" spans="1:5" x14ac:dyDescent="0.25">
      <c r="A387" t="s">
        <v>315</v>
      </c>
      <c r="B387" t="s">
        <v>343</v>
      </c>
      <c r="C387">
        <v>1.7333333333333301</v>
      </c>
      <c r="D387">
        <v>1.35</v>
      </c>
      <c r="E387">
        <v>0.8</v>
      </c>
    </row>
    <row r="388" spans="1:5" x14ac:dyDescent="0.25">
      <c r="A388" t="s">
        <v>315</v>
      </c>
      <c r="B388" t="s">
        <v>348</v>
      </c>
      <c r="C388">
        <v>1.7333333333333301</v>
      </c>
      <c r="D388">
        <v>0.96</v>
      </c>
      <c r="E388">
        <v>0.91</v>
      </c>
    </row>
    <row r="389" spans="1:5" x14ac:dyDescent="0.25">
      <c r="A389" t="s">
        <v>315</v>
      </c>
      <c r="B389" t="s">
        <v>380</v>
      </c>
      <c r="C389">
        <v>1.7333333333333301</v>
      </c>
      <c r="D389">
        <v>0.99</v>
      </c>
      <c r="E389">
        <v>0.57999999999999996</v>
      </c>
    </row>
    <row r="390" spans="1:5" x14ac:dyDescent="0.25">
      <c r="A390" t="s">
        <v>315</v>
      </c>
      <c r="B390" t="s">
        <v>210</v>
      </c>
      <c r="C390">
        <v>1.7333333333333301</v>
      </c>
      <c r="D390">
        <v>1.06</v>
      </c>
      <c r="E390">
        <v>1.1399999999999999</v>
      </c>
    </row>
    <row r="391" spans="1:5" x14ac:dyDescent="0.25">
      <c r="A391" t="s">
        <v>315</v>
      </c>
      <c r="B391" t="s">
        <v>347</v>
      </c>
      <c r="C391">
        <v>1.7333333333333301</v>
      </c>
      <c r="D391">
        <v>1.04</v>
      </c>
      <c r="E391">
        <v>1.23</v>
      </c>
    </row>
    <row r="392" spans="1:5" x14ac:dyDescent="0.25">
      <c r="A392" t="s">
        <v>315</v>
      </c>
      <c r="B392" t="s">
        <v>355</v>
      </c>
      <c r="C392">
        <v>1.7333333333333301</v>
      </c>
      <c r="D392">
        <v>0.77</v>
      </c>
      <c r="E392">
        <v>0.91</v>
      </c>
    </row>
    <row r="393" spans="1:5" x14ac:dyDescent="0.25">
      <c r="A393" t="s">
        <v>315</v>
      </c>
      <c r="B393" t="s">
        <v>375</v>
      </c>
      <c r="C393">
        <v>1.7333333333333301</v>
      </c>
      <c r="D393">
        <v>0.96</v>
      </c>
      <c r="E393">
        <v>1.02</v>
      </c>
    </row>
    <row r="394" spans="1:5" x14ac:dyDescent="0.25">
      <c r="A394" t="s">
        <v>315</v>
      </c>
      <c r="B394" t="s">
        <v>383</v>
      </c>
      <c r="C394">
        <v>1.7333333333333301</v>
      </c>
      <c r="D394">
        <v>1.1499999999999999</v>
      </c>
      <c r="E394">
        <v>0.8</v>
      </c>
    </row>
    <row r="395" spans="1:5" x14ac:dyDescent="0.25">
      <c r="A395" t="s">
        <v>321</v>
      </c>
      <c r="B395" t="s">
        <v>322</v>
      </c>
      <c r="C395">
        <v>1.3018867924528299</v>
      </c>
      <c r="D395">
        <v>1.02</v>
      </c>
      <c r="E395">
        <v>0.92</v>
      </c>
    </row>
    <row r="396" spans="1:5" x14ac:dyDescent="0.25">
      <c r="A396" t="s">
        <v>321</v>
      </c>
      <c r="B396" t="s">
        <v>327</v>
      </c>
      <c r="C396">
        <v>1.3018867924528299</v>
      </c>
      <c r="D396">
        <v>0.92</v>
      </c>
      <c r="E396">
        <v>1.27</v>
      </c>
    </row>
    <row r="397" spans="1:5" x14ac:dyDescent="0.25">
      <c r="A397" t="s">
        <v>321</v>
      </c>
      <c r="B397" t="s">
        <v>777</v>
      </c>
      <c r="C397">
        <v>1.3018867924528299</v>
      </c>
      <c r="D397">
        <v>0.77</v>
      </c>
      <c r="E397">
        <v>0.95</v>
      </c>
    </row>
    <row r="398" spans="1:5" x14ac:dyDescent="0.25">
      <c r="A398" t="s">
        <v>321</v>
      </c>
      <c r="B398" t="s">
        <v>778</v>
      </c>
      <c r="C398">
        <v>1.3018867924528299</v>
      </c>
      <c r="D398">
        <v>1.02</v>
      </c>
      <c r="E398">
        <v>0.4</v>
      </c>
    </row>
    <row r="399" spans="1:5" x14ac:dyDescent="0.25">
      <c r="A399" t="s">
        <v>321</v>
      </c>
      <c r="B399" t="s">
        <v>779</v>
      </c>
      <c r="C399">
        <v>1.3018867924528299</v>
      </c>
      <c r="D399">
        <v>0.61</v>
      </c>
      <c r="E399">
        <v>1.42</v>
      </c>
    </row>
    <row r="400" spans="1:5" x14ac:dyDescent="0.25">
      <c r="A400" t="s">
        <v>321</v>
      </c>
      <c r="B400" t="s">
        <v>780</v>
      </c>
      <c r="C400">
        <v>1.3018867924528299</v>
      </c>
      <c r="D400">
        <v>0.92</v>
      </c>
      <c r="E400">
        <v>1.42</v>
      </c>
    </row>
    <row r="401" spans="1:5" x14ac:dyDescent="0.25">
      <c r="A401" t="s">
        <v>321</v>
      </c>
      <c r="B401" t="s">
        <v>356</v>
      </c>
      <c r="C401">
        <v>1.3018867924528299</v>
      </c>
      <c r="D401">
        <v>1.54</v>
      </c>
      <c r="E401">
        <v>0.63</v>
      </c>
    </row>
    <row r="402" spans="1:5" x14ac:dyDescent="0.25">
      <c r="A402" t="s">
        <v>321</v>
      </c>
      <c r="B402" t="s">
        <v>781</v>
      </c>
      <c r="C402">
        <v>1.3018867924528299</v>
      </c>
      <c r="D402">
        <v>1.38</v>
      </c>
      <c r="E402">
        <v>0.79</v>
      </c>
    </row>
    <row r="403" spans="1:5" x14ac:dyDescent="0.25">
      <c r="A403" t="s">
        <v>321</v>
      </c>
      <c r="B403" t="s">
        <v>393</v>
      </c>
      <c r="C403">
        <v>1.3018867924528299</v>
      </c>
      <c r="D403">
        <v>0.64</v>
      </c>
      <c r="E403">
        <v>1.32</v>
      </c>
    </row>
    <row r="404" spans="1:5" x14ac:dyDescent="0.25">
      <c r="A404" t="s">
        <v>321</v>
      </c>
      <c r="B404" t="s">
        <v>350</v>
      </c>
      <c r="C404">
        <v>1.3018867924528299</v>
      </c>
      <c r="D404">
        <v>1.23</v>
      </c>
      <c r="E404">
        <v>0.95</v>
      </c>
    </row>
    <row r="405" spans="1:5" x14ac:dyDescent="0.25">
      <c r="A405" t="s">
        <v>462</v>
      </c>
      <c r="B405" t="s">
        <v>463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462</v>
      </c>
      <c r="B406" t="s">
        <v>464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462</v>
      </c>
      <c r="B407" t="s">
        <v>465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462</v>
      </c>
      <c r="B408" t="s">
        <v>466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462</v>
      </c>
      <c r="B409" t="s">
        <v>467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462</v>
      </c>
      <c r="B410" t="s">
        <v>468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462</v>
      </c>
      <c r="B411" t="s">
        <v>469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462</v>
      </c>
      <c r="B412" t="s">
        <v>470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462</v>
      </c>
      <c r="B413" t="s">
        <v>471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462</v>
      </c>
      <c r="B414" t="s">
        <v>472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462</v>
      </c>
      <c r="B415" t="s">
        <v>473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462</v>
      </c>
      <c r="B416" t="s">
        <v>474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462</v>
      </c>
      <c r="B417" t="s">
        <v>475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462</v>
      </c>
      <c r="B418" t="s">
        <v>476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462</v>
      </c>
      <c r="B419" t="s">
        <v>477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462</v>
      </c>
      <c r="B420" t="s">
        <v>478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462</v>
      </c>
      <c r="B421" t="s">
        <v>479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462</v>
      </c>
      <c r="B422" t="s">
        <v>480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462</v>
      </c>
      <c r="B423" t="s">
        <v>481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462</v>
      </c>
      <c r="B424" t="s">
        <v>482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462</v>
      </c>
      <c r="B425" t="s">
        <v>483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462</v>
      </c>
      <c r="B426" t="s">
        <v>484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462</v>
      </c>
      <c r="B427" t="s">
        <v>485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462</v>
      </c>
      <c r="B428" t="s">
        <v>486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462</v>
      </c>
      <c r="B429" t="s">
        <v>487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462</v>
      </c>
      <c r="B430" t="s">
        <v>488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489</v>
      </c>
      <c r="B431" t="s">
        <v>490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489</v>
      </c>
      <c r="B432" t="s">
        <v>491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489</v>
      </c>
      <c r="B433" t="s">
        <v>492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489</v>
      </c>
      <c r="B434" t="s">
        <v>493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489</v>
      </c>
      <c r="B435" t="s">
        <v>494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489</v>
      </c>
      <c r="B436" t="s">
        <v>495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489</v>
      </c>
      <c r="B437" t="s">
        <v>496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489</v>
      </c>
      <c r="B438" t="s">
        <v>497</v>
      </c>
      <c r="C438">
        <v>1.7</v>
      </c>
      <c r="D438">
        <v>1.0588</v>
      </c>
      <c r="E438">
        <v>0.878</v>
      </c>
    </row>
    <row r="439" spans="1:5" x14ac:dyDescent="0.25">
      <c r="A439" t="s">
        <v>489</v>
      </c>
      <c r="B439" t="s">
        <v>498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489</v>
      </c>
      <c r="B440" t="s">
        <v>499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489</v>
      </c>
      <c r="B441" t="s">
        <v>500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489</v>
      </c>
      <c r="B442" t="s">
        <v>501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502</v>
      </c>
      <c r="B443" t="s">
        <v>503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502</v>
      </c>
      <c r="B444" t="s">
        <v>504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502</v>
      </c>
      <c r="B445" t="s">
        <v>505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502</v>
      </c>
      <c r="B446" t="s">
        <v>506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502</v>
      </c>
      <c r="B447" t="s">
        <v>507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502</v>
      </c>
      <c r="B448" t="s">
        <v>508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502</v>
      </c>
      <c r="B449" t="s">
        <v>509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502</v>
      </c>
      <c r="B450" t="s">
        <v>510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502</v>
      </c>
      <c r="B451" t="s">
        <v>511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502</v>
      </c>
      <c r="B452" t="s">
        <v>512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502</v>
      </c>
      <c r="B453" t="s">
        <v>513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502</v>
      </c>
      <c r="B454" t="s">
        <v>514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502</v>
      </c>
      <c r="B455" t="s">
        <v>515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502</v>
      </c>
      <c r="B456" t="s">
        <v>516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502</v>
      </c>
      <c r="B457" t="s">
        <v>517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502</v>
      </c>
      <c r="B458" t="s">
        <v>518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502</v>
      </c>
      <c r="B459" t="s">
        <v>519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502</v>
      </c>
      <c r="B460" t="s">
        <v>520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502</v>
      </c>
      <c r="B461" t="s">
        <v>521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502</v>
      </c>
      <c r="B462" t="s">
        <v>522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523</v>
      </c>
      <c r="B463" t="s">
        <v>524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523</v>
      </c>
      <c r="B464" t="s">
        <v>525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523</v>
      </c>
      <c r="B465" t="s">
        <v>526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523</v>
      </c>
      <c r="B466" t="s">
        <v>527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523</v>
      </c>
      <c r="B467" t="s">
        <v>528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523</v>
      </c>
      <c r="B468" t="s">
        <v>529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523</v>
      </c>
      <c r="B469" t="s">
        <v>530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523</v>
      </c>
      <c r="B470" t="s">
        <v>531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523</v>
      </c>
      <c r="B471" t="s">
        <v>532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523</v>
      </c>
      <c r="B472" t="s">
        <v>533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523</v>
      </c>
      <c r="B473" t="s">
        <v>534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523</v>
      </c>
      <c r="B474" t="s">
        <v>535</v>
      </c>
      <c r="C474">
        <v>1.4554</v>
      </c>
      <c r="D474">
        <v>1.5705</v>
      </c>
      <c r="E474">
        <v>0.1159</v>
      </c>
    </row>
    <row r="475" spans="1:5" x14ac:dyDescent="0.25">
      <c r="A475" t="s">
        <v>523</v>
      </c>
      <c r="B475" t="s">
        <v>536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523</v>
      </c>
      <c r="B476" t="s">
        <v>537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523</v>
      </c>
      <c r="B477" t="s">
        <v>538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523</v>
      </c>
      <c r="B478" t="s">
        <v>539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540</v>
      </c>
      <c r="B479" t="s">
        <v>541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540</v>
      </c>
      <c r="B480" t="s">
        <v>542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540</v>
      </c>
      <c r="B481" t="s">
        <v>543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540</v>
      </c>
      <c r="B482" t="s">
        <v>544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540</v>
      </c>
      <c r="B483" t="s">
        <v>545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540</v>
      </c>
      <c r="B484" t="s">
        <v>546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540</v>
      </c>
      <c r="B485" t="s">
        <v>547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540</v>
      </c>
      <c r="B486" t="s">
        <v>548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540</v>
      </c>
      <c r="B487" t="s">
        <v>549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540</v>
      </c>
      <c r="B488" t="s">
        <v>550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540</v>
      </c>
      <c r="B489" t="s">
        <v>551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540</v>
      </c>
      <c r="B490" t="s">
        <v>552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553</v>
      </c>
      <c r="B491" t="s">
        <v>554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553</v>
      </c>
      <c r="B492" t="s">
        <v>555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553</v>
      </c>
      <c r="B493" t="s">
        <v>556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553</v>
      </c>
      <c r="B494" t="s">
        <v>557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553</v>
      </c>
      <c r="B495" t="s">
        <v>558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553</v>
      </c>
      <c r="B496" t="s">
        <v>559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553</v>
      </c>
      <c r="B497" t="s">
        <v>560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553</v>
      </c>
      <c r="B498" t="s">
        <v>561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553</v>
      </c>
      <c r="B499" t="s">
        <v>562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553</v>
      </c>
      <c r="B500" t="s">
        <v>563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553</v>
      </c>
      <c r="B501" t="s">
        <v>564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553</v>
      </c>
      <c r="B502" t="s">
        <v>565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566</v>
      </c>
      <c r="B503" t="s">
        <v>567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566</v>
      </c>
      <c r="B504" t="s">
        <v>568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566</v>
      </c>
      <c r="B505" t="s">
        <v>569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566</v>
      </c>
      <c r="B506" t="s">
        <v>570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566</v>
      </c>
      <c r="B507" t="s">
        <v>571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566</v>
      </c>
      <c r="B508" t="s">
        <v>572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566</v>
      </c>
      <c r="B509" t="s">
        <v>573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566</v>
      </c>
      <c r="B510" t="s">
        <v>574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566</v>
      </c>
      <c r="B511" t="s">
        <v>575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566</v>
      </c>
      <c r="B512" t="s">
        <v>576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577</v>
      </c>
      <c r="B513" t="s">
        <v>578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577</v>
      </c>
      <c r="B514" t="s">
        <v>579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577</v>
      </c>
      <c r="B515" t="s">
        <v>580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577</v>
      </c>
      <c r="B516" t="s">
        <v>581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577</v>
      </c>
      <c r="B517" t="s">
        <v>582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577</v>
      </c>
      <c r="B518" t="s">
        <v>583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577</v>
      </c>
      <c r="B519" t="s">
        <v>584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577</v>
      </c>
      <c r="B520" t="s">
        <v>585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577</v>
      </c>
      <c r="B521" t="s">
        <v>586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577</v>
      </c>
      <c r="B522" t="s">
        <v>587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577</v>
      </c>
      <c r="B523" t="s">
        <v>588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577</v>
      </c>
      <c r="B524" t="s">
        <v>589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577</v>
      </c>
      <c r="B525" t="s">
        <v>590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577</v>
      </c>
      <c r="B526" t="s">
        <v>591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577</v>
      </c>
      <c r="B527" t="s">
        <v>592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577</v>
      </c>
      <c r="B528" t="s">
        <v>593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577</v>
      </c>
      <c r="B529" t="s">
        <v>594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577</v>
      </c>
      <c r="B530" t="s">
        <v>595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577</v>
      </c>
      <c r="B531" t="s">
        <v>596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577</v>
      </c>
      <c r="B532" t="s">
        <v>597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598</v>
      </c>
      <c r="B533" t="s">
        <v>599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598</v>
      </c>
      <c r="B534" t="s">
        <v>600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598</v>
      </c>
      <c r="B535" t="s">
        <v>601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598</v>
      </c>
      <c r="B536" t="s">
        <v>602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598</v>
      </c>
      <c r="B537" t="s">
        <v>603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598</v>
      </c>
      <c r="B538" t="s">
        <v>604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598</v>
      </c>
      <c r="B539" t="s">
        <v>605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598</v>
      </c>
      <c r="B540" t="s">
        <v>606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598</v>
      </c>
      <c r="B541" t="s">
        <v>607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598</v>
      </c>
      <c r="B542" t="s">
        <v>608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598</v>
      </c>
      <c r="B543" t="s">
        <v>609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598</v>
      </c>
      <c r="B544" t="s">
        <v>610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598</v>
      </c>
      <c r="B545" t="s">
        <v>611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598</v>
      </c>
      <c r="B546" t="s">
        <v>612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598</v>
      </c>
      <c r="B547" t="s">
        <v>613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598</v>
      </c>
      <c r="B548" t="s">
        <v>614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598</v>
      </c>
      <c r="B549" t="s">
        <v>615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598</v>
      </c>
      <c r="B550" t="s">
        <v>616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617</v>
      </c>
      <c r="B551" t="s">
        <v>618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617</v>
      </c>
      <c r="B552" t="s">
        <v>619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617</v>
      </c>
      <c r="B553" t="s">
        <v>620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617</v>
      </c>
      <c r="B554" t="s">
        <v>621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617</v>
      </c>
      <c r="B555" t="s">
        <v>622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617</v>
      </c>
      <c r="B556" t="s">
        <v>623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617</v>
      </c>
      <c r="B557" t="s">
        <v>624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617</v>
      </c>
      <c r="B558" t="s">
        <v>625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617</v>
      </c>
      <c r="B559" t="s">
        <v>626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617</v>
      </c>
      <c r="B560" t="s">
        <v>627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617</v>
      </c>
      <c r="B561" t="s">
        <v>628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617</v>
      </c>
      <c r="B562" t="s">
        <v>629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617</v>
      </c>
      <c r="B563" t="s">
        <v>630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617</v>
      </c>
      <c r="B564" t="s">
        <v>631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617</v>
      </c>
      <c r="B565" t="s">
        <v>632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617</v>
      </c>
      <c r="B566" t="s">
        <v>633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634</v>
      </c>
      <c r="B567" t="s">
        <v>635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634</v>
      </c>
      <c r="B568" t="s">
        <v>636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634</v>
      </c>
      <c r="B569" t="s">
        <v>637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634</v>
      </c>
      <c r="B570" t="s">
        <v>638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634</v>
      </c>
      <c r="B571" t="s">
        <v>639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634</v>
      </c>
      <c r="B572" t="s">
        <v>640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634</v>
      </c>
      <c r="B573" t="s">
        <v>641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634</v>
      </c>
      <c r="B574" t="s">
        <v>642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634</v>
      </c>
      <c r="B575" t="s">
        <v>643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634</v>
      </c>
      <c r="B576" t="s">
        <v>644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634</v>
      </c>
      <c r="B577" t="s">
        <v>645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634</v>
      </c>
      <c r="B578" t="s">
        <v>646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634</v>
      </c>
      <c r="B579" t="s">
        <v>647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634</v>
      </c>
      <c r="B580" t="s">
        <v>648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634</v>
      </c>
      <c r="B581" t="s">
        <v>649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634</v>
      </c>
      <c r="B582" t="s">
        <v>650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634</v>
      </c>
      <c r="B583" t="s">
        <v>651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634</v>
      </c>
      <c r="B584" t="s">
        <v>652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653</v>
      </c>
      <c r="B585" t="s">
        <v>654</v>
      </c>
      <c r="C585">
        <v>1.25</v>
      </c>
      <c r="D585">
        <v>0.64</v>
      </c>
      <c r="E585">
        <v>1.6649</v>
      </c>
    </row>
    <row r="586" spans="1:5" x14ac:dyDescent="0.25">
      <c r="A586" t="s">
        <v>653</v>
      </c>
      <c r="B586" t="s">
        <v>655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653</v>
      </c>
      <c r="B587" t="s">
        <v>656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653</v>
      </c>
      <c r="B588" t="s">
        <v>657</v>
      </c>
      <c r="C588">
        <v>1.25</v>
      </c>
      <c r="D588">
        <v>1.2</v>
      </c>
      <c r="E588">
        <v>1.982</v>
      </c>
    </row>
    <row r="589" spans="1:5" x14ac:dyDescent="0.25">
      <c r="A589" t="s">
        <v>653</v>
      </c>
      <c r="B589" t="s">
        <v>658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653</v>
      </c>
      <c r="B590" t="s">
        <v>659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653</v>
      </c>
      <c r="B591" t="s">
        <v>660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653</v>
      </c>
      <c r="B592" t="s">
        <v>661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653</v>
      </c>
      <c r="B593" t="s">
        <v>662</v>
      </c>
      <c r="C593">
        <v>1.25</v>
      </c>
      <c r="D593">
        <v>2.56</v>
      </c>
      <c r="E593">
        <v>1.1892</v>
      </c>
    </row>
    <row r="594" spans="1:5" x14ac:dyDescent="0.25">
      <c r="A594" t="s">
        <v>653</v>
      </c>
      <c r="B594" t="s">
        <v>663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653</v>
      </c>
      <c r="B595" t="s">
        <v>664</v>
      </c>
      <c r="C595">
        <v>1.25</v>
      </c>
      <c r="D595">
        <v>0.5333</v>
      </c>
      <c r="E595">
        <v>1.1892</v>
      </c>
    </row>
    <row r="596" spans="1:5" x14ac:dyDescent="0.25">
      <c r="A596" t="s">
        <v>653</v>
      </c>
      <c r="B596" t="s">
        <v>665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653</v>
      </c>
      <c r="B597" t="s">
        <v>666</v>
      </c>
      <c r="C597">
        <v>1.25</v>
      </c>
      <c r="D597">
        <v>0.8</v>
      </c>
      <c r="E597">
        <v>1.3874</v>
      </c>
    </row>
    <row r="598" spans="1:5" x14ac:dyDescent="0.25">
      <c r="A598" t="s">
        <v>653</v>
      </c>
      <c r="B598" t="s">
        <v>667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653</v>
      </c>
      <c r="B599" t="s">
        <v>668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653</v>
      </c>
      <c r="B600" t="s">
        <v>669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670</v>
      </c>
      <c r="B601" t="s">
        <v>671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670</v>
      </c>
      <c r="B602" t="s">
        <v>672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670</v>
      </c>
      <c r="B603" t="s">
        <v>673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670</v>
      </c>
      <c r="B604" t="s">
        <v>674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670</v>
      </c>
      <c r="B605" t="s">
        <v>675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670</v>
      </c>
      <c r="B606" t="s">
        <v>676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670</v>
      </c>
      <c r="B607" t="s">
        <v>677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670</v>
      </c>
      <c r="B608" t="s">
        <v>678</v>
      </c>
      <c r="C608">
        <v>1.3125</v>
      </c>
      <c r="D608">
        <v>1.5238</v>
      </c>
      <c r="E608">
        <v>0.625</v>
      </c>
    </row>
    <row r="609" spans="1:5" x14ac:dyDescent="0.25">
      <c r="A609" t="s">
        <v>670</v>
      </c>
      <c r="B609" t="s">
        <v>679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670</v>
      </c>
      <c r="B610" t="s">
        <v>680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670</v>
      </c>
      <c r="B611" t="s">
        <v>681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670</v>
      </c>
      <c r="B612" t="s">
        <v>682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670</v>
      </c>
      <c r="B613" t="s">
        <v>683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670</v>
      </c>
      <c r="B614" t="s">
        <v>684</v>
      </c>
      <c r="C614">
        <v>1.3125</v>
      </c>
      <c r="D614">
        <v>1.0159</v>
      </c>
      <c r="E614">
        <v>1.3889</v>
      </c>
    </row>
    <row r="615" spans="1:5" x14ac:dyDescent="0.25">
      <c r="A615" t="s">
        <v>670</v>
      </c>
      <c r="B615" t="s">
        <v>685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670</v>
      </c>
      <c r="B616" t="s">
        <v>686</v>
      </c>
      <c r="C616">
        <v>1.3125</v>
      </c>
      <c r="D616">
        <v>1.5238</v>
      </c>
      <c r="E616">
        <v>1</v>
      </c>
    </row>
    <row r="617" spans="1:5" x14ac:dyDescent="0.25">
      <c r="A617" t="s">
        <v>687</v>
      </c>
      <c r="B617" t="s">
        <v>688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687</v>
      </c>
      <c r="B618" t="s">
        <v>689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687</v>
      </c>
      <c r="B619" t="s">
        <v>690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687</v>
      </c>
      <c r="B620" t="s">
        <v>691</v>
      </c>
      <c r="C620">
        <v>1.4943</v>
      </c>
      <c r="D620">
        <v>1.1711</v>
      </c>
      <c r="E620">
        <v>1.0362</v>
      </c>
    </row>
    <row r="621" spans="1:5" x14ac:dyDescent="0.25">
      <c r="A621" t="s">
        <v>687</v>
      </c>
      <c r="B621" t="s">
        <v>692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687</v>
      </c>
      <c r="B622" t="s">
        <v>693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687</v>
      </c>
      <c r="B623" t="s">
        <v>694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687</v>
      </c>
      <c r="B624" t="s">
        <v>695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687</v>
      </c>
      <c r="B625" t="s">
        <v>696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687</v>
      </c>
      <c r="B626" t="s">
        <v>697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687</v>
      </c>
      <c r="B627" t="s">
        <v>698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687</v>
      </c>
      <c r="B628" t="s">
        <v>699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687</v>
      </c>
      <c r="B629" t="s">
        <v>700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687</v>
      </c>
      <c r="B630" t="s">
        <v>701</v>
      </c>
      <c r="C630">
        <v>1.4943</v>
      </c>
      <c r="D630">
        <v>1.0342</v>
      </c>
      <c r="E630">
        <v>1.3912</v>
      </c>
    </row>
    <row r="631" spans="1:5" x14ac:dyDescent="0.25">
      <c r="A631" t="s">
        <v>687</v>
      </c>
      <c r="B631" t="s">
        <v>702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687</v>
      </c>
      <c r="B632" t="s">
        <v>703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704</v>
      </c>
      <c r="B633" t="s">
        <v>705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704</v>
      </c>
      <c r="B634" t="s">
        <v>706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704</v>
      </c>
      <c r="B635" t="s">
        <v>707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704</v>
      </c>
      <c r="B636" t="s">
        <v>708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704</v>
      </c>
      <c r="B637" t="s">
        <v>709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704</v>
      </c>
      <c r="B638" t="s">
        <v>710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704</v>
      </c>
      <c r="B639" t="s">
        <v>711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704</v>
      </c>
      <c r="B640" t="s">
        <v>712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704</v>
      </c>
      <c r="B641" t="s">
        <v>713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704</v>
      </c>
      <c r="B642" t="s">
        <v>714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704</v>
      </c>
      <c r="B643" t="s">
        <v>715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704</v>
      </c>
      <c r="B644" t="s">
        <v>716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704</v>
      </c>
      <c r="B645" t="s">
        <v>717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704</v>
      </c>
      <c r="B646" t="s">
        <v>718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704</v>
      </c>
      <c r="B647" t="s">
        <v>719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704</v>
      </c>
      <c r="B648" t="s">
        <v>720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704</v>
      </c>
      <c r="B649" t="s">
        <v>721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704</v>
      </c>
      <c r="B650" t="s">
        <v>722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704</v>
      </c>
      <c r="B651" t="s">
        <v>723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704</v>
      </c>
      <c r="B652" t="s">
        <v>724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704</v>
      </c>
      <c r="B653" t="s">
        <v>725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704</v>
      </c>
      <c r="B654" t="s">
        <v>726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704</v>
      </c>
      <c r="B655" t="s">
        <v>727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704</v>
      </c>
      <c r="B656" t="s">
        <v>728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704</v>
      </c>
      <c r="B657" t="s">
        <v>729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704</v>
      </c>
      <c r="B658" t="s">
        <v>730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704</v>
      </c>
      <c r="B659" t="s">
        <v>731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732</v>
      </c>
      <c r="B660" t="s">
        <v>733</v>
      </c>
      <c r="C660">
        <v>2</v>
      </c>
      <c r="D660">
        <v>1.6</v>
      </c>
      <c r="E660">
        <v>0.61970000000000003</v>
      </c>
    </row>
    <row r="661" spans="1:5" x14ac:dyDescent="0.25">
      <c r="A661" t="s">
        <v>732</v>
      </c>
      <c r="B661" t="s">
        <v>734</v>
      </c>
      <c r="C661">
        <v>2</v>
      </c>
      <c r="D661">
        <v>1.2</v>
      </c>
      <c r="E661">
        <v>0.86760000000000004</v>
      </c>
    </row>
    <row r="662" spans="1:5" x14ac:dyDescent="0.25">
      <c r="A662" t="s">
        <v>732</v>
      </c>
      <c r="B662" t="s">
        <v>735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732</v>
      </c>
      <c r="B663" t="s">
        <v>736</v>
      </c>
      <c r="C663">
        <v>2</v>
      </c>
      <c r="D663">
        <v>0.6</v>
      </c>
      <c r="E663">
        <v>0.61970000000000003</v>
      </c>
    </row>
    <row r="664" spans="1:5" x14ac:dyDescent="0.25">
      <c r="A664" t="s">
        <v>732</v>
      </c>
      <c r="B664" t="s">
        <v>737</v>
      </c>
      <c r="C664">
        <v>2</v>
      </c>
      <c r="D664">
        <v>0.8</v>
      </c>
      <c r="E664">
        <v>1.4874000000000001</v>
      </c>
    </row>
    <row r="665" spans="1:5" x14ac:dyDescent="0.25">
      <c r="A665" t="s">
        <v>732</v>
      </c>
      <c r="B665" t="s">
        <v>738</v>
      </c>
      <c r="C665">
        <v>2</v>
      </c>
      <c r="D665">
        <v>1</v>
      </c>
      <c r="E665">
        <v>1.3633999999999999</v>
      </c>
    </row>
    <row r="666" spans="1:5" x14ac:dyDescent="0.25">
      <c r="A666" t="s">
        <v>732</v>
      </c>
      <c r="B666" t="s">
        <v>739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732</v>
      </c>
      <c r="B667" t="s">
        <v>740</v>
      </c>
      <c r="C667">
        <v>2</v>
      </c>
      <c r="D667">
        <v>0.75</v>
      </c>
      <c r="E667">
        <v>1.2395</v>
      </c>
    </row>
    <row r="668" spans="1:5" x14ac:dyDescent="0.25">
      <c r="A668" t="s">
        <v>732</v>
      </c>
      <c r="B668" t="s">
        <v>741</v>
      </c>
      <c r="C668">
        <v>2</v>
      </c>
      <c r="D668">
        <v>1</v>
      </c>
      <c r="E668">
        <v>0.20660000000000001</v>
      </c>
    </row>
    <row r="669" spans="1:5" x14ac:dyDescent="0.25">
      <c r="A669" t="s">
        <v>732</v>
      </c>
      <c r="B669" t="s">
        <v>742</v>
      </c>
      <c r="C669">
        <v>2</v>
      </c>
      <c r="D669">
        <v>1.625</v>
      </c>
      <c r="E669">
        <v>0.92959999999999998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zoomScale="80" zoomScaleNormal="80" workbookViewId="0">
      <selection activeCell="A2" sqref="A2:E404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61</v>
      </c>
      <c r="B2" t="s">
        <v>305</v>
      </c>
      <c r="C2">
        <v>1.36</v>
      </c>
      <c r="D2">
        <v>0.41</v>
      </c>
      <c r="E2">
        <v>0.96</v>
      </c>
    </row>
    <row r="3" spans="1:5" x14ac:dyDescent="0.25">
      <c r="A3" t="s">
        <v>61</v>
      </c>
      <c r="B3" t="s">
        <v>64</v>
      </c>
      <c r="C3">
        <v>1.36</v>
      </c>
      <c r="D3">
        <v>0.68</v>
      </c>
      <c r="E3">
        <v>1.23</v>
      </c>
    </row>
    <row r="4" spans="1:5" x14ac:dyDescent="0.25">
      <c r="A4" t="s">
        <v>61</v>
      </c>
      <c r="B4" t="s">
        <v>65</v>
      </c>
      <c r="C4">
        <v>1.36</v>
      </c>
      <c r="D4">
        <v>0.82</v>
      </c>
      <c r="E4">
        <v>0.55000000000000004</v>
      </c>
    </row>
    <row r="5" spans="1:5" x14ac:dyDescent="0.25">
      <c r="A5" t="s">
        <v>61</v>
      </c>
      <c r="B5" t="s">
        <v>249</v>
      </c>
      <c r="C5">
        <v>1.36</v>
      </c>
      <c r="D5">
        <v>0.82</v>
      </c>
      <c r="E5">
        <v>1.37</v>
      </c>
    </row>
    <row r="6" spans="1:5" x14ac:dyDescent="0.25">
      <c r="A6" t="s">
        <v>61</v>
      </c>
      <c r="B6" t="s">
        <v>71</v>
      </c>
      <c r="C6">
        <v>1.36</v>
      </c>
      <c r="D6">
        <v>0.68</v>
      </c>
      <c r="E6">
        <v>1.1000000000000001</v>
      </c>
    </row>
    <row r="7" spans="1:5" x14ac:dyDescent="0.25">
      <c r="A7" t="s">
        <v>61</v>
      </c>
      <c r="B7" t="s">
        <v>62</v>
      </c>
      <c r="C7">
        <v>1.36</v>
      </c>
      <c r="D7">
        <v>0.96</v>
      </c>
      <c r="E7">
        <v>0.55000000000000004</v>
      </c>
    </row>
    <row r="8" spans="1:5" x14ac:dyDescent="0.25">
      <c r="A8" t="s">
        <v>61</v>
      </c>
      <c r="B8" t="s">
        <v>328</v>
      </c>
      <c r="C8">
        <v>1.36</v>
      </c>
      <c r="D8">
        <v>0.68</v>
      </c>
      <c r="E8">
        <v>1.51</v>
      </c>
    </row>
    <row r="9" spans="1:5" x14ac:dyDescent="0.25">
      <c r="A9" t="s">
        <v>61</v>
      </c>
      <c r="B9" t="s">
        <v>246</v>
      </c>
      <c r="C9">
        <v>1.36</v>
      </c>
      <c r="D9">
        <v>2.6</v>
      </c>
      <c r="E9">
        <v>0.41</v>
      </c>
    </row>
    <row r="10" spans="1:5" x14ac:dyDescent="0.25">
      <c r="A10" t="s">
        <v>61</v>
      </c>
      <c r="B10" t="s">
        <v>66</v>
      </c>
      <c r="C10">
        <v>1.36</v>
      </c>
      <c r="D10">
        <v>1.51</v>
      </c>
      <c r="E10">
        <v>0.55000000000000004</v>
      </c>
    </row>
    <row r="11" spans="1:5" x14ac:dyDescent="0.25">
      <c r="A11" t="s">
        <v>61</v>
      </c>
      <c r="B11" t="s">
        <v>248</v>
      </c>
      <c r="C11">
        <v>1.36</v>
      </c>
      <c r="D11">
        <v>1.1000000000000001</v>
      </c>
      <c r="E11">
        <v>0.55000000000000004</v>
      </c>
    </row>
    <row r="12" spans="1:5" x14ac:dyDescent="0.25">
      <c r="A12" t="s">
        <v>61</v>
      </c>
      <c r="B12" t="s">
        <v>67</v>
      </c>
      <c r="C12">
        <v>1.36</v>
      </c>
      <c r="D12">
        <v>0.68</v>
      </c>
      <c r="E12">
        <v>1.51</v>
      </c>
    </row>
    <row r="13" spans="1:5" x14ac:dyDescent="0.25">
      <c r="A13" t="s">
        <v>61</v>
      </c>
      <c r="B13" t="s">
        <v>306</v>
      </c>
      <c r="C13">
        <v>1.36</v>
      </c>
      <c r="D13">
        <v>0.55000000000000004</v>
      </c>
      <c r="E13">
        <v>1.37</v>
      </c>
    </row>
    <row r="14" spans="1:5" x14ac:dyDescent="0.25">
      <c r="A14" t="s">
        <v>61</v>
      </c>
      <c r="B14" t="s">
        <v>335</v>
      </c>
      <c r="C14">
        <v>1.36</v>
      </c>
      <c r="D14">
        <v>0.82</v>
      </c>
      <c r="E14">
        <v>0.68</v>
      </c>
    </row>
    <row r="15" spans="1:5" x14ac:dyDescent="0.25">
      <c r="A15" t="s">
        <v>61</v>
      </c>
      <c r="B15" t="s">
        <v>354</v>
      </c>
      <c r="C15">
        <v>1.36</v>
      </c>
      <c r="D15">
        <v>0.82</v>
      </c>
      <c r="E15">
        <v>1.1000000000000001</v>
      </c>
    </row>
    <row r="16" spans="1:5" x14ac:dyDescent="0.25">
      <c r="A16" t="s">
        <v>61</v>
      </c>
      <c r="B16" t="s">
        <v>82</v>
      </c>
      <c r="C16">
        <v>1.36</v>
      </c>
      <c r="D16">
        <v>0</v>
      </c>
      <c r="E16">
        <v>2.0499999999999998</v>
      </c>
    </row>
    <row r="17" spans="1:5" x14ac:dyDescent="0.25">
      <c r="A17" t="s">
        <v>61</v>
      </c>
      <c r="B17" t="s">
        <v>87</v>
      </c>
      <c r="C17">
        <v>1.36</v>
      </c>
      <c r="D17">
        <v>1.1000000000000001</v>
      </c>
      <c r="E17">
        <v>0.96</v>
      </c>
    </row>
    <row r="18" spans="1:5" x14ac:dyDescent="0.25">
      <c r="A18" t="s">
        <v>61</v>
      </c>
      <c r="B18" t="s">
        <v>247</v>
      </c>
      <c r="C18">
        <v>1.36</v>
      </c>
      <c r="D18">
        <v>1.23</v>
      </c>
      <c r="E18">
        <v>0.82</v>
      </c>
    </row>
    <row r="19" spans="1:5" x14ac:dyDescent="0.25">
      <c r="A19" t="s">
        <v>61</v>
      </c>
      <c r="B19" t="s">
        <v>245</v>
      </c>
      <c r="C19">
        <v>1.36</v>
      </c>
      <c r="D19">
        <v>0.68</v>
      </c>
      <c r="E19">
        <v>1.23</v>
      </c>
    </row>
    <row r="20" spans="1:5" x14ac:dyDescent="0.25">
      <c r="A20" t="s">
        <v>61</v>
      </c>
      <c r="B20" t="s">
        <v>69</v>
      </c>
      <c r="C20">
        <v>1.36</v>
      </c>
      <c r="D20">
        <v>1.37</v>
      </c>
      <c r="E20">
        <v>0.14000000000000001</v>
      </c>
    </row>
    <row r="21" spans="1:5" x14ac:dyDescent="0.25">
      <c r="A21" t="s">
        <v>61</v>
      </c>
      <c r="B21" t="s">
        <v>70</v>
      </c>
      <c r="C21">
        <v>1.36</v>
      </c>
      <c r="D21">
        <v>1.1000000000000001</v>
      </c>
      <c r="E21">
        <v>1.37</v>
      </c>
    </row>
    <row r="22" spans="1:5" x14ac:dyDescent="0.25">
      <c r="A22" t="s">
        <v>72</v>
      </c>
      <c r="B22" t="s">
        <v>63</v>
      </c>
      <c r="C22">
        <v>1.11666666666667</v>
      </c>
      <c r="D22">
        <v>0.97</v>
      </c>
      <c r="E22">
        <v>0.88</v>
      </c>
    </row>
    <row r="23" spans="1:5" x14ac:dyDescent="0.25">
      <c r="A23" t="s">
        <v>72</v>
      </c>
      <c r="B23" t="s">
        <v>90</v>
      </c>
      <c r="C23">
        <v>1.11666666666667</v>
      </c>
      <c r="D23">
        <v>0.81</v>
      </c>
      <c r="E23">
        <v>1.31</v>
      </c>
    </row>
    <row r="24" spans="1:5" x14ac:dyDescent="0.25">
      <c r="A24" t="s">
        <v>72</v>
      </c>
      <c r="B24" t="s">
        <v>103</v>
      </c>
      <c r="C24">
        <v>1.11666666666667</v>
      </c>
      <c r="D24">
        <v>1.06</v>
      </c>
      <c r="E24">
        <v>0.97</v>
      </c>
    </row>
    <row r="25" spans="1:5" x14ac:dyDescent="0.25">
      <c r="A25" t="s">
        <v>72</v>
      </c>
      <c r="B25" t="s">
        <v>89</v>
      </c>
      <c r="C25">
        <v>1.11666666666667</v>
      </c>
      <c r="D25">
        <v>0.44</v>
      </c>
      <c r="E25">
        <v>1.1499999999999999</v>
      </c>
    </row>
    <row r="26" spans="1:5" x14ac:dyDescent="0.25">
      <c r="A26" t="s">
        <v>72</v>
      </c>
      <c r="B26" t="s">
        <v>88</v>
      </c>
      <c r="C26">
        <v>1.11666666666667</v>
      </c>
      <c r="D26">
        <v>0.71</v>
      </c>
      <c r="E26">
        <v>0.81</v>
      </c>
    </row>
    <row r="27" spans="1:5" x14ac:dyDescent="0.25">
      <c r="A27" t="s">
        <v>72</v>
      </c>
      <c r="B27" t="s">
        <v>106</v>
      </c>
      <c r="C27">
        <v>1.11666666666667</v>
      </c>
      <c r="D27">
        <v>0.44</v>
      </c>
      <c r="E27">
        <v>1.94</v>
      </c>
    </row>
    <row r="28" spans="1:5" x14ac:dyDescent="0.25">
      <c r="A28" t="s">
        <v>72</v>
      </c>
      <c r="B28" t="s">
        <v>102</v>
      </c>
      <c r="C28">
        <v>1.11666666666667</v>
      </c>
      <c r="D28">
        <v>0.4</v>
      </c>
      <c r="E28">
        <v>1.01</v>
      </c>
    </row>
    <row r="29" spans="1:5" x14ac:dyDescent="0.25">
      <c r="A29" t="s">
        <v>72</v>
      </c>
      <c r="B29" t="s">
        <v>86</v>
      </c>
      <c r="C29">
        <v>1.11666666666667</v>
      </c>
      <c r="D29">
        <v>0.62</v>
      </c>
      <c r="E29">
        <v>0.71</v>
      </c>
    </row>
    <row r="30" spans="1:5" x14ac:dyDescent="0.25">
      <c r="A30" t="s">
        <v>72</v>
      </c>
      <c r="B30" t="s">
        <v>384</v>
      </c>
      <c r="C30">
        <v>1.11666666666667</v>
      </c>
      <c r="D30">
        <v>0.61</v>
      </c>
      <c r="E30">
        <v>1.31</v>
      </c>
    </row>
    <row r="31" spans="1:5" x14ac:dyDescent="0.25">
      <c r="A31" t="s">
        <v>72</v>
      </c>
      <c r="B31" t="s">
        <v>74</v>
      </c>
      <c r="C31">
        <v>1.11666666666667</v>
      </c>
      <c r="D31">
        <v>0.79</v>
      </c>
      <c r="E31">
        <v>0.62</v>
      </c>
    </row>
    <row r="32" spans="1:5" x14ac:dyDescent="0.25">
      <c r="A32" t="s">
        <v>72</v>
      </c>
      <c r="B32" t="s">
        <v>73</v>
      </c>
      <c r="C32">
        <v>1.11666666666667</v>
      </c>
      <c r="D32">
        <v>0.5</v>
      </c>
      <c r="E32">
        <v>0.61</v>
      </c>
    </row>
    <row r="33" spans="1:5" x14ac:dyDescent="0.25">
      <c r="A33" t="s">
        <v>72</v>
      </c>
      <c r="B33" t="s">
        <v>85</v>
      </c>
      <c r="C33">
        <v>1.11666666666667</v>
      </c>
      <c r="D33">
        <v>1.1499999999999999</v>
      </c>
      <c r="E33">
        <v>0.62</v>
      </c>
    </row>
    <row r="34" spans="1:5" x14ac:dyDescent="0.25">
      <c r="A34" t="s">
        <v>72</v>
      </c>
      <c r="B34" t="s">
        <v>83</v>
      </c>
      <c r="C34">
        <v>1.11666666666667</v>
      </c>
      <c r="D34">
        <v>0.3</v>
      </c>
      <c r="E34">
        <v>0.61</v>
      </c>
    </row>
    <row r="35" spans="1:5" x14ac:dyDescent="0.25">
      <c r="A35" t="s">
        <v>72</v>
      </c>
      <c r="B35" t="s">
        <v>344</v>
      </c>
      <c r="C35">
        <v>1.11666666666667</v>
      </c>
      <c r="D35">
        <v>0.53</v>
      </c>
      <c r="E35">
        <v>1.1499999999999999</v>
      </c>
    </row>
    <row r="36" spans="1:5" x14ac:dyDescent="0.25">
      <c r="A36" t="s">
        <v>72</v>
      </c>
      <c r="B36" t="s">
        <v>76</v>
      </c>
      <c r="C36">
        <v>1.11666666666667</v>
      </c>
      <c r="D36">
        <v>0.71</v>
      </c>
      <c r="E36">
        <v>1.1100000000000001</v>
      </c>
    </row>
    <row r="37" spans="1:5" x14ac:dyDescent="0.25">
      <c r="A37" t="s">
        <v>72</v>
      </c>
      <c r="B37" t="s">
        <v>81</v>
      </c>
      <c r="C37">
        <v>1.11666666666667</v>
      </c>
      <c r="D37">
        <v>0.88</v>
      </c>
      <c r="E37">
        <v>1.5</v>
      </c>
    </row>
    <row r="38" spans="1:5" x14ac:dyDescent="0.25">
      <c r="A38" t="s">
        <v>72</v>
      </c>
      <c r="B38" t="s">
        <v>68</v>
      </c>
      <c r="C38">
        <v>1.11666666666667</v>
      </c>
      <c r="D38">
        <v>1.71</v>
      </c>
      <c r="E38">
        <v>0.91</v>
      </c>
    </row>
    <row r="39" spans="1:5" x14ac:dyDescent="0.25">
      <c r="A39" t="s">
        <v>72</v>
      </c>
      <c r="B39" t="s">
        <v>382</v>
      </c>
      <c r="C39">
        <v>1.11666666666667</v>
      </c>
      <c r="D39">
        <v>1.31</v>
      </c>
      <c r="E39">
        <v>1.51</v>
      </c>
    </row>
    <row r="40" spans="1:5" x14ac:dyDescent="0.25">
      <c r="A40" t="s">
        <v>72</v>
      </c>
      <c r="B40" t="s">
        <v>79</v>
      </c>
      <c r="C40">
        <v>1.11666666666667</v>
      </c>
      <c r="D40">
        <v>1.1100000000000001</v>
      </c>
      <c r="E40">
        <v>1.21</v>
      </c>
    </row>
    <row r="41" spans="1:5" x14ac:dyDescent="0.25">
      <c r="A41" t="s">
        <v>72</v>
      </c>
      <c r="B41" t="s">
        <v>75</v>
      </c>
      <c r="C41">
        <v>1.11666666666667</v>
      </c>
      <c r="D41">
        <v>0.79</v>
      </c>
      <c r="E41">
        <v>0.88</v>
      </c>
    </row>
    <row r="42" spans="1:5" x14ac:dyDescent="0.25">
      <c r="A42" t="s">
        <v>72</v>
      </c>
      <c r="B42" t="s">
        <v>77</v>
      </c>
      <c r="C42">
        <v>1.11666666666667</v>
      </c>
      <c r="D42">
        <v>0.88</v>
      </c>
      <c r="E42">
        <v>0.09</v>
      </c>
    </row>
    <row r="43" spans="1:5" x14ac:dyDescent="0.25">
      <c r="A43" t="s">
        <v>72</v>
      </c>
      <c r="B43" t="s">
        <v>80</v>
      </c>
      <c r="C43">
        <v>1.11666666666667</v>
      </c>
      <c r="D43">
        <v>0.5</v>
      </c>
      <c r="E43">
        <v>1.01</v>
      </c>
    </row>
    <row r="44" spans="1:5" x14ac:dyDescent="0.25">
      <c r="A44" t="s">
        <v>72</v>
      </c>
      <c r="B44" t="s">
        <v>78</v>
      </c>
      <c r="C44">
        <v>1.11666666666667</v>
      </c>
      <c r="D44">
        <v>0.97</v>
      </c>
      <c r="E44">
        <v>1.06</v>
      </c>
    </row>
    <row r="45" spans="1:5" x14ac:dyDescent="0.25">
      <c r="A45" t="s">
        <v>72</v>
      </c>
      <c r="B45" t="s">
        <v>244</v>
      </c>
      <c r="C45">
        <v>1.11666666666667</v>
      </c>
      <c r="D45">
        <v>0.71</v>
      </c>
      <c r="E45">
        <v>1.1100000000000001</v>
      </c>
    </row>
    <row r="46" spans="1:5" x14ac:dyDescent="0.25">
      <c r="A46" t="s">
        <v>91</v>
      </c>
      <c r="B46" t="s">
        <v>107</v>
      </c>
      <c r="C46">
        <v>1.2527472527472501</v>
      </c>
      <c r="D46">
        <v>1.39</v>
      </c>
      <c r="E46">
        <v>0.98</v>
      </c>
    </row>
    <row r="47" spans="1:5" x14ac:dyDescent="0.25">
      <c r="A47" t="s">
        <v>91</v>
      </c>
      <c r="B47" t="s">
        <v>105</v>
      </c>
      <c r="C47">
        <v>1.2527472527472501</v>
      </c>
      <c r="D47">
        <v>0.87</v>
      </c>
      <c r="E47">
        <v>0.98</v>
      </c>
    </row>
    <row r="48" spans="1:5" x14ac:dyDescent="0.25">
      <c r="A48" t="s">
        <v>91</v>
      </c>
      <c r="B48" t="s">
        <v>118</v>
      </c>
      <c r="C48">
        <v>1.2527472527472501</v>
      </c>
      <c r="D48">
        <v>0.75</v>
      </c>
      <c r="E48">
        <v>1.49</v>
      </c>
    </row>
    <row r="49" spans="1:5" x14ac:dyDescent="0.25">
      <c r="A49" t="s">
        <v>91</v>
      </c>
      <c r="B49" t="s">
        <v>92</v>
      </c>
      <c r="C49">
        <v>1.2527472527472501</v>
      </c>
      <c r="D49">
        <v>0.82</v>
      </c>
      <c r="E49">
        <v>1.06</v>
      </c>
    </row>
    <row r="50" spans="1:5" x14ac:dyDescent="0.25">
      <c r="A50" t="s">
        <v>91</v>
      </c>
      <c r="B50" t="s">
        <v>101</v>
      </c>
      <c r="C50">
        <v>1.2527472527472501</v>
      </c>
      <c r="D50">
        <v>0.56999999999999995</v>
      </c>
      <c r="E50">
        <v>0.98</v>
      </c>
    </row>
    <row r="51" spans="1:5" x14ac:dyDescent="0.25">
      <c r="A51" t="s">
        <v>91</v>
      </c>
      <c r="B51" t="s">
        <v>368</v>
      </c>
      <c r="C51">
        <v>1.2527472527472501</v>
      </c>
      <c r="D51">
        <v>0.98</v>
      </c>
      <c r="E51">
        <v>0.9</v>
      </c>
    </row>
    <row r="52" spans="1:5" x14ac:dyDescent="0.25">
      <c r="A52" t="s">
        <v>91</v>
      </c>
      <c r="B52" t="s">
        <v>130</v>
      </c>
      <c r="C52">
        <v>1.2527472527472501</v>
      </c>
      <c r="D52">
        <v>1.06</v>
      </c>
      <c r="E52">
        <v>1.55</v>
      </c>
    </row>
    <row r="53" spans="1:5" x14ac:dyDescent="0.25">
      <c r="A53" t="s">
        <v>91</v>
      </c>
      <c r="B53" t="s">
        <v>108</v>
      </c>
      <c r="C53">
        <v>1.2527472527472501</v>
      </c>
      <c r="D53">
        <v>1.1200000000000001</v>
      </c>
      <c r="E53">
        <v>0.75</v>
      </c>
    </row>
    <row r="54" spans="1:5" x14ac:dyDescent="0.25">
      <c r="A54" t="s">
        <v>91</v>
      </c>
      <c r="B54" t="s">
        <v>98</v>
      </c>
      <c r="C54">
        <v>1.2527472527472501</v>
      </c>
      <c r="D54">
        <v>0.33</v>
      </c>
      <c r="E54">
        <v>0.82</v>
      </c>
    </row>
    <row r="55" spans="1:5" x14ac:dyDescent="0.25">
      <c r="A55" t="s">
        <v>91</v>
      </c>
      <c r="B55" t="s">
        <v>111</v>
      </c>
      <c r="C55">
        <v>1.2527472527472501</v>
      </c>
      <c r="D55">
        <v>1.63</v>
      </c>
      <c r="E55">
        <v>0.33</v>
      </c>
    </row>
    <row r="56" spans="1:5" x14ac:dyDescent="0.25">
      <c r="A56" t="s">
        <v>91</v>
      </c>
      <c r="B56" t="s">
        <v>94</v>
      </c>
      <c r="C56">
        <v>1.2527472527472501</v>
      </c>
      <c r="D56">
        <v>0.72</v>
      </c>
      <c r="E56">
        <v>1.23</v>
      </c>
    </row>
    <row r="57" spans="1:5" x14ac:dyDescent="0.25">
      <c r="A57" t="s">
        <v>91</v>
      </c>
      <c r="B57" t="s">
        <v>387</v>
      </c>
      <c r="C57">
        <v>1.2527472527472501</v>
      </c>
      <c r="D57">
        <v>0.72</v>
      </c>
      <c r="E57">
        <v>0.8</v>
      </c>
    </row>
    <row r="58" spans="1:5" x14ac:dyDescent="0.25">
      <c r="A58" t="s">
        <v>91</v>
      </c>
      <c r="B58" t="s">
        <v>122</v>
      </c>
      <c r="C58">
        <v>1.2527472527472501</v>
      </c>
      <c r="D58">
        <v>0.87</v>
      </c>
      <c r="E58">
        <v>1.2</v>
      </c>
    </row>
    <row r="59" spans="1:5" x14ac:dyDescent="0.25">
      <c r="A59" t="s">
        <v>91</v>
      </c>
      <c r="B59" t="s">
        <v>117</v>
      </c>
      <c r="C59">
        <v>1.2527472527472501</v>
      </c>
      <c r="D59">
        <v>0.94</v>
      </c>
      <c r="E59">
        <v>0.94</v>
      </c>
    </row>
    <row r="60" spans="1:5" x14ac:dyDescent="0.25">
      <c r="A60" t="s">
        <v>91</v>
      </c>
      <c r="B60" t="s">
        <v>99</v>
      </c>
      <c r="C60">
        <v>1.2527472527472501</v>
      </c>
      <c r="D60">
        <v>1.03</v>
      </c>
      <c r="E60">
        <v>0.93</v>
      </c>
    </row>
    <row r="61" spans="1:5" x14ac:dyDescent="0.25">
      <c r="A61" t="s">
        <v>91</v>
      </c>
      <c r="B61" t="s">
        <v>404</v>
      </c>
      <c r="C61">
        <v>1.2527472527472501</v>
      </c>
      <c r="D61">
        <v>0.87</v>
      </c>
      <c r="E61">
        <v>0.72</v>
      </c>
    </row>
    <row r="62" spans="1:5" x14ac:dyDescent="0.25">
      <c r="A62" t="s">
        <v>91</v>
      </c>
      <c r="B62" t="s">
        <v>100</v>
      </c>
      <c r="C62">
        <v>1.2527472527472501</v>
      </c>
      <c r="D62">
        <v>1.1200000000000001</v>
      </c>
      <c r="E62">
        <v>1.21</v>
      </c>
    </row>
    <row r="63" spans="1:5" x14ac:dyDescent="0.25">
      <c r="A63" t="s">
        <v>91</v>
      </c>
      <c r="B63" t="s">
        <v>93</v>
      </c>
      <c r="C63">
        <v>1.2527472527472501</v>
      </c>
      <c r="D63">
        <v>1.03</v>
      </c>
      <c r="E63">
        <v>1.3</v>
      </c>
    </row>
    <row r="64" spans="1:5" x14ac:dyDescent="0.25">
      <c r="A64" t="s">
        <v>91</v>
      </c>
      <c r="B64" t="s">
        <v>388</v>
      </c>
      <c r="C64">
        <v>1.2527472527472501</v>
      </c>
      <c r="D64">
        <v>0.33</v>
      </c>
      <c r="E64">
        <v>0.98</v>
      </c>
    </row>
    <row r="65" spans="1:5" x14ac:dyDescent="0.25">
      <c r="A65" t="s">
        <v>91</v>
      </c>
      <c r="B65" t="s">
        <v>97</v>
      </c>
      <c r="C65">
        <v>1.2527472527472501</v>
      </c>
      <c r="D65">
        <v>0.75</v>
      </c>
      <c r="E65">
        <v>0.93</v>
      </c>
    </row>
    <row r="66" spans="1:5" x14ac:dyDescent="0.25">
      <c r="A66" t="s">
        <v>91</v>
      </c>
      <c r="B66" t="s">
        <v>95</v>
      </c>
      <c r="C66">
        <v>1.2527472527472501</v>
      </c>
      <c r="D66">
        <v>0.65</v>
      </c>
      <c r="E66">
        <v>0.82</v>
      </c>
    </row>
    <row r="67" spans="1:5" x14ac:dyDescent="0.25">
      <c r="A67" t="s">
        <v>91</v>
      </c>
      <c r="B67" t="s">
        <v>109</v>
      </c>
      <c r="C67">
        <v>1.2527472527472501</v>
      </c>
      <c r="D67">
        <v>0.33</v>
      </c>
      <c r="E67">
        <v>1.06</v>
      </c>
    </row>
    <row r="68" spans="1:5" x14ac:dyDescent="0.25">
      <c r="A68" t="s">
        <v>91</v>
      </c>
      <c r="B68" t="s">
        <v>113</v>
      </c>
      <c r="C68">
        <v>1.2527472527472501</v>
      </c>
      <c r="D68">
        <v>0.16</v>
      </c>
      <c r="E68">
        <v>1.63</v>
      </c>
    </row>
    <row r="69" spans="1:5" x14ac:dyDescent="0.25">
      <c r="A69" t="s">
        <v>91</v>
      </c>
      <c r="B69" t="s">
        <v>84</v>
      </c>
      <c r="C69">
        <v>1.2527472527472501</v>
      </c>
      <c r="D69">
        <v>0.98</v>
      </c>
      <c r="E69">
        <v>0.22</v>
      </c>
    </row>
    <row r="70" spans="1:5" x14ac:dyDescent="0.25">
      <c r="A70" t="s">
        <v>114</v>
      </c>
      <c r="B70" t="s">
        <v>121</v>
      </c>
      <c r="C70">
        <v>1.12777777777778</v>
      </c>
      <c r="D70">
        <v>0.63</v>
      </c>
      <c r="E70">
        <v>0.94</v>
      </c>
    </row>
    <row r="71" spans="1:5" x14ac:dyDescent="0.25">
      <c r="A71" t="s">
        <v>114</v>
      </c>
      <c r="B71" t="s">
        <v>119</v>
      </c>
      <c r="C71">
        <v>1.12777777777778</v>
      </c>
      <c r="D71">
        <v>0.73</v>
      </c>
      <c r="E71">
        <v>0.84</v>
      </c>
    </row>
    <row r="72" spans="1:5" x14ac:dyDescent="0.25">
      <c r="A72" t="s">
        <v>114</v>
      </c>
      <c r="B72" t="s">
        <v>394</v>
      </c>
      <c r="C72">
        <v>1.12777777777778</v>
      </c>
      <c r="D72">
        <v>0.92</v>
      </c>
      <c r="E72">
        <v>0.83</v>
      </c>
    </row>
    <row r="73" spans="1:5" x14ac:dyDescent="0.25">
      <c r="A73" t="s">
        <v>114</v>
      </c>
      <c r="B73" t="s">
        <v>110</v>
      </c>
      <c r="C73">
        <v>1.12777777777778</v>
      </c>
      <c r="D73">
        <v>1.19</v>
      </c>
      <c r="E73">
        <v>1.1000000000000001</v>
      </c>
    </row>
    <row r="74" spans="1:5" x14ac:dyDescent="0.25">
      <c r="A74" t="s">
        <v>114</v>
      </c>
      <c r="B74" t="s">
        <v>120</v>
      </c>
      <c r="C74">
        <v>1.12777777777778</v>
      </c>
      <c r="D74">
        <v>0.73</v>
      </c>
      <c r="E74">
        <v>1.26</v>
      </c>
    </row>
    <row r="75" spans="1:5" x14ac:dyDescent="0.25">
      <c r="A75" t="s">
        <v>114</v>
      </c>
      <c r="B75" t="s">
        <v>96</v>
      </c>
      <c r="C75">
        <v>1.12777777777778</v>
      </c>
      <c r="D75">
        <v>0.83</v>
      </c>
      <c r="E75">
        <v>1.1000000000000001</v>
      </c>
    </row>
    <row r="76" spans="1:5" x14ac:dyDescent="0.25">
      <c r="A76" t="s">
        <v>114</v>
      </c>
      <c r="B76" t="s">
        <v>124</v>
      </c>
      <c r="C76">
        <v>1.12777777777778</v>
      </c>
      <c r="D76">
        <v>1.29</v>
      </c>
      <c r="E76">
        <v>0.83</v>
      </c>
    </row>
    <row r="77" spans="1:5" x14ac:dyDescent="0.25">
      <c r="A77" t="s">
        <v>114</v>
      </c>
      <c r="B77" t="s">
        <v>131</v>
      </c>
      <c r="C77">
        <v>1.12777777777778</v>
      </c>
      <c r="D77">
        <v>1.01</v>
      </c>
      <c r="E77">
        <v>1.1000000000000001</v>
      </c>
    </row>
    <row r="78" spans="1:5" x14ac:dyDescent="0.25">
      <c r="A78" t="s">
        <v>114</v>
      </c>
      <c r="B78" t="s">
        <v>129</v>
      </c>
      <c r="C78">
        <v>1.12777777777778</v>
      </c>
      <c r="D78">
        <v>1.05</v>
      </c>
      <c r="E78">
        <v>0.94</v>
      </c>
    </row>
    <row r="79" spans="1:5" x14ac:dyDescent="0.25">
      <c r="A79" t="s">
        <v>114</v>
      </c>
      <c r="B79" t="s">
        <v>112</v>
      </c>
      <c r="C79">
        <v>1.12777777777778</v>
      </c>
      <c r="D79">
        <v>1.47</v>
      </c>
      <c r="E79">
        <v>0.55000000000000004</v>
      </c>
    </row>
    <row r="80" spans="1:5" x14ac:dyDescent="0.25">
      <c r="A80" t="s">
        <v>114</v>
      </c>
      <c r="B80" t="s">
        <v>115</v>
      </c>
      <c r="C80">
        <v>1.12777777777778</v>
      </c>
      <c r="D80">
        <v>0.94</v>
      </c>
      <c r="E80">
        <v>0.94</v>
      </c>
    </row>
    <row r="81" spans="1:5" x14ac:dyDescent="0.25">
      <c r="A81" t="s">
        <v>114</v>
      </c>
      <c r="B81" t="s">
        <v>135</v>
      </c>
      <c r="C81">
        <v>1.12777777777778</v>
      </c>
      <c r="D81">
        <v>0.73</v>
      </c>
      <c r="E81">
        <v>0.83</v>
      </c>
    </row>
    <row r="82" spans="1:5" x14ac:dyDescent="0.25">
      <c r="A82" t="s">
        <v>114</v>
      </c>
      <c r="B82" t="s">
        <v>362</v>
      </c>
      <c r="C82">
        <v>1.12777777777778</v>
      </c>
      <c r="D82">
        <v>0.46</v>
      </c>
      <c r="E82">
        <v>1.38</v>
      </c>
    </row>
    <row r="83" spans="1:5" x14ac:dyDescent="0.25">
      <c r="A83" t="s">
        <v>114</v>
      </c>
      <c r="B83" t="s">
        <v>136</v>
      </c>
      <c r="C83">
        <v>1.12777777777778</v>
      </c>
      <c r="D83">
        <v>0.42</v>
      </c>
      <c r="E83">
        <v>0.84</v>
      </c>
    </row>
    <row r="84" spans="1:5" x14ac:dyDescent="0.25">
      <c r="A84" t="s">
        <v>114</v>
      </c>
      <c r="B84" t="s">
        <v>133</v>
      </c>
      <c r="C84">
        <v>1.12777777777778</v>
      </c>
      <c r="D84">
        <v>0.37</v>
      </c>
      <c r="E84">
        <v>1.65</v>
      </c>
    </row>
    <row r="85" spans="1:5" x14ac:dyDescent="0.25">
      <c r="A85" t="s">
        <v>114</v>
      </c>
      <c r="B85" t="s">
        <v>104</v>
      </c>
      <c r="C85">
        <v>1.12777777777778</v>
      </c>
      <c r="D85">
        <v>0.73</v>
      </c>
      <c r="E85">
        <v>0.52</v>
      </c>
    </row>
    <row r="86" spans="1:5" x14ac:dyDescent="0.25">
      <c r="A86" t="s">
        <v>114</v>
      </c>
      <c r="B86" t="s">
        <v>128</v>
      </c>
      <c r="C86">
        <v>1.12777777777778</v>
      </c>
      <c r="D86">
        <v>1.19</v>
      </c>
      <c r="E86">
        <v>0.83</v>
      </c>
    </row>
    <row r="87" spans="1:5" x14ac:dyDescent="0.25">
      <c r="A87" t="s">
        <v>114</v>
      </c>
      <c r="B87" t="s">
        <v>134</v>
      </c>
      <c r="C87">
        <v>1.12777777777778</v>
      </c>
      <c r="D87">
        <v>0.28000000000000003</v>
      </c>
      <c r="E87">
        <v>0.55000000000000004</v>
      </c>
    </row>
    <row r="88" spans="1:5" x14ac:dyDescent="0.25">
      <c r="A88" t="s">
        <v>114</v>
      </c>
      <c r="B88" t="s">
        <v>116</v>
      </c>
      <c r="C88">
        <v>1.12777777777778</v>
      </c>
      <c r="D88">
        <v>0.55000000000000004</v>
      </c>
      <c r="E88">
        <v>1.56</v>
      </c>
    </row>
    <row r="89" spans="1:5" x14ac:dyDescent="0.25">
      <c r="A89" t="s">
        <v>114</v>
      </c>
      <c r="B89" t="s">
        <v>338</v>
      </c>
      <c r="C89">
        <v>1.12777777777778</v>
      </c>
      <c r="D89">
        <v>0.55000000000000004</v>
      </c>
      <c r="E89">
        <v>1.56</v>
      </c>
    </row>
    <row r="90" spans="1:5" x14ac:dyDescent="0.25">
      <c r="A90" t="s">
        <v>114</v>
      </c>
      <c r="B90" t="s">
        <v>123</v>
      </c>
      <c r="C90">
        <v>1.12777777777778</v>
      </c>
      <c r="D90">
        <v>1.38</v>
      </c>
      <c r="E90">
        <v>0.37</v>
      </c>
    </row>
    <row r="91" spans="1:5" x14ac:dyDescent="0.25">
      <c r="A91" t="s">
        <v>114</v>
      </c>
      <c r="B91" t="s">
        <v>373</v>
      </c>
      <c r="C91">
        <v>1.12777777777778</v>
      </c>
      <c r="D91">
        <v>0.37</v>
      </c>
      <c r="E91">
        <v>1.1000000000000001</v>
      </c>
    </row>
    <row r="92" spans="1:5" x14ac:dyDescent="0.25">
      <c r="A92" t="s">
        <v>114</v>
      </c>
      <c r="B92" t="s">
        <v>132</v>
      </c>
      <c r="C92">
        <v>1.12777777777778</v>
      </c>
      <c r="D92">
        <v>0.73</v>
      </c>
      <c r="E92">
        <v>1.35</v>
      </c>
    </row>
    <row r="93" spans="1:5" x14ac:dyDescent="0.25">
      <c r="A93" t="s">
        <v>114</v>
      </c>
      <c r="B93" t="s">
        <v>127</v>
      </c>
      <c r="C93">
        <v>1.12777777777778</v>
      </c>
      <c r="D93">
        <v>1.1499999999999999</v>
      </c>
      <c r="E93">
        <v>1.05</v>
      </c>
    </row>
    <row r="94" spans="1:5" x14ac:dyDescent="0.25">
      <c r="A94" t="s">
        <v>137</v>
      </c>
      <c r="B94" t="s">
        <v>341</v>
      </c>
      <c r="C94">
        <v>1.2781456953642401</v>
      </c>
      <c r="D94">
        <v>1.1499999999999999</v>
      </c>
      <c r="E94">
        <v>0.49</v>
      </c>
    </row>
    <row r="95" spans="1:5" x14ac:dyDescent="0.25">
      <c r="A95" t="s">
        <v>137</v>
      </c>
      <c r="B95" t="s">
        <v>376</v>
      </c>
      <c r="C95">
        <v>1.2781456953642401</v>
      </c>
      <c r="D95">
        <v>1.1299999999999999</v>
      </c>
      <c r="E95">
        <v>0.56999999999999995</v>
      </c>
    </row>
    <row r="96" spans="1:5" x14ac:dyDescent="0.25">
      <c r="A96" t="s">
        <v>137</v>
      </c>
      <c r="B96" t="s">
        <v>138</v>
      </c>
      <c r="C96">
        <v>1.2781456953642401</v>
      </c>
      <c r="D96">
        <v>0.33</v>
      </c>
      <c r="E96">
        <v>0.88</v>
      </c>
    </row>
    <row r="97" spans="1:5" x14ac:dyDescent="0.25">
      <c r="A97" t="s">
        <v>137</v>
      </c>
      <c r="B97" t="s">
        <v>126</v>
      </c>
      <c r="C97">
        <v>1.2781456953642401</v>
      </c>
      <c r="D97">
        <v>0.19</v>
      </c>
      <c r="E97">
        <v>0.94</v>
      </c>
    </row>
    <row r="98" spans="1:5" x14ac:dyDescent="0.25">
      <c r="A98" t="s">
        <v>137</v>
      </c>
      <c r="B98" t="s">
        <v>140</v>
      </c>
      <c r="C98">
        <v>1.2781456953642401</v>
      </c>
      <c r="D98">
        <v>1.22</v>
      </c>
      <c r="E98">
        <v>1.1299999999999999</v>
      </c>
    </row>
    <row r="99" spans="1:5" x14ac:dyDescent="0.25">
      <c r="A99" t="s">
        <v>137</v>
      </c>
      <c r="B99" t="s">
        <v>345</v>
      </c>
      <c r="C99">
        <v>1.2781456953642401</v>
      </c>
      <c r="D99">
        <v>0.66</v>
      </c>
      <c r="E99">
        <v>0.66</v>
      </c>
    </row>
    <row r="100" spans="1:5" x14ac:dyDescent="0.25">
      <c r="A100" t="s">
        <v>137</v>
      </c>
      <c r="B100" t="s">
        <v>326</v>
      </c>
      <c r="C100">
        <v>1.2781456953642401</v>
      </c>
      <c r="D100">
        <v>0.94</v>
      </c>
      <c r="E100">
        <v>1.1299999999999999</v>
      </c>
    </row>
    <row r="101" spans="1:5" x14ac:dyDescent="0.25">
      <c r="A101" t="s">
        <v>137</v>
      </c>
      <c r="B101" t="s">
        <v>403</v>
      </c>
      <c r="C101">
        <v>1.2781456953642401</v>
      </c>
      <c r="D101">
        <v>1.32</v>
      </c>
      <c r="E101">
        <v>1.04</v>
      </c>
    </row>
    <row r="102" spans="1:5" x14ac:dyDescent="0.25">
      <c r="A102" t="s">
        <v>137</v>
      </c>
      <c r="B102" t="s">
        <v>334</v>
      </c>
      <c r="C102">
        <v>1.2781456953642401</v>
      </c>
      <c r="D102">
        <v>0.94</v>
      </c>
      <c r="E102">
        <v>0.75</v>
      </c>
    </row>
    <row r="103" spans="1:5" x14ac:dyDescent="0.25">
      <c r="A103" t="s">
        <v>137</v>
      </c>
      <c r="B103" t="s">
        <v>324</v>
      </c>
      <c r="C103">
        <v>1.2781456953642401</v>
      </c>
      <c r="D103">
        <v>0.94</v>
      </c>
      <c r="E103">
        <v>1.1299999999999999</v>
      </c>
    </row>
    <row r="104" spans="1:5" x14ac:dyDescent="0.25">
      <c r="A104" t="s">
        <v>137</v>
      </c>
      <c r="B104" t="s">
        <v>401</v>
      </c>
      <c r="C104">
        <v>1.2781456953642401</v>
      </c>
      <c r="D104">
        <v>0.66</v>
      </c>
      <c r="E104">
        <v>1.43</v>
      </c>
    </row>
    <row r="105" spans="1:5" x14ac:dyDescent="0.25">
      <c r="A105" t="s">
        <v>137</v>
      </c>
      <c r="B105" t="s">
        <v>336</v>
      </c>
      <c r="C105">
        <v>1.2781456953642401</v>
      </c>
      <c r="D105">
        <v>1.19</v>
      </c>
      <c r="E105">
        <v>1.19</v>
      </c>
    </row>
    <row r="106" spans="1:5" x14ac:dyDescent="0.25">
      <c r="A106" t="s">
        <v>137</v>
      </c>
      <c r="B106" t="s">
        <v>402</v>
      </c>
      <c r="C106">
        <v>1.2781456953642401</v>
      </c>
      <c r="D106">
        <v>0.85</v>
      </c>
      <c r="E106">
        <v>1.51</v>
      </c>
    </row>
    <row r="107" spans="1:5" x14ac:dyDescent="0.25">
      <c r="A107" t="s">
        <v>137</v>
      </c>
      <c r="B107" t="s">
        <v>141</v>
      </c>
      <c r="C107">
        <v>1.2781456953642401</v>
      </c>
      <c r="D107">
        <v>0.53</v>
      </c>
      <c r="E107">
        <v>2.11</v>
      </c>
    </row>
    <row r="108" spans="1:5" x14ac:dyDescent="0.25">
      <c r="A108" t="s">
        <v>137</v>
      </c>
      <c r="B108" t="s">
        <v>396</v>
      </c>
      <c r="C108">
        <v>1.2781456953642401</v>
      </c>
      <c r="D108">
        <v>0.85</v>
      </c>
      <c r="E108">
        <v>1.22</v>
      </c>
    </row>
    <row r="109" spans="1:5" x14ac:dyDescent="0.25">
      <c r="A109" t="s">
        <v>137</v>
      </c>
      <c r="B109" t="s">
        <v>332</v>
      </c>
      <c r="C109">
        <v>1.2781456953642401</v>
      </c>
      <c r="D109">
        <v>1.04</v>
      </c>
      <c r="E109">
        <v>1.32</v>
      </c>
    </row>
    <row r="110" spans="1:5" x14ac:dyDescent="0.25">
      <c r="A110" t="s">
        <v>137</v>
      </c>
      <c r="B110" t="s">
        <v>361</v>
      </c>
      <c r="C110">
        <v>1.2781456953642401</v>
      </c>
      <c r="D110">
        <v>0.56999999999999995</v>
      </c>
      <c r="E110">
        <v>0.56999999999999995</v>
      </c>
    </row>
    <row r="111" spans="1:5" x14ac:dyDescent="0.25">
      <c r="A111" t="s">
        <v>137</v>
      </c>
      <c r="B111" t="s">
        <v>364</v>
      </c>
      <c r="C111">
        <v>1.2781456953642401</v>
      </c>
      <c r="D111">
        <v>0.99</v>
      </c>
      <c r="E111">
        <v>1.43</v>
      </c>
    </row>
    <row r="112" spans="1:5" x14ac:dyDescent="0.25">
      <c r="A112" t="s">
        <v>137</v>
      </c>
      <c r="B112" t="s">
        <v>392</v>
      </c>
      <c r="C112">
        <v>1.2781456953642401</v>
      </c>
      <c r="D112">
        <v>1.04</v>
      </c>
      <c r="E112">
        <v>0.75</v>
      </c>
    </row>
    <row r="113" spans="1:5" x14ac:dyDescent="0.25">
      <c r="A113" t="s">
        <v>137</v>
      </c>
      <c r="B113" t="s">
        <v>139</v>
      </c>
      <c r="C113">
        <v>1.2781456953642401</v>
      </c>
      <c r="D113">
        <v>0.79</v>
      </c>
      <c r="E113">
        <v>0.66</v>
      </c>
    </row>
    <row r="114" spans="1:5" x14ac:dyDescent="0.25">
      <c r="A114" t="s">
        <v>137</v>
      </c>
      <c r="B114" t="s">
        <v>349</v>
      </c>
      <c r="C114">
        <v>1.2781456953642401</v>
      </c>
      <c r="D114">
        <v>0.33</v>
      </c>
      <c r="E114">
        <v>0.99</v>
      </c>
    </row>
    <row r="115" spans="1:5" x14ac:dyDescent="0.25">
      <c r="A115" t="s">
        <v>137</v>
      </c>
      <c r="B115" t="s">
        <v>125</v>
      </c>
      <c r="C115">
        <v>1.2781456953642401</v>
      </c>
      <c r="D115">
        <v>0.85</v>
      </c>
      <c r="E115">
        <v>0.75</v>
      </c>
    </row>
    <row r="116" spans="1:5" x14ac:dyDescent="0.25">
      <c r="A116" t="s">
        <v>137</v>
      </c>
      <c r="B116" t="s">
        <v>390</v>
      </c>
      <c r="C116">
        <v>1.2781456953642401</v>
      </c>
      <c r="D116">
        <v>0.66</v>
      </c>
      <c r="E116">
        <v>0.77</v>
      </c>
    </row>
    <row r="117" spans="1:5" x14ac:dyDescent="0.25">
      <c r="A117" t="s">
        <v>318</v>
      </c>
      <c r="B117" t="s">
        <v>358</v>
      </c>
      <c r="C117">
        <v>1.02586206896552</v>
      </c>
      <c r="D117">
        <v>0.25</v>
      </c>
      <c r="E117">
        <v>1.1100000000000001</v>
      </c>
    </row>
    <row r="118" spans="1:5" x14ac:dyDescent="0.25">
      <c r="A118" t="s">
        <v>318</v>
      </c>
      <c r="B118" t="s">
        <v>367</v>
      </c>
      <c r="C118">
        <v>1.02586206896552</v>
      </c>
      <c r="D118">
        <v>0.62</v>
      </c>
      <c r="E118">
        <v>1.48</v>
      </c>
    </row>
    <row r="119" spans="1:5" x14ac:dyDescent="0.25">
      <c r="A119" t="s">
        <v>318</v>
      </c>
      <c r="B119" t="s">
        <v>333</v>
      </c>
      <c r="C119">
        <v>1.02586206896552</v>
      </c>
      <c r="D119">
        <v>0.86</v>
      </c>
      <c r="E119">
        <v>0.99</v>
      </c>
    </row>
    <row r="120" spans="1:5" x14ac:dyDescent="0.25">
      <c r="A120" t="s">
        <v>318</v>
      </c>
      <c r="B120" t="s">
        <v>385</v>
      </c>
      <c r="C120">
        <v>1.02586206896552</v>
      </c>
      <c r="D120">
        <v>1.58</v>
      </c>
      <c r="E120">
        <v>0.95</v>
      </c>
    </row>
    <row r="121" spans="1:5" x14ac:dyDescent="0.25">
      <c r="A121" t="s">
        <v>318</v>
      </c>
      <c r="B121" t="s">
        <v>353</v>
      </c>
      <c r="C121">
        <v>1.02586206896552</v>
      </c>
      <c r="D121">
        <v>0.62</v>
      </c>
      <c r="E121">
        <v>1.1100000000000001</v>
      </c>
    </row>
    <row r="122" spans="1:5" x14ac:dyDescent="0.25">
      <c r="A122" t="s">
        <v>318</v>
      </c>
      <c r="B122" t="s">
        <v>330</v>
      </c>
      <c r="C122">
        <v>1.02586206896552</v>
      </c>
      <c r="D122">
        <v>1.18</v>
      </c>
      <c r="E122">
        <v>0.89</v>
      </c>
    </row>
    <row r="123" spans="1:5" x14ac:dyDescent="0.25">
      <c r="A123" t="s">
        <v>318</v>
      </c>
      <c r="B123" t="s">
        <v>389</v>
      </c>
      <c r="C123">
        <v>1.02586206896552</v>
      </c>
      <c r="D123">
        <v>1.48</v>
      </c>
      <c r="E123">
        <v>1.1100000000000001</v>
      </c>
    </row>
    <row r="124" spans="1:5" x14ac:dyDescent="0.25">
      <c r="A124" t="s">
        <v>318</v>
      </c>
      <c r="B124" t="s">
        <v>399</v>
      </c>
      <c r="C124">
        <v>1.02586206896552</v>
      </c>
      <c r="D124">
        <v>0.62</v>
      </c>
      <c r="E124">
        <v>1.23</v>
      </c>
    </row>
    <row r="125" spans="1:5" x14ac:dyDescent="0.25">
      <c r="A125" t="s">
        <v>318</v>
      </c>
      <c r="B125" t="s">
        <v>360</v>
      </c>
      <c r="C125">
        <v>1.02586206896552</v>
      </c>
      <c r="D125">
        <v>0.62</v>
      </c>
      <c r="E125">
        <v>0.86</v>
      </c>
    </row>
    <row r="126" spans="1:5" x14ac:dyDescent="0.25">
      <c r="A126" t="s">
        <v>318</v>
      </c>
      <c r="B126" t="s">
        <v>329</v>
      </c>
      <c r="C126">
        <v>1.02586206896552</v>
      </c>
      <c r="D126">
        <v>0.49</v>
      </c>
      <c r="E126">
        <v>0.37</v>
      </c>
    </row>
    <row r="127" spans="1:5" x14ac:dyDescent="0.25">
      <c r="A127" t="s">
        <v>318</v>
      </c>
      <c r="B127" t="s">
        <v>337</v>
      </c>
      <c r="C127">
        <v>1.02586206896552</v>
      </c>
      <c r="D127">
        <v>1.03</v>
      </c>
      <c r="E127">
        <v>1.48</v>
      </c>
    </row>
    <row r="128" spans="1:5" x14ac:dyDescent="0.25">
      <c r="A128" t="s">
        <v>318</v>
      </c>
      <c r="B128" t="s">
        <v>372</v>
      </c>
      <c r="C128">
        <v>1.02586206896552</v>
      </c>
      <c r="D128">
        <v>0.62</v>
      </c>
      <c r="E128">
        <v>1.48</v>
      </c>
    </row>
    <row r="129" spans="1:5" x14ac:dyDescent="0.25">
      <c r="A129" t="s">
        <v>318</v>
      </c>
      <c r="B129" t="s">
        <v>400</v>
      </c>
      <c r="C129">
        <v>1.02586206896552</v>
      </c>
      <c r="D129">
        <v>0.37</v>
      </c>
      <c r="E129">
        <v>0.74</v>
      </c>
    </row>
    <row r="130" spans="1:5" x14ac:dyDescent="0.25">
      <c r="A130" t="s">
        <v>318</v>
      </c>
      <c r="B130" t="s">
        <v>397</v>
      </c>
      <c r="C130">
        <v>1.02586206896552</v>
      </c>
      <c r="D130">
        <v>0.99</v>
      </c>
      <c r="E130">
        <v>1.48</v>
      </c>
    </row>
    <row r="131" spans="1:5" x14ac:dyDescent="0.25">
      <c r="A131" t="s">
        <v>318</v>
      </c>
      <c r="B131" t="s">
        <v>331</v>
      </c>
      <c r="C131">
        <v>1.02586206896552</v>
      </c>
      <c r="D131">
        <v>0.18</v>
      </c>
      <c r="E131">
        <v>0.74</v>
      </c>
    </row>
    <row r="132" spans="1:5" x14ac:dyDescent="0.25">
      <c r="A132" t="s">
        <v>318</v>
      </c>
      <c r="B132" t="s">
        <v>352</v>
      </c>
      <c r="C132">
        <v>1.02586206896552</v>
      </c>
      <c r="D132">
        <v>0.37</v>
      </c>
      <c r="E132">
        <v>1.1100000000000001</v>
      </c>
    </row>
    <row r="133" spans="1:5" x14ac:dyDescent="0.25">
      <c r="A133" t="s">
        <v>318</v>
      </c>
      <c r="B133" t="s">
        <v>386</v>
      </c>
      <c r="C133">
        <v>1.02586206896552</v>
      </c>
      <c r="D133">
        <v>0.49</v>
      </c>
      <c r="E133">
        <v>0.37</v>
      </c>
    </row>
    <row r="134" spans="1:5" x14ac:dyDescent="0.25">
      <c r="A134" t="s">
        <v>318</v>
      </c>
      <c r="B134" t="s">
        <v>340</v>
      </c>
      <c r="C134">
        <v>1.02586206896552</v>
      </c>
      <c r="D134">
        <v>0.86</v>
      </c>
      <c r="E134">
        <v>0.74</v>
      </c>
    </row>
    <row r="135" spans="1:5" x14ac:dyDescent="0.25">
      <c r="A135" t="s">
        <v>318</v>
      </c>
      <c r="B135" t="s">
        <v>319</v>
      </c>
      <c r="C135">
        <v>1.02586206896552</v>
      </c>
      <c r="D135">
        <v>0.44</v>
      </c>
      <c r="E135">
        <v>0.89</v>
      </c>
    </row>
    <row r="136" spans="1:5" x14ac:dyDescent="0.25">
      <c r="A136" t="s">
        <v>318</v>
      </c>
      <c r="B136" t="s">
        <v>377</v>
      </c>
      <c r="C136">
        <v>1.02586206896552</v>
      </c>
      <c r="D136">
        <v>1.23</v>
      </c>
      <c r="E136">
        <v>0.86</v>
      </c>
    </row>
    <row r="137" spans="1:5" x14ac:dyDescent="0.25">
      <c r="A137" t="s">
        <v>320</v>
      </c>
      <c r="B137" t="s">
        <v>351</v>
      </c>
      <c r="C137">
        <v>1.0279720279720299</v>
      </c>
      <c r="D137">
        <v>0.99</v>
      </c>
      <c r="E137">
        <v>1.1000000000000001</v>
      </c>
    </row>
    <row r="138" spans="1:5" x14ac:dyDescent="0.25">
      <c r="A138" t="s">
        <v>320</v>
      </c>
      <c r="B138" t="s">
        <v>751</v>
      </c>
      <c r="C138">
        <v>1.0279720279720299</v>
      </c>
      <c r="D138">
        <v>0.88</v>
      </c>
      <c r="E138">
        <v>1.21</v>
      </c>
    </row>
    <row r="139" spans="1:5" x14ac:dyDescent="0.25">
      <c r="A139" t="s">
        <v>320</v>
      </c>
      <c r="B139" t="s">
        <v>366</v>
      </c>
      <c r="C139">
        <v>1.0279720279720299</v>
      </c>
      <c r="D139">
        <v>0.88</v>
      </c>
      <c r="E139">
        <v>1.21</v>
      </c>
    </row>
    <row r="140" spans="1:5" x14ac:dyDescent="0.25">
      <c r="A140" t="s">
        <v>320</v>
      </c>
      <c r="B140" t="s">
        <v>752</v>
      </c>
      <c r="C140">
        <v>1.0279720279720299</v>
      </c>
      <c r="D140">
        <v>0.33</v>
      </c>
      <c r="E140">
        <v>0.99</v>
      </c>
    </row>
    <row r="141" spans="1:5" x14ac:dyDescent="0.25">
      <c r="A141" t="s">
        <v>320</v>
      </c>
      <c r="B141" t="s">
        <v>323</v>
      </c>
      <c r="C141">
        <v>1.0279720279720299</v>
      </c>
      <c r="D141">
        <v>0.39</v>
      </c>
      <c r="E141">
        <v>1.1599999999999999</v>
      </c>
    </row>
    <row r="142" spans="1:5" x14ac:dyDescent="0.25">
      <c r="A142" t="s">
        <v>320</v>
      </c>
      <c r="B142" t="s">
        <v>753</v>
      </c>
      <c r="C142">
        <v>1.0279720279720299</v>
      </c>
      <c r="D142">
        <v>0.55000000000000004</v>
      </c>
      <c r="E142">
        <v>1.21</v>
      </c>
    </row>
    <row r="143" spans="1:5" x14ac:dyDescent="0.25">
      <c r="A143" t="s">
        <v>320</v>
      </c>
      <c r="B143" t="s">
        <v>370</v>
      </c>
      <c r="C143">
        <v>1.0279720279720299</v>
      </c>
      <c r="D143">
        <v>0.77</v>
      </c>
      <c r="E143">
        <v>1.03</v>
      </c>
    </row>
    <row r="144" spans="1:5" x14ac:dyDescent="0.25">
      <c r="A144" t="s">
        <v>320</v>
      </c>
      <c r="B144" t="s">
        <v>395</v>
      </c>
      <c r="C144">
        <v>1.0279720279720299</v>
      </c>
      <c r="D144">
        <v>1.1000000000000001</v>
      </c>
      <c r="E144">
        <v>0.88</v>
      </c>
    </row>
    <row r="145" spans="1:5" x14ac:dyDescent="0.25">
      <c r="A145" t="s">
        <v>320</v>
      </c>
      <c r="B145" t="s">
        <v>398</v>
      </c>
      <c r="C145">
        <v>1.0279720279720299</v>
      </c>
      <c r="D145">
        <v>0.99</v>
      </c>
      <c r="E145">
        <v>0.88</v>
      </c>
    </row>
    <row r="146" spans="1:5" x14ac:dyDescent="0.25">
      <c r="A146" t="s">
        <v>320</v>
      </c>
      <c r="B146" t="s">
        <v>374</v>
      </c>
      <c r="C146">
        <v>1.0279720279720299</v>
      </c>
      <c r="D146">
        <v>0.77</v>
      </c>
      <c r="E146">
        <v>0.64</v>
      </c>
    </row>
    <row r="147" spans="1:5" x14ac:dyDescent="0.25">
      <c r="A147" t="s">
        <v>320</v>
      </c>
      <c r="B147" t="s">
        <v>325</v>
      </c>
      <c r="C147">
        <v>1.0279720279720299</v>
      </c>
      <c r="D147">
        <v>1.55</v>
      </c>
      <c r="E147">
        <v>0.77</v>
      </c>
    </row>
    <row r="148" spans="1:5" x14ac:dyDescent="0.25">
      <c r="A148" t="s">
        <v>320</v>
      </c>
      <c r="B148" t="s">
        <v>405</v>
      </c>
      <c r="C148">
        <v>1.0279720279720299</v>
      </c>
      <c r="D148">
        <v>0.77</v>
      </c>
      <c r="E148">
        <v>0.9</v>
      </c>
    </row>
    <row r="149" spans="1:5" x14ac:dyDescent="0.25">
      <c r="A149" t="s">
        <v>320</v>
      </c>
      <c r="B149" t="s">
        <v>378</v>
      </c>
      <c r="C149">
        <v>1.0279720279720299</v>
      </c>
      <c r="D149">
        <v>0.9</v>
      </c>
      <c r="E149">
        <v>0.77</v>
      </c>
    </row>
    <row r="150" spans="1:5" x14ac:dyDescent="0.25">
      <c r="A150" t="s">
        <v>320</v>
      </c>
      <c r="B150" t="s">
        <v>750</v>
      </c>
      <c r="C150">
        <v>1.0279720279720299</v>
      </c>
      <c r="D150">
        <v>1.03</v>
      </c>
      <c r="E150">
        <v>0.9</v>
      </c>
    </row>
    <row r="151" spans="1:5" x14ac:dyDescent="0.25">
      <c r="A151" t="s">
        <v>320</v>
      </c>
      <c r="B151" t="s">
        <v>391</v>
      </c>
      <c r="C151">
        <v>1.0279720279720299</v>
      </c>
      <c r="D151">
        <v>0.77</v>
      </c>
      <c r="E151">
        <v>0.88</v>
      </c>
    </row>
    <row r="152" spans="1:5" x14ac:dyDescent="0.25">
      <c r="A152" t="s">
        <v>320</v>
      </c>
      <c r="B152" t="s">
        <v>357</v>
      </c>
      <c r="C152">
        <v>1.0279720279720299</v>
      </c>
      <c r="D152">
        <v>0.39</v>
      </c>
      <c r="E152">
        <v>0.52</v>
      </c>
    </row>
    <row r="153" spans="1:5" x14ac:dyDescent="0.25">
      <c r="A153" t="s">
        <v>320</v>
      </c>
      <c r="B153" t="s">
        <v>371</v>
      </c>
      <c r="C153">
        <v>1.0279720279720299</v>
      </c>
      <c r="D153">
        <v>0.55000000000000004</v>
      </c>
      <c r="E153">
        <v>1.44</v>
      </c>
    </row>
    <row r="154" spans="1:5" x14ac:dyDescent="0.25">
      <c r="A154" t="s">
        <v>320</v>
      </c>
      <c r="B154" t="s">
        <v>381</v>
      </c>
      <c r="C154">
        <v>1.0279720279720299</v>
      </c>
      <c r="D154">
        <v>0.64</v>
      </c>
      <c r="E154">
        <v>0.77</v>
      </c>
    </row>
    <row r="155" spans="1:5" x14ac:dyDescent="0.25">
      <c r="A155" t="s">
        <v>320</v>
      </c>
      <c r="B155" t="s">
        <v>365</v>
      </c>
      <c r="C155">
        <v>1.0279720279720299</v>
      </c>
      <c r="D155">
        <v>0.52</v>
      </c>
      <c r="E155">
        <v>0.9</v>
      </c>
    </row>
    <row r="156" spans="1:5" x14ac:dyDescent="0.25">
      <c r="A156" t="s">
        <v>320</v>
      </c>
      <c r="B156" t="s">
        <v>339</v>
      </c>
      <c r="C156">
        <v>1.0279720279720299</v>
      </c>
      <c r="D156">
        <v>0.77</v>
      </c>
      <c r="E156">
        <v>1.55</v>
      </c>
    </row>
    <row r="157" spans="1:5" x14ac:dyDescent="0.25">
      <c r="A157" t="s">
        <v>320</v>
      </c>
      <c r="B157" t="s">
        <v>363</v>
      </c>
      <c r="C157">
        <v>1.0279720279720299</v>
      </c>
      <c r="D157">
        <v>1.1599999999999999</v>
      </c>
      <c r="E157">
        <v>1.1599999999999999</v>
      </c>
    </row>
    <row r="158" spans="1:5" x14ac:dyDescent="0.25">
      <c r="A158" t="s">
        <v>320</v>
      </c>
      <c r="B158" t="s">
        <v>359</v>
      </c>
      <c r="C158">
        <v>1.0279720279720299</v>
      </c>
      <c r="D158">
        <v>0.64</v>
      </c>
      <c r="E158">
        <v>0.9</v>
      </c>
    </row>
    <row r="159" spans="1:5" x14ac:dyDescent="0.25">
      <c r="A159" t="s">
        <v>13</v>
      </c>
      <c r="B159" t="s">
        <v>234</v>
      </c>
      <c r="C159">
        <v>1.24444444444444</v>
      </c>
      <c r="D159">
        <v>1.95</v>
      </c>
      <c r="E159">
        <v>0.65</v>
      </c>
    </row>
    <row r="160" spans="1:5" x14ac:dyDescent="0.25">
      <c r="A160" t="s">
        <v>13</v>
      </c>
      <c r="B160" t="s">
        <v>47</v>
      </c>
      <c r="C160">
        <v>1.24444444444444</v>
      </c>
      <c r="D160">
        <v>0.76</v>
      </c>
      <c r="E160">
        <v>1.08</v>
      </c>
    </row>
    <row r="161" spans="1:5" x14ac:dyDescent="0.25">
      <c r="A161" t="s">
        <v>13</v>
      </c>
      <c r="B161" t="s">
        <v>235</v>
      </c>
      <c r="C161">
        <v>1.24444444444444</v>
      </c>
      <c r="D161">
        <v>0.76</v>
      </c>
      <c r="E161">
        <v>0.33</v>
      </c>
    </row>
    <row r="162" spans="1:5" x14ac:dyDescent="0.25">
      <c r="A162" t="s">
        <v>13</v>
      </c>
      <c r="B162" t="s">
        <v>17</v>
      </c>
      <c r="C162">
        <v>1.24444444444444</v>
      </c>
      <c r="D162">
        <v>0.45</v>
      </c>
      <c r="E162">
        <v>1.81</v>
      </c>
    </row>
    <row r="163" spans="1:5" x14ac:dyDescent="0.25">
      <c r="A163" t="s">
        <v>13</v>
      </c>
      <c r="B163" t="s">
        <v>15</v>
      </c>
      <c r="C163">
        <v>1.24444444444444</v>
      </c>
      <c r="D163">
        <v>1.52</v>
      </c>
      <c r="E163">
        <v>0.54</v>
      </c>
    </row>
    <row r="164" spans="1:5" x14ac:dyDescent="0.25">
      <c r="A164" t="s">
        <v>13</v>
      </c>
      <c r="B164" t="s">
        <v>55</v>
      </c>
      <c r="C164">
        <v>1.24444444444444</v>
      </c>
      <c r="D164">
        <v>0.27</v>
      </c>
      <c r="E164">
        <v>1.36</v>
      </c>
    </row>
    <row r="165" spans="1:5" x14ac:dyDescent="0.25">
      <c r="A165" t="s">
        <v>13</v>
      </c>
      <c r="B165" t="s">
        <v>236</v>
      </c>
      <c r="C165">
        <v>1.24444444444444</v>
      </c>
      <c r="D165">
        <v>0.65</v>
      </c>
      <c r="E165">
        <v>1.08</v>
      </c>
    </row>
    <row r="166" spans="1:5" x14ac:dyDescent="0.25">
      <c r="A166" t="s">
        <v>13</v>
      </c>
      <c r="B166" t="s">
        <v>52</v>
      </c>
      <c r="C166">
        <v>1.24444444444444</v>
      </c>
      <c r="D166">
        <v>0.33</v>
      </c>
      <c r="E166">
        <v>0.54</v>
      </c>
    </row>
    <row r="167" spans="1:5" x14ac:dyDescent="0.25">
      <c r="A167" t="s">
        <v>13</v>
      </c>
      <c r="B167" t="s">
        <v>46</v>
      </c>
      <c r="C167">
        <v>1.24444444444444</v>
      </c>
      <c r="D167">
        <v>0.54</v>
      </c>
      <c r="E167">
        <v>1.63</v>
      </c>
    </row>
    <row r="168" spans="1:5" x14ac:dyDescent="0.25">
      <c r="A168" t="s">
        <v>13</v>
      </c>
      <c r="B168" t="s">
        <v>53</v>
      </c>
      <c r="C168">
        <v>1.24444444444444</v>
      </c>
      <c r="D168">
        <v>0.33</v>
      </c>
      <c r="E168">
        <v>1.08</v>
      </c>
    </row>
    <row r="169" spans="1:5" x14ac:dyDescent="0.25">
      <c r="A169" t="s">
        <v>13</v>
      </c>
      <c r="B169" t="s">
        <v>44</v>
      </c>
      <c r="C169">
        <v>1.24444444444444</v>
      </c>
      <c r="D169">
        <v>0.54</v>
      </c>
      <c r="E169">
        <v>0.76</v>
      </c>
    </row>
    <row r="170" spans="1:5" x14ac:dyDescent="0.25">
      <c r="A170" t="s">
        <v>13</v>
      </c>
      <c r="B170" t="s">
        <v>50</v>
      </c>
      <c r="C170">
        <v>1.24444444444444</v>
      </c>
      <c r="D170">
        <v>0.22</v>
      </c>
      <c r="E170">
        <v>0.98</v>
      </c>
    </row>
    <row r="171" spans="1:5" x14ac:dyDescent="0.25">
      <c r="A171" t="s">
        <v>13</v>
      </c>
      <c r="B171" t="s">
        <v>43</v>
      </c>
      <c r="C171">
        <v>1.24444444444444</v>
      </c>
      <c r="D171">
        <v>1.08</v>
      </c>
      <c r="E171">
        <v>0.95</v>
      </c>
    </row>
    <row r="172" spans="1:5" x14ac:dyDescent="0.25">
      <c r="A172" t="s">
        <v>13</v>
      </c>
      <c r="B172" t="s">
        <v>48</v>
      </c>
      <c r="C172">
        <v>1.24444444444444</v>
      </c>
      <c r="D172">
        <v>0.41</v>
      </c>
      <c r="E172">
        <v>0.81</v>
      </c>
    </row>
    <row r="173" spans="1:5" x14ac:dyDescent="0.25">
      <c r="A173" t="s">
        <v>13</v>
      </c>
      <c r="B173" t="s">
        <v>51</v>
      </c>
      <c r="C173">
        <v>1.24444444444444</v>
      </c>
      <c r="D173">
        <v>0.76</v>
      </c>
      <c r="E173">
        <v>0.65</v>
      </c>
    </row>
    <row r="174" spans="1:5" x14ac:dyDescent="0.25">
      <c r="A174" t="s">
        <v>13</v>
      </c>
      <c r="B174" t="s">
        <v>54</v>
      </c>
      <c r="C174">
        <v>1.24444444444444</v>
      </c>
      <c r="D174">
        <v>0.43</v>
      </c>
      <c r="E174">
        <v>0.98</v>
      </c>
    </row>
    <row r="175" spans="1:5" x14ac:dyDescent="0.25">
      <c r="A175" t="s">
        <v>13</v>
      </c>
      <c r="B175" t="s">
        <v>14</v>
      </c>
      <c r="C175">
        <v>1.24444444444444</v>
      </c>
      <c r="D175">
        <v>0.95</v>
      </c>
      <c r="E175">
        <v>1.08</v>
      </c>
    </row>
    <row r="176" spans="1:5" x14ac:dyDescent="0.25">
      <c r="A176" t="s">
        <v>13</v>
      </c>
      <c r="B176" t="s">
        <v>45</v>
      </c>
      <c r="C176">
        <v>1.24444444444444</v>
      </c>
      <c r="D176">
        <v>0.43</v>
      </c>
      <c r="E176">
        <v>1.3</v>
      </c>
    </row>
    <row r="177" spans="1:5" x14ac:dyDescent="0.25">
      <c r="A177" t="s">
        <v>16</v>
      </c>
      <c r="B177" t="s">
        <v>304</v>
      </c>
      <c r="C177">
        <v>1.3333333333333299</v>
      </c>
      <c r="D177">
        <v>1.1200000000000001</v>
      </c>
      <c r="E177">
        <v>0.67</v>
      </c>
    </row>
    <row r="178" spans="1:5" x14ac:dyDescent="0.25">
      <c r="A178" t="s">
        <v>16</v>
      </c>
      <c r="B178" t="s">
        <v>242</v>
      </c>
      <c r="C178">
        <v>1.3333333333333299</v>
      </c>
      <c r="D178">
        <v>1.1200000000000001</v>
      </c>
      <c r="E178">
        <v>0.45</v>
      </c>
    </row>
    <row r="179" spans="1:5" x14ac:dyDescent="0.25">
      <c r="A179" t="s">
        <v>16</v>
      </c>
      <c r="B179" t="s">
        <v>756</v>
      </c>
      <c r="C179">
        <v>1.3333333333333299</v>
      </c>
      <c r="D179">
        <v>0.45</v>
      </c>
      <c r="E179">
        <v>1.9</v>
      </c>
    </row>
    <row r="180" spans="1:5" x14ac:dyDescent="0.25">
      <c r="A180" t="s">
        <v>16</v>
      </c>
      <c r="B180" t="s">
        <v>241</v>
      </c>
      <c r="C180">
        <v>1.3333333333333299</v>
      </c>
      <c r="D180">
        <v>1.01</v>
      </c>
      <c r="E180">
        <v>1.01</v>
      </c>
    </row>
    <row r="181" spans="1:5" x14ac:dyDescent="0.25">
      <c r="A181" t="s">
        <v>16</v>
      </c>
      <c r="B181" t="s">
        <v>18</v>
      </c>
      <c r="C181">
        <v>1.3333333333333299</v>
      </c>
      <c r="D181">
        <v>2.0099999999999998</v>
      </c>
      <c r="E181">
        <v>0.67</v>
      </c>
    </row>
    <row r="182" spans="1:5" x14ac:dyDescent="0.25">
      <c r="A182" t="s">
        <v>16</v>
      </c>
      <c r="B182" t="s">
        <v>59</v>
      </c>
      <c r="C182">
        <v>1.3333333333333299</v>
      </c>
      <c r="D182">
        <v>0.56000000000000005</v>
      </c>
      <c r="E182">
        <v>1.1200000000000001</v>
      </c>
    </row>
    <row r="183" spans="1:5" x14ac:dyDescent="0.25">
      <c r="A183" t="s">
        <v>16</v>
      </c>
      <c r="B183" t="s">
        <v>57</v>
      </c>
      <c r="C183">
        <v>1.3333333333333299</v>
      </c>
      <c r="D183">
        <v>0.56000000000000005</v>
      </c>
      <c r="E183">
        <v>1.1200000000000001</v>
      </c>
    </row>
    <row r="184" spans="1:5" x14ac:dyDescent="0.25">
      <c r="A184" t="s">
        <v>16</v>
      </c>
      <c r="B184" t="s">
        <v>58</v>
      </c>
      <c r="C184">
        <v>1.3333333333333299</v>
      </c>
      <c r="D184">
        <v>0.77</v>
      </c>
      <c r="E184">
        <v>0.86</v>
      </c>
    </row>
    <row r="185" spans="1:5" x14ac:dyDescent="0.25">
      <c r="A185" t="s">
        <v>16</v>
      </c>
      <c r="B185" t="s">
        <v>240</v>
      </c>
      <c r="C185">
        <v>1.3333333333333299</v>
      </c>
      <c r="D185">
        <v>0.89</v>
      </c>
      <c r="E185">
        <v>1.1200000000000001</v>
      </c>
    </row>
    <row r="186" spans="1:5" x14ac:dyDescent="0.25">
      <c r="A186" t="s">
        <v>16</v>
      </c>
      <c r="B186" t="s">
        <v>239</v>
      </c>
      <c r="C186">
        <v>1.3333333333333299</v>
      </c>
      <c r="D186">
        <v>1.23</v>
      </c>
      <c r="E186">
        <v>1.23</v>
      </c>
    </row>
    <row r="187" spans="1:5" x14ac:dyDescent="0.25">
      <c r="A187" t="s">
        <v>16</v>
      </c>
      <c r="B187" t="s">
        <v>56</v>
      </c>
      <c r="C187">
        <v>1.3333333333333299</v>
      </c>
      <c r="D187">
        <v>0.78</v>
      </c>
      <c r="E187">
        <v>0.89</v>
      </c>
    </row>
    <row r="188" spans="1:5" x14ac:dyDescent="0.25">
      <c r="A188" t="s">
        <v>16</v>
      </c>
      <c r="B188" t="s">
        <v>755</v>
      </c>
      <c r="C188">
        <v>1.3333333333333299</v>
      </c>
      <c r="D188">
        <v>0.67</v>
      </c>
      <c r="E188">
        <v>1.01</v>
      </c>
    </row>
    <row r="189" spans="1:5" x14ac:dyDescent="0.25">
      <c r="A189" t="s">
        <v>16</v>
      </c>
      <c r="B189" t="s">
        <v>238</v>
      </c>
      <c r="C189">
        <v>1.3333333333333299</v>
      </c>
      <c r="D189">
        <v>0.67</v>
      </c>
      <c r="E189">
        <v>1.34</v>
      </c>
    </row>
    <row r="190" spans="1:5" x14ac:dyDescent="0.25">
      <c r="A190" t="s">
        <v>16</v>
      </c>
      <c r="B190" t="s">
        <v>243</v>
      </c>
      <c r="C190">
        <v>1.3333333333333299</v>
      </c>
      <c r="D190">
        <v>0.89</v>
      </c>
      <c r="E190">
        <v>0.89</v>
      </c>
    </row>
    <row r="191" spans="1:5" x14ac:dyDescent="0.25">
      <c r="A191" t="s">
        <v>16</v>
      </c>
      <c r="B191" t="s">
        <v>49</v>
      </c>
      <c r="C191">
        <v>1.3333333333333299</v>
      </c>
      <c r="D191">
        <v>0.89</v>
      </c>
      <c r="E191">
        <v>1.1200000000000001</v>
      </c>
    </row>
    <row r="192" spans="1:5" x14ac:dyDescent="0.25">
      <c r="A192" t="s">
        <v>16</v>
      </c>
      <c r="B192" t="s">
        <v>60</v>
      </c>
      <c r="C192">
        <v>1.3333333333333299</v>
      </c>
      <c r="D192">
        <v>1.01</v>
      </c>
      <c r="E192">
        <v>0.89</v>
      </c>
    </row>
    <row r="193" spans="1:5" x14ac:dyDescent="0.25">
      <c r="A193" t="s">
        <v>16</v>
      </c>
      <c r="B193" t="s">
        <v>754</v>
      </c>
      <c r="C193">
        <v>1.3333333333333299</v>
      </c>
      <c r="D193">
        <v>0.56000000000000005</v>
      </c>
      <c r="E193">
        <v>1.23</v>
      </c>
    </row>
    <row r="194" spans="1:5" x14ac:dyDescent="0.25">
      <c r="A194" t="s">
        <v>16</v>
      </c>
      <c r="B194" t="s">
        <v>237</v>
      </c>
      <c r="C194">
        <v>1.3333333333333299</v>
      </c>
      <c r="D194">
        <v>0.89</v>
      </c>
      <c r="E194">
        <v>0.56000000000000005</v>
      </c>
    </row>
    <row r="195" spans="1:5" x14ac:dyDescent="0.25">
      <c r="A195" t="s">
        <v>19</v>
      </c>
      <c r="B195" t="s">
        <v>252</v>
      </c>
      <c r="C195">
        <v>1.2</v>
      </c>
      <c r="D195">
        <v>0.7</v>
      </c>
      <c r="E195">
        <v>0.9</v>
      </c>
    </row>
    <row r="196" spans="1:5" x14ac:dyDescent="0.25">
      <c r="A196" t="s">
        <v>19</v>
      </c>
      <c r="B196" t="s">
        <v>250</v>
      </c>
      <c r="C196">
        <v>1.2</v>
      </c>
      <c r="D196">
        <v>0.6</v>
      </c>
      <c r="E196">
        <v>1.1000000000000001</v>
      </c>
    </row>
    <row r="197" spans="1:5" x14ac:dyDescent="0.25">
      <c r="A197" t="s">
        <v>19</v>
      </c>
      <c r="B197" t="s">
        <v>145</v>
      </c>
      <c r="C197">
        <v>1.2</v>
      </c>
      <c r="D197">
        <v>1</v>
      </c>
      <c r="E197">
        <v>0.6</v>
      </c>
    </row>
    <row r="198" spans="1:5" x14ac:dyDescent="0.25">
      <c r="A198" t="s">
        <v>19</v>
      </c>
      <c r="B198" t="s">
        <v>253</v>
      </c>
      <c r="C198">
        <v>1.2</v>
      </c>
      <c r="D198">
        <v>1</v>
      </c>
      <c r="E198">
        <v>0.8</v>
      </c>
    </row>
    <row r="199" spans="1:5" x14ac:dyDescent="0.25">
      <c r="A199" t="s">
        <v>19</v>
      </c>
      <c r="B199" t="s">
        <v>157</v>
      </c>
      <c r="C199">
        <v>1.2</v>
      </c>
      <c r="D199">
        <v>0.7</v>
      </c>
      <c r="E199">
        <v>1.6</v>
      </c>
    </row>
    <row r="200" spans="1:5" x14ac:dyDescent="0.25">
      <c r="A200" t="s">
        <v>19</v>
      </c>
      <c r="B200" t="s">
        <v>259</v>
      </c>
      <c r="C200">
        <v>1.2</v>
      </c>
      <c r="D200">
        <v>0.6</v>
      </c>
      <c r="E200">
        <v>0.77</v>
      </c>
    </row>
    <row r="201" spans="1:5" x14ac:dyDescent="0.25">
      <c r="A201" t="s">
        <v>19</v>
      </c>
      <c r="B201" t="s">
        <v>369</v>
      </c>
      <c r="C201">
        <v>1.2</v>
      </c>
      <c r="D201">
        <v>0.51</v>
      </c>
      <c r="E201">
        <v>1.29</v>
      </c>
    </row>
    <row r="202" spans="1:5" x14ac:dyDescent="0.25">
      <c r="A202" t="s">
        <v>19</v>
      </c>
      <c r="B202" t="s">
        <v>144</v>
      </c>
      <c r="C202">
        <v>1.2</v>
      </c>
      <c r="D202">
        <v>0.8</v>
      </c>
      <c r="E202">
        <v>0.7</v>
      </c>
    </row>
    <row r="203" spans="1:5" x14ac:dyDescent="0.25">
      <c r="A203" t="s">
        <v>19</v>
      </c>
      <c r="B203" t="s">
        <v>258</v>
      </c>
      <c r="C203">
        <v>1.2</v>
      </c>
      <c r="D203">
        <v>0.69</v>
      </c>
      <c r="E203">
        <v>0.94</v>
      </c>
    </row>
    <row r="204" spans="1:5" x14ac:dyDescent="0.25">
      <c r="A204" t="s">
        <v>19</v>
      </c>
      <c r="B204" t="s">
        <v>142</v>
      </c>
      <c r="C204">
        <v>1.2</v>
      </c>
      <c r="D204">
        <v>0.7</v>
      </c>
      <c r="E204">
        <v>0.5</v>
      </c>
    </row>
    <row r="205" spans="1:5" x14ac:dyDescent="0.25">
      <c r="A205" t="s">
        <v>19</v>
      </c>
      <c r="B205" t="s">
        <v>21</v>
      </c>
      <c r="C205">
        <v>1.2</v>
      </c>
      <c r="D205">
        <v>0.7</v>
      </c>
      <c r="E205">
        <v>0.9</v>
      </c>
    </row>
    <row r="206" spans="1:5" x14ac:dyDescent="0.25">
      <c r="A206" t="s">
        <v>19</v>
      </c>
      <c r="B206" t="s">
        <v>254</v>
      </c>
      <c r="C206">
        <v>1.2</v>
      </c>
      <c r="D206">
        <v>1.1000000000000001</v>
      </c>
      <c r="E206">
        <v>0.3</v>
      </c>
    </row>
    <row r="207" spans="1:5" x14ac:dyDescent="0.25">
      <c r="A207" t="s">
        <v>19</v>
      </c>
      <c r="B207" t="s">
        <v>256</v>
      </c>
      <c r="C207">
        <v>1.2</v>
      </c>
      <c r="D207">
        <v>0.6</v>
      </c>
      <c r="E207">
        <v>1.08</v>
      </c>
    </row>
    <row r="208" spans="1:5" x14ac:dyDescent="0.25">
      <c r="A208" t="s">
        <v>19</v>
      </c>
      <c r="B208" t="s">
        <v>260</v>
      </c>
      <c r="C208">
        <v>1.2</v>
      </c>
      <c r="D208">
        <v>0.6</v>
      </c>
      <c r="E208">
        <v>1.08</v>
      </c>
    </row>
    <row r="209" spans="1:5" x14ac:dyDescent="0.25">
      <c r="A209" t="s">
        <v>19</v>
      </c>
      <c r="B209" t="s">
        <v>251</v>
      </c>
      <c r="C209">
        <v>1.2</v>
      </c>
      <c r="D209">
        <v>0.7</v>
      </c>
      <c r="E209">
        <v>0.8</v>
      </c>
    </row>
    <row r="210" spans="1:5" x14ac:dyDescent="0.25">
      <c r="A210" t="s">
        <v>19</v>
      </c>
      <c r="B210" t="s">
        <v>149</v>
      </c>
      <c r="C210">
        <v>1.2</v>
      </c>
      <c r="D210">
        <v>0.6</v>
      </c>
      <c r="E210">
        <v>0.9</v>
      </c>
    </row>
    <row r="211" spans="1:5" x14ac:dyDescent="0.25">
      <c r="A211" t="s">
        <v>19</v>
      </c>
      <c r="B211" t="s">
        <v>261</v>
      </c>
      <c r="C211">
        <v>1.2</v>
      </c>
      <c r="D211">
        <v>0.7</v>
      </c>
      <c r="E211">
        <v>1.5</v>
      </c>
    </row>
    <row r="212" spans="1:5" x14ac:dyDescent="0.25">
      <c r="A212" t="s">
        <v>19</v>
      </c>
      <c r="B212" t="s">
        <v>20</v>
      </c>
      <c r="C212">
        <v>1.2</v>
      </c>
      <c r="D212">
        <v>0.72</v>
      </c>
      <c r="E212">
        <v>1.32</v>
      </c>
    </row>
    <row r="213" spans="1:5" x14ac:dyDescent="0.25">
      <c r="A213" t="s">
        <v>19</v>
      </c>
      <c r="B213" t="s">
        <v>257</v>
      </c>
      <c r="C213">
        <v>1.2</v>
      </c>
      <c r="D213">
        <v>0.6</v>
      </c>
      <c r="E213">
        <v>1.6</v>
      </c>
    </row>
    <row r="214" spans="1:5" x14ac:dyDescent="0.25">
      <c r="A214" t="s">
        <v>19</v>
      </c>
      <c r="B214" t="s">
        <v>255</v>
      </c>
      <c r="C214">
        <v>1.2</v>
      </c>
      <c r="D214">
        <v>0.8</v>
      </c>
      <c r="E214">
        <v>1.4</v>
      </c>
    </row>
    <row r="215" spans="1:5" x14ac:dyDescent="0.25">
      <c r="A215" t="s">
        <v>146</v>
      </c>
      <c r="B215" t="s">
        <v>143</v>
      </c>
      <c r="C215">
        <v>1.02142857142857</v>
      </c>
      <c r="D215">
        <v>1.23</v>
      </c>
      <c r="E215">
        <v>1.23</v>
      </c>
    </row>
    <row r="216" spans="1:5" x14ac:dyDescent="0.25">
      <c r="A216" t="s">
        <v>146</v>
      </c>
      <c r="B216" t="s">
        <v>155</v>
      </c>
      <c r="C216">
        <v>1.02142857142857</v>
      </c>
      <c r="D216">
        <v>1.1000000000000001</v>
      </c>
      <c r="E216">
        <v>1.23</v>
      </c>
    </row>
    <row r="217" spans="1:5" x14ac:dyDescent="0.25">
      <c r="A217" t="s">
        <v>146</v>
      </c>
      <c r="B217" t="s">
        <v>161</v>
      </c>
      <c r="C217">
        <v>1.02142857142857</v>
      </c>
      <c r="D217">
        <v>1.1000000000000001</v>
      </c>
      <c r="E217">
        <v>1.1000000000000001</v>
      </c>
    </row>
    <row r="218" spans="1:5" x14ac:dyDescent="0.25">
      <c r="A218" t="s">
        <v>146</v>
      </c>
      <c r="B218" t="s">
        <v>758</v>
      </c>
      <c r="C218">
        <v>1.02142857142857</v>
      </c>
      <c r="D218">
        <v>0.86</v>
      </c>
      <c r="E218">
        <v>1.07</v>
      </c>
    </row>
    <row r="219" spans="1:5" x14ac:dyDescent="0.25">
      <c r="A219" t="s">
        <v>146</v>
      </c>
      <c r="B219" t="s">
        <v>164</v>
      </c>
      <c r="C219">
        <v>1.02142857142857</v>
      </c>
      <c r="D219">
        <v>0.97</v>
      </c>
      <c r="E219">
        <v>0.97</v>
      </c>
    </row>
    <row r="220" spans="1:5" x14ac:dyDescent="0.25">
      <c r="A220" t="s">
        <v>146</v>
      </c>
      <c r="B220" t="s">
        <v>159</v>
      </c>
      <c r="C220">
        <v>1.02142857142857</v>
      </c>
      <c r="D220">
        <v>0.86</v>
      </c>
      <c r="E220">
        <v>0.97</v>
      </c>
    </row>
    <row r="221" spans="1:5" x14ac:dyDescent="0.25">
      <c r="A221" t="s">
        <v>146</v>
      </c>
      <c r="B221" t="s">
        <v>160</v>
      </c>
      <c r="C221">
        <v>1.02142857142857</v>
      </c>
      <c r="D221">
        <v>0.49</v>
      </c>
      <c r="E221">
        <v>1.35</v>
      </c>
    </row>
    <row r="222" spans="1:5" x14ac:dyDescent="0.25">
      <c r="A222" t="s">
        <v>146</v>
      </c>
      <c r="B222" t="s">
        <v>151</v>
      </c>
      <c r="C222">
        <v>1.02142857142857</v>
      </c>
      <c r="D222">
        <v>0.86</v>
      </c>
      <c r="E222">
        <v>0.74</v>
      </c>
    </row>
    <row r="223" spans="1:5" x14ac:dyDescent="0.25">
      <c r="A223" t="s">
        <v>146</v>
      </c>
      <c r="B223" t="s">
        <v>156</v>
      </c>
      <c r="C223">
        <v>1.02142857142857</v>
      </c>
      <c r="D223">
        <v>0.86</v>
      </c>
      <c r="E223">
        <v>0.97</v>
      </c>
    </row>
    <row r="224" spans="1:5" x14ac:dyDescent="0.25">
      <c r="A224" t="s">
        <v>146</v>
      </c>
      <c r="B224" t="s">
        <v>150</v>
      </c>
      <c r="C224">
        <v>1.02142857142857</v>
      </c>
      <c r="D224">
        <v>0.98</v>
      </c>
      <c r="E224">
        <v>0.49</v>
      </c>
    </row>
    <row r="225" spans="1:5" x14ac:dyDescent="0.25">
      <c r="A225" t="s">
        <v>146</v>
      </c>
      <c r="B225" t="s">
        <v>346</v>
      </c>
      <c r="C225">
        <v>1.02142857142857</v>
      </c>
      <c r="D225">
        <v>0.72</v>
      </c>
      <c r="E225">
        <v>1.29</v>
      </c>
    </row>
    <row r="226" spans="1:5" x14ac:dyDescent="0.25">
      <c r="A226" t="s">
        <v>146</v>
      </c>
      <c r="B226" t="s">
        <v>153</v>
      </c>
      <c r="C226">
        <v>1.02142857142857</v>
      </c>
      <c r="D226">
        <v>0.86</v>
      </c>
      <c r="E226">
        <v>0.98</v>
      </c>
    </row>
    <row r="227" spans="1:5" x14ac:dyDescent="0.25">
      <c r="A227" t="s">
        <v>146</v>
      </c>
      <c r="B227" t="s">
        <v>163</v>
      </c>
      <c r="C227">
        <v>1.02142857142857</v>
      </c>
      <c r="D227">
        <v>0.74</v>
      </c>
      <c r="E227">
        <v>0.86</v>
      </c>
    </row>
    <row r="228" spans="1:5" x14ac:dyDescent="0.25">
      <c r="A228" t="s">
        <v>146</v>
      </c>
      <c r="B228" t="s">
        <v>147</v>
      </c>
      <c r="C228">
        <v>1.02142857142857</v>
      </c>
      <c r="D228">
        <v>1.72</v>
      </c>
      <c r="E228">
        <v>0.61</v>
      </c>
    </row>
    <row r="229" spans="1:5" x14ac:dyDescent="0.25">
      <c r="A229" t="s">
        <v>146</v>
      </c>
      <c r="B229" t="s">
        <v>152</v>
      </c>
      <c r="C229">
        <v>1.02142857142857</v>
      </c>
      <c r="D229">
        <v>0.86</v>
      </c>
      <c r="E229">
        <v>0.86</v>
      </c>
    </row>
    <row r="230" spans="1:5" x14ac:dyDescent="0.25">
      <c r="A230" t="s">
        <v>146</v>
      </c>
      <c r="B230" t="s">
        <v>158</v>
      </c>
      <c r="C230">
        <v>1.02142857142857</v>
      </c>
      <c r="D230">
        <v>1.1499999999999999</v>
      </c>
      <c r="E230">
        <v>1.29</v>
      </c>
    </row>
    <row r="231" spans="1:5" x14ac:dyDescent="0.25">
      <c r="A231" t="s">
        <v>146</v>
      </c>
      <c r="B231" t="s">
        <v>162</v>
      </c>
      <c r="C231">
        <v>1.02142857142857</v>
      </c>
      <c r="D231">
        <v>0.56999999999999995</v>
      </c>
      <c r="E231">
        <v>1</v>
      </c>
    </row>
    <row r="232" spans="1:5" x14ac:dyDescent="0.25">
      <c r="A232" t="s">
        <v>146</v>
      </c>
      <c r="B232" t="s">
        <v>154</v>
      </c>
      <c r="C232">
        <v>1.02142857142857</v>
      </c>
      <c r="D232">
        <v>0.74</v>
      </c>
      <c r="E232">
        <v>0.49</v>
      </c>
    </row>
    <row r="233" spans="1:5" x14ac:dyDescent="0.25">
      <c r="A233" t="s">
        <v>146</v>
      </c>
      <c r="B233" t="s">
        <v>148</v>
      </c>
      <c r="C233">
        <v>1.02142857142857</v>
      </c>
      <c r="D233">
        <v>0.37</v>
      </c>
      <c r="E233">
        <v>1.23</v>
      </c>
    </row>
    <row r="234" spans="1:5" x14ac:dyDescent="0.25">
      <c r="A234" t="s">
        <v>146</v>
      </c>
      <c r="B234" t="s">
        <v>757</v>
      </c>
      <c r="C234">
        <v>1.02142857142857</v>
      </c>
      <c r="D234">
        <v>0.49</v>
      </c>
      <c r="E234">
        <v>1.35</v>
      </c>
    </row>
    <row r="235" spans="1:5" x14ac:dyDescent="0.25">
      <c r="A235" t="s">
        <v>22</v>
      </c>
      <c r="B235" t="s">
        <v>279</v>
      </c>
      <c r="C235">
        <v>1.39090909090909</v>
      </c>
      <c r="D235">
        <v>0.79</v>
      </c>
      <c r="E235">
        <v>1.29</v>
      </c>
    </row>
    <row r="236" spans="1:5" x14ac:dyDescent="0.25">
      <c r="A236" t="s">
        <v>22</v>
      </c>
      <c r="B236" t="s">
        <v>276</v>
      </c>
      <c r="C236">
        <v>1.39090909090909</v>
      </c>
      <c r="D236">
        <v>1.07</v>
      </c>
      <c r="E236">
        <v>1.07</v>
      </c>
    </row>
    <row r="237" spans="1:5" x14ac:dyDescent="0.25">
      <c r="A237" t="s">
        <v>22</v>
      </c>
      <c r="B237" t="s">
        <v>23</v>
      </c>
      <c r="C237">
        <v>1.39090909090909</v>
      </c>
      <c r="D237">
        <v>0.69</v>
      </c>
      <c r="E237">
        <v>1.29</v>
      </c>
    </row>
    <row r="238" spans="1:5" x14ac:dyDescent="0.25">
      <c r="A238" t="s">
        <v>22</v>
      </c>
      <c r="B238" t="s">
        <v>278</v>
      </c>
      <c r="C238">
        <v>1.39090909090909</v>
      </c>
      <c r="D238">
        <v>1.43</v>
      </c>
      <c r="E238">
        <v>0.59</v>
      </c>
    </row>
    <row r="239" spans="1:5" x14ac:dyDescent="0.25">
      <c r="A239" t="s">
        <v>22</v>
      </c>
      <c r="B239" t="s">
        <v>284</v>
      </c>
      <c r="C239">
        <v>1.39090909090909</v>
      </c>
      <c r="D239">
        <v>0.59</v>
      </c>
      <c r="E239">
        <v>1.31</v>
      </c>
    </row>
    <row r="240" spans="1:5" x14ac:dyDescent="0.25">
      <c r="A240" t="s">
        <v>22</v>
      </c>
      <c r="B240" t="s">
        <v>281</v>
      </c>
      <c r="C240">
        <v>1.39090909090909</v>
      </c>
      <c r="D240">
        <v>0.89</v>
      </c>
      <c r="E240">
        <v>0.89</v>
      </c>
    </row>
    <row r="241" spans="1:5" x14ac:dyDescent="0.25">
      <c r="A241" t="s">
        <v>22</v>
      </c>
      <c r="B241" t="s">
        <v>182</v>
      </c>
      <c r="C241">
        <v>1.39090909090909</v>
      </c>
    </row>
    <row r="242" spans="1:5" x14ac:dyDescent="0.25">
      <c r="A242" t="s">
        <v>22</v>
      </c>
      <c r="B242" t="s">
        <v>273</v>
      </c>
      <c r="C242">
        <v>1.39090909090909</v>
      </c>
      <c r="D242">
        <v>0.59</v>
      </c>
      <c r="E242">
        <v>0.69</v>
      </c>
    </row>
    <row r="243" spans="1:5" x14ac:dyDescent="0.25">
      <c r="A243" t="s">
        <v>22</v>
      </c>
      <c r="B243" t="s">
        <v>172</v>
      </c>
      <c r="C243">
        <v>1.39090909090909</v>
      </c>
      <c r="D243">
        <v>0.59</v>
      </c>
      <c r="E243">
        <v>1.78</v>
      </c>
    </row>
    <row r="244" spans="1:5" x14ac:dyDescent="0.25">
      <c r="A244" t="s">
        <v>22</v>
      </c>
      <c r="B244" t="s">
        <v>308</v>
      </c>
      <c r="C244">
        <v>1.39090909090909</v>
      </c>
      <c r="D244">
        <v>1.29</v>
      </c>
      <c r="E244">
        <v>0.69</v>
      </c>
    </row>
    <row r="245" spans="1:5" x14ac:dyDescent="0.25">
      <c r="A245" t="s">
        <v>22</v>
      </c>
      <c r="B245" t="s">
        <v>280</v>
      </c>
      <c r="C245">
        <v>1.39090909090909</v>
      </c>
      <c r="D245">
        <v>1.29</v>
      </c>
      <c r="E245">
        <v>0.79</v>
      </c>
    </row>
    <row r="246" spans="1:5" x14ac:dyDescent="0.25">
      <c r="A246" t="s">
        <v>22</v>
      </c>
      <c r="B246" t="s">
        <v>169</v>
      </c>
      <c r="C246">
        <v>1.39090909090909</v>
      </c>
      <c r="D246">
        <v>0.48</v>
      </c>
      <c r="E246">
        <v>1.66</v>
      </c>
    </row>
    <row r="247" spans="1:5" x14ac:dyDescent="0.25">
      <c r="A247" t="s">
        <v>22</v>
      </c>
      <c r="B247" t="s">
        <v>171</v>
      </c>
      <c r="C247">
        <v>1.39090909090909</v>
      </c>
      <c r="D247">
        <v>0.36</v>
      </c>
      <c r="E247">
        <v>0.59</v>
      </c>
    </row>
    <row r="248" spans="1:5" x14ac:dyDescent="0.25">
      <c r="A248" t="s">
        <v>22</v>
      </c>
      <c r="B248" t="s">
        <v>283</v>
      </c>
      <c r="C248">
        <v>1.39090909090909</v>
      </c>
      <c r="D248">
        <v>1.07</v>
      </c>
      <c r="E248">
        <v>0.59</v>
      </c>
    </row>
    <row r="249" spans="1:5" x14ac:dyDescent="0.25">
      <c r="A249" t="s">
        <v>22</v>
      </c>
      <c r="B249" t="s">
        <v>272</v>
      </c>
      <c r="C249">
        <v>1.39090909090909</v>
      </c>
      <c r="D249">
        <v>1.29</v>
      </c>
      <c r="E249">
        <v>0.2</v>
      </c>
    </row>
    <row r="250" spans="1:5" x14ac:dyDescent="0.25">
      <c r="A250" t="s">
        <v>22</v>
      </c>
      <c r="B250" t="s">
        <v>173</v>
      </c>
      <c r="C250">
        <v>1.39090909090909</v>
      </c>
      <c r="D250">
        <v>0.71</v>
      </c>
      <c r="E250">
        <v>1.07</v>
      </c>
    </row>
    <row r="251" spans="1:5" x14ac:dyDescent="0.25">
      <c r="A251" t="s">
        <v>22</v>
      </c>
      <c r="B251" t="s">
        <v>307</v>
      </c>
      <c r="C251">
        <v>1.39090909090909</v>
      </c>
      <c r="D251">
        <v>0.36</v>
      </c>
      <c r="E251">
        <v>1.55</v>
      </c>
    </row>
    <row r="252" spans="1:5" x14ac:dyDescent="0.25">
      <c r="A252" t="s">
        <v>22</v>
      </c>
      <c r="B252" t="s">
        <v>24</v>
      </c>
      <c r="C252">
        <v>1.39090909090909</v>
      </c>
      <c r="D252">
        <v>1.19</v>
      </c>
      <c r="E252">
        <v>0.95</v>
      </c>
    </row>
    <row r="253" spans="1:5" x14ac:dyDescent="0.25">
      <c r="A253" t="s">
        <v>22</v>
      </c>
      <c r="B253" t="s">
        <v>174</v>
      </c>
      <c r="C253">
        <v>1.39090909090909</v>
      </c>
      <c r="D253">
        <v>0.59</v>
      </c>
      <c r="E253">
        <v>0.83</v>
      </c>
    </row>
    <row r="254" spans="1:5" x14ac:dyDescent="0.25">
      <c r="A254" t="s">
        <v>22</v>
      </c>
      <c r="B254" t="s">
        <v>170</v>
      </c>
      <c r="C254">
        <v>1.39090909090909</v>
      </c>
      <c r="D254">
        <v>0.95</v>
      </c>
      <c r="E254">
        <v>1.19</v>
      </c>
    </row>
    <row r="255" spans="1:5" x14ac:dyDescent="0.25">
      <c r="A255" t="s">
        <v>25</v>
      </c>
      <c r="B255" t="s">
        <v>277</v>
      </c>
      <c r="C255">
        <v>1.1545454545454501</v>
      </c>
      <c r="D255">
        <v>1.47</v>
      </c>
      <c r="E255">
        <v>1.22</v>
      </c>
    </row>
    <row r="256" spans="1:5" x14ac:dyDescent="0.25">
      <c r="A256" t="s">
        <v>25</v>
      </c>
      <c r="B256" t="s">
        <v>760</v>
      </c>
      <c r="C256">
        <v>1.1545454545454501</v>
      </c>
      <c r="D256">
        <v>0.73</v>
      </c>
      <c r="E256">
        <v>0.12</v>
      </c>
    </row>
    <row r="257" spans="1:5" x14ac:dyDescent="0.25">
      <c r="A257" t="s">
        <v>25</v>
      </c>
      <c r="B257" t="s">
        <v>26</v>
      </c>
      <c r="C257">
        <v>1.1545454545454501</v>
      </c>
      <c r="D257">
        <v>0.86</v>
      </c>
      <c r="E257">
        <v>1.71</v>
      </c>
    </row>
    <row r="258" spans="1:5" x14ac:dyDescent="0.25">
      <c r="A258" t="s">
        <v>25</v>
      </c>
      <c r="B258" t="s">
        <v>177</v>
      </c>
      <c r="C258">
        <v>1.1545454545454501</v>
      </c>
      <c r="D258">
        <v>0.37</v>
      </c>
      <c r="E258">
        <v>0.86</v>
      </c>
    </row>
    <row r="259" spans="1:5" x14ac:dyDescent="0.25">
      <c r="A259" t="s">
        <v>25</v>
      </c>
      <c r="B259" t="s">
        <v>180</v>
      </c>
      <c r="C259">
        <v>1.1545454545454501</v>
      </c>
      <c r="D259">
        <v>1.34</v>
      </c>
      <c r="E259">
        <v>0.73</v>
      </c>
    </row>
    <row r="260" spans="1:5" x14ac:dyDescent="0.25">
      <c r="A260" t="s">
        <v>25</v>
      </c>
      <c r="B260" t="s">
        <v>178</v>
      </c>
      <c r="C260">
        <v>1.1545454545454501</v>
      </c>
      <c r="D260">
        <v>0.37</v>
      </c>
      <c r="E260">
        <v>1.71</v>
      </c>
    </row>
    <row r="261" spans="1:5" x14ac:dyDescent="0.25">
      <c r="A261" t="s">
        <v>25</v>
      </c>
      <c r="B261" t="s">
        <v>761</v>
      </c>
      <c r="C261">
        <v>1.1545454545454501</v>
      </c>
      <c r="D261">
        <v>0.73</v>
      </c>
      <c r="E261">
        <v>1.59</v>
      </c>
    </row>
    <row r="262" spans="1:5" x14ac:dyDescent="0.25">
      <c r="A262" t="s">
        <v>25</v>
      </c>
      <c r="B262" t="s">
        <v>184</v>
      </c>
      <c r="C262">
        <v>1.1545454545454501</v>
      </c>
      <c r="D262">
        <v>0.86</v>
      </c>
      <c r="E262">
        <v>0.73</v>
      </c>
    </row>
    <row r="263" spans="1:5" x14ac:dyDescent="0.25">
      <c r="A263" t="s">
        <v>25</v>
      </c>
      <c r="B263" t="s">
        <v>762</v>
      </c>
      <c r="C263">
        <v>1.1545454545454501</v>
      </c>
      <c r="D263">
        <v>1.22</v>
      </c>
      <c r="E263">
        <v>1.1000000000000001</v>
      </c>
    </row>
    <row r="264" spans="1:5" x14ac:dyDescent="0.25">
      <c r="A264" t="s">
        <v>25</v>
      </c>
      <c r="B264" t="s">
        <v>309</v>
      </c>
      <c r="C264">
        <v>1.1545454545454501</v>
      </c>
      <c r="D264">
        <v>0.28999999999999998</v>
      </c>
      <c r="E264">
        <v>0.59</v>
      </c>
    </row>
    <row r="265" spans="1:5" x14ac:dyDescent="0.25">
      <c r="A265" t="s">
        <v>25</v>
      </c>
      <c r="B265" t="s">
        <v>27</v>
      </c>
      <c r="C265">
        <v>1.1545454545454501</v>
      </c>
      <c r="D265">
        <v>0.88</v>
      </c>
      <c r="E265">
        <v>0.28999999999999998</v>
      </c>
    </row>
    <row r="266" spans="1:5" x14ac:dyDescent="0.25">
      <c r="A266" t="s">
        <v>25</v>
      </c>
      <c r="B266" t="s">
        <v>176</v>
      </c>
      <c r="C266">
        <v>1.1545454545454501</v>
      </c>
      <c r="D266">
        <v>1.34</v>
      </c>
      <c r="E266">
        <v>0.98</v>
      </c>
    </row>
    <row r="267" spans="1:5" x14ac:dyDescent="0.25">
      <c r="A267" t="s">
        <v>25</v>
      </c>
      <c r="B267" t="s">
        <v>274</v>
      </c>
      <c r="C267">
        <v>1.1545454545454501</v>
      </c>
      <c r="D267">
        <v>0.73</v>
      </c>
      <c r="E267">
        <v>1.47</v>
      </c>
    </row>
    <row r="268" spans="1:5" x14ac:dyDescent="0.25">
      <c r="A268" t="s">
        <v>25</v>
      </c>
      <c r="B268" t="s">
        <v>282</v>
      </c>
      <c r="C268">
        <v>1.1545454545454501</v>
      </c>
      <c r="D268">
        <v>0.73</v>
      </c>
      <c r="E268">
        <v>0.73</v>
      </c>
    </row>
    <row r="269" spans="1:5" x14ac:dyDescent="0.25">
      <c r="A269" t="s">
        <v>25</v>
      </c>
      <c r="B269" t="s">
        <v>275</v>
      </c>
      <c r="C269">
        <v>1.1545454545454501</v>
      </c>
      <c r="D269">
        <v>0.88</v>
      </c>
      <c r="E269">
        <v>0.44</v>
      </c>
    </row>
    <row r="270" spans="1:5" x14ac:dyDescent="0.25">
      <c r="A270" t="s">
        <v>25</v>
      </c>
      <c r="B270" t="s">
        <v>759</v>
      </c>
      <c r="C270">
        <v>1.1545454545454501</v>
      </c>
      <c r="D270">
        <v>1.03</v>
      </c>
      <c r="E270">
        <v>1.47</v>
      </c>
    </row>
    <row r="271" spans="1:5" x14ac:dyDescent="0.25">
      <c r="A271" t="s">
        <v>25</v>
      </c>
      <c r="B271" t="s">
        <v>181</v>
      </c>
      <c r="C271">
        <v>1.1545454545454501</v>
      </c>
      <c r="D271">
        <v>0.28999999999999998</v>
      </c>
      <c r="E271">
        <v>1.61</v>
      </c>
    </row>
    <row r="272" spans="1:5" x14ac:dyDescent="0.25">
      <c r="A272" t="s">
        <v>25</v>
      </c>
      <c r="B272" t="s">
        <v>179</v>
      </c>
      <c r="C272">
        <v>1.1545454545454501</v>
      </c>
      <c r="D272">
        <v>1.47</v>
      </c>
      <c r="E272">
        <v>0.88</v>
      </c>
    </row>
    <row r="273" spans="1:5" x14ac:dyDescent="0.25">
      <c r="A273" t="s">
        <v>25</v>
      </c>
      <c r="B273" t="s">
        <v>183</v>
      </c>
      <c r="C273">
        <v>1.1545454545454501</v>
      </c>
      <c r="D273">
        <v>0.73</v>
      </c>
      <c r="E273">
        <v>0.59</v>
      </c>
    </row>
    <row r="274" spans="1:5" x14ac:dyDescent="0.25">
      <c r="A274" t="s">
        <v>25</v>
      </c>
      <c r="B274" t="s">
        <v>175</v>
      </c>
      <c r="C274">
        <v>1.1545454545454501</v>
      </c>
      <c r="D274">
        <v>0.44</v>
      </c>
      <c r="E274">
        <v>1.03</v>
      </c>
    </row>
    <row r="275" spans="1:5" x14ac:dyDescent="0.25">
      <c r="A275" t="s">
        <v>28</v>
      </c>
      <c r="B275" t="s">
        <v>765</v>
      </c>
      <c r="C275">
        <v>1.12222222222222</v>
      </c>
      <c r="D275">
        <v>0.46</v>
      </c>
      <c r="E275">
        <v>1.53</v>
      </c>
    </row>
    <row r="276" spans="1:5" x14ac:dyDescent="0.25">
      <c r="A276" t="s">
        <v>28</v>
      </c>
      <c r="B276" t="s">
        <v>764</v>
      </c>
      <c r="C276">
        <v>1.12222222222222</v>
      </c>
      <c r="D276">
        <v>1.53</v>
      </c>
      <c r="E276">
        <v>0.46</v>
      </c>
    </row>
    <row r="277" spans="1:5" x14ac:dyDescent="0.25">
      <c r="A277" t="s">
        <v>28</v>
      </c>
      <c r="B277" t="s">
        <v>31</v>
      </c>
      <c r="C277">
        <v>1.12222222222222</v>
      </c>
      <c r="D277">
        <v>1.78</v>
      </c>
      <c r="E277">
        <v>0.38</v>
      </c>
    </row>
    <row r="278" spans="1:5" x14ac:dyDescent="0.25">
      <c r="A278" t="s">
        <v>28</v>
      </c>
      <c r="B278" t="s">
        <v>195</v>
      </c>
      <c r="C278">
        <v>1.12222222222222</v>
      </c>
      <c r="D278">
        <v>1.07</v>
      </c>
      <c r="E278">
        <v>0.46</v>
      </c>
    </row>
    <row r="279" spans="1:5" x14ac:dyDescent="0.25">
      <c r="A279" t="s">
        <v>28</v>
      </c>
      <c r="B279" t="s">
        <v>310</v>
      </c>
      <c r="C279">
        <v>1.12222222222222</v>
      </c>
      <c r="D279">
        <v>0.92</v>
      </c>
      <c r="E279">
        <v>0.61</v>
      </c>
    </row>
    <row r="280" spans="1:5" x14ac:dyDescent="0.25">
      <c r="A280" t="s">
        <v>28</v>
      </c>
      <c r="B280" t="s">
        <v>293</v>
      </c>
      <c r="C280">
        <v>1.12222222222222</v>
      </c>
      <c r="D280">
        <v>0.46</v>
      </c>
      <c r="E280">
        <v>1.53</v>
      </c>
    </row>
    <row r="281" spans="1:5" x14ac:dyDescent="0.25">
      <c r="A281" t="s">
        <v>28</v>
      </c>
      <c r="B281" t="s">
        <v>311</v>
      </c>
      <c r="C281">
        <v>1.12222222222222</v>
      </c>
      <c r="D281">
        <v>0.31</v>
      </c>
      <c r="E281">
        <v>0.92</v>
      </c>
    </row>
    <row r="282" spans="1:5" x14ac:dyDescent="0.25">
      <c r="A282" t="s">
        <v>28</v>
      </c>
      <c r="B282" t="s">
        <v>294</v>
      </c>
      <c r="C282">
        <v>1.12222222222222</v>
      </c>
      <c r="D282">
        <v>1.07</v>
      </c>
      <c r="E282">
        <v>1.37</v>
      </c>
    </row>
    <row r="283" spans="1:5" x14ac:dyDescent="0.25">
      <c r="A283" t="s">
        <v>28</v>
      </c>
      <c r="B283" t="s">
        <v>198</v>
      </c>
      <c r="C283">
        <v>1.12222222222222</v>
      </c>
      <c r="D283">
        <v>0.76</v>
      </c>
      <c r="E283">
        <v>1.98</v>
      </c>
    </row>
    <row r="284" spans="1:5" x14ac:dyDescent="0.25">
      <c r="A284" t="s">
        <v>28</v>
      </c>
      <c r="B284" t="s">
        <v>196</v>
      </c>
      <c r="C284">
        <v>1.12222222222222</v>
      </c>
      <c r="D284">
        <v>0.61</v>
      </c>
      <c r="E284">
        <v>0.61</v>
      </c>
    </row>
    <row r="285" spans="1:5" x14ac:dyDescent="0.25">
      <c r="A285" t="s">
        <v>28</v>
      </c>
      <c r="B285" t="s">
        <v>197</v>
      </c>
      <c r="C285">
        <v>1.12222222222222</v>
      </c>
      <c r="D285">
        <v>0.76</v>
      </c>
      <c r="E285">
        <v>1.37</v>
      </c>
    </row>
    <row r="286" spans="1:5" x14ac:dyDescent="0.25">
      <c r="A286" t="s">
        <v>28</v>
      </c>
      <c r="B286" t="s">
        <v>763</v>
      </c>
      <c r="C286">
        <v>1.12222222222222</v>
      </c>
      <c r="D286">
        <v>0.46</v>
      </c>
      <c r="E286">
        <v>1.37</v>
      </c>
    </row>
    <row r="287" spans="1:5" x14ac:dyDescent="0.25">
      <c r="A287" t="s">
        <v>28</v>
      </c>
      <c r="B287" t="s">
        <v>29</v>
      </c>
      <c r="C287">
        <v>1.12222222222222</v>
      </c>
      <c r="D287">
        <v>1.1399999999999999</v>
      </c>
      <c r="E287">
        <v>0.56999999999999995</v>
      </c>
    </row>
    <row r="288" spans="1:5" x14ac:dyDescent="0.25">
      <c r="A288" t="s">
        <v>28</v>
      </c>
      <c r="B288" t="s">
        <v>295</v>
      </c>
      <c r="C288">
        <v>1.12222222222222</v>
      </c>
      <c r="D288">
        <v>0.92</v>
      </c>
      <c r="E288">
        <v>0.76</v>
      </c>
    </row>
    <row r="289" spans="1:5" x14ac:dyDescent="0.25">
      <c r="A289" t="s">
        <v>28</v>
      </c>
      <c r="B289" t="s">
        <v>30</v>
      </c>
      <c r="C289">
        <v>1.12222222222222</v>
      </c>
      <c r="D289">
        <v>1.37</v>
      </c>
      <c r="E289">
        <v>0.76</v>
      </c>
    </row>
    <row r="290" spans="1:5" x14ac:dyDescent="0.25">
      <c r="A290" t="s">
        <v>28</v>
      </c>
      <c r="B290" t="s">
        <v>292</v>
      </c>
      <c r="C290">
        <v>1.12222222222222</v>
      </c>
      <c r="D290">
        <v>0.46</v>
      </c>
      <c r="E290">
        <v>1.37</v>
      </c>
    </row>
    <row r="291" spans="1:5" x14ac:dyDescent="0.25">
      <c r="A291" t="s">
        <v>28</v>
      </c>
      <c r="B291" t="s">
        <v>194</v>
      </c>
      <c r="C291">
        <v>1.12222222222222</v>
      </c>
      <c r="D291">
        <v>0.61</v>
      </c>
      <c r="E291">
        <v>1.07</v>
      </c>
    </row>
    <row r="292" spans="1:5" x14ac:dyDescent="0.25">
      <c r="A292" t="s">
        <v>28</v>
      </c>
      <c r="B292" t="s">
        <v>296</v>
      </c>
      <c r="C292">
        <v>1.12222222222222</v>
      </c>
      <c r="D292">
        <v>0.61</v>
      </c>
      <c r="E292">
        <v>0.92</v>
      </c>
    </row>
    <row r="293" spans="1:5" x14ac:dyDescent="0.25">
      <c r="A293" t="s">
        <v>185</v>
      </c>
      <c r="B293" t="s">
        <v>289</v>
      </c>
      <c r="C293">
        <v>1.3298969072164899</v>
      </c>
      <c r="D293">
        <v>0.54</v>
      </c>
      <c r="E293">
        <v>0.65</v>
      </c>
    </row>
    <row r="294" spans="1:5" x14ac:dyDescent="0.25">
      <c r="A294" t="s">
        <v>185</v>
      </c>
      <c r="B294" t="s">
        <v>193</v>
      </c>
      <c r="C294">
        <v>1.3298969072164899</v>
      </c>
      <c r="D294">
        <v>0.82</v>
      </c>
      <c r="E294">
        <v>1</v>
      </c>
    </row>
    <row r="295" spans="1:5" x14ac:dyDescent="0.25">
      <c r="A295" t="s">
        <v>185</v>
      </c>
      <c r="B295" t="s">
        <v>188</v>
      </c>
      <c r="C295">
        <v>1.3298969072164899</v>
      </c>
      <c r="D295">
        <v>0.87</v>
      </c>
      <c r="E295">
        <v>0.87</v>
      </c>
    </row>
    <row r="296" spans="1:5" x14ac:dyDescent="0.25">
      <c r="A296" t="s">
        <v>185</v>
      </c>
      <c r="B296" t="s">
        <v>288</v>
      </c>
      <c r="C296">
        <v>1.3298969072164899</v>
      </c>
      <c r="D296">
        <v>1</v>
      </c>
      <c r="E296">
        <v>1.18</v>
      </c>
    </row>
    <row r="297" spans="1:5" x14ac:dyDescent="0.25">
      <c r="A297" t="s">
        <v>185</v>
      </c>
      <c r="B297" t="s">
        <v>768</v>
      </c>
      <c r="C297">
        <v>1.3298969072164899</v>
      </c>
      <c r="D297">
        <v>0.91</v>
      </c>
      <c r="E297">
        <v>1.18</v>
      </c>
    </row>
    <row r="298" spans="1:5" x14ac:dyDescent="0.25">
      <c r="A298" t="s">
        <v>185</v>
      </c>
      <c r="B298" t="s">
        <v>287</v>
      </c>
      <c r="C298">
        <v>1.3298969072164899</v>
      </c>
      <c r="D298">
        <v>0.54</v>
      </c>
      <c r="E298">
        <v>1.36</v>
      </c>
    </row>
    <row r="299" spans="1:5" x14ac:dyDescent="0.25">
      <c r="A299" t="s">
        <v>185</v>
      </c>
      <c r="B299" t="s">
        <v>187</v>
      </c>
      <c r="C299">
        <v>1.3298969072164899</v>
      </c>
      <c r="D299">
        <v>0.22</v>
      </c>
      <c r="E299">
        <v>1.0900000000000001</v>
      </c>
    </row>
    <row r="300" spans="1:5" x14ac:dyDescent="0.25">
      <c r="A300" t="s">
        <v>185</v>
      </c>
      <c r="B300" t="s">
        <v>186</v>
      </c>
      <c r="C300">
        <v>1.3298969072164899</v>
      </c>
      <c r="D300">
        <v>0.64</v>
      </c>
      <c r="E300">
        <v>0.64</v>
      </c>
    </row>
    <row r="301" spans="1:5" x14ac:dyDescent="0.25">
      <c r="A301" t="s">
        <v>185</v>
      </c>
      <c r="B301" t="s">
        <v>291</v>
      </c>
      <c r="C301">
        <v>1.3298969072164899</v>
      </c>
      <c r="D301">
        <v>1.27</v>
      </c>
      <c r="E301">
        <v>0.64</v>
      </c>
    </row>
    <row r="302" spans="1:5" x14ac:dyDescent="0.25">
      <c r="A302" t="s">
        <v>185</v>
      </c>
      <c r="B302" t="s">
        <v>191</v>
      </c>
      <c r="C302">
        <v>1.3298969072164899</v>
      </c>
      <c r="D302">
        <v>0.36</v>
      </c>
      <c r="E302">
        <v>1.36</v>
      </c>
    </row>
    <row r="303" spans="1:5" x14ac:dyDescent="0.25">
      <c r="A303" t="s">
        <v>185</v>
      </c>
      <c r="B303" t="s">
        <v>285</v>
      </c>
      <c r="C303">
        <v>1.3298969072164899</v>
      </c>
      <c r="D303">
        <v>0.87</v>
      </c>
      <c r="E303">
        <v>1.0900000000000001</v>
      </c>
    </row>
    <row r="304" spans="1:5" x14ac:dyDescent="0.25">
      <c r="A304" t="s">
        <v>185</v>
      </c>
      <c r="B304" t="s">
        <v>767</v>
      </c>
      <c r="C304">
        <v>1.3298969072164899</v>
      </c>
      <c r="D304">
        <v>0.65</v>
      </c>
      <c r="E304">
        <v>1.53</v>
      </c>
    </row>
    <row r="305" spans="1:5" x14ac:dyDescent="0.25">
      <c r="A305" t="s">
        <v>185</v>
      </c>
      <c r="B305" t="s">
        <v>190</v>
      </c>
      <c r="C305">
        <v>1.3298969072164899</v>
      </c>
      <c r="D305">
        <v>0.54</v>
      </c>
      <c r="E305">
        <v>1.0900000000000001</v>
      </c>
    </row>
    <row r="306" spans="1:5" x14ac:dyDescent="0.25">
      <c r="A306" t="s">
        <v>185</v>
      </c>
      <c r="B306" t="s">
        <v>189</v>
      </c>
      <c r="C306">
        <v>1.3298969072164899</v>
      </c>
      <c r="D306">
        <v>0.54</v>
      </c>
      <c r="E306">
        <v>0.65</v>
      </c>
    </row>
    <row r="307" spans="1:5" x14ac:dyDescent="0.25">
      <c r="A307" t="s">
        <v>185</v>
      </c>
      <c r="B307" t="s">
        <v>290</v>
      </c>
      <c r="C307">
        <v>1.3298969072164899</v>
      </c>
      <c r="D307">
        <v>1.0900000000000001</v>
      </c>
      <c r="E307">
        <v>0.11</v>
      </c>
    </row>
    <row r="308" spans="1:5" x14ac:dyDescent="0.25">
      <c r="A308" t="s">
        <v>185</v>
      </c>
      <c r="B308" t="s">
        <v>766</v>
      </c>
      <c r="C308">
        <v>1.3298969072164899</v>
      </c>
      <c r="D308">
        <v>0.54</v>
      </c>
      <c r="E308">
        <v>1.53</v>
      </c>
    </row>
    <row r="309" spans="1:5" x14ac:dyDescent="0.25">
      <c r="A309" t="s">
        <v>185</v>
      </c>
      <c r="B309" t="s">
        <v>286</v>
      </c>
      <c r="C309">
        <v>1.3298969072164899</v>
      </c>
      <c r="D309">
        <v>0.82</v>
      </c>
      <c r="E309">
        <v>0.91</v>
      </c>
    </row>
    <row r="310" spans="1:5" x14ac:dyDescent="0.25">
      <c r="A310" t="s">
        <v>185</v>
      </c>
      <c r="B310" t="s">
        <v>192</v>
      </c>
      <c r="C310">
        <v>1.3298969072164899</v>
      </c>
      <c r="D310">
        <v>0.65</v>
      </c>
      <c r="E310">
        <v>1.0900000000000001</v>
      </c>
    </row>
    <row r="311" spans="1:5" x14ac:dyDescent="0.25">
      <c r="A311" t="s">
        <v>10</v>
      </c>
      <c r="B311" t="s">
        <v>39</v>
      </c>
      <c r="C311">
        <v>1.4957264957265</v>
      </c>
      <c r="D311">
        <v>1.33</v>
      </c>
      <c r="E311">
        <v>1.24</v>
      </c>
    </row>
    <row r="312" spans="1:5" x14ac:dyDescent="0.25">
      <c r="A312" t="s">
        <v>10</v>
      </c>
      <c r="B312" t="s">
        <v>40</v>
      </c>
      <c r="C312">
        <v>1.4957264957265</v>
      </c>
      <c r="D312">
        <v>1.03</v>
      </c>
      <c r="E312">
        <v>1.1299999999999999</v>
      </c>
    </row>
    <row r="313" spans="1:5" x14ac:dyDescent="0.25">
      <c r="A313" t="s">
        <v>10</v>
      </c>
      <c r="B313" t="s">
        <v>769</v>
      </c>
      <c r="C313">
        <v>1.4957264957265</v>
      </c>
      <c r="D313">
        <v>0.44</v>
      </c>
      <c r="E313">
        <v>1.59</v>
      </c>
    </row>
    <row r="314" spans="1:5" x14ac:dyDescent="0.25">
      <c r="A314" t="s">
        <v>10</v>
      </c>
      <c r="B314" t="s">
        <v>41</v>
      </c>
      <c r="C314">
        <v>1.4957264957265</v>
      </c>
      <c r="D314">
        <v>1.44</v>
      </c>
      <c r="E314">
        <v>0.83</v>
      </c>
    </row>
    <row r="315" spans="1:5" x14ac:dyDescent="0.25">
      <c r="A315" t="s">
        <v>10</v>
      </c>
      <c r="B315" t="s">
        <v>227</v>
      </c>
      <c r="C315">
        <v>1.4957264957265</v>
      </c>
      <c r="D315">
        <v>1.1499999999999999</v>
      </c>
      <c r="E315">
        <v>0.8</v>
      </c>
    </row>
    <row r="316" spans="1:5" x14ac:dyDescent="0.25">
      <c r="A316" t="s">
        <v>10</v>
      </c>
      <c r="B316" t="s">
        <v>11</v>
      </c>
      <c r="C316">
        <v>1.4957264957265</v>
      </c>
      <c r="D316">
        <v>1.24</v>
      </c>
      <c r="E316">
        <v>0.88</v>
      </c>
    </row>
    <row r="317" spans="1:5" x14ac:dyDescent="0.25">
      <c r="A317" t="s">
        <v>10</v>
      </c>
      <c r="B317" t="s">
        <v>770</v>
      </c>
      <c r="C317">
        <v>1.4957264957265</v>
      </c>
      <c r="D317">
        <v>1.41</v>
      </c>
      <c r="E317">
        <v>0.62</v>
      </c>
    </row>
    <row r="318" spans="1:5" x14ac:dyDescent="0.25">
      <c r="A318" t="s">
        <v>10</v>
      </c>
      <c r="B318" t="s">
        <v>226</v>
      </c>
      <c r="C318">
        <v>1.4957264957265</v>
      </c>
      <c r="D318">
        <v>0.52</v>
      </c>
      <c r="E318">
        <v>0.62</v>
      </c>
    </row>
    <row r="319" spans="1:5" x14ac:dyDescent="0.25">
      <c r="A319" t="s">
        <v>10</v>
      </c>
      <c r="B319" t="s">
        <v>228</v>
      </c>
      <c r="C319">
        <v>1.4957264957265</v>
      </c>
      <c r="D319">
        <v>0.93</v>
      </c>
      <c r="E319">
        <v>0.93</v>
      </c>
    </row>
    <row r="320" spans="1:5" x14ac:dyDescent="0.25">
      <c r="A320" t="s">
        <v>10</v>
      </c>
      <c r="B320" t="s">
        <v>37</v>
      </c>
      <c r="C320">
        <v>1.4957264957265</v>
      </c>
      <c r="D320">
        <v>0.83</v>
      </c>
      <c r="E320">
        <v>1.1299999999999999</v>
      </c>
    </row>
    <row r="321" spans="1:5" x14ac:dyDescent="0.25">
      <c r="A321" t="s">
        <v>10</v>
      </c>
      <c r="B321" t="s">
        <v>232</v>
      </c>
      <c r="C321">
        <v>1.4957264957265</v>
      </c>
      <c r="D321">
        <v>0.62</v>
      </c>
      <c r="E321">
        <v>0.72</v>
      </c>
    </row>
    <row r="322" spans="1:5" x14ac:dyDescent="0.25">
      <c r="A322" t="s">
        <v>10</v>
      </c>
      <c r="B322" t="s">
        <v>233</v>
      </c>
      <c r="C322">
        <v>1.4957264957265</v>
      </c>
      <c r="D322">
        <v>0.71</v>
      </c>
      <c r="E322">
        <v>1.24</v>
      </c>
    </row>
    <row r="323" spans="1:5" x14ac:dyDescent="0.25">
      <c r="A323" t="s">
        <v>10</v>
      </c>
      <c r="B323" t="s">
        <v>42</v>
      </c>
      <c r="C323">
        <v>1.4957264957265</v>
      </c>
      <c r="D323">
        <v>0.97</v>
      </c>
      <c r="E323">
        <v>1.24</v>
      </c>
    </row>
    <row r="324" spans="1:5" x14ac:dyDescent="0.25">
      <c r="A324" t="s">
        <v>10</v>
      </c>
      <c r="B324" t="s">
        <v>12</v>
      </c>
      <c r="C324">
        <v>1.4957264957265</v>
      </c>
      <c r="D324">
        <v>0.83</v>
      </c>
      <c r="E324">
        <v>0.72</v>
      </c>
    </row>
    <row r="325" spans="1:5" x14ac:dyDescent="0.25">
      <c r="A325" t="s">
        <v>10</v>
      </c>
      <c r="B325" t="s">
        <v>231</v>
      </c>
      <c r="C325">
        <v>1.4957264957265</v>
      </c>
      <c r="D325">
        <v>0.97</v>
      </c>
      <c r="E325">
        <v>0.8</v>
      </c>
    </row>
    <row r="326" spans="1:5" x14ac:dyDescent="0.25">
      <c r="A326" t="s">
        <v>10</v>
      </c>
      <c r="B326" t="s">
        <v>229</v>
      </c>
      <c r="C326">
        <v>1.4957264957265</v>
      </c>
      <c r="D326">
        <v>0.62</v>
      </c>
      <c r="E326">
        <v>0.93</v>
      </c>
    </row>
    <row r="327" spans="1:5" x14ac:dyDescent="0.25">
      <c r="A327" t="s">
        <v>10</v>
      </c>
      <c r="B327" t="s">
        <v>230</v>
      </c>
      <c r="C327">
        <v>1.4957264957265</v>
      </c>
      <c r="D327">
        <v>0.93</v>
      </c>
      <c r="E327">
        <v>1.75</v>
      </c>
    </row>
    <row r="328" spans="1:5" x14ac:dyDescent="0.25">
      <c r="A328" t="s">
        <v>10</v>
      </c>
      <c r="B328" t="s">
        <v>38</v>
      </c>
      <c r="C328">
        <v>1.4957264957265</v>
      </c>
      <c r="D328">
        <v>0.62</v>
      </c>
      <c r="E328">
        <v>0.8</v>
      </c>
    </row>
    <row r="329" spans="1:5" x14ac:dyDescent="0.25">
      <c r="A329" t="s">
        <v>35</v>
      </c>
      <c r="B329" t="s">
        <v>301</v>
      </c>
      <c r="C329">
        <v>1.10909090909091</v>
      </c>
      <c r="D329">
        <v>0.42</v>
      </c>
      <c r="E329">
        <v>1.67</v>
      </c>
    </row>
    <row r="330" spans="1:5" x14ac:dyDescent="0.25">
      <c r="A330" t="s">
        <v>35</v>
      </c>
      <c r="B330" t="s">
        <v>222</v>
      </c>
      <c r="C330">
        <v>1.10909090909091</v>
      </c>
      <c r="D330">
        <v>0.42</v>
      </c>
      <c r="E330">
        <v>1.46</v>
      </c>
    </row>
    <row r="331" spans="1:5" x14ac:dyDescent="0.25">
      <c r="A331" t="s">
        <v>35</v>
      </c>
      <c r="B331" t="s">
        <v>223</v>
      </c>
      <c r="C331">
        <v>1.10909090909091</v>
      </c>
      <c r="D331">
        <v>0.63</v>
      </c>
      <c r="E331">
        <v>1.46</v>
      </c>
    </row>
    <row r="332" spans="1:5" x14ac:dyDescent="0.25">
      <c r="A332" t="s">
        <v>35</v>
      </c>
      <c r="B332" t="s">
        <v>313</v>
      </c>
      <c r="C332">
        <v>1.10909090909091</v>
      </c>
      <c r="D332">
        <v>0.37</v>
      </c>
      <c r="E332">
        <v>1.1299999999999999</v>
      </c>
    </row>
    <row r="333" spans="1:5" x14ac:dyDescent="0.25">
      <c r="A333" t="s">
        <v>35</v>
      </c>
      <c r="B333" t="s">
        <v>317</v>
      </c>
      <c r="C333">
        <v>1.10909090909091</v>
      </c>
      <c r="D333">
        <v>0.63</v>
      </c>
      <c r="E333">
        <v>0.83</v>
      </c>
    </row>
    <row r="334" spans="1:5" x14ac:dyDescent="0.25">
      <c r="A334" t="s">
        <v>35</v>
      </c>
      <c r="B334" t="s">
        <v>312</v>
      </c>
      <c r="C334">
        <v>1.10909090909091</v>
      </c>
      <c r="D334">
        <v>0.73</v>
      </c>
      <c r="E334">
        <v>0.83</v>
      </c>
    </row>
    <row r="335" spans="1:5" x14ac:dyDescent="0.25">
      <c r="A335" t="s">
        <v>35</v>
      </c>
      <c r="B335" t="s">
        <v>219</v>
      </c>
      <c r="C335">
        <v>1.10909090909091</v>
      </c>
      <c r="D335">
        <v>0.94</v>
      </c>
      <c r="E335">
        <v>1.04</v>
      </c>
    </row>
    <row r="336" spans="1:5" x14ac:dyDescent="0.25">
      <c r="A336" t="s">
        <v>35</v>
      </c>
      <c r="B336" t="s">
        <v>218</v>
      </c>
      <c r="C336">
        <v>1.10909090909091</v>
      </c>
      <c r="D336">
        <v>0.5</v>
      </c>
      <c r="E336">
        <v>0.5</v>
      </c>
    </row>
    <row r="337" spans="1:5" x14ac:dyDescent="0.25">
      <c r="A337" t="s">
        <v>35</v>
      </c>
      <c r="B337" t="s">
        <v>225</v>
      </c>
      <c r="C337">
        <v>1.10909090909091</v>
      </c>
      <c r="D337">
        <v>1.25</v>
      </c>
      <c r="E337">
        <v>0.42</v>
      </c>
    </row>
    <row r="338" spans="1:5" x14ac:dyDescent="0.25">
      <c r="A338" t="s">
        <v>35</v>
      </c>
      <c r="B338" t="s">
        <v>303</v>
      </c>
      <c r="C338">
        <v>1.10909090909091</v>
      </c>
      <c r="D338">
        <v>1.04</v>
      </c>
      <c r="E338">
        <v>1.1499999999999999</v>
      </c>
    </row>
    <row r="339" spans="1:5" x14ac:dyDescent="0.25">
      <c r="A339" t="s">
        <v>35</v>
      </c>
      <c r="B339" t="s">
        <v>772</v>
      </c>
      <c r="C339">
        <v>1.10909090909091</v>
      </c>
      <c r="D339">
        <v>0.83</v>
      </c>
      <c r="E339">
        <v>1.25</v>
      </c>
    </row>
    <row r="340" spans="1:5" x14ac:dyDescent="0.25">
      <c r="A340" t="s">
        <v>35</v>
      </c>
      <c r="B340" t="s">
        <v>773</v>
      </c>
      <c r="C340">
        <v>1.10909090909091</v>
      </c>
      <c r="D340">
        <v>0.37</v>
      </c>
      <c r="E340">
        <v>0.75</v>
      </c>
    </row>
    <row r="341" spans="1:5" x14ac:dyDescent="0.25">
      <c r="A341" t="s">
        <v>35</v>
      </c>
      <c r="B341" t="s">
        <v>36</v>
      </c>
      <c r="C341">
        <v>1.10909090909091</v>
      </c>
      <c r="D341">
        <v>0.63</v>
      </c>
      <c r="E341">
        <v>1.04</v>
      </c>
    </row>
    <row r="342" spans="1:5" x14ac:dyDescent="0.25">
      <c r="A342" t="s">
        <v>35</v>
      </c>
      <c r="B342" t="s">
        <v>771</v>
      </c>
      <c r="C342">
        <v>1.10909090909091</v>
      </c>
      <c r="D342">
        <v>1.1299999999999999</v>
      </c>
      <c r="E342">
        <v>1.38</v>
      </c>
    </row>
    <row r="343" spans="1:5" x14ac:dyDescent="0.25">
      <c r="A343" t="s">
        <v>35</v>
      </c>
      <c r="B343" t="s">
        <v>302</v>
      </c>
      <c r="C343">
        <v>1.10909090909091</v>
      </c>
      <c r="D343">
        <v>0.75</v>
      </c>
      <c r="E343">
        <v>1</v>
      </c>
    </row>
    <row r="344" spans="1:5" x14ac:dyDescent="0.25">
      <c r="A344" t="s">
        <v>35</v>
      </c>
      <c r="B344" t="s">
        <v>220</v>
      </c>
      <c r="C344">
        <v>1.10909090909091</v>
      </c>
      <c r="D344">
        <v>0.63</v>
      </c>
      <c r="E344">
        <v>1.1299999999999999</v>
      </c>
    </row>
    <row r="345" spans="1:5" x14ac:dyDescent="0.25">
      <c r="A345" t="s">
        <v>35</v>
      </c>
      <c r="B345" t="s">
        <v>224</v>
      </c>
      <c r="C345">
        <v>1.10909090909091</v>
      </c>
      <c r="D345">
        <v>0.5</v>
      </c>
      <c r="E345">
        <v>0.87</v>
      </c>
    </row>
    <row r="346" spans="1:5" x14ac:dyDescent="0.25">
      <c r="A346" t="s">
        <v>35</v>
      </c>
      <c r="B346" t="s">
        <v>300</v>
      </c>
      <c r="C346">
        <v>1.10909090909091</v>
      </c>
      <c r="D346">
        <v>0.37</v>
      </c>
      <c r="E346">
        <v>0.75</v>
      </c>
    </row>
    <row r="347" spans="1:5" x14ac:dyDescent="0.25">
      <c r="A347" t="s">
        <v>35</v>
      </c>
      <c r="B347" t="s">
        <v>221</v>
      </c>
      <c r="C347">
        <v>1.10909090909091</v>
      </c>
      <c r="D347">
        <v>0.63</v>
      </c>
      <c r="E347">
        <v>0.75</v>
      </c>
    </row>
    <row r="348" spans="1:5" x14ac:dyDescent="0.25">
      <c r="A348" t="s">
        <v>35</v>
      </c>
      <c r="B348" t="s">
        <v>299</v>
      </c>
      <c r="C348">
        <v>1.10909090909091</v>
      </c>
      <c r="D348">
        <v>1</v>
      </c>
      <c r="E348">
        <v>0.37</v>
      </c>
    </row>
    <row r="349" spans="1:5" x14ac:dyDescent="0.25">
      <c r="A349" t="s">
        <v>165</v>
      </c>
      <c r="B349" t="s">
        <v>166</v>
      </c>
      <c r="C349">
        <v>1.1071428571428601</v>
      </c>
    </row>
    <row r="350" spans="1:5" x14ac:dyDescent="0.25">
      <c r="A350" t="s">
        <v>165</v>
      </c>
      <c r="B350" t="s">
        <v>168</v>
      </c>
      <c r="C350">
        <v>1.1071428571428601</v>
      </c>
    </row>
    <row r="351" spans="1:5" x14ac:dyDescent="0.25">
      <c r="A351" t="s">
        <v>165</v>
      </c>
      <c r="B351" t="s">
        <v>267</v>
      </c>
      <c r="C351">
        <v>1.1071428571428601</v>
      </c>
    </row>
    <row r="352" spans="1:5" x14ac:dyDescent="0.25">
      <c r="A352" t="s">
        <v>165</v>
      </c>
      <c r="B352" t="s">
        <v>263</v>
      </c>
      <c r="C352">
        <v>1.1071428571428601</v>
      </c>
    </row>
    <row r="353" spans="1:5" x14ac:dyDescent="0.25">
      <c r="A353" t="s">
        <v>165</v>
      </c>
      <c r="B353" t="s">
        <v>774</v>
      </c>
      <c r="C353">
        <v>1.1071428571428601</v>
      </c>
    </row>
    <row r="354" spans="1:5" x14ac:dyDescent="0.25">
      <c r="A354" t="s">
        <v>165</v>
      </c>
      <c r="B354" t="s">
        <v>271</v>
      </c>
      <c r="C354">
        <v>1.1071428571428601</v>
      </c>
    </row>
    <row r="355" spans="1:5" x14ac:dyDescent="0.25">
      <c r="A355" t="s">
        <v>165</v>
      </c>
      <c r="B355" t="s">
        <v>264</v>
      </c>
      <c r="C355">
        <v>1.1071428571428601</v>
      </c>
    </row>
    <row r="356" spans="1:5" x14ac:dyDescent="0.25">
      <c r="A356" t="s">
        <v>165</v>
      </c>
      <c r="B356" t="s">
        <v>268</v>
      </c>
      <c r="C356">
        <v>1.1071428571428601</v>
      </c>
      <c r="D356">
        <v>0.89</v>
      </c>
      <c r="E356">
        <v>0.71</v>
      </c>
    </row>
    <row r="357" spans="1:5" x14ac:dyDescent="0.25">
      <c r="A357" t="s">
        <v>165</v>
      </c>
      <c r="B357" t="s">
        <v>269</v>
      </c>
      <c r="C357">
        <v>1.1071428571428601</v>
      </c>
      <c r="D357">
        <v>0.18</v>
      </c>
      <c r="E357">
        <v>0.71</v>
      </c>
    </row>
    <row r="358" spans="1:5" x14ac:dyDescent="0.25">
      <c r="A358" t="s">
        <v>165</v>
      </c>
      <c r="B358" t="s">
        <v>266</v>
      </c>
      <c r="C358">
        <v>1.1071428571428601</v>
      </c>
      <c r="D358">
        <v>1.59</v>
      </c>
      <c r="E358">
        <v>1.95</v>
      </c>
    </row>
    <row r="359" spans="1:5" x14ac:dyDescent="0.25">
      <c r="A359" t="s">
        <v>165</v>
      </c>
      <c r="B359" t="s">
        <v>167</v>
      </c>
      <c r="C359">
        <v>1.1071428571428601</v>
      </c>
      <c r="D359">
        <v>1.18</v>
      </c>
      <c r="E359">
        <v>1.89</v>
      </c>
    </row>
    <row r="360" spans="1:5" x14ac:dyDescent="0.25">
      <c r="A360" t="s">
        <v>165</v>
      </c>
      <c r="B360" t="s">
        <v>270</v>
      </c>
      <c r="C360">
        <v>1.1071428571428601</v>
      </c>
      <c r="D360">
        <v>1.59</v>
      </c>
      <c r="E360">
        <v>1.24</v>
      </c>
    </row>
    <row r="361" spans="1:5" x14ac:dyDescent="0.25">
      <c r="A361" t="s">
        <v>165</v>
      </c>
      <c r="B361" t="s">
        <v>265</v>
      </c>
      <c r="C361">
        <v>1.1071428571428601</v>
      </c>
      <c r="D361">
        <v>1.24</v>
      </c>
      <c r="E361">
        <v>0.71</v>
      </c>
    </row>
    <row r="362" spans="1:5" x14ac:dyDescent="0.25">
      <c r="A362" t="s">
        <v>165</v>
      </c>
      <c r="B362" t="s">
        <v>262</v>
      </c>
      <c r="C362">
        <v>1.1071428571428601</v>
      </c>
      <c r="D362">
        <v>1.42</v>
      </c>
      <c r="E362">
        <v>0.53</v>
      </c>
    </row>
    <row r="363" spans="1:5" x14ac:dyDescent="0.25">
      <c r="A363" t="s">
        <v>199</v>
      </c>
      <c r="B363" t="s">
        <v>201</v>
      </c>
      <c r="C363">
        <v>1.1971830985915499</v>
      </c>
      <c r="D363">
        <v>0.63</v>
      </c>
      <c r="E363">
        <v>1.05</v>
      </c>
    </row>
    <row r="364" spans="1:5" x14ac:dyDescent="0.25">
      <c r="A364" t="s">
        <v>199</v>
      </c>
      <c r="B364" t="s">
        <v>209</v>
      </c>
      <c r="C364">
        <v>1.1971830985915499</v>
      </c>
      <c r="D364">
        <v>1.22</v>
      </c>
      <c r="E364">
        <v>1.71</v>
      </c>
    </row>
    <row r="365" spans="1:5" x14ac:dyDescent="0.25">
      <c r="A365" t="s">
        <v>199</v>
      </c>
      <c r="B365" t="s">
        <v>208</v>
      </c>
      <c r="C365">
        <v>1.1971830985915499</v>
      </c>
      <c r="D365">
        <v>0.24</v>
      </c>
      <c r="E365">
        <v>0.37</v>
      </c>
    </row>
    <row r="366" spans="1:5" x14ac:dyDescent="0.25">
      <c r="A366" t="s">
        <v>199</v>
      </c>
      <c r="B366" t="s">
        <v>200</v>
      </c>
      <c r="C366">
        <v>1.1971830985915499</v>
      </c>
      <c r="D366">
        <v>0.98</v>
      </c>
      <c r="E366">
        <v>0.73</v>
      </c>
    </row>
    <row r="367" spans="1:5" x14ac:dyDescent="0.25">
      <c r="A367" t="s">
        <v>199</v>
      </c>
      <c r="B367" t="s">
        <v>203</v>
      </c>
      <c r="C367">
        <v>1.1971830985915499</v>
      </c>
      <c r="D367">
        <v>0.73</v>
      </c>
      <c r="E367">
        <v>0.49</v>
      </c>
    </row>
    <row r="368" spans="1:5" x14ac:dyDescent="0.25">
      <c r="A368" t="s">
        <v>199</v>
      </c>
      <c r="B368" t="s">
        <v>204</v>
      </c>
      <c r="C368">
        <v>1.1971830985915499</v>
      </c>
      <c r="D368">
        <v>0.88</v>
      </c>
      <c r="E368">
        <v>1.02</v>
      </c>
    </row>
    <row r="369" spans="1:5" x14ac:dyDescent="0.25">
      <c r="A369" t="s">
        <v>199</v>
      </c>
      <c r="B369" t="s">
        <v>298</v>
      </c>
      <c r="C369">
        <v>1.1971830985915499</v>
      </c>
      <c r="D369">
        <v>1.83</v>
      </c>
      <c r="E369">
        <v>0.73</v>
      </c>
    </row>
    <row r="370" spans="1:5" x14ac:dyDescent="0.25">
      <c r="A370" t="s">
        <v>199</v>
      </c>
      <c r="B370" t="s">
        <v>211</v>
      </c>
      <c r="C370">
        <v>1.1971830985915499</v>
      </c>
      <c r="D370">
        <v>1.1000000000000001</v>
      </c>
      <c r="E370">
        <v>0.85</v>
      </c>
    </row>
    <row r="371" spans="1:5" x14ac:dyDescent="0.25">
      <c r="A371" t="s">
        <v>199</v>
      </c>
      <c r="B371" t="s">
        <v>212</v>
      </c>
      <c r="C371">
        <v>1.1971830985915499</v>
      </c>
      <c r="D371">
        <v>0.37</v>
      </c>
      <c r="E371">
        <v>1.46</v>
      </c>
    </row>
    <row r="372" spans="1:5" x14ac:dyDescent="0.25">
      <c r="A372" t="s">
        <v>199</v>
      </c>
      <c r="B372" t="s">
        <v>206</v>
      </c>
      <c r="C372">
        <v>1.1971830985915499</v>
      </c>
      <c r="D372">
        <v>0.85</v>
      </c>
      <c r="E372">
        <v>1.22</v>
      </c>
    </row>
    <row r="373" spans="1:5" x14ac:dyDescent="0.25">
      <c r="A373" t="s">
        <v>199</v>
      </c>
      <c r="B373" t="s">
        <v>207</v>
      </c>
      <c r="C373">
        <v>1.1971830985915499</v>
      </c>
      <c r="D373">
        <v>0.98</v>
      </c>
      <c r="E373">
        <v>1.34</v>
      </c>
    </row>
    <row r="374" spans="1:5" x14ac:dyDescent="0.25">
      <c r="A374" t="s">
        <v>199</v>
      </c>
      <c r="B374" t="s">
        <v>297</v>
      </c>
      <c r="C374">
        <v>1.1971830985915499</v>
      </c>
      <c r="D374">
        <v>0.73</v>
      </c>
      <c r="E374">
        <v>1.02</v>
      </c>
    </row>
    <row r="375" spans="1:5" x14ac:dyDescent="0.25">
      <c r="A375" t="s">
        <v>32</v>
      </c>
      <c r="B375" t="s">
        <v>217</v>
      </c>
      <c r="C375">
        <v>1.1666666666666701</v>
      </c>
      <c r="D375">
        <v>0.52</v>
      </c>
      <c r="E375">
        <v>0.39</v>
      </c>
    </row>
    <row r="376" spans="1:5" x14ac:dyDescent="0.25">
      <c r="A376" t="s">
        <v>32</v>
      </c>
      <c r="B376" t="s">
        <v>34</v>
      </c>
      <c r="C376">
        <v>1.1666666666666701</v>
      </c>
      <c r="D376">
        <v>0.78</v>
      </c>
      <c r="E376">
        <v>1.43</v>
      </c>
    </row>
    <row r="377" spans="1:5" x14ac:dyDescent="0.25">
      <c r="A377" t="s">
        <v>32</v>
      </c>
      <c r="B377" t="s">
        <v>214</v>
      </c>
      <c r="C377">
        <v>1.1666666666666701</v>
      </c>
      <c r="D377">
        <v>0.89</v>
      </c>
      <c r="E377">
        <v>1.56</v>
      </c>
    </row>
    <row r="378" spans="1:5" x14ac:dyDescent="0.25">
      <c r="A378" t="s">
        <v>32</v>
      </c>
      <c r="B378" t="s">
        <v>202</v>
      </c>
      <c r="C378">
        <v>1.1666666666666701</v>
      </c>
      <c r="D378">
        <v>1.04</v>
      </c>
      <c r="E378">
        <v>1.56</v>
      </c>
    </row>
    <row r="379" spans="1:5" x14ac:dyDescent="0.25">
      <c r="A379" t="s">
        <v>32</v>
      </c>
      <c r="B379" t="s">
        <v>213</v>
      </c>
      <c r="C379">
        <v>1.1666666666666701</v>
      </c>
      <c r="D379">
        <v>0.52</v>
      </c>
      <c r="E379">
        <v>1.3</v>
      </c>
    </row>
    <row r="380" spans="1:5" x14ac:dyDescent="0.25">
      <c r="A380" t="s">
        <v>32</v>
      </c>
      <c r="B380" t="s">
        <v>215</v>
      </c>
      <c r="C380">
        <v>1.1666666666666701</v>
      </c>
      <c r="D380">
        <v>1.43</v>
      </c>
      <c r="E380">
        <v>0.78</v>
      </c>
    </row>
    <row r="381" spans="1:5" x14ac:dyDescent="0.25">
      <c r="A381" t="s">
        <v>32</v>
      </c>
      <c r="B381" t="s">
        <v>379</v>
      </c>
      <c r="C381">
        <v>1.1666666666666701</v>
      </c>
      <c r="D381">
        <v>1.69</v>
      </c>
      <c r="E381">
        <v>1.3</v>
      </c>
    </row>
    <row r="382" spans="1:5" x14ac:dyDescent="0.25">
      <c r="A382" t="s">
        <v>32</v>
      </c>
      <c r="B382" t="s">
        <v>33</v>
      </c>
      <c r="C382">
        <v>1.1666666666666701</v>
      </c>
      <c r="D382">
        <v>0.13</v>
      </c>
      <c r="E382">
        <v>0.78</v>
      </c>
    </row>
    <row r="383" spans="1:5" x14ac:dyDescent="0.25">
      <c r="A383" t="s">
        <v>32</v>
      </c>
      <c r="B383" t="s">
        <v>216</v>
      </c>
      <c r="C383">
        <v>1.1666666666666701</v>
      </c>
      <c r="D383">
        <v>1.0900000000000001</v>
      </c>
      <c r="E383">
        <v>0.47</v>
      </c>
    </row>
    <row r="384" spans="1:5" x14ac:dyDescent="0.25">
      <c r="A384" t="s">
        <v>32</v>
      </c>
      <c r="B384" t="s">
        <v>205</v>
      </c>
      <c r="C384">
        <v>1.1666666666666701</v>
      </c>
      <c r="D384">
        <v>1.04</v>
      </c>
      <c r="E384">
        <v>0.26</v>
      </c>
    </row>
    <row r="385" spans="1:5" x14ac:dyDescent="0.25">
      <c r="A385" t="s">
        <v>315</v>
      </c>
      <c r="B385" t="s">
        <v>375</v>
      </c>
      <c r="C385">
        <v>1.4666666666666699</v>
      </c>
      <c r="D385">
        <v>1.1499999999999999</v>
      </c>
      <c r="E385">
        <v>0.19</v>
      </c>
    </row>
    <row r="386" spans="1:5" x14ac:dyDescent="0.25">
      <c r="A386" t="s">
        <v>315</v>
      </c>
      <c r="B386" t="s">
        <v>347</v>
      </c>
      <c r="C386">
        <v>1.4666666666666699</v>
      </c>
      <c r="D386">
        <v>0.82</v>
      </c>
      <c r="E386">
        <v>1.24</v>
      </c>
    </row>
    <row r="387" spans="1:5" x14ac:dyDescent="0.25">
      <c r="A387" t="s">
        <v>315</v>
      </c>
      <c r="B387" t="s">
        <v>355</v>
      </c>
      <c r="C387">
        <v>1.4666666666666699</v>
      </c>
      <c r="D387">
        <v>0.77</v>
      </c>
      <c r="E387">
        <v>0.67</v>
      </c>
    </row>
    <row r="388" spans="1:5" x14ac:dyDescent="0.25">
      <c r="A388" t="s">
        <v>315</v>
      </c>
      <c r="B388" t="s">
        <v>383</v>
      </c>
      <c r="C388">
        <v>1.4666666666666699</v>
      </c>
      <c r="D388">
        <v>1.06</v>
      </c>
      <c r="E388">
        <v>0.67</v>
      </c>
    </row>
    <row r="389" spans="1:5" x14ac:dyDescent="0.25">
      <c r="A389" t="s">
        <v>315</v>
      </c>
      <c r="B389" t="s">
        <v>210</v>
      </c>
      <c r="C389">
        <v>1.4666666666666699</v>
      </c>
      <c r="D389">
        <v>0.87</v>
      </c>
      <c r="E389">
        <v>0.96</v>
      </c>
    </row>
    <row r="390" spans="1:5" x14ac:dyDescent="0.25">
      <c r="A390" t="s">
        <v>315</v>
      </c>
      <c r="B390" t="s">
        <v>348</v>
      </c>
      <c r="C390">
        <v>1.4666666666666699</v>
      </c>
      <c r="D390">
        <v>0.48</v>
      </c>
      <c r="E390">
        <v>2.12</v>
      </c>
    </row>
    <row r="391" spans="1:5" x14ac:dyDescent="0.25">
      <c r="A391" t="s">
        <v>315</v>
      </c>
      <c r="B391" t="s">
        <v>316</v>
      </c>
      <c r="C391">
        <v>1.4666666666666699</v>
      </c>
      <c r="D391">
        <v>0.87</v>
      </c>
      <c r="E391">
        <v>0.67</v>
      </c>
    </row>
    <row r="392" spans="1:5" x14ac:dyDescent="0.25">
      <c r="A392" t="s">
        <v>315</v>
      </c>
      <c r="B392" t="s">
        <v>380</v>
      </c>
      <c r="C392">
        <v>1.4666666666666699</v>
      </c>
      <c r="D392">
        <v>0.81</v>
      </c>
      <c r="E392">
        <v>1.27</v>
      </c>
    </row>
    <row r="393" spans="1:5" x14ac:dyDescent="0.25">
      <c r="A393" t="s">
        <v>315</v>
      </c>
      <c r="B393" t="s">
        <v>342</v>
      </c>
      <c r="C393">
        <v>1.4666666666666699</v>
      </c>
      <c r="D393">
        <v>0.67</v>
      </c>
      <c r="E393">
        <v>1.25</v>
      </c>
    </row>
    <row r="394" spans="1:5" x14ac:dyDescent="0.25">
      <c r="A394" t="s">
        <v>315</v>
      </c>
      <c r="B394" t="s">
        <v>343</v>
      </c>
      <c r="C394">
        <v>1.4666666666666699</v>
      </c>
      <c r="D394">
        <v>0.96</v>
      </c>
      <c r="E394">
        <v>0.96</v>
      </c>
    </row>
    <row r="395" spans="1:5" x14ac:dyDescent="0.25">
      <c r="A395" t="s">
        <v>321</v>
      </c>
      <c r="B395" t="s">
        <v>350</v>
      </c>
      <c r="C395">
        <v>1.2641509433962299</v>
      </c>
      <c r="D395">
        <v>0.61</v>
      </c>
      <c r="E395">
        <v>0.92</v>
      </c>
    </row>
    <row r="396" spans="1:5" x14ac:dyDescent="0.25">
      <c r="A396" t="s">
        <v>321</v>
      </c>
      <c r="B396" t="s">
        <v>356</v>
      </c>
      <c r="C396">
        <v>1.2641509433962299</v>
      </c>
      <c r="D396">
        <v>1.02</v>
      </c>
      <c r="E396">
        <v>0.77</v>
      </c>
    </row>
    <row r="397" spans="1:5" x14ac:dyDescent="0.25">
      <c r="A397" t="s">
        <v>321</v>
      </c>
      <c r="B397" t="s">
        <v>393</v>
      </c>
      <c r="C397">
        <v>1.2641509433962299</v>
      </c>
      <c r="D397">
        <v>0.77</v>
      </c>
      <c r="E397">
        <v>0.77</v>
      </c>
    </row>
    <row r="398" spans="1:5" x14ac:dyDescent="0.25">
      <c r="A398" t="s">
        <v>321</v>
      </c>
      <c r="B398" t="s">
        <v>780</v>
      </c>
      <c r="C398">
        <v>1.2641509433962299</v>
      </c>
      <c r="D398">
        <v>0.38</v>
      </c>
      <c r="E398">
        <v>1.41</v>
      </c>
    </row>
    <row r="399" spans="1:5" x14ac:dyDescent="0.25">
      <c r="A399" t="s">
        <v>321</v>
      </c>
      <c r="B399" t="s">
        <v>781</v>
      </c>
      <c r="C399">
        <v>1.2641509433962299</v>
      </c>
      <c r="D399">
        <v>1.28</v>
      </c>
      <c r="E399">
        <v>0.77</v>
      </c>
    </row>
    <row r="400" spans="1:5" x14ac:dyDescent="0.25">
      <c r="A400" t="s">
        <v>321</v>
      </c>
      <c r="B400" t="s">
        <v>779</v>
      </c>
      <c r="C400">
        <v>1.2641509433962299</v>
      </c>
      <c r="D400">
        <v>0.92</v>
      </c>
      <c r="E400">
        <v>0.92</v>
      </c>
    </row>
    <row r="401" spans="1:5" x14ac:dyDescent="0.25">
      <c r="A401" t="s">
        <v>321</v>
      </c>
      <c r="B401" t="s">
        <v>777</v>
      </c>
      <c r="C401">
        <v>1.2641509433962299</v>
      </c>
      <c r="D401">
        <v>0.61</v>
      </c>
      <c r="E401">
        <v>1.38</v>
      </c>
    </row>
    <row r="402" spans="1:5" x14ac:dyDescent="0.25">
      <c r="A402" t="s">
        <v>321</v>
      </c>
      <c r="B402" t="s">
        <v>778</v>
      </c>
      <c r="C402">
        <v>1.2641509433962299</v>
      </c>
      <c r="D402">
        <v>2.2999999999999998</v>
      </c>
      <c r="E402">
        <v>0.92</v>
      </c>
    </row>
    <row r="403" spans="1:5" x14ac:dyDescent="0.25">
      <c r="A403" t="s">
        <v>321</v>
      </c>
      <c r="B403" t="s">
        <v>327</v>
      </c>
      <c r="C403">
        <v>1.2641509433962299</v>
      </c>
      <c r="D403">
        <v>1.28</v>
      </c>
      <c r="E403">
        <v>0.64</v>
      </c>
    </row>
    <row r="404" spans="1:5" x14ac:dyDescent="0.25">
      <c r="A404" t="s">
        <v>321</v>
      </c>
      <c r="B404" t="s">
        <v>322</v>
      </c>
      <c r="C404">
        <v>1.2641509433962299</v>
      </c>
      <c r="D404">
        <v>0.38</v>
      </c>
      <c r="E404">
        <v>1.73</v>
      </c>
    </row>
    <row r="405" spans="1:5" x14ac:dyDescent="0.25">
      <c r="A405" t="s">
        <v>462</v>
      </c>
      <c r="B405" t="s">
        <v>463</v>
      </c>
      <c r="C405">
        <v>0.94869999999999999</v>
      </c>
      <c r="D405">
        <v>1.0541</v>
      </c>
      <c r="E405">
        <v>1.4842</v>
      </c>
    </row>
    <row r="406" spans="1:5" x14ac:dyDescent="0.25">
      <c r="A406" t="s">
        <v>462</v>
      </c>
      <c r="B406" t="s">
        <v>464</v>
      </c>
      <c r="C406">
        <v>0.94869999999999999</v>
      </c>
      <c r="D406">
        <v>0.52700000000000002</v>
      </c>
      <c r="E406">
        <v>0.39960000000000001</v>
      </c>
    </row>
    <row r="407" spans="1:5" x14ac:dyDescent="0.25">
      <c r="A407" t="s">
        <v>462</v>
      </c>
      <c r="B407" t="s">
        <v>465</v>
      </c>
      <c r="C407">
        <v>0.94869999999999999</v>
      </c>
      <c r="D407">
        <v>0.15060000000000001</v>
      </c>
      <c r="E407">
        <v>1.5983000000000001</v>
      </c>
    </row>
    <row r="408" spans="1:5" x14ac:dyDescent="0.25">
      <c r="A408" t="s">
        <v>462</v>
      </c>
      <c r="B408" t="s">
        <v>466</v>
      </c>
      <c r="C408">
        <v>0.94869999999999999</v>
      </c>
      <c r="D408">
        <v>0.79059999999999997</v>
      </c>
      <c r="E408">
        <v>1.5983000000000001</v>
      </c>
    </row>
    <row r="409" spans="1:5" x14ac:dyDescent="0.25">
      <c r="A409" t="s">
        <v>462</v>
      </c>
      <c r="B409" t="s">
        <v>467</v>
      </c>
      <c r="C409">
        <v>0.94869999999999999</v>
      </c>
      <c r="D409">
        <v>0.52700000000000002</v>
      </c>
      <c r="E409">
        <v>0.4995</v>
      </c>
    </row>
    <row r="410" spans="1:5" x14ac:dyDescent="0.25">
      <c r="A410" t="s">
        <v>462</v>
      </c>
      <c r="B410" t="s">
        <v>468</v>
      </c>
      <c r="C410">
        <v>0.94869999999999999</v>
      </c>
      <c r="D410">
        <v>1.1858</v>
      </c>
      <c r="E410">
        <v>0.69930000000000003</v>
      </c>
    </row>
    <row r="411" spans="1:5" x14ac:dyDescent="0.25">
      <c r="A411" t="s">
        <v>462</v>
      </c>
      <c r="B411" t="s">
        <v>469</v>
      </c>
      <c r="C411">
        <v>0.94869999999999999</v>
      </c>
      <c r="D411">
        <v>0.45169999999999999</v>
      </c>
      <c r="E411">
        <v>0.79920000000000002</v>
      </c>
    </row>
    <row r="412" spans="1:5" x14ac:dyDescent="0.25">
      <c r="A412" t="s">
        <v>462</v>
      </c>
      <c r="B412" t="s">
        <v>470</v>
      </c>
      <c r="C412">
        <v>0.94869999999999999</v>
      </c>
      <c r="D412">
        <v>0.79059999999999997</v>
      </c>
      <c r="E412">
        <v>0.999</v>
      </c>
    </row>
    <row r="413" spans="1:5" x14ac:dyDescent="0.25">
      <c r="A413" t="s">
        <v>462</v>
      </c>
      <c r="B413" t="s">
        <v>471</v>
      </c>
      <c r="C413">
        <v>0.94869999999999999</v>
      </c>
      <c r="D413">
        <v>0.52700000000000002</v>
      </c>
      <c r="E413">
        <v>0.4995</v>
      </c>
    </row>
    <row r="414" spans="1:5" x14ac:dyDescent="0.25">
      <c r="A414" t="s">
        <v>462</v>
      </c>
      <c r="B414" t="s">
        <v>472</v>
      </c>
      <c r="C414">
        <v>0.94869999999999999</v>
      </c>
      <c r="D414">
        <v>1.7129000000000001</v>
      </c>
      <c r="E414">
        <v>0.999</v>
      </c>
    </row>
    <row r="415" spans="1:5" x14ac:dyDescent="0.25">
      <c r="A415" t="s">
        <v>462</v>
      </c>
      <c r="B415" t="s">
        <v>473</v>
      </c>
      <c r="C415">
        <v>0.94869999999999999</v>
      </c>
      <c r="D415">
        <v>0.90349999999999997</v>
      </c>
      <c r="E415">
        <v>1.37</v>
      </c>
    </row>
    <row r="416" spans="1:5" x14ac:dyDescent="0.25">
      <c r="A416" t="s">
        <v>462</v>
      </c>
      <c r="B416" t="s">
        <v>474</v>
      </c>
      <c r="C416">
        <v>0.94869999999999999</v>
      </c>
      <c r="D416">
        <v>1.6564000000000001</v>
      </c>
      <c r="E416">
        <v>1.1416999999999999</v>
      </c>
    </row>
    <row r="417" spans="1:5" x14ac:dyDescent="0.25">
      <c r="A417" t="s">
        <v>462</v>
      </c>
      <c r="B417" t="s">
        <v>475</v>
      </c>
      <c r="C417">
        <v>0.94869999999999999</v>
      </c>
      <c r="D417">
        <v>0.75290000000000001</v>
      </c>
      <c r="E417">
        <v>0.45669999999999999</v>
      </c>
    </row>
    <row r="418" spans="1:5" x14ac:dyDescent="0.25">
      <c r="A418" t="s">
        <v>462</v>
      </c>
      <c r="B418" t="s">
        <v>476</v>
      </c>
      <c r="C418">
        <v>0.94869999999999999</v>
      </c>
      <c r="D418">
        <v>1.3552</v>
      </c>
      <c r="E418">
        <v>0.9133</v>
      </c>
    </row>
    <row r="419" spans="1:5" x14ac:dyDescent="0.25">
      <c r="A419" t="s">
        <v>462</v>
      </c>
      <c r="B419" t="s">
        <v>477</v>
      </c>
      <c r="C419">
        <v>0.94869999999999999</v>
      </c>
      <c r="D419">
        <v>1.8069999999999999</v>
      </c>
      <c r="E419">
        <v>1.4842</v>
      </c>
    </row>
    <row r="420" spans="1:5" x14ac:dyDescent="0.25">
      <c r="A420" t="s">
        <v>462</v>
      </c>
      <c r="B420" t="s">
        <v>478</v>
      </c>
      <c r="C420">
        <v>0.94869999999999999</v>
      </c>
      <c r="D420">
        <v>0.75290000000000001</v>
      </c>
      <c r="E420">
        <v>1.0275000000000001</v>
      </c>
    </row>
    <row r="421" spans="1:5" x14ac:dyDescent="0.25">
      <c r="A421" t="s">
        <v>462</v>
      </c>
      <c r="B421" t="s">
        <v>479</v>
      </c>
      <c r="C421">
        <v>0.94869999999999999</v>
      </c>
      <c r="D421">
        <v>0.65880000000000005</v>
      </c>
      <c r="E421">
        <v>1.0989</v>
      </c>
    </row>
    <row r="422" spans="1:5" x14ac:dyDescent="0.25">
      <c r="A422" t="s">
        <v>462</v>
      </c>
      <c r="B422" t="s">
        <v>480</v>
      </c>
      <c r="C422">
        <v>0.94869999999999999</v>
      </c>
      <c r="D422">
        <v>1.5810999999999999</v>
      </c>
      <c r="E422">
        <v>1.1988000000000001</v>
      </c>
    </row>
    <row r="423" spans="1:5" x14ac:dyDescent="0.25">
      <c r="A423" t="s">
        <v>462</v>
      </c>
      <c r="B423" t="s">
        <v>481</v>
      </c>
      <c r="C423">
        <v>0.94869999999999999</v>
      </c>
      <c r="D423">
        <v>1.0541</v>
      </c>
      <c r="E423">
        <v>0.4995</v>
      </c>
    </row>
    <row r="424" spans="1:5" x14ac:dyDescent="0.25">
      <c r="A424" t="s">
        <v>462</v>
      </c>
      <c r="B424" t="s">
        <v>482</v>
      </c>
      <c r="C424">
        <v>0.94869999999999999</v>
      </c>
      <c r="D424">
        <v>2.2587000000000002</v>
      </c>
      <c r="E424">
        <v>0.68500000000000005</v>
      </c>
    </row>
    <row r="425" spans="1:5" x14ac:dyDescent="0.25">
      <c r="A425" t="s">
        <v>462</v>
      </c>
      <c r="B425" t="s">
        <v>483</v>
      </c>
      <c r="C425">
        <v>0.94869999999999999</v>
      </c>
      <c r="D425">
        <v>1.4494</v>
      </c>
      <c r="E425">
        <v>1.3985000000000001</v>
      </c>
    </row>
    <row r="426" spans="1:5" x14ac:dyDescent="0.25">
      <c r="A426" t="s">
        <v>462</v>
      </c>
      <c r="B426" t="s">
        <v>484</v>
      </c>
      <c r="C426">
        <v>0.94869999999999999</v>
      </c>
      <c r="D426">
        <v>0.52700000000000002</v>
      </c>
      <c r="E426">
        <v>1.0989</v>
      </c>
    </row>
    <row r="427" spans="1:5" x14ac:dyDescent="0.25">
      <c r="A427" t="s">
        <v>462</v>
      </c>
      <c r="B427" t="s">
        <v>485</v>
      </c>
      <c r="C427">
        <v>0.94869999999999999</v>
      </c>
      <c r="D427">
        <v>0.90349999999999997</v>
      </c>
      <c r="E427">
        <v>1.1416999999999999</v>
      </c>
    </row>
    <row r="428" spans="1:5" x14ac:dyDescent="0.25">
      <c r="A428" t="s">
        <v>462</v>
      </c>
      <c r="B428" t="s">
        <v>486</v>
      </c>
      <c r="C428">
        <v>0.94869999999999999</v>
      </c>
      <c r="D428">
        <v>1.3176000000000001</v>
      </c>
      <c r="E428">
        <v>1.0989</v>
      </c>
    </row>
    <row r="429" spans="1:5" x14ac:dyDescent="0.25">
      <c r="A429" t="s">
        <v>462</v>
      </c>
      <c r="B429" t="s">
        <v>487</v>
      </c>
      <c r="C429">
        <v>0.94869999999999999</v>
      </c>
      <c r="D429">
        <v>0.75290000000000001</v>
      </c>
      <c r="E429">
        <v>1.37</v>
      </c>
    </row>
    <row r="430" spans="1:5" x14ac:dyDescent="0.25">
      <c r="A430" t="s">
        <v>462</v>
      </c>
      <c r="B430" t="s">
        <v>488</v>
      </c>
      <c r="C430">
        <v>0.94869999999999999</v>
      </c>
      <c r="D430">
        <v>0.60229999999999995</v>
      </c>
      <c r="E430">
        <v>0.57079999999999997</v>
      </c>
    </row>
    <row r="431" spans="1:5" x14ac:dyDescent="0.25">
      <c r="A431" t="s">
        <v>489</v>
      </c>
      <c r="B431" t="s">
        <v>490</v>
      </c>
      <c r="C431">
        <v>1.3667</v>
      </c>
      <c r="D431">
        <v>0.97560000000000002</v>
      </c>
      <c r="E431">
        <v>1.0784</v>
      </c>
    </row>
    <row r="432" spans="1:5" x14ac:dyDescent="0.25">
      <c r="A432" t="s">
        <v>489</v>
      </c>
      <c r="B432" t="s">
        <v>491</v>
      </c>
      <c r="C432">
        <v>1.3667</v>
      </c>
      <c r="D432">
        <v>0.73170000000000002</v>
      </c>
      <c r="E432">
        <v>1.1765000000000001</v>
      </c>
    </row>
    <row r="433" spans="1:5" x14ac:dyDescent="0.25">
      <c r="A433" t="s">
        <v>489</v>
      </c>
      <c r="B433" t="s">
        <v>492</v>
      </c>
      <c r="C433">
        <v>1.3667</v>
      </c>
      <c r="D433">
        <v>0.439</v>
      </c>
      <c r="E433">
        <v>0.70589999999999997</v>
      </c>
    </row>
    <row r="434" spans="1:5" x14ac:dyDescent="0.25">
      <c r="A434" t="s">
        <v>489</v>
      </c>
      <c r="B434" t="s">
        <v>493</v>
      </c>
      <c r="C434">
        <v>1.3667</v>
      </c>
      <c r="D434">
        <v>1.0974999999999999</v>
      </c>
      <c r="E434">
        <v>0.88239999999999996</v>
      </c>
    </row>
    <row r="435" spans="1:5" x14ac:dyDescent="0.25">
      <c r="A435" t="s">
        <v>489</v>
      </c>
      <c r="B435" t="s">
        <v>494</v>
      </c>
      <c r="C435">
        <v>1.3667</v>
      </c>
      <c r="D435">
        <v>1.4634</v>
      </c>
      <c r="E435">
        <v>0.82350000000000001</v>
      </c>
    </row>
    <row r="436" spans="1:5" x14ac:dyDescent="0.25">
      <c r="A436" t="s">
        <v>489</v>
      </c>
      <c r="B436" t="s">
        <v>495</v>
      </c>
      <c r="C436">
        <v>1.3667</v>
      </c>
      <c r="D436">
        <v>0.58540000000000003</v>
      </c>
      <c r="E436">
        <v>0.70589999999999997</v>
      </c>
    </row>
    <row r="437" spans="1:5" x14ac:dyDescent="0.25">
      <c r="A437" t="s">
        <v>489</v>
      </c>
      <c r="B437" t="s">
        <v>496</v>
      </c>
      <c r="C437">
        <v>1.3667</v>
      </c>
      <c r="D437">
        <v>0.54879999999999995</v>
      </c>
      <c r="E437">
        <v>0.88239999999999996</v>
      </c>
    </row>
    <row r="438" spans="1:5" x14ac:dyDescent="0.25">
      <c r="A438" t="s">
        <v>489</v>
      </c>
      <c r="B438" t="s">
        <v>497</v>
      </c>
      <c r="C438">
        <v>1.3667</v>
      </c>
      <c r="D438">
        <v>0.73170000000000002</v>
      </c>
      <c r="E438">
        <v>1.8824000000000001</v>
      </c>
    </row>
    <row r="439" spans="1:5" x14ac:dyDescent="0.25">
      <c r="A439" t="s">
        <v>489</v>
      </c>
      <c r="B439" t="s">
        <v>498</v>
      </c>
      <c r="C439">
        <v>1.3667</v>
      </c>
      <c r="D439">
        <v>1.4634</v>
      </c>
      <c r="E439">
        <v>0.23530000000000001</v>
      </c>
    </row>
    <row r="440" spans="1:5" x14ac:dyDescent="0.25">
      <c r="A440" t="s">
        <v>489</v>
      </c>
      <c r="B440" t="s">
        <v>499</v>
      </c>
      <c r="C440">
        <v>1.3667</v>
      </c>
      <c r="D440">
        <v>1.9024000000000001</v>
      </c>
      <c r="E440">
        <v>0.70589999999999997</v>
      </c>
    </row>
    <row r="441" spans="1:5" x14ac:dyDescent="0.25">
      <c r="A441" t="s">
        <v>489</v>
      </c>
      <c r="B441" t="s">
        <v>500</v>
      </c>
      <c r="C441">
        <v>1.3667</v>
      </c>
      <c r="D441">
        <v>0.878</v>
      </c>
      <c r="E441">
        <v>1.7646999999999999</v>
      </c>
    </row>
    <row r="442" spans="1:5" x14ac:dyDescent="0.25">
      <c r="A442" t="s">
        <v>489</v>
      </c>
      <c r="B442" t="s">
        <v>501</v>
      </c>
      <c r="C442">
        <v>1.3667</v>
      </c>
      <c r="D442">
        <v>1.0974999999999999</v>
      </c>
      <c r="E442">
        <v>1.1765000000000001</v>
      </c>
    </row>
    <row r="443" spans="1:5" x14ac:dyDescent="0.25">
      <c r="A443" t="s">
        <v>502</v>
      </c>
      <c r="B443" t="s">
        <v>503</v>
      </c>
      <c r="C443">
        <v>1.0607</v>
      </c>
      <c r="D443">
        <v>0.94279999999999997</v>
      </c>
      <c r="E443">
        <v>1.1942999999999999</v>
      </c>
    </row>
    <row r="444" spans="1:5" x14ac:dyDescent="0.25">
      <c r="A444" t="s">
        <v>502</v>
      </c>
      <c r="B444" t="s">
        <v>504</v>
      </c>
      <c r="C444">
        <v>1.0607</v>
      </c>
      <c r="D444">
        <v>1.0878000000000001</v>
      </c>
      <c r="E444">
        <v>1.0376000000000001</v>
      </c>
    </row>
    <row r="445" spans="1:5" x14ac:dyDescent="0.25">
      <c r="A445" t="s">
        <v>502</v>
      </c>
      <c r="B445" t="s">
        <v>505</v>
      </c>
      <c r="C445">
        <v>1.0607</v>
      </c>
      <c r="D445">
        <v>1.0878000000000001</v>
      </c>
      <c r="E445">
        <v>0.64849999999999997</v>
      </c>
    </row>
    <row r="446" spans="1:5" x14ac:dyDescent="0.25">
      <c r="A446" t="s">
        <v>502</v>
      </c>
      <c r="B446" t="s">
        <v>506</v>
      </c>
      <c r="C446">
        <v>1.0607</v>
      </c>
      <c r="D446">
        <v>1.0213000000000001</v>
      </c>
      <c r="E446">
        <v>0.84299999999999997</v>
      </c>
    </row>
    <row r="447" spans="1:5" x14ac:dyDescent="0.25">
      <c r="A447" t="s">
        <v>502</v>
      </c>
      <c r="B447" t="s">
        <v>507</v>
      </c>
      <c r="C447">
        <v>1.0607</v>
      </c>
      <c r="D447">
        <v>0.94279999999999997</v>
      </c>
      <c r="E447">
        <v>1.3617999999999999</v>
      </c>
    </row>
    <row r="448" spans="1:5" x14ac:dyDescent="0.25">
      <c r="A448" t="s">
        <v>502</v>
      </c>
      <c r="B448" t="s">
        <v>508</v>
      </c>
      <c r="C448">
        <v>1.0607</v>
      </c>
      <c r="D448">
        <v>1.5954999999999999</v>
      </c>
      <c r="E448">
        <v>0.90790000000000004</v>
      </c>
    </row>
    <row r="449" spans="1:5" x14ac:dyDescent="0.25">
      <c r="A449" t="s">
        <v>502</v>
      </c>
      <c r="B449" t="s">
        <v>509</v>
      </c>
      <c r="C449">
        <v>1.0607</v>
      </c>
      <c r="D449">
        <v>0.51419999999999999</v>
      </c>
      <c r="E449">
        <v>1.2262</v>
      </c>
    </row>
    <row r="450" spans="1:5" x14ac:dyDescent="0.25">
      <c r="A450" t="s">
        <v>502</v>
      </c>
      <c r="B450" t="s">
        <v>510</v>
      </c>
      <c r="C450">
        <v>1.0607</v>
      </c>
      <c r="D450">
        <v>1.0153000000000001</v>
      </c>
      <c r="E450">
        <v>1.4915</v>
      </c>
    </row>
    <row r="451" spans="1:5" x14ac:dyDescent="0.25">
      <c r="A451" t="s">
        <v>502</v>
      </c>
      <c r="B451" t="s">
        <v>511</v>
      </c>
      <c r="C451">
        <v>1.0607</v>
      </c>
      <c r="D451">
        <v>0.79769999999999996</v>
      </c>
      <c r="E451">
        <v>0.51880000000000004</v>
      </c>
    </row>
    <row r="452" spans="1:5" x14ac:dyDescent="0.25">
      <c r="A452" t="s">
        <v>502</v>
      </c>
      <c r="B452" t="s">
        <v>512</v>
      </c>
      <c r="C452">
        <v>1.0607</v>
      </c>
      <c r="D452">
        <v>0.94279999999999997</v>
      </c>
      <c r="E452">
        <v>0.63229999999999997</v>
      </c>
    </row>
    <row r="453" spans="1:5" x14ac:dyDescent="0.25">
      <c r="A453" t="s">
        <v>502</v>
      </c>
      <c r="B453" t="s">
        <v>513</v>
      </c>
      <c r="C453">
        <v>1.0607</v>
      </c>
      <c r="D453">
        <v>2.1212</v>
      </c>
      <c r="E453">
        <v>0.56200000000000006</v>
      </c>
    </row>
    <row r="454" spans="1:5" x14ac:dyDescent="0.25">
      <c r="A454" t="s">
        <v>502</v>
      </c>
      <c r="B454" t="s">
        <v>514</v>
      </c>
      <c r="C454">
        <v>1.0607</v>
      </c>
      <c r="D454">
        <v>1.0285</v>
      </c>
      <c r="E454">
        <v>1.0729</v>
      </c>
    </row>
    <row r="455" spans="1:5" x14ac:dyDescent="0.25">
      <c r="A455" t="s">
        <v>502</v>
      </c>
      <c r="B455" t="s">
        <v>515</v>
      </c>
      <c r="C455">
        <v>1.0607</v>
      </c>
      <c r="D455">
        <v>1.0101</v>
      </c>
      <c r="E455">
        <v>1.0839000000000001</v>
      </c>
    </row>
    <row r="456" spans="1:5" x14ac:dyDescent="0.25">
      <c r="A456" t="s">
        <v>502</v>
      </c>
      <c r="B456" t="s">
        <v>516</v>
      </c>
      <c r="C456">
        <v>1.0607</v>
      </c>
      <c r="D456">
        <v>0.68569999999999998</v>
      </c>
      <c r="E456">
        <v>1.2262</v>
      </c>
    </row>
    <row r="457" spans="1:5" x14ac:dyDescent="0.25">
      <c r="A457" t="s">
        <v>502</v>
      </c>
      <c r="B457" t="s">
        <v>517</v>
      </c>
      <c r="C457">
        <v>1.0607</v>
      </c>
      <c r="D457">
        <v>1.0153000000000001</v>
      </c>
      <c r="E457">
        <v>0.84299999999999997</v>
      </c>
    </row>
    <row r="458" spans="1:5" x14ac:dyDescent="0.25">
      <c r="A458" t="s">
        <v>502</v>
      </c>
      <c r="B458" t="s">
        <v>518</v>
      </c>
      <c r="C458">
        <v>1.0607</v>
      </c>
      <c r="D458">
        <v>0.78559999999999997</v>
      </c>
      <c r="E458">
        <v>1.1240000000000001</v>
      </c>
    </row>
    <row r="459" spans="1:5" x14ac:dyDescent="0.25">
      <c r="A459" t="s">
        <v>502</v>
      </c>
      <c r="B459" t="s">
        <v>519</v>
      </c>
      <c r="C459">
        <v>1.0607</v>
      </c>
      <c r="D459">
        <v>1.1999</v>
      </c>
      <c r="E459">
        <v>0.84299999999999997</v>
      </c>
    </row>
    <row r="460" spans="1:5" x14ac:dyDescent="0.25">
      <c r="A460" t="s">
        <v>502</v>
      </c>
      <c r="B460" t="s">
        <v>520</v>
      </c>
      <c r="C460">
        <v>1.0607</v>
      </c>
      <c r="D460">
        <v>0.78559999999999997</v>
      </c>
      <c r="E460">
        <v>1.405</v>
      </c>
    </row>
    <row r="461" spans="1:5" x14ac:dyDescent="0.25">
      <c r="A461" t="s">
        <v>502</v>
      </c>
      <c r="B461" t="s">
        <v>521</v>
      </c>
      <c r="C461">
        <v>1.0607</v>
      </c>
      <c r="D461">
        <v>0.74080000000000001</v>
      </c>
      <c r="E461">
        <v>1.0839000000000001</v>
      </c>
    </row>
    <row r="462" spans="1:5" x14ac:dyDescent="0.25">
      <c r="A462" t="s">
        <v>502</v>
      </c>
      <c r="B462" t="s">
        <v>522</v>
      </c>
      <c r="C462">
        <v>1.0607</v>
      </c>
      <c r="D462">
        <v>0.62849999999999995</v>
      </c>
      <c r="E462">
        <v>0.9133</v>
      </c>
    </row>
    <row r="463" spans="1:5" x14ac:dyDescent="0.25">
      <c r="A463" t="s">
        <v>523</v>
      </c>
      <c r="B463" t="s">
        <v>524</v>
      </c>
      <c r="C463">
        <v>1.2321</v>
      </c>
      <c r="D463">
        <v>0.69569999999999999</v>
      </c>
      <c r="E463">
        <v>0.98160000000000003</v>
      </c>
    </row>
    <row r="464" spans="1:5" x14ac:dyDescent="0.25">
      <c r="A464" t="s">
        <v>523</v>
      </c>
      <c r="B464" t="s">
        <v>525</v>
      </c>
      <c r="C464">
        <v>1.2321</v>
      </c>
      <c r="D464">
        <v>0.92759999999999998</v>
      </c>
      <c r="E464">
        <v>1.4722999999999999</v>
      </c>
    </row>
    <row r="465" spans="1:5" x14ac:dyDescent="0.25">
      <c r="A465" t="s">
        <v>523</v>
      </c>
      <c r="B465" t="s">
        <v>526</v>
      </c>
      <c r="C465">
        <v>1.2321</v>
      </c>
      <c r="D465">
        <v>1.3914</v>
      </c>
      <c r="E465">
        <v>0.88339999999999996</v>
      </c>
    </row>
    <row r="466" spans="1:5" x14ac:dyDescent="0.25">
      <c r="A466" t="s">
        <v>523</v>
      </c>
      <c r="B466" t="s">
        <v>527</v>
      </c>
      <c r="C466">
        <v>1.2321</v>
      </c>
      <c r="D466">
        <v>0.57969999999999999</v>
      </c>
      <c r="E466">
        <v>1.3742000000000001</v>
      </c>
    </row>
    <row r="467" spans="1:5" x14ac:dyDescent="0.25">
      <c r="A467" t="s">
        <v>523</v>
      </c>
      <c r="B467" t="s">
        <v>528</v>
      </c>
      <c r="C467">
        <v>1.2321</v>
      </c>
      <c r="D467">
        <v>0.81159999999999999</v>
      </c>
      <c r="E467">
        <v>1.4722999999999999</v>
      </c>
    </row>
    <row r="468" spans="1:5" x14ac:dyDescent="0.25">
      <c r="A468" t="s">
        <v>523</v>
      </c>
      <c r="B468" t="s">
        <v>529</v>
      </c>
      <c r="C468">
        <v>1.2321</v>
      </c>
      <c r="D468">
        <v>0.81159999999999999</v>
      </c>
      <c r="E468">
        <v>0.68710000000000004</v>
      </c>
    </row>
    <row r="469" spans="1:5" x14ac:dyDescent="0.25">
      <c r="A469" t="s">
        <v>523</v>
      </c>
      <c r="B469" t="s">
        <v>530</v>
      </c>
      <c r="C469">
        <v>1.2321</v>
      </c>
      <c r="D469">
        <v>2.0870000000000002</v>
      </c>
      <c r="E469">
        <v>0.7853</v>
      </c>
    </row>
    <row r="470" spans="1:5" x14ac:dyDescent="0.25">
      <c r="A470" t="s">
        <v>523</v>
      </c>
      <c r="B470" t="s">
        <v>531</v>
      </c>
      <c r="C470">
        <v>1.2321</v>
      </c>
      <c r="D470">
        <v>0.46379999999999999</v>
      </c>
      <c r="E470">
        <v>0.68710000000000004</v>
      </c>
    </row>
    <row r="471" spans="1:5" x14ac:dyDescent="0.25">
      <c r="A471" t="s">
        <v>523</v>
      </c>
      <c r="B471" t="s">
        <v>532</v>
      </c>
      <c r="C471">
        <v>1.2321</v>
      </c>
      <c r="D471">
        <v>0.46379999999999999</v>
      </c>
      <c r="E471">
        <v>0.7853</v>
      </c>
    </row>
    <row r="472" spans="1:5" x14ac:dyDescent="0.25">
      <c r="A472" t="s">
        <v>523</v>
      </c>
      <c r="B472" t="s">
        <v>533</v>
      </c>
      <c r="C472">
        <v>1.2321</v>
      </c>
      <c r="D472">
        <v>0.2319</v>
      </c>
      <c r="E472">
        <v>1.5705</v>
      </c>
    </row>
    <row r="473" spans="1:5" x14ac:dyDescent="0.25">
      <c r="A473" t="s">
        <v>523</v>
      </c>
      <c r="B473" t="s">
        <v>534</v>
      </c>
      <c r="C473">
        <v>1.2321</v>
      </c>
      <c r="D473">
        <v>1.8551</v>
      </c>
      <c r="E473">
        <v>0.58889999999999998</v>
      </c>
    </row>
    <row r="474" spans="1:5" x14ac:dyDescent="0.25">
      <c r="A474" t="s">
        <v>523</v>
      </c>
      <c r="B474" t="s">
        <v>535</v>
      </c>
      <c r="C474">
        <v>1.2321</v>
      </c>
      <c r="D474">
        <v>1.6232</v>
      </c>
      <c r="E474">
        <v>0.58889999999999998</v>
      </c>
    </row>
    <row r="475" spans="1:5" x14ac:dyDescent="0.25">
      <c r="A475" t="s">
        <v>523</v>
      </c>
      <c r="B475" t="s">
        <v>536</v>
      </c>
      <c r="C475">
        <v>1.2321</v>
      </c>
      <c r="D475">
        <v>1.5073000000000001</v>
      </c>
      <c r="E475">
        <v>1.0797000000000001</v>
      </c>
    </row>
    <row r="476" spans="1:5" x14ac:dyDescent="0.25">
      <c r="A476" t="s">
        <v>523</v>
      </c>
      <c r="B476" t="s">
        <v>537</v>
      </c>
      <c r="C476">
        <v>1.2321</v>
      </c>
      <c r="D476">
        <v>1.8551</v>
      </c>
      <c r="E476">
        <v>1.1778999999999999</v>
      </c>
    </row>
    <row r="477" spans="1:5" x14ac:dyDescent="0.25">
      <c r="A477" t="s">
        <v>523</v>
      </c>
      <c r="B477" t="s">
        <v>538</v>
      </c>
      <c r="C477">
        <v>1.2321</v>
      </c>
      <c r="D477">
        <v>0.2319</v>
      </c>
      <c r="E477">
        <v>0.98160000000000003</v>
      </c>
    </row>
    <row r="478" spans="1:5" x14ac:dyDescent="0.25">
      <c r="A478" t="s">
        <v>523</v>
      </c>
      <c r="B478" t="s">
        <v>539</v>
      </c>
      <c r="C478">
        <v>1.2321</v>
      </c>
      <c r="D478">
        <v>0.46379999999999999</v>
      </c>
      <c r="E478">
        <v>0.88339999999999996</v>
      </c>
    </row>
    <row r="479" spans="1:5" x14ac:dyDescent="0.25">
      <c r="A479" t="s">
        <v>540</v>
      </c>
      <c r="B479" t="s">
        <v>541</v>
      </c>
      <c r="C479">
        <v>1.1818</v>
      </c>
      <c r="D479">
        <v>1.1282000000000001</v>
      </c>
      <c r="E479">
        <v>0.78569999999999995</v>
      </c>
    </row>
    <row r="480" spans="1:5" x14ac:dyDescent="0.25">
      <c r="A480" t="s">
        <v>540</v>
      </c>
      <c r="B480" t="s">
        <v>542</v>
      </c>
      <c r="C480">
        <v>1.1818</v>
      </c>
      <c r="D480">
        <v>0.33850000000000002</v>
      </c>
      <c r="E480">
        <v>1.0775999999999999</v>
      </c>
    </row>
    <row r="481" spans="1:5" x14ac:dyDescent="0.25">
      <c r="A481" t="s">
        <v>540</v>
      </c>
      <c r="B481" t="s">
        <v>543</v>
      </c>
      <c r="C481">
        <v>1.1818</v>
      </c>
      <c r="D481">
        <v>1.1282000000000001</v>
      </c>
      <c r="E481">
        <v>1.2346999999999999</v>
      </c>
    </row>
    <row r="482" spans="1:5" x14ac:dyDescent="0.25">
      <c r="A482" t="s">
        <v>540</v>
      </c>
      <c r="B482" t="s">
        <v>544</v>
      </c>
      <c r="C482">
        <v>1.1818</v>
      </c>
      <c r="D482">
        <v>2.7077</v>
      </c>
      <c r="E482">
        <v>0.26939999999999997</v>
      </c>
    </row>
    <row r="483" spans="1:5" x14ac:dyDescent="0.25">
      <c r="A483" t="s">
        <v>540</v>
      </c>
      <c r="B483" t="s">
        <v>545</v>
      </c>
      <c r="C483">
        <v>1.1818</v>
      </c>
      <c r="D483">
        <v>1.0154000000000001</v>
      </c>
      <c r="E483">
        <v>0.26939999999999997</v>
      </c>
    </row>
    <row r="484" spans="1:5" x14ac:dyDescent="0.25">
      <c r="A484" t="s">
        <v>540</v>
      </c>
      <c r="B484" t="s">
        <v>546</v>
      </c>
      <c r="C484">
        <v>1.1818</v>
      </c>
      <c r="D484">
        <v>0.98719999999999997</v>
      </c>
      <c r="E484">
        <v>1.2346999999999999</v>
      </c>
    </row>
    <row r="485" spans="1:5" x14ac:dyDescent="0.25">
      <c r="A485" t="s">
        <v>540</v>
      </c>
      <c r="B485" t="s">
        <v>547</v>
      </c>
      <c r="C485">
        <v>1.1818</v>
      </c>
      <c r="D485">
        <v>0.98719999999999997</v>
      </c>
      <c r="E485">
        <v>1.1225000000000001</v>
      </c>
    </row>
    <row r="486" spans="1:5" x14ac:dyDescent="0.25">
      <c r="A486" t="s">
        <v>540</v>
      </c>
      <c r="B486" t="s">
        <v>548</v>
      </c>
      <c r="C486">
        <v>1.1818</v>
      </c>
      <c r="D486">
        <v>1.1846000000000001</v>
      </c>
      <c r="E486">
        <v>0.67349999999999999</v>
      </c>
    </row>
    <row r="487" spans="1:5" x14ac:dyDescent="0.25">
      <c r="A487" t="s">
        <v>540</v>
      </c>
      <c r="B487" t="s">
        <v>549</v>
      </c>
      <c r="C487">
        <v>1.1818</v>
      </c>
      <c r="D487">
        <v>1.0154000000000001</v>
      </c>
      <c r="E487">
        <v>0.94289999999999996</v>
      </c>
    </row>
    <row r="488" spans="1:5" x14ac:dyDescent="0.25">
      <c r="A488" t="s">
        <v>540</v>
      </c>
      <c r="B488" t="s">
        <v>550</v>
      </c>
      <c r="C488">
        <v>1.1818</v>
      </c>
      <c r="D488">
        <v>0.14099999999999999</v>
      </c>
      <c r="E488">
        <v>1.1225000000000001</v>
      </c>
    </row>
    <row r="489" spans="1:5" x14ac:dyDescent="0.25">
      <c r="A489" t="s">
        <v>540</v>
      </c>
      <c r="B489" t="s">
        <v>551</v>
      </c>
      <c r="C489">
        <v>1.1818</v>
      </c>
      <c r="D489">
        <v>0.33850000000000002</v>
      </c>
      <c r="E489">
        <v>2.0205000000000002</v>
      </c>
    </row>
    <row r="490" spans="1:5" x14ac:dyDescent="0.25">
      <c r="A490" t="s">
        <v>540</v>
      </c>
      <c r="B490" t="s">
        <v>552</v>
      </c>
      <c r="C490">
        <v>1.1818</v>
      </c>
      <c r="D490">
        <v>1.1282000000000001</v>
      </c>
      <c r="E490">
        <v>1.1225000000000001</v>
      </c>
    </row>
    <row r="491" spans="1:5" x14ac:dyDescent="0.25">
      <c r="A491" t="s">
        <v>553</v>
      </c>
      <c r="B491" t="s">
        <v>554</v>
      </c>
      <c r="C491">
        <v>1.1087</v>
      </c>
      <c r="D491">
        <v>0.67649999999999999</v>
      </c>
      <c r="E491">
        <v>1.4039999999999999</v>
      </c>
    </row>
    <row r="492" spans="1:5" x14ac:dyDescent="0.25">
      <c r="A492" t="s">
        <v>553</v>
      </c>
      <c r="B492" t="s">
        <v>555</v>
      </c>
      <c r="C492">
        <v>1.1087</v>
      </c>
      <c r="D492">
        <v>0.82</v>
      </c>
      <c r="E492">
        <v>1.0210999999999999</v>
      </c>
    </row>
    <row r="493" spans="1:5" x14ac:dyDescent="0.25">
      <c r="A493" t="s">
        <v>553</v>
      </c>
      <c r="B493" t="s">
        <v>556</v>
      </c>
      <c r="C493">
        <v>1.1087</v>
      </c>
      <c r="D493">
        <v>0.82679999999999998</v>
      </c>
      <c r="E493">
        <v>0.46800000000000003</v>
      </c>
    </row>
    <row r="494" spans="1:5" x14ac:dyDescent="0.25">
      <c r="A494" t="s">
        <v>553</v>
      </c>
      <c r="B494" t="s">
        <v>557</v>
      </c>
      <c r="C494">
        <v>1.1087</v>
      </c>
      <c r="D494">
        <v>1.2299</v>
      </c>
      <c r="E494">
        <v>0.29170000000000001</v>
      </c>
    </row>
    <row r="495" spans="1:5" x14ac:dyDescent="0.25">
      <c r="A495" t="s">
        <v>553</v>
      </c>
      <c r="B495" t="s">
        <v>558</v>
      </c>
      <c r="C495">
        <v>1.1087</v>
      </c>
      <c r="D495">
        <v>1.3119000000000001</v>
      </c>
      <c r="E495">
        <v>1.167</v>
      </c>
    </row>
    <row r="496" spans="1:5" x14ac:dyDescent="0.25">
      <c r="A496" t="s">
        <v>553</v>
      </c>
      <c r="B496" t="s">
        <v>559</v>
      </c>
      <c r="C496">
        <v>1.1087</v>
      </c>
      <c r="D496">
        <v>0.67649999999999999</v>
      </c>
      <c r="E496">
        <v>1.2035</v>
      </c>
    </row>
    <row r="497" spans="1:5" x14ac:dyDescent="0.25">
      <c r="A497" t="s">
        <v>553</v>
      </c>
      <c r="B497" t="s">
        <v>560</v>
      </c>
      <c r="C497">
        <v>1.1087</v>
      </c>
      <c r="D497">
        <v>1.3119000000000001</v>
      </c>
      <c r="E497">
        <v>0.94820000000000004</v>
      </c>
    </row>
    <row r="498" spans="1:5" x14ac:dyDescent="0.25">
      <c r="A498" t="s">
        <v>553</v>
      </c>
      <c r="B498" t="s">
        <v>561</v>
      </c>
      <c r="C498">
        <v>1.1087</v>
      </c>
      <c r="D498">
        <v>0.90200000000000002</v>
      </c>
      <c r="E498">
        <v>1.7383</v>
      </c>
    </row>
    <row r="499" spans="1:5" x14ac:dyDescent="0.25">
      <c r="A499" t="s">
        <v>553</v>
      </c>
      <c r="B499" t="s">
        <v>562</v>
      </c>
      <c r="C499">
        <v>1.1087</v>
      </c>
      <c r="D499">
        <v>1.6398999999999999</v>
      </c>
      <c r="E499">
        <v>0.65639999999999998</v>
      </c>
    </row>
    <row r="500" spans="1:5" x14ac:dyDescent="0.25">
      <c r="A500" t="s">
        <v>553</v>
      </c>
      <c r="B500" t="s">
        <v>563</v>
      </c>
      <c r="C500">
        <v>1.1087</v>
      </c>
      <c r="D500">
        <v>1.0659000000000001</v>
      </c>
      <c r="E500">
        <v>1.0210999999999999</v>
      </c>
    </row>
    <row r="501" spans="1:5" x14ac:dyDescent="0.25">
      <c r="A501" t="s">
        <v>553</v>
      </c>
      <c r="B501" t="s">
        <v>564</v>
      </c>
      <c r="C501">
        <v>1.1087</v>
      </c>
      <c r="D501">
        <v>0.90200000000000002</v>
      </c>
      <c r="E501">
        <v>1.0697000000000001</v>
      </c>
    </row>
    <row r="502" spans="1:5" x14ac:dyDescent="0.25">
      <c r="A502" t="s">
        <v>553</v>
      </c>
      <c r="B502" t="s">
        <v>565</v>
      </c>
      <c r="C502">
        <v>1.1087</v>
      </c>
      <c r="D502">
        <v>0.75160000000000005</v>
      </c>
      <c r="E502">
        <v>0.93600000000000005</v>
      </c>
    </row>
    <row r="503" spans="1:5" x14ac:dyDescent="0.25">
      <c r="A503" t="s">
        <v>566</v>
      </c>
      <c r="B503" t="s">
        <v>567</v>
      </c>
      <c r="C503">
        <v>1.2</v>
      </c>
      <c r="D503">
        <v>1.0119</v>
      </c>
      <c r="E503">
        <v>0.99390000000000001</v>
      </c>
    </row>
    <row r="504" spans="1:5" x14ac:dyDescent="0.25">
      <c r="A504" t="s">
        <v>566</v>
      </c>
      <c r="B504" t="s">
        <v>568</v>
      </c>
      <c r="C504">
        <v>1.2</v>
      </c>
      <c r="D504">
        <v>1.0713999999999999</v>
      </c>
      <c r="E504">
        <v>0.88929999999999998</v>
      </c>
    </row>
    <row r="505" spans="1:5" x14ac:dyDescent="0.25">
      <c r="A505" t="s">
        <v>566</v>
      </c>
      <c r="B505" t="s">
        <v>569</v>
      </c>
      <c r="C505">
        <v>1.2</v>
      </c>
      <c r="D505">
        <v>1.25</v>
      </c>
      <c r="E505">
        <v>1.0462</v>
      </c>
    </row>
    <row r="506" spans="1:5" x14ac:dyDescent="0.25">
      <c r="A506" t="s">
        <v>566</v>
      </c>
      <c r="B506" t="s">
        <v>570</v>
      </c>
      <c r="C506">
        <v>1.2</v>
      </c>
      <c r="D506">
        <v>1</v>
      </c>
      <c r="E506">
        <v>1.0741000000000001</v>
      </c>
    </row>
    <row r="507" spans="1:5" x14ac:dyDescent="0.25">
      <c r="A507" t="s">
        <v>566</v>
      </c>
      <c r="B507" t="s">
        <v>571</v>
      </c>
      <c r="C507">
        <v>1.2</v>
      </c>
      <c r="D507">
        <v>1</v>
      </c>
      <c r="E507">
        <v>1.0253000000000001</v>
      </c>
    </row>
    <row r="508" spans="1:5" x14ac:dyDescent="0.25">
      <c r="A508" t="s">
        <v>566</v>
      </c>
      <c r="B508" t="s">
        <v>572</v>
      </c>
      <c r="C508">
        <v>1.2</v>
      </c>
      <c r="D508">
        <v>0.65480000000000005</v>
      </c>
      <c r="E508">
        <v>1.5169999999999999</v>
      </c>
    </row>
    <row r="509" spans="1:5" x14ac:dyDescent="0.25">
      <c r="A509" t="s">
        <v>566</v>
      </c>
      <c r="B509" t="s">
        <v>573</v>
      </c>
      <c r="C509">
        <v>1.2</v>
      </c>
      <c r="D509">
        <v>1.2222</v>
      </c>
      <c r="E509">
        <v>0.53700000000000003</v>
      </c>
    </row>
    <row r="510" spans="1:5" x14ac:dyDescent="0.25">
      <c r="A510" t="s">
        <v>566</v>
      </c>
      <c r="B510" t="s">
        <v>574</v>
      </c>
      <c r="C510">
        <v>1.2</v>
      </c>
      <c r="D510">
        <v>0.83330000000000004</v>
      </c>
      <c r="E510">
        <v>0.68</v>
      </c>
    </row>
    <row r="511" spans="1:5" x14ac:dyDescent="0.25">
      <c r="A511" t="s">
        <v>566</v>
      </c>
      <c r="B511" t="s">
        <v>575</v>
      </c>
      <c r="C511">
        <v>1.2</v>
      </c>
      <c r="D511">
        <v>1.2222</v>
      </c>
      <c r="E511">
        <v>1.0741000000000001</v>
      </c>
    </row>
    <row r="512" spans="1:5" x14ac:dyDescent="0.25">
      <c r="A512" t="s">
        <v>566</v>
      </c>
      <c r="B512" t="s">
        <v>576</v>
      </c>
      <c r="C512">
        <v>1.2</v>
      </c>
      <c r="D512">
        <v>0.72219999999999995</v>
      </c>
      <c r="E512">
        <v>1.1717</v>
      </c>
    </row>
    <row r="513" spans="1:5" x14ac:dyDescent="0.25">
      <c r="A513" t="s">
        <v>577</v>
      </c>
      <c r="B513" t="s">
        <v>578</v>
      </c>
      <c r="C513">
        <v>1.1342000000000001</v>
      </c>
      <c r="D513">
        <v>0.9405</v>
      </c>
      <c r="E513">
        <v>0.9274</v>
      </c>
    </row>
    <row r="514" spans="1:5" x14ac:dyDescent="0.25">
      <c r="A514" t="s">
        <v>577</v>
      </c>
      <c r="B514" t="s">
        <v>579</v>
      </c>
      <c r="C514">
        <v>1.1342000000000001</v>
      </c>
      <c r="D514">
        <v>1.0469999999999999</v>
      </c>
      <c r="E514">
        <v>0.96609999999999996</v>
      </c>
    </row>
    <row r="515" spans="1:5" x14ac:dyDescent="0.25">
      <c r="A515" t="s">
        <v>577</v>
      </c>
      <c r="B515" t="s">
        <v>580</v>
      </c>
      <c r="C515">
        <v>1.1342000000000001</v>
      </c>
      <c r="D515">
        <v>0.88170000000000004</v>
      </c>
      <c r="E515">
        <v>0.81830000000000003</v>
      </c>
    </row>
    <row r="516" spans="1:5" x14ac:dyDescent="0.25">
      <c r="A516" t="s">
        <v>577</v>
      </c>
      <c r="B516" t="s">
        <v>581</v>
      </c>
      <c r="C516">
        <v>1.1342000000000001</v>
      </c>
      <c r="D516">
        <v>0.58779999999999999</v>
      </c>
      <c r="E516">
        <v>0.72130000000000005</v>
      </c>
    </row>
    <row r="517" spans="1:5" x14ac:dyDescent="0.25">
      <c r="A517" t="s">
        <v>577</v>
      </c>
      <c r="B517" t="s">
        <v>582</v>
      </c>
      <c r="C517">
        <v>1.1342000000000001</v>
      </c>
      <c r="D517">
        <v>0.99919999999999998</v>
      </c>
      <c r="E517">
        <v>0.9274</v>
      </c>
    </row>
    <row r="518" spans="1:5" x14ac:dyDescent="0.25">
      <c r="A518" t="s">
        <v>577</v>
      </c>
      <c r="B518" t="s">
        <v>583</v>
      </c>
      <c r="C518">
        <v>1.1342000000000001</v>
      </c>
      <c r="D518">
        <v>1.2674000000000001</v>
      </c>
      <c r="E518">
        <v>0.67630000000000001</v>
      </c>
    </row>
    <row r="519" spans="1:5" x14ac:dyDescent="0.25">
      <c r="A519" t="s">
        <v>577</v>
      </c>
      <c r="B519" t="s">
        <v>584</v>
      </c>
      <c r="C519">
        <v>1.1342000000000001</v>
      </c>
      <c r="D519">
        <v>0.7641</v>
      </c>
      <c r="E519">
        <v>0.87590000000000001</v>
      </c>
    </row>
    <row r="520" spans="1:5" x14ac:dyDescent="0.25">
      <c r="A520" t="s">
        <v>577</v>
      </c>
      <c r="B520" t="s">
        <v>585</v>
      </c>
      <c r="C520">
        <v>1.1342000000000001</v>
      </c>
      <c r="D520">
        <v>1.9838</v>
      </c>
      <c r="E520">
        <v>0.43469999999999998</v>
      </c>
    </row>
    <row r="521" spans="1:5" x14ac:dyDescent="0.25">
      <c r="A521" t="s">
        <v>577</v>
      </c>
      <c r="B521" t="s">
        <v>586</v>
      </c>
      <c r="C521">
        <v>1.1342000000000001</v>
      </c>
      <c r="D521">
        <v>0.93679999999999997</v>
      </c>
      <c r="E521">
        <v>0.62790000000000001</v>
      </c>
    </row>
    <row r="522" spans="1:5" x14ac:dyDescent="0.25">
      <c r="A522" t="s">
        <v>577</v>
      </c>
      <c r="B522" t="s">
        <v>587</v>
      </c>
      <c r="C522">
        <v>1.1342000000000001</v>
      </c>
      <c r="D522">
        <v>0.47020000000000001</v>
      </c>
      <c r="E522">
        <v>1.5457000000000001</v>
      </c>
    </row>
    <row r="523" spans="1:5" x14ac:dyDescent="0.25">
      <c r="A523" t="s">
        <v>577</v>
      </c>
      <c r="B523" t="s">
        <v>588</v>
      </c>
      <c r="C523">
        <v>1.1342000000000001</v>
      </c>
      <c r="D523">
        <v>0.71640000000000004</v>
      </c>
      <c r="E523">
        <v>0.86950000000000005</v>
      </c>
    </row>
    <row r="524" spans="1:5" x14ac:dyDescent="0.25">
      <c r="A524" t="s">
        <v>577</v>
      </c>
      <c r="B524" t="s">
        <v>589</v>
      </c>
      <c r="C524">
        <v>1.1342000000000001</v>
      </c>
      <c r="D524">
        <v>1.2343999999999999</v>
      </c>
      <c r="E524">
        <v>0.72130000000000005</v>
      </c>
    </row>
    <row r="525" spans="1:5" x14ac:dyDescent="0.25">
      <c r="A525" t="s">
        <v>577</v>
      </c>
      <c r="B525" t="s">
        <v>590</v>
      </c>
      <c r="C525">
        <v>1.1342000000000001</v>
      </c>
      <c r="D525">
        <v>1.0469999999999999</v>
      </c>
      <c r="E525">
        <v>1.0144</v>
      </c>
    </row>
    <row r="526" spans="1:5" x14ac:dyDescent="0.25">
      <c r="A526" t="s">
        <v>577</v>
      </c>
      <c r="B526" t="s">
        <v>591</v>
      </c>
      <c r="C526">
        <v>1.1342000000000001</v>
      </c>
      <c r="D526">
        <v>1.1168</v>
      </c>
      <c r="E526">
        <v>1.3395999999999999</v>
      </c>
    </row>
    <row r="527" spans="1:5" x14ac:dyDescent="0.25">
      <c r="A527" t="s">
        <v>577</v>
      </c>
      <c r="B527" t="s">
        <v>592</v>
      </c>
      <c r="C527">
        <v>1.1342000000000001</v>
      </c>
      <c r="D527">
        <v>0.58779999999999999</v>
      </c>
      <c r="E527">
        <v>1.2881</v>
      </c>
    </row>
    <row r="528" spans="1:5" x14ac:dyDescent="0.25">
      <c r="A528" t="s">
        <v>577</v>
      </c>
      <c r="B528" t="s">
        <v>593</v>
      </c>
      <c r="C528">
        <v>1.1342000000000001</v>
      </c>
      <c r="D528">
        <v>0.88170000000000004</v>
      </c>
      <c r="E528">
        <v>0.91779999999999995</v>
      </c>
    </row>
    <row r="529" spans="1:5" x14ac:dyDescent="0.25">
      <c r="A529" t="s">
        <v>577</v>
      </c>
      <c r="B529" t="s">
        <v>594</v>
      </c>
      <c r="C529">
        <v>1.1342000000000001</v>
      </c>
      <c r="D529">
        <v>0.8266</v>
      </c>
      <c r="E529">
        <v>1.4974000000000001</v>
      </c>
    </row>
    <row r="530" spans="1:5" x14ac:dyDescent="0.25">
      <c r="A530" t="s">
        <v>577</v>
      </c>
      <c r="B530" t="s">
        <v>595</v>
      </c>
      <c r="C530">
        <v>1.1342000000000001</v>
      </c>
      <c r="D530">
        <v>1.3775999999999999</v>
      </c>
      <c r="E530">
        <v>0.96609999999999996</v>
      </c>
    </row>
    <row r="531" spans="1:5" x14ac:dyDescent="0.25">
      <c r="A531" t="s">
        <v>577</v>
      </c>
      <c r="B531" t="s">
        <v>596</v>
      </c>
      <c r="C531">
        <v>1.1342000000000001</v>
      </c>
      <c r="D531">
        <v>1.7634000000000001</v>
      </c>
      <c r="E531">
        <v>0.91779999999999995</v>
      </c>
    </row>
    <row r="532" spans="1:5" x14ac:dyDescent="0.25">
      <c r="A532" t="s">
        <v>577</v>
      </c>
      <c r="B532" t="s">
        <v>597</v>
      </c>
      <c r="C532">
        <v>1.1342000000000001</v>
      </c>
      <c r="D532">
        <v>0.49590000000000001</v>
      </c>
      <c r="E532">
        <v>1.9803999999999999</v>
      </c>
    </row>
    <row r="533" spans="1:5" x14ac:dyDescent="0.25">
      <c r="A533" t="s">
        <v>598</v>
      </c>
      <c r="B533" t="s">
        <v>599</v>
      </c>
      <c r="C533">
        <v>1.0585</v>
      </c>
      <c r="D533">
        <v>0.94469999999999998</v>
      </c>
      <c r="E533">
        <v>1.4730000000000001</v>
      </c>
    </row>
    <row r="534" spans="1:5" x14ac:dyDescent="0.25">
      <c r="A534" t="s">
        <v>598</v>
      </c>
      <c r="B534" t="s">
        <v>600</v>
      </c>
      <c r="C534">
        <v>1.0585</v>
      </c>
      <c r="D534">
        <v>0.89219999999999999</v>
      </c>
      <c r="E534">
        <v>0.71550000000000002</v>
      </c>
    </row>
    <row r="535" spans="1:5" x14ac:dyDescent="0.25">
      <c r="A535" t="s">
        <v>598</v>
      </c>
      <c r="B535" t="s">
        <v>601</v>
      </c>
      <c r="C535">
        <v>1.0585</v>
      </c>
      <c r="D535">
        <v>1.3425</v>
      </c>
      <c r="E535">
        <v>0.86609999999999998</v>
      </c>
    </row>
    <row r="536" spans="1:5" x14ac:dyDescent="0.25">
      <c r="A536" t="s">
        <v>598</v>
      </c>
      <c r="B536" t="s">
        <v>602</v>
      </c>
      <c r="C536">
        <v>1.0585</v>
      </c>
      <c r="D536">
        <v>1.2282</v>
      </c>
      <c r="E536">
        <v>0.85860000000000003</v>
      </c>
    </row>
    <row r="537" spans="1:5" x14ac:dyDescent="0.25">
      <c r="A537" t="s">
        <v>598</v>
      </c>
      <c r="B537" t="s">
        <v>603</v>
      </c>
      <c r="C537">
        <v>1.0585</v>
      </c>
      <c r="D537">
        <v>0.61129999999999995</v>
      </c>
      <c r="E537">
        <v>1.2625999999999999</v>
      </c>
    </row>
    <row r="538" spans="1:5" x14ac:dyDescent="0.25">
      <c r="A538" t="s">
        <v>598</v>
      </c>
      <c r="B538" t="s">
        <v>604</v>
      </c>
      <c r="C538">
        <v>1.0585</v>
      </c>
      <c r="D538">
        <v>1.0736000000000001</v>
      </c>
      <c r="E538">
        <v>0.6179</v>
      </c>
    </row>
    <row r="539" spans="1:5" x14ac:dyDescent="0.25">
      <c r="A539" t="s">
        <v>598</v>
      </c>
      <c r="B539" t="s">
        <v>605</v>
      </c>
      <c r="C539">
        <v>1.0585</v>
      </c>
      <c r="D539">
        <v>1.1809000000000001</v>
      </c>
      <c r="E539">
        <v>0.89429999999999998</v>
      </c>
    </row>
    <row r="540" spans="1:5" x14ac:dyDescent="0.25">
      <c r="A540" t="s">
        <v>598</v>
      </c>
      <c r="B540" t="s">
        <v>606</v>
      </c>
      <c r="C540">
        <v>1.0585</v>
      </c>
      <c r="D540">
        <v>0.83360000000000001</v>
      </c>
      <c r="E540">
        <v>1.2625999999999999</v>
      </c>
    </row>
    <row r="541" spans="1:5" x14ac:dyDescent="0.25">
      <c r="A541" t="s">
        <v>598</v>
      </c>
      <c r="B541" t="s">
        <v>607</v>
      </c>
      <c r="C541">
        <v>1.0585</v>
      </c>
      <c r="D541">
        <v>1.1114999999999999</v>
      </c>
      <c r="E541">
        <v>1.4309000000000001</v>
      </c>
    </row>
    <row r="542" spans="1:5" x14ac:dyDescent="0.25">
      <c r="A542" t="s">
        <v>598</v>
      </c>
      <c r="B542" t="s">
        <v>608</v>
      </c>
      <c r="C542">
        <v>1.0585</v>
      </c>
      <c r="D542">
        <v>1.3646</v>
      </c>
      <c r="E542">
        <v>0.8347</v>
      </c>
    </row>
    <row r="543" spans="1:5" x14ac:dyDescent="0.25">
      <c r="A543" t="s">
        <v>598</v>
      </c>
      <c r="B543" t="s">
        <v>609</v>
      </c>
      <c r="C543">
        <v>1.0585</v>
      </c>
      <c r="D543">
        <v>0.73480000000000001</v>
      </c>
      <c r="E543">
        <v>1.0731999999999999</v>
      </c>
    </row>
    <row r="544" spans="1:5" x14ac:dyDescent="0.25">
      <c r="A544" t="s">
        <v>598</v>
      </c>
      <c r="B544" t="s">
        <v>610</v>
      </c>
      <c r="C544">
        <v>1.0585</v>
      </c>
      <c r="D544">
        <v>1.1247</v>
      </c>
      <c r="E544">
        <v>0.68140000000000001</v>
      </c>
    </row>
    <row r="545" spans="1:5" x14ac:dyDescent="0.25">
      <c r="A545" t="s">
        <v>598</v>
      </c>
      <c r="B545" t="s">
        <v>611</v>
      </c>
      <c r="C545">
        <v>1.0585</v>
      </c>
      <c r="D545">
        <v>1.2146999999999999</v>
      </c>
      <c r="E545">
        <v>0.98799999999999999</v>
      </c>
    </row>
    <row r="546" spans="1:5" x14ac:dyDescent="0.25">
      <c r="A546" t="s">
        <v>598</v>
      </c>
      <c r="B546" t="s">
        <v>612</v>
      </c>
      <c r="C546">
        <v>1.0585</v>
      </c>
      <c r="D546">
        <v>0.73480000000000001</v>
      </c>
      <c r="E546">
        <v>1.6296999999999999</v>
      </c>
    </row>
    <row r="547" spans="1:5" x14ac:dyDescent="0.25">
      <c r="A547" t="s">
        <v>598</v>
      </c>
      <c r="B547" t="s">
        <v>613</v>
      </c>
      <c r="C547">
        <v>1.0585</v>
      </c>
      <c r="D547">
        <v>0.70850000000000002</v>
      </c>
      <c r="E547">
        <v>0.85860000000000003</v>
      </c>
    </row>
    <row r="548" spans="1:5" x14ac:dyDescent="0.25">
      <c r="A548" t="s">
        <v>598</v>
      </c>
      <c r="B548" t="s">
        <v>614</v>
      </c>
      <c r="C548">
        <v>1.0585</v>
      </c>
      <c r="D548">
        <v>0.99199999999999999</v>
      </c>
      <c r="E548">
        <v>1.3951</v>
      </c>
    </row>
    <row r="549" spans="1:5" x14ac:dyDescent="0.25">
      <c r="A549" t="s">
        <v>598</v>
      </c>
      <c r="B549" t="s">
        <v>615</v>
      </c>
      <c r="C549">
        <v>1.0585</v>
      </c>
      <c r="D549">
        <v>1.0939000000000001</v>
      </c>
      <c r="E549">
        <v>0.6401</v>
      </c>
    </row>
    <row r="550" spans="1:5" x14ac:dyDescent="0.25">
      <c r="A550" t="s">
        <v>598</v>
      </c>
      <c r="B550" t="s">
        <v>616</v>
      </c>
      <c r="C550">
        <v>1.0585</v>
      </c>
      <c r="D550">
        <v>0.70850000000000002</v>
      </c>
      <c r="E550">
        <v>0.78700000000000003</v>
      </c>
    </row>
    <row r="551" spans="1:5" x14ac:dyDescent="0.25">
      <c r="A551" t="s">
        <v>617</v>
      </c>
      <c r="B551" t="s">
        <v>618</v>
      </c>
      <c r="C551">
        <v>1.256</v>
      </c>
      <c r="D551">
        <v>1.3534999999999999</v>
      </c>
      <c r="E551">
        <v>0.4909</v>
      </c>
    </row>
    <row r="552" spans="1:5" x14ac:dyDescent="0.25">
      <c r="A552" t="s">
        <v>617</v>
      </c>
      <c r="B552" t="s">
        <v>619</v>
      </c>
      <c r="C552">
        <v>1.256</v>
      </c>
      <c r="D552">
        <v>0.79620000000000002</v>
      </c>
      <c r="E552">
        <v>1.1405000000000001</v>
      </c>
    </row>
    <row r="553" spans="1:5" x14ac:dyDescent="0.25">
      <c r="A553" t="s">
        <v>617</v>
      </c>
      <c r="B553" t="s">
        <v>620</v>
      </c>
      <c r="C553">
        <v>1.256</v>
      </c>
      <c r="D553">
        <v>0.94089999999999996</v>
      </c>
      <c r="E553">
        <v>1.1405000000000001</v>
      </c>
    </row>
    <row r="554" spans="1:5" x14ac:dyDescent="0.25">
      <c r="A554" t="s">
        <v>617</v>
      </c>
      <c r="B554" t="s">
        <v>621</v>
      </c>
      <c r="C554">
        <v>1.256</v>
      </c>
      <c r="D554">
        <v>0.63690000000000002</v>
      </c>
      <c r="E554">
        <v>0.92730000000000001</v>
      </c>
    </row>
    <row r="555" spans="1:5" x14ac:dyDescent="0.25">
      <c r="A555" t="s">
        <v>617</v>
      </c>
      <c r="B555" t="s">
        <v>622</v>
      </c>
      <c r="C555">
        <v>1.256</v>
      </c>
      <c r="D555">
        <v>1.3752</v>
      </c>
      <c r="E555">
        <v>0.79339999999999999</v>
      </c>
    </row>
    <row r="556" spans="1:5" x14ac:dyDescent="0.25">
      <c r="A556" t="s">
        <v>617</v>
      </c>
      <c r="B556" t="s">
        <v>623</v>
      </c>
      <c r="C556">
        <v>1.256</v>
      </c>
      <c r="D556">
        <v>0.79620000000000002</v>
      </c>
      <c r="E556">
        <v>0.92730000000000001</v>
      </c>
    </row>
    <row r="557" spans="1:5" x14ac:dyDescent="0.25">
      <c r="A557" t="s">
        <v>617</v>
      </c>
      <c r="B557" t="s">
        <v>624</v>
      </c>
      <c r="C557">
        <v>1.256</v>
      </c>
      <c r="D557">
        <v>1.3028</v>
      </c>
      <c r="E557">
        <v>0.74380000000000002</v>
      </c>
    </row>
    <row r="558" spans="1:5" x14ac:dyDescent="0.25">
      <c r="A558" t="s">
        <v>617</v>
      </c>
      <c r="B558" t="s">
        <v>625</v>
      </c>
      <c r="C558">
        <v>1.256</v>
      </c>
      <c r="D558">
        <v>0.86860000000000004</v>
      </c>
      <c r="E558">
        <v>1.1405000000000001</v>
      </c>
    </row>
    <row r="559" spans="1:5" x14ac:dyDescent="0.25">
      <c r="A559" t="s">
        <v>617</v>
      </c>
      <c r="B559" t="s">
        <v>626</v>
      </c>
      <c r="C559">
        <v>1.256</v>
      </c>
      <c r="D559">
        <v>1.2304999999999999</v>
      </c>
      <c r="E559">
        <v>0.79339999999999999</v>
      </c>
    </row>
    <row r="560" spans="1:5" x14ac:dyDescent="0.25">
      <c r="A560" t="s">
        <v>617</v>
      </c>
      <c r="B560" t="s">
        <v>627</v>
      </c>
      <c r="C560">
        <v>1.256</v>
      </c>
      <c r="D560">
        <v>1.0349999999999999</v>
      </c>
      <c r="E560">
        <v>1.2545999999999999</v>
      </c>
    </row>
    <row r="561" spans="1:5" x14ac:dyDescent="0.25">
      <c r="A561" t="s">
        <v>617</v>
      </c>
      <c r="B561" t="s">
        <v>628</v>
      </c>
      <c r="C561">
        <v>1.256</v>
      </c>
      <c r="D561">
        <v>0.63690000000000002</v>
      </c>
      <c r="E561">
        <v>1.2545999999999999</v>
      </c>
    </row>
    <row r="562" spans="1:5" x14ac:dyDescent="0.25">
      <c r="A562" t="s">
        <v>617</v>
      </c>
      <c r="B562" t="s">
        <v>629</v>
      </c>
      <c r="C562">
        <v>1.256</v>
      </c>
      <c r="D562">
        <v>1.1942999999999999</v>
      </c>
      <c r="E562">
        <v>1.3090999999999999</v>
      </c>
    </row>
    <row r="563" spans="1:5" x14ac:dyDescent="0.25">
      <c r="A563" t="s">
        <v>617</v>
      </c>
      <c r="B563" t="s">
        <v>630</v>
      </c>
      <c r="C563">
        <v>1.256</v>
      </c>
      <c r="D563">
        <v>0.43430000000000002</v>
      </c>
      <c r="E563">
        <v>1.0909</v>
      </c>
    </row>
    <row r="564" spans="1:5" x14ac:dyDescent="0.25">
      <c r="A564" t="s">
        <v>617</v>
      </c>
      <c r="B564" t="s">
        <v>631</v>
      </c>
      <c r="C564">
        <v>1.256</v>
      </c>
      <c r="D564">
        <v>1.0133000000000001</v>
      </c>
      <c r="E564">
        <v>0.89259999999999995</v>
      </c>
    </row>
    <row r="565" spans="1:5" x14ac:dyDescent="0.25">
      <c r="A565" t="s">
        <v>617</v>
      </c>
      <c r="B565" t="s">
        <v>632</v>
      </c>
      <c r="C565">
        <v>1.256</v>
      </c>
      <c r="D565">
        <v>1.0349999999999999</v>
      </c>
      <c r="E565">
        <v>0.87270000000000003</v>
      </c>
    </row>
    <row r="566" spans="1:5" x14ac:dyDescent="0.25">
      <c r="A566" t="s">
        <v>617</v>
      </c>
      <c r="B566" t="s">
        <v>633</v>
      </c>
      <c r="C566">
        <v>1.256</v>
      </c>
      <c r="D566">
        <v>1.3534999999999999</v>
      </c>
      <c r="E566">
        <v>1.2545999999999999</v>
      </c>
    </row>
    <row r="567" spans="1:5" x14ac:dyDescent="0.25">
      <c r="A567" t="s">
        <v>634</v>
      </c>
      <c r="B567" t="s">
        <v>635</v>
      </c>
      <c r="C567">
        <v>1.1609</v>
      </c>
      <c r="D567">
        <v>1.1485000000000001</v>
      </c>
      <c r="E567">
        <v>1.0357000000000001</v>
      </c>
    </row>
    <row r="568" spans="1:5" x14ac:dyDescent="0.25">
      <c r="A568" t="s">
        <v>634</v>
      </c>
      <c r="B568" t="s">
        <v>636</v>
      </c>
      <c r="C568">
        <v>1.1609</v>
      </c>
      <c r="D568">
        <v>1.2921</v>
      </c>
      <c r="E568">
        <v>1.2428999999999999</v>
      </c>
    </row>
    <row r="569" spans="1:5" x14ac:dyDescent="0.25">
      <c r="A569" t="s">
        <v>634</v>
      </c>
      <c r="B569" t="s">
        <v>637</v>
      </c>
      <c r="C569">
        <v>1.1609</v>
      </c>
      <c r="D569">
        <v>0.64610000000000001</v>
      </c>
      <c r="E569">
        <v>0.93210000000000004</v>
      </c>
    </row>
    <row r="570" spans="1:5" x14ac:dyDescent="0.25">
      <c r="A570" t="s">
        <v>634</v>
      </c>
      <c r="B570" t="s">
        <v>638</v>
      </c>
      <c r="C570">
        <v>1.1609</v>
      </c>
      <c r="D570">
        <v>1.7228000000000001</v>
      </c>
      <c r="E570">
        <v>0.77680000000000005</v>
      </c>
    </row>
    <row r="571" spans="1:5" x14ac:dyDescent="0.25">
      <c r="A571" t="s">
        <v>634</v>
      </c>
      <c r="B571" t="s">
        <v>639</v>
      </c>
      <c r="C571">
        <v>1.1609</v>
      </c>
      <c r="D571">
        <v>1.3782000000000001</v>
      </c>
      <c r="E571">
        <v>0.74570000000000003</v>
      </c>
    </row>
    <row r="572" spans="1:5" x14ac:dyDescent="0.25">
      <c r="A572" t="s">
        <v>634</v>
      </c>
      <c r="B572" t="s">
        <v>640</v>
      </c>
      <c r="C572">
        <v>1.1609</v>
      </c>
      <c r="D572">
        <v>0.51680000000000004</v>
      </c>
      <c r="E572">
        <v>1.4914000000000001</v>
      </c>
    </row>
    <row r="573" spans="1:5" x14ac:dyDescent="0.25">
      <c r="A573" t="s">
        <v>634</v>
      </c>
      <c r="B573" t="s">
        <v>641</v>
      </c>
      <c r="C573">
        <v>1.1609</v>
      </c>
      <c r="D573">
        <v>0.68910000000000005</v>
      </c>
      <c r="E573">
        <v>0.99429999999999996</v>
      </c>
    </row>
    <row r="574" spans="1:5" x14ac:dyDescent="0.25">
      <c r="A574" t="s">
        <v>634</v>
      </c>
      <c r="B574" t="s">
        <v>642</v>
      </c>
      <c r="C574">
        <v>1.1609</v>
      </c>
      <c r="D574">
        <v>0.64610000000000001</v>
      </c>
      <c r="E574">
        <v>0.31069999999999998</v>
      </c>
    </row>
    <row r="575" spans="1:5" x14ac:dyDescent="0.25">
      <c r="A575" t="s">
        <v>634</v>
      </c>
      <c r="B575" t="s">
        <v>643</v>
      </c>
      <c r="C575">
        <v>1.1609</v>
      </c>
      <c r="D575">
        <v>0.68910000000000005</v>
      </c>
      <c r="E575">
        <v>0.62139999999999995</v>
      </c>
    </row>
    <row r="576" spans="1:5" x14ac:dyDescent="0.25">
      <c r="A576" t="s">
        <v>634</v>
      </c>
      <c r="B576" t="s">
        <v>644</v>
      </c>
      <c r="C576">
        <v>1.1609</v>
      </c>
      <c r="D576">
        <v>0.68910000000000005</v>
      </c>
      <c r="E576">
        <v>0.74570000000000003</v>
      </c>
    </row>
    <row r="577" spans="1:5" x14ac:dyDescent="0.25">
      <c r="A577" t="s">
        <v>634</v>
      </c>
      <c r="B577" t="s">
        <v>645</v>
      </c>
      <c r="C577">
        <v>1.1609</v>
      </c>
      <c r="D577">
        <v>1.7228000000000001</v>
      </c>
      <c r="E577">
        <v>0.93210000000000004</v>
      </c>
    </row>
    <row r="578" spans="1:5" x14ac:dyDescent="0.25">
      <c r="A578" t="s">
        <v>634</v>
      </c>
      <c r="B578" t="s">
        <v>646</v>
      </c>
      <c r="C578">
        <v>1.1609</v>
      </c>
      <c r="D578">
        <v>1.206</v>
      </c>
      <c r="E578">
        <v>0.99429999999999996</v>
      </c>
    </row>
    <row r="579" spans="1:5" x14ac:dyDescent="0.25">
      <c r="A579" t="s">
        <v>634</v>
      </c>
      <c r="B579" t="s">
        <v>647</v>
      </c>
      <c r="C579">
        <v>1.1609</v>
      </c>
      <c r="D579">
        <v>1.0337000000000001</v>
      </c>
      <c r="E579">
        <v>1.2428999999999999</v>
      </c>
    </row>
    <row r="580" spans="1:5" x14ac:dyDescent="0.25">
      <c r="A580" t="s">
        <v>634</v>
      </c>
      <c r="B580" t="s">
        <v>648</v>
      </c>
      <c r="C580">
        <v>1.1609</v>
      </c>
      <c r="D580">
        <v>0.43070000000000003</v>
      </c>
      <c r="E580">
        <v>0.62139999999999995</v>
      </c>
    </row>
    <row r="581" spans="1:5" x14ac:dyDescent="0.25">
      <c r="A581" t="s">
        <v>634</v>
      </c>
      <c r="B581" t="s">
        <v>649</v>
      </c>
      <c r="C581">
        <v>1.1609</v>
      </c>
      <c r="D581">
        <v>1.0337000000000001</v>
      </c>
      <c r="E581">
        <v>0.87</v>
      </c>
    </row>
    <row r="582" spans="1:5" x14ac:dyDescent="0.25">
      <c r="A582" t="s">
        <v>634</v>
      </c>
      <c r="B582" t="s">
        <v>650</v>
      </c>
      <c r="C582">
        <v>1.1609</v>
      </c>
      <c r="D582">
        <v>1.0337000000000001</v>
      </c>
      <c r="E582">
        <v>1.3671</v>
      </c>
    </row>
    <row r="583" spans="1:5" x14ac:dyDescent="0.25">
      <c r="A583" t="s">
        <v>634</v>
      </c>
      <c r="B583" t="s">
        <v>651</v>
      </c>
      <c r="C583">
        <v>1.1609</v>
      </c>
      <c r="D583">
        <v>1.1485000000000001</v>
      </c>
      <c r="E583">
        <v>1.6571</v>
      </c>
    </row>
    <row r="584" spans="1:5" x14ac:dyDescent="0.25">
      <c r="A584" t="s">
        <v>634</v>
      </c>
      <c r="B584" t="s">
        <v>652</v>
      </c>
      <c r="C584">
        <v>1.1609</v>
      </c>
      <c r="D584">
        <v>0.64610000000000001</v>
      </c>
      <c r="E584">
        <v>1.0874999999999999</v>
      </c>
    </row>
    <row r="585" spans="1:5" x14ac:dyDescent="0.25">
      <c r="A585" t="s">
        <v>653</v>
      </c>
      <c r="B585" t="s">
        <v>654</v>
      </c>
      <c r="C585">
        <v>0.84089999999999998</v>
      </c>
      <c r="D585">
        <v>0.99099999999999999</v>
      </c>
      <c r="E585">
        <v>2.1333000000000002</v>
      </c>
    </row>
    <row r="586" spans="1:5" x14ac:dyDescent="0.25">
      <c r="A586" t="s">
        <v>653</v>
      </c>
      <c r="B586" t="s">
        <v>655</v>
      </c>
      <c r="C586">
        <v>0.84089999999999998</v>
      </c>
      <c r="D586">
        <v>1.1892</v>
      </c>
      <c r="E586">
        <v>0.32</v>
      </c>
    </row>
    <row r="587" spans="1:5" x14ac:dyDescent="0.25">
      <c r="A587" t="s">
        <v>653</v>
      </c>
      <c r="B587" t="s">
        <v>656</v>
      </c>
      <c r="C587">
        <v>0.84089999999999998</v>
      </c>
      <c r="D587">
        <v>0.39639999999999997</v>
      </c>
      <c r="E587">
        <v>0.5333</v>
      </c>
    </row>
    <row r="588" spans="1:5" x14ac:dyDescent="0.25">
      <c r="A588" t="s">
        <v>653</v>
      </c>
      <c r="B588" t="s">
        <v>657</v>
      </c>
      <c r="C588">
        <v>0.84089999999999998</v>
      </c>
      <c r="D588">
        <v>0</v>
      </c>
      <c r="E588">
        <v>2.56</v>
      </c>
    </row>
    <row r="589" spans="1:5" x14ac:dyDescent="0.25">
      <c r="A589" t="s">
        <v>653</v>
      </c>
      <c r="B589" t="s">
        <v>658</v>
      </c>
      <c r="C589">
        <v>0.84089999999999998</v>
      </c>
      <c r="D589">
        <v>0.19819999999999999</v>
      </c>
      <c r="E589">
        <v>0.66669999999999996</v>
      </c>
    </row>
    <row r="590" spans="1:5" x14ac:dyDescent="0.25">
      <c r="A590" t="s">
        <v>653</v>
      </c>
      <c r="B590" t="s">
        <v>659</v>
      </c>
      <c r="C590">
        <v>0.84089999999999998</v>
      </c>
      <c r="D590">
        <v>1.3874</v>
      </c>
      <c r="E590">
        <v>0.4</v>
      </c>
    </row>
    <row r="591" spans="1:5" x14ac:dyDescent="0.25">
      <c r="A591" t="s">
        <v>653</v>
      </c>
      <c r="B591" t="s">
        <v>660</v>
      </c>
      <c r="C591">
        <v>0.84089999999999998</v>
      </c>
      <c r="D591">
        <v>1.5855999999999999</v>
      </c>
      <c r="E591">
        <v>0.5333</v>
      </c>
    </row>
    <row r="592" spans="1:5" x14ac:dyDescent="0.25">
      <c r="A592" t="s">
        <v>653</v>
      </c>
      <c r="B592" t="s">
        <v>661</v>
      </c>
      <c r="C592">
        <v>0.84089999999999998</v>
      </c>
      <c r="D592">
        <v>2.1406000000000001</v>
      </c>
      <c r="E592">
        <v>0.64</v>
      </c>
    </row>
    <row r="593" spans="1:5" x14ac:dyDescent="0.25">
      <c r="A593" t="s">
        <v>653</v>
      </c>
      <c r="B593" t="s">
        <v>662</v>
      </c>
      <c r="C593">
        <v>0.84089999999999998</v>
      </c>
      <c r="D593">
        <v>0.79279999999999995</v>
      </c>
      <c r="E593">
        <v>0.8</v>
      </c>
    </row>
    <row r="594" spans="1:5" x14ac:dyDescent="0.25">
      <c r="A594" t="s">
        <v>653</v>
      </c>
      <c r="B594" t="s">
        <v>663</v>
      </c>
      <c r="C594">
        <v>0.84089999999999998</v>
      </c>
      <c r="D594">
        <v>1.1892</v>
      </c>
      <c r="E594">
        <v>1.44</v>
      </c>
    </row>
    <row r="595" spans="1:5" x14ac:dyDescent="0.25">
      <c r="A595" t="s">
        <v>653</v>
      </c>
      <c r="B595" t="s">
        <v>664</v>
      </c>
      <c r="C595">
        <v>0.84089999999999998</v>
      </c>
      <c r="D595">
        <v>0.95140000000000002</v>
      </c>
      <c r="E595">
        <v>1.28</v>
      </c>
    </row>
    <row r="596" spans="1:5" x14ac:dyDescent="0.25">
      <c r="A596" t="s">
        <v>653</v>
      </c>
      <c r="B596" t="s">
        <v>665</v>
      </c>
      <c r="C596">
        <v>0.84089999999999998</v>
      </c>
      <c r="D596">
        <v>0.99099999999999999</v>
      </c>
      <c r="E596">
        <v>1.2</v>
      </c>
    </row>
    <row r="597" spans="1:5" x14ac:dyDescent="0.25">
      <c r="A597" t="s">
        <v>653</v>
      </c>
      <c r="B597" t="s">
        <v>666</v>
      </c>
      <c r="C597">
        <v>0.84089999999999998</v>
      </c>
      <c r="D597">
        <v>0.71350000000000002</v>
      </c>
      <c r="E597">
        <v>0.64</v>
      </c>
    </row>
    <row r="598" spans="1:5" x14ac:dyDescent="0.25">
      <c r="A598" t="s">
        <v>653</v>
      </c>
      <c r="B598" t="s">
        <v>667</v>
      </c>
      <c r="C598">
        <v>0.84089999999999998</v>
      </c>
      <c r="D598">
        <v>1.1892</v>
      </c>
      <c r="E598">
        <v>1.2</v>
      </c>
    </row>
    <row r="599" spans="1:5" x14ac:dyDescent="0.25">
      <c r="A599" t="s">
        <v>653</v>
      </c>
      <c r="B599" t="s">
        <v>668</v>
      </c>
      <c r="C599">
        <v>0.84089999999999998</v>
      </c>
      <c r="D599">
        <v>1.1892</v>
      </c>
      <c r="E599">
        <v>1.1200000000000001</v>
      </c>
    </row>
    <row r="600" spans="1:5" x14ac:dyDescent="0.25">
      <c r="A600" t="s">
        <v>653</v>
      </c>
      <c r="B600" t="s">
        <v>669</v>
      </c>
      <c r="C600">
        <v>0.84089999999999998</v>
      </c>
      <c r="D600">
        <v>1.1892</v>
      </c>
      <c r="E600">
        <v>0.64</v>
      </c>
    </row>
    <row r="601" spans="1:5" x14ac:dyDescent="0.25">
      <c r="A601" t="s">
        <v>670</v>
      </c>
      <c r="B601" t="s">
        <v>671</v>
      </c>
      <c r="C601">
        <v>1.2</v>
      </c>
      <c r="D601">
        <v>1</v>
      </c>
      <c r="E601">
        <v>1.3714</v>
      </c>
    </row>
    <row r="602" spans="1:5" x14ac:dyDescent="0.25">
      <c r="A602" t="s">
        <v>670</v>
      </c>
      <c r="B602" t="s">
        <v>672</v>
      </c>
      <c r="C602">
        <v>1.2</v>
      </c>
      <c r="D602">
        <v>1.1667000000000001</v>
      </c>
      <c r="E602">
        <v>1.8286</v>
      </c>
    </row>
    <row r="603" spans="1:5" x14ac:dyDescent="0.25">
      <c r="A603" t="s">
        <v>670</v>
      </c>
      <c r="B603" t="s">
        <v>673</v>
      </c>
      <c r="C603">
        <v>1.2</v>
      </c>
      <c r="D603">
        <v>1.3332999999999999</v>
      </c>
      <c r="E603">
        <v>0.9143</v>
      </c>
    </row>
    <row r="604" spans="1:5" x14ac:dyDescent="0.25">
      <c r="A604" t="s">
        <v>670</v>
      </c>
      <c r="B604" t="s">
        <v>674</v>
      </c>
      <c r="C604">
        <v>1.2</v>
      </c>
      <c r="D604">
        <v>1.3332999999999999</v>
      </c>
      <c r="E604">
        <v>0.60950000000000004</v>
      </c>
    </row>
    <row r="605" spans="1:5" x14ac:dyDescent="0.25">
      <c r="A605" t="s">
        <v>670</v>
      </c>
      <c r="B605" t="s">
        <v>675</v>
      </c>
      <c r="C605">
        <v>1.2</v>
      </c>
      <c r="D605">
        <v>0.83330000000000004</v>
      </c>
      <c r="E605">
        <v>1.0159</v>
      </c>
    </row>
    <row r="606" spans="1:5" x14ac:dyDescent="0.25">
      <c r="A606" t="s">
        <v>670</v>
      </c>
      <c r="B606" t="s">
        <v>676</v>
      </c>
      <c r="C606">
        <v>1.2</v>
      </c>
      <c r="D606">
        <v>1.3332999999999999</v>
      </c>
      <c r="E606">
        <v>1.2190000000000001</v>
      </c>
    </row>
    <row r="607" spans="1:5" x14ac:dyDescent="0.25">
      <c r="A607" t="s">
        <v>670</v>
      </c>
      <c r="B607" t="s">
        <v>677</v>
      </c>
      <c r="C607">
        <v>1.2</v>
      </c>
      <c r="D607">
        <v>0.66669999999999996</v>
      </c>
      <c r="E607">
        <v>1.3714</v>
      </c>
    </row>
    <row r="608" spans="1:5" x14ac:dyDescent="0.25">
      <c r="A608" t="s">
        <v>670</v>
      </c>
      <c r="B608" t="s">
        <v>678</v>
      </c>
      <c r="C608">
        <v>1.2</v>
      </c>
      <c r="D608">
        <v>1.25</v>
      </c>
      <c r="E608">
        <v>0.76190000000000002</v>
      </c>
    </row>
    <row r="609" spans="1:5" x14ac:dyDescent="0.25">
      <c r="A609" t="s">
        <v>670</v>
      </c>
      <c r="B609" t="s">
        <v>679</v>
      </c>
      <c r="C609">
        <v>1.2</v>
      </c>
      <c r="D609">
        <v>0.66669999999999996</v>
      </c>
      <c r="E609">
        <v>0.45710000000000001</v>
      </c>
    </row>
    <row r="610" spans="1:5" x14ac:dyDescent="0.25">
      <c r="A610" t="s">
        <v>670</v>
      </c>
      <c r="B610" t="s">
        <v>680</v>
      </c>
      <c r="C610">
        <v>1.2</v>
      </c>
      <c r="D610">
        <v>1.1667000000000001</v>
      </c>
      <c r="E610">
        <v>0.60950000000000004</v>
      </c>
    </row>
    <row r="611" spans="1:5" x14ac:dyDescent="0.25">
      <c r="A611" t="s">
        <v>670</v>
      </c>
      <c r="B611" t="s">
        <v>681</v>
      </c>
      <c r="C611">
        <v>1.2</v>
      </c>
      <c r="D611">
        <v>0.83330000000000004</v>
      </c>
      <c r="E611">
        <v>0.95240000000000002</v>
      </c>
    </row>
    <row r="612" spans="1:5" x14ac:dyDescent="0.25">
      <c r="A612" t="s">
        <v>670</v>
      </c>
      <c r="B612" t="s">
        <v>682</v>
      </c>
      <c r="C612">
        <v>1.2</v>
      </c>
      <c r="D612">
        <v>0.83330000000000004</v>
      </c>
      <c r="E612">
        <v>1.0159</v>
      </c>
    </row>
    <row r="613" spans="1:5" x14ac:dyDescent="0.25">
      <c r="A613" t="s">
        <v>670</v>
      </c>
      <c r="B613" t="s">
        <v>683</v>
      </c>
      <c r="C613">
        <v>1.2</v>
      </c>
      <c r="D613">
        <v>0.5</v>
      </c>
      <c r="E613">
        <v>0.45710000000000001</v>
      </c>
    </row>
    <row r="614" spans="1:5" x14ac:dyDescent="0.25">
      <c r="A614" t="s">
        <v>670</v>
      </c>
      <c r="B614" t="s">
        <v>684</v>
      </c>
      <c r="C614">
        <v>1.2</v>
      </c>
      <c r="D614">
        <v>0.625</v>
      </c>
      <c r="E614">
        <v>1.3332999999999999</v>
      </c>
    </row>
    <row r="615" spans="1:5" x14ac:dyDescent="0.25">
      <c r="A615" t="s">
        <v>670</v>
      </c>
      <c r="B615" t="s">
        <v>685</v>
      </c>
      <c r="C615">
        <v>1.2</v>
      </c>
      <c r="D615">
        <v>0.20830000000000001</v>
      </c>
      <c r="E615">
        <v>1.3332999999999999</v>
      </c>
    </row>
    <row r="616" spans="1:5" x14ac:dyDescent="0.25">
      <c r="A616" t="s">
        <v>670</v>
      </c>
      <c r="B616" t="s">
        <v>686</v>
      </c>
      <c r="C616">
        <v>1.2</v>
      </c>
      <c r="D616">
        <v>2</v>
      </c>
      <c r="E616">
        <v>0.9143</v>
      </c>
    </row>
    <row r="617" spans="1:5" x14ac:dyDescent="0.25">
      <c r="A617" t="s">
        <v>687</v>
      </c>
      <c r="B617" t="s">
        <v>688</v>
      </c>
      <c r="C617">
        <v>1.0455000000000001</v>
      </c>
      <c r="D617">
        <v>1.0521</v>
      </c>
      <c r="E617">
        <v>0.80310000000000004</v>
      </c>
    </row>
    <row r="618" spans="1:5" x14ac:dyDescent="0.25">
      <c r="A618" t="s">
        <v>687</v>
      </c>
      <c r="B618" t="s">
        <v>689</v>
      </c>
      <c r="C618">
        <v>1.0455000000000001</v>
      </c>
      <c r="D618">
        <v>0.63770000000000004</v>
      </c>
      <c r="E618">
        <v>1.45</v>
      </c>
    </row>
    <row r="619" spans="1:5" x14ac:dyDescent="0.25">
      <c r="A619" t="s">
        <v>687</v>
      </c>
      <c r="B619" t="s">
        <v>690</v>
      </c>
      <c r="C619">
        <v>1.0455000000000001</v>
      </c>
      <c r="D619">
        <v>1.1304000000000001</v>
      </c>
      <c r="E619">
        <v>0.48670000000000002</v>
      </c>
    </row>
    <row r="620" spans="1:5" x14ac:dyDescent="0.25">
      <c r="A620" t="s">
        <v>687</v>
      </c>
      <c r="B620" t="s">
        <v>691</v>
      </c>
      <c r="C620">
        <v>1.0455000000000001</v>
      </c>
      <c r="D620">
        <v>1.3391</v>
      </c>
      <c r="E620">
        <v>0.80310000000000004</v>
      </c>
    </row>
    <row r="621" spans="1:5" x14ac:dyDescent="0.25">
      <c r="A621" t="s">
        <v>687</v>
      </c>
      <c r="B621" t="s">
        <v>692</v>
      </c>
      <c r="C621">
        <v>1.0455000000000001</v>
      </c>
      <c r="D621">
        <v>0.86950000000000005</v>
      </c>
      <c r="E621">
        <v>1.0342</v>
      </c>
    </row>
    <row r="622" spans="1:5" x14ac:dyDescent="0.25">
      <c r="A622" t="s">
        <v>687</v>
      </c>
      <c r="B622" t="s">
        <v>693</v>
      </c>
      <c r="C622">
        <v>1.0455000000000001</v>
      </c>
      <c r="D622">
        <v>1.1158999999999999</v>
      </c>
      <c r="E622">
        <v>1.0596000000000001</v>
      </c>
    </row>
    <row r="623" spans="1:5" x14ac:dyDescent="0.25">
      <c r="A623" t="s">
        <v>687</v>
      </c>
      <c r="B623" t="s">
        <v>694</v>
      </c>
      <c r="C623">
        <v>1.0455000000000001</v>
      </c>
      <c r="D623">
        <v>0.60870000000000002</v>
      </c>
      <c r="E623">
        <v>0.73</v>
      </c>
    </row>
    <row r="624" spans="1:5" x14ac:dyDescent="0.25">
      <c r="A624" t="s">
        <v>687</v>
      </c>
      <c r="B624" t="s">
        <v>695</v>
      </c>
      <c r="C624">
        <v>1.0455000000000001</v>
      </c>
      <c r="D624">
        <v>1.2173</v>
      </c>
      <c r="E624">
        <v>1.1558999999999999</v>
      </c>
    </row>
    <row r="625" spans="1:5" x14ac:dyDescent="0.25">
      <c r="A625" t="s">
        <v>687</v>
      </c>
      <c r="B625" t="s">
        <v>696</v>
      </c>
      <c r="C625">
        <v>1.0455000000000001</v>
      </c>
      <c r="D625">
        <v>1.1477999999999999</v>
      </c>
      <c r="E625">
        <v>0.66920000000000002</v>
      </c>
    </row>
    <row r="626" spans="1:5" x14ac:dyDescent="0.25">
      <c r="A626" t="s">
        <v>687</v>
      </c>
      <c r="B626" t="s">
        <v>697</v>
      </c>
      <c r="C626">
        <v>1.0455000000000001</v>
      </c>
      <c r="D626">
        <v>1.6259999999999999</v>
      </c>
      <c r="E626">
        <v>0.73609999999999998</v>
      </c>
    </row>
    <row r="627" spans="1:5" x14ac:dyDescent="0.25">
      <c r="A627" t="s">
        <v>687</v>
      </c>
      <c r="B627" t="s">
        <v>698</v>
      </c>
      <c r="C627">
        <v>1.0455000000000001</v>
      </c>
      <c r="D627">
        <v>0.87680000000000002</v>
      </c>
      <c r="E627">
        <v>0.78069999999999995</v>
      </c>
    </row>
    <row r="628" spans="1:5" x14ac:dyDescent="0.25">
      <c r="A628" t="s">
        <v>687</v>
      </c>
      <c r="B628" t="s">
        <v>699</v>
      </c>
      <c r="C628">
        <v>1.0455000000000001</v>
      </c>
      <c r="D628">
        <v>1.3912</v>
      </c>
      <c r="E628">
        <v>0.79090000000000005</v>
      </c>
    </row>
    <row r="629" spans="1:5" x14ac:dyDescent="0.25">
      <c r="A629" t="s">
        <v>687</v>
      </c>
      <c r="B629" t="s">
        <v>700</v>
      </c>
      <c r="C629">
        <v>1.0455000000000001</v>
      </c>
      <c r="D629">
        <v>0.60870000000000002</v>
      </c>
      <c r="E629">
        <v>1.7034</v>
      </c>
    </row>
    <row r="630" spans="1:5" x14ac:dyDescent="0.25">
      <c r="A630" t="s">
        <v>687</v>
      </c>
      <c r="B630" t="s">
        <v>701</v>
      </c>
      <c r="C630">
        <v>1.0455000000000001</v>
      </c>
      <c r="D630">
        <v>0.26090000000000002</v>
      </c>
      <c r="E630">
        <v>1.3384</v>
      </c>
    </row>
    <row r="631" spans="1:5" x14ac:dyDescent="0.25">
      <c r="A631" t="s">
        <v>687</v>
      </c>
      <c r="B631" t="s">
        <v>702</v>
      </c>
      <c r="C631">
        <v>1.0455000000000001</v>
      </c>
      <c r="D631">
        <v>1.0362</v>
      </c>
      <c r="E631">
        <v>1.3942000000000001</v>
      </c>
    </row>
    <row r="632" spans="1:5" x14ac:dyDescent="0.25">
      <c r="A632" t="s">
        <v>687</v>
      </c>
      <c r="B632" t="s">
        <v>703</v>
      </c>
      <c r="C632">
        <v>1.0455000000000001</v>
      </c>
      <c r="D632">
        <v>1.2173</v>
      </c>
      <c r="E632">
        <v>0.91259999999999997</v>
      </c>
    </row>
    <row r="633" spans="1:5" x14ac:dyDescent="0.25">
      <c r="A633" t="s">
        <v>704</v>
      </c>
      <c r="B633" t="s">
        <v>705</v>
      </c>
      <c r="C633">
        <v>1.1289</v>
      </c>
      <c r="D633">
        <v>1.0124</v>
      </c>
      <c r="E633">
        <v>0.96779999999999999</v>
      </c>
    </row>
    <row r="634" spans="1:5" x14ac:dyDescent="0.25">
      <c r="A634" t="s">
        <v>704</v>
      </c>
      <c r="B634" t="s">
        <v>706</v>
      </c>
      <c r="C634">
        <v>1.1289</v>
      </c>
      <c r="D634">
        <v>0.44290000000000002</v>
      </c>
      <c r="E634">
        <v>0.96779999999999999</v>
      </c>
    </row>
    <row r="635" spans="1:5" x14ac:dyDescent="0.25">
      <c r="A635" t="s">
        <v>704</v>
      </c>
      <c r="B635" t="s">
        <v>707</v>
      </c>
      <c r="C635">
        <v>1.1289</v>
      </c>
      <c r="D635">
        <v>0.47699999999999998</v>
      </c>
      <c r="E635">
        <v>1.3265</v>
      </c>
    </row>
    <row r="636" spans="1:5" x14ac:dyDescent="0.25">
      <c r="A636" t="s">
        <v>704</v>
      </c>
      <c r="B636" t="s">
        <v>708</v>
      </c>
      <c r="C636">
        <v>1.1289</v>
      </c>
      <c r="D636">
        <v>0.94910000000000005</v>
      </c>
      <c r="E636">
        <v>0.79179999999999995</v>
      </c>
    </row>
    <row r="637" spans="1:5" x14ac:dyDescent="0.25">
      <c r="A637" t="s">
        <v>704</v>
      </c>
      <c r="B637" t="s">
        <v>709</v>
      </c>
      <c r="C637">
        <v>1.1289</v>
      </c>
      <c r="D637">
        <v>1.1389</v>
      </c>
      <c r="E637">
        <v>0.74790000000000001</v>
      </c>
    </row>
    <row r="638" spans="1:5" x14ac:dyDescent="0.25">
      <c r="A638" t="s">
        <v>704</v>
      </c>
      <c r="B638" t="s">
        <v>710</v>
      </c>
      <c r="C638">
        <v>1.1289</v>
      </c>
      <c r="D638">
        <v>0.53149999999999997</v>
      </c>
      <c r="E638">
        <v>0.86219999999999997</v>
      </c>
    </row>
    <row r="639" spans="1:5" x14ac:dyDescent="0.25">
      <c r="A639" t="s">
        <v>704</v>
      </c>
      <c r="B639" t="s">
        <v>711</v>
      </c>
      <c r="C639">
        <v>1.1289</v>
      </c>
      <c r="D639">
        <v>1.2401</v>
      </c>
      <c r="E639">
        <v>1.2318</v>
      </c>
    </row>
    <row r="640" spans="1:5" x14ac:dyDescent="0.25">
      <c r="A640" t="s">
        <v>704</v>
      </c>
      <c r="B640" t="s">
        <v>712</v>
      </c>
      <c r="C640">
        <v>1.1289</v>
      </c>
      <c r="D640">
        <v>1.1220000000000001</v>
      </c>
      <c r="E640">
        <v>1.5602</v>
      </c>
    </row>
    <row r="641" spans="1:5" x14ac:dyDescent="0.25">
      <c r="A641" t="s">
        <v>704</v>
      </c>
      <c r="B641" t="s">
        <v>713</v>
      </c>
      <c r="C641">
        <v>1.1289</v>
      </c>
      <c r="D641">
        <v>1.1220000000000001</v>
      </c>
      <c r="E641">
        <v>1.3139000000000001</v>
      </c>
    </row>
    <row r="642" spans="1:5" x14ac:dyDescent="0.25">
      <c r="A642" t="s">
        <v>704</v>
      </c>
      <c r="B642" t="s">
        <v>714</v>
      </c>
      <c r="C642">
        <v>1.1289</v>
      </c>
      <c r="D642">
        <v>0.82679999999999998</v>
      </c>
      <c r="E642">
        <v>1.1496</v>
      </c>
    </row>
    <row r="643" spans="1:5" x14ac:dyDescent="0.25">
      <c r="A643" t="s">
        <v>704</v>
      </c>
      <c r="B643" t="s">
        <v>715</v>
      </c>
      <c r="C643">
        <v>1.1289</v>
      </c>
      <c r="D643">
        <v>0.50619999999999998</v>
      </c>
      <c r="E643">
        <v>0.52790000000000004</v>
      </c>
    </row>
    <row r="644" spans="1:5" x14ac:dyDescent="0.25">
      <c r="A644" t="s">
        <v>704</v>
      </c>
      <c r="B644" t="s">
        <v>716</v>
      </c>
      <c r="C644">
        <v>1.1289</v>
      </c>
      <c r="D644">
        <v>0.82250000000000001</v>
      </c>
      <c r="E644">
        <v>0.87980000000000003</v>
      </c>
    </row>
    <row r="645" spans="1:5" x14ac:dyDescent="0.25">
      <c r="A645" t="s">
        <v>704</v>
      </c>
      <c r="B645" t="s">
        <v>717</v>
      </c>
      <c r="C645">
        <v>1.1289</v>
      </c>
      <c r="D645">
        <v>1.0755999999999999</v>
      </c>
      <c r="E645">
        <v>1.2757000000000001</v>
      </c>
    </row>
    <row r="646" spans="1:5" x14ac:dyDescent="0.25">
      <c r="A646" t="s">
        <v>704</v>
      </c>
      <c r="B646" t="s">
        <v>718</v>
      </c>
      <c r="C646">
        <v>1.1289</v>
      </c>
      <c r="D646">
        <v>0.82250000000000001</v>
      </c>
      <c r="E646">
        <v>1.0998000000000001</v>
      </c>
    </row>
    <row r="647" spans="1:5" x14ac:dyDescent="0.25">
      <c r="A647" t="s">
        <v>704</v>
      </c>
      <c r="B647" t="s">
        <v>719</v>
      </c>
      <c r="C647">
        <v>1.1289</v>
      </c>
      <c r="D647">
        <v>0.88580000000000003</v>
      </c>
      <c r="E647">
        <v>0.4738</v>
      </c>
    </row>
    <row r="648" spans="1:5" x14ac:dyDescent="0.25">
      <c r="A648" t="s">
        <v>704</v>
      </c>
      <c r="B648" t="s">
        <v>720</v>
      </c>
      <c r="C648">
        <v>1.1289</v>
      </c>
      <c r="D648">
        <v>1.7125999999999999</v>
      </c>
      <c r="E648">
        <v>0.78010000000000002</v>
      </c>
    </row>
    <row r="649" spans="1:5" x14ac:dyDescent="0.25">
      <c r="A649" t="s">
        <v>704</v>
      </c>
      <c r="B649" t="s">
        <v>721</v>
      </c>
      <c r="C649">
        <v>1.1289</v>
      </c>
      <c r="D649">
        <v>0.94910000000000005</v>
      </c>
      <c r="E649">
        <v>0.87980000000000003</v>
      </c>
    </row>
    <row r="650" spans="1:5" x14ac:dyDescent="0.25">
      <c r="A650" t="s">
        <v>704</v>
      </c>
      <c r="B650" t="s">
        <v>722</v>
      </c>
      <c r="C650">
        <v>1.1289</v>
      </c>
      <c r="D650">
        <v>1.0755999999999999</v>
      </c>
      <c r="E650">
        <v>0.83579999999999999</v>
      </c>
    </row>
    <row r="651" spans="1:5" x14ac:dyDescent="0.25">
      <c r="A651" t="s">
        <v>704</v>
      </c>
      <c r="B651" t="s">
        <v>723</v>
      </c>
      <c r="C651">
        <v>1.1289</v>
      </c>
      <c r="D651">
        <v>1.0124</v>
      </c>
      <c r="E651">
        <v>1.1878</v>
      </c>
    </row>
    <row r="652" spans="1:5" x14ac:dyDescent="0.25">
      <c r="A652" t="s">
        <v>704</v>
      </c>
      <c r="B652" t="s">
        <v>724</v>
      </c>
      <c r="C652">
        <v>1.1289</v>
      </c>
      <c r="D652">
        <v>1.0902000000000001</v>
      </c>
      <c r="E652">
        <v>0.8054</v>
      </c>
    </row>
    <row r="653" spans="1:5" x14ac:dyDescent="0.25">
      <c r="A653" t="s">
        <v>704</v>
      </c>
      <c r="B653" t="s">
        <v>725</v>
      </c>
      <c r="C653">
        <v>1.1289</v>
      </c>
      <c r="D653">
        <v>1.0755999999999999</v>
      </c>
      <c r="E653">
        <v>1.0998000000000001</v>
      </c>
    </row>
    <row r="654" spans="1:5" x14ac:dyDescent="0.25">
      <c r="A654" t="s">
        <v>704</v>
      </c>
      <c r="B654" t="s">
        <v>726</v>
      </c>
      <c r="C654">
        <v>1.1289</v>
      </c>
      <c r="D654">
        <v>1.3919999999999999</v>
      </c>
      <c r="E654">
        <v>1.3636999999999999</v>
      </c>
    </row>
    <row r="655" spans="1:5" x14ac:dyDescent="0.25">
      <c r="A655" t="s">
        <v>704</v>
      </c>
      <c r="B655" t="s">
        <v>727</v>
      </c>
      <c r="C655">
        <v>1.1289</v>
      </c>
      <c r="D655">
        <v>1.0124</v>
      </c>
      <c r="E655">
        <v>0.96779999999999999</v>
      </c>
    </row>
    <row r="656" spans="1:5" x14ac:dyDescent="0.25">
      <c r="A656" t="s">
        <v>704</v>
      </c>
      <c r="B656" t="s">
        <v>728</v>
      </c>
      <c r="C656">
        <v>1.1289</v>
      </c>
      <c r="D656">
        <v>1.4991000000000001</v>
      </c>
      <c r="E656">
        <v>0.52110000000000001</v>
      </c>
    </row>
    <row r="657" spans="1:5" x14ac:dyDescent="0.25">
      <c r="A657" t="s">
        <v>704</v>
      </c>
      <c r="B657" t="s">
        <v>729</v>
      </c>
      <c r="C657">
        <v>1.1289</v>
      </c>
      <c r="D657">
        <v>1.4309000000000001</v>
      </c>
      <c r="E657">
        <v>0.71060000000000001</v>
      </c>
    </row>
    <row r="658" spans="1:5" x14ac:dyDescent="0.25">
      <c r="A658" t="s">
        <v>704</v>
      </c>
      <c r="B658" t="s">
        <v>730</v>
      </c>
      <c r="C658">
        <v>1.1289</v>
      </c>
      <c r="D658">
        <v>0.82679999999999998</v>
      </c>
      <c r="E658">
        <v>1.4370000000000001</v>
      </c>
    </row>
    <row r="659" spans="1:5" x14ac:dyDescent="0.25">
      <c r="A659" t="s">
        <v>704</v>
      </c>
      <c r="B659" t="s">
        <v>731</v>
      </c>
      <c r="C659">
        <v>1.1289</v>
      </c>
      <c r="D659">
        <v>0.94910000000000005</v>
      </c>
      <c r="E659">
        <v>1.0558000000000001</v>
      </c>
    </row>
    <row r="660" spans="1:5" x14ac:dyDescent="0.25">
      <c r="A660" t="s">
        <v>732</v>
      </c>
      <c r="B660" t="s">
        <v>733</v>
      </c>
      <c r="C660">
        <v>1.6135999999999999</v>
      </c>
      <c r="D660">
        <v>1.0845</v>
      </c>
      <c r="E660">
        <v>0.375</v>
      </c>
    </row>
    <row r="661" spans="1:5" x14ac:dyDescent="0.25">
      <c r="A661" t="s">
        <v>732</v>
      </c>
      <c r="B661" t="s">
        <v>734</v>
      </c>
      <c r="C661">
        <v>1.6135999999999999</v>
      </c>
      <c r="D661">
        <v>0.46479999999999999</v>
      </c>
      <c r="E661">
        <v>0.5</v>
      </c>
    </row>
    <row r="662" spans="1:5" x14ac:dyDescent="0.25">
      <c r="A662" t="s">
        <v>732</v>
      </c>
      <c r="B662" t="s">
        <v>735</v>
      </c>
      <c r="C662">
        <v>1.6135999999999999</v>
      </c>
      <c r="D662">
        <v>0.49580000000000002</v>
      </c>
      <c r="E662">
        <v>1</v>
      </c>
    </row>
    <row r="663" spans="1:5" x14ac:dyDescent="0.25">
      <c r="A663" t="s">
        <v>732</v>
      </c>
      <c r="B663" t="s">
        <v>736</v>
      </c>
      <c r="C663">
        <v>1.6135999999999999</v>
      </c>
      <c r="D663">
        <v>1.446</v>
      </c>
      <c r="E663">
        <v>0.83330000000000004</v>
      </c>
    </row>
    <row r="664" spans="1:5" x14ac:dyDescent="0.25">
      <c r="A664" t="s">
        <v>732</v>
      </c>
      <c r="B664" t="s">
        <v>737</v>
      </c>
      <c r="C664">
        <v>1.6135999999999999</v>
      </c>
      <c r="D664">
        <v>0.77470000000000006</v>
      </c>
      <c r="E664">
        <v>1</v>
      </c>
    </row>
    <row r="665" spans="1:5" x14ac:dyDescent="0.25">
      <c r="A665" t="s">
        <v>732</v>
      </c>
      <c r="B665" t="s">
        <v>738</v>
      </c>
      <c r="C665">
        <v>1.6135999999999999</v>
      </c>
      <c r="D665">
        <v>0.92959999999999998</v>
      </c>
      <c r="E665">
        <v>1.125</v>
      </c>
    </row>
    <row r="666" spans="1:5" x14ac:dyDescent="0.25">
      <c r="A666" t="s">
        <v>732</v>
      </c>
      <c r="B666" t="s">
        <v>739</v>
      </c>
      <c r="C666">
        <v>1.6135999999999999</v>
      </c>
      <c r="D666">
        <v>0.74370000000000003</v>
      </c>
      <c r="E666">
        <v>1.7</v>
      </c>
    </row>
    <row r="667" spans="1:5" x14ac:dyDescent="0.25">
      <c r="A667" t="s">
        <v>732</v>
      </c>
      <c r="B667" t="s">
        <v>740</v>
      </c>
      <c r="C667">
        <v>1.6135999999999999</v>
      </c>
      <c r="D667">
        <v>0.86760000000000004</v>
      </c>
      <c r="E667">
        <v>1.5</v>
      </c>
    </row>
    <row r="668" spans="1:5" x14ac:dyDescent="0.25">
      <c r="A668" t="s">
        <v>732</v>
      </c>
      <c r="B668" t="s">
        <v>741</v>
      </c>
      <c r="C668">
        <v>1.6135999999999999</v>
      </c>
      <c r="D668">
        <v>2.1071</v>
      </c>
      <c r="E668">
        <v>0.6</v>
      </c>
    </row>
    <row r="669" spans="1:5" x14ac:dyDescent="0.25">
      <c r="A669" t="s">
        <v>732</v>
      </c>
      <c r="B669" t="s">
        <v>742</v>
      </c>
      <c r="C669">
        <v>1.6135999999999999</v>
      </c>
      <c r="D669">
        <v>1.1154999999999999</v>
      </c>
      <c r="E669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42" activePane="bottomRight" state="frozen"/>
      <selection pane="topRight" activeCell="M1" sqref="M1"/>
      <selection pane="bottomLeft" activeCell="A2" sqref="A2"/>
      <selection pane="bottomRight" activeCell="A50" sqref="A50:XFD5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743</v>
      </c>
      <c r="E2" s="1">
        <f>VLOOKUP(A2,home!$A$2:$E$670,3,FALSE)</f>
        <v>1.8444444444444399</v>
      </c>
      <c r="F2">
        <f>VLOOKUP(B2,home!$B$2:$E$670,3,FALSE)</f>
        <v>1.58</v>
      </c>
      <c r="G2">
        <f>VLOOKUP(C2,away!$B$2:$E$670,4,FALSE)</f>
        <v>0.65</v>
      </c>
      <c r="H2">
        <f>VLOOKUP(A2,away!$A$2:$E$670,3,FALSE)</f>
        <v>1.24444444444444</v>
      </c>
      <c r="I2">
        <f>VLOOKUP(C2,away!$B$2:$E$670,3,FALSE)</f>
        <v>1.95</v>
      </c>
      <c r="J2">
        <f>VLOOKUP(B2,home!$B$2:$E$670,4,FALSE)</f>
        <v>1.1100000000000001</v>
      </c>
      <c r="K2" s="3">
        <f>E2*F2*G2</f>
        <v>1.8942444444444397</v>
      </c>
      <c r="L2" s="3">
        <f>H2*I2*J2</f>
        <v>2.6935999999999907</v>
      </c>
      <c r="M2" s="5">
        <f>_xlfn.POISSON.DIST(0,$K2,FALSE) * _xlfn.POISSON.DIST(0,$L2,FALSE)</f>
        <v>1.0174767027819231E-2</v>
      </c>
      <c r="N2" s="5">
        <f>_xlfn.POISSON.DIST(1,K2,FALSE) * _xlfn.POISSON.DIST(0,L2,FALSE)</f>
        <v>1.9273495915963043E-2</v>
      </c>
      <c r="O2" s="5">
        <f>_xlfn.POISSON.DIST(0,K2,FALSE) * _xlfn.POISSON.DIST(1,L2,FALSE)</f>
        <v>2.7406752466133787E-2</v>
      </c>
      <c r="P2" s="5">
        <f>_xlfn.POISSON.DIST(1,K2,FALSE) * _xlfn.POISSON.DIST(1,L2,FALSE)</f>
        <v>5.1915088599237873E-2</v>
      </c>
      <c r="Q2" s="5">
        <f>_xlfn.POISSON.DIST(2,K2,FALSE) * _xlfn.POISSON.DIST(0,L2,FALSE)</f>
        <v>1.8254356281917797E-2</v>
      </c>
      <c r="R2" s="5">
        <f>_xlfn.POISSON.DIST(0,K2,FALSE) * _xlfn.POISSON.DIST(2,L2,FALSE)</f>
        <v>3.6911414221388862E-2</v>
      </c>
      <c r="S2" s="5">
        <f>_xlfn.POISSON.DIST(2,K2,FALSE) * _xlfn.POISSON.DIST(2,L2,FALSE)</f>
        <v>6.6222067220255046E-2</v>
      </c>
      <c r="T2" s="5">
        <f>_xlfn.POISSON.DIST(2,K2,FALSE) * _xlfn.POISSON.DIST(1,L2,FALSE)</f>
        <v>4.9169934080973615E-2</v>
      </c>
      <c r="U2" s="5">
        <f>_xlfn.POISSON.DIST(1,K2,FALSE) * _xlfn.POISSON.DIST(2,L2,FALSE)</f>
        <v>6.9919241325453338E-2</v>
      </c>
      <c r="V2" s="5">
        <f>_xlfn.POISSON.DIST(3,K2,FALSE) * _xlfn.POISSON.DIST(3,L2,FALSE)</f>
        <v>3.7543032544949041E-2</v>
      </c>
      <c r="W2" s="5">
        <f>_xlfn.POISSON.DIST(3,K2,FALSE) * _xlfn.POISSON.DIST(0,L2,FALSE)</f>
        <v>1.152607099131075E-2</v>
      </c>
      <c r="X2" s="5">
        <f>_xlfn.POISSON.DIST(3,K2,FALSE) * _xlfn.POISSON.DIST(1,L2,FALSE)</f>
        <v>3.104662482219453E-2</v>
      </c>
      <c r="Y2" s="5">
        <f>_xlfn.POISSON.DIST(3,K2,FALSE) * _xlfn.POISSON.DIST(2,L2,FALSE)</f>
        <v>4.181359431053145E-2</v>
      </c>
      <c r="Z2" s="5">
        <f>_xlfn.POISSON.DIST(0,K2,FALSE) * _xlfn.POISSON.DIST(3,L2,FALSE)</f>
        <v>3.3141528448910891E-2</v>
      </c>
      <c r="AA2" s="5">
        <f>_xlfn.POISSON.DIST(1,K2,FALSE) * _xlfn.POISSON.DIST(3,L2,FALSE)</f>
        <v>6.2778156144746813E-2</v>
      </c>
      <c r="AB2" s="5">
        <f>_xlfn.POISSON.DIST(2,K2,FALSE) * _xlfn.POISSON.DIST(3,L2,FALSE)</f>
        <v>5.9458586754826112E-2</v>
      </c>
      <c r="AC2" s="5">
        <f>_xlfn.POISSON.DIST(4,K2,FALSE) * _xlfn.POISSON.DIST(4,L2,FALSE)</f>
        <v>1.1972324867034593E-2</v>
      </c>
      <c r="AD2" s="5">
        <f>_xlfn.POISSON.DIST(4,K2,FALSE) * _xlfn.POISSON.DIST(0,L2,FALSE)</f>
        <v>5.4582989853906531E-3</v>
      </c>
      <c r="AE2" s="5">
        <f>_xlfn.POISSON.DIST(4,K2,FALSE) * _xlfn.POISSON.DIST(1,L2,FALSE)</f>
        <v>1.4702474147048212E-2</v>
      </c>
      <c r="AF2" s="5">
        <f>_xlfn.POISSON.DIST(4,K2,FALSE) * _xlfn.POISSON.DIST(2,L2,FALSE)</f>
        <v>1.9801292181244469E-2</v>
      </c>
      <c r="AG2" s="5">
        <f>_xlfn.POISSON.DIST(4,K2,FALSE) * _xlfn.POISSON.DIST(3,L2,FALSE)</f>
        <v>1.7778920206466636E-2</v>
      </c>
      <c r="AH2" s="5">
        <f>_xlfn.POISSON.DIST(0,K2,FALSE) * _xlfn.POISSON.DIST(4,L2,FALSE)</f>
        <v>2.2317505257496519E-2</v>
      </c>
      <c r="AI2" s="5">
        <f>_xlfn.POISSON.DIST(1,K2,FALSE) * _xlfn.POISSON.DIST(4,L2,FALSE)</f>
        <v>4.2274810347872359E-2</v>
      </c>
      <c r="AJ2" s="5">
        <f>_xlfn.POISSON.DIST(2,K2,FALSE) * _xlfn.POISSON.DIST(4,L2,FALSE)</f>
        <v>4.0039412320699769E-2</v>
      </c>
      <c r="AK2" s="5">
        <f>_xlfn.POISSON.DIST(3,K2,FALSE) * _xlfn.POISSON.DIST(4,L2,FALSE)</f>
        <v>2.5281478115768599E-2</v>
      </c>
      <c r="AL2" s="5">
        <f>_xlfn.POISSON.DIST(5,K2,FALSE) * _xlfn.POISSON.DIST(5,L2,FALSE)</f>
        <v>2.4434733670523176E-3</v>
      </c>
      <c r="AM2" s="5">
        <f>_xlfn.POISSON.DIST(5,K2,FALSE) * _xlfn.POISSON.DIST(0,L2,FALSE)</f>
        <v>2.0678705058385918E-3</v>
      </c>
      <c r="AN2" s="5">
        <f>_xlfn.POISSON.DIST(5,K2,FALSE) * _xlfn.POISSON.DIST(1,L2,FALSE)</f>
        <v>5.5700159945268109E-3</v>
      </c>
      <c r="AO2" s="5">
        <f>_xlfn.POISSON.DIST(5,K2,FALSE) * _xlfn.POISSON.DIST(2,L2,FALSE)</f>
        <v>7.5016975414286839E-3</v>
      </c>
      <c r="AP2" s="5">
        <f>_xlfn.POISSON.DIST(5,K2,FALSE) * _xlfn.POISSON.DIST(3,L2,FALSE)</f>
        <v>6.7355241658640774E-3</v>
      </c>
      <c r="AQ2" s="5">
        <f>_xlfn.POISSON.DIST(5,K2,FALSE) * _xlfn.POISSON.DIST(4,L2,FALSE)</f>
        <v>4.5357019732928539E-3</v>
      </c>
      <c r="AR2" s="5">
        <f>_xlfn.POISSON.DIST(0,K2,FALSE) * _xlfn.POISSON.DIST(5,L2,FALSE)</f>
        <v>1.2022886432318481E-2</v>
      </c>
      <c r="AS2" s="5">
        <f>_xlfn.POISSON.DIST(1,K2,FALSE) * _xlfn.POISSON.DIST(5,L2,FALSE)</f>
        <v>2.2774285830605714E-2</v>
      </c>
      <c r="AT2" s="5">
        <f>_xlfn.POISSON.DIST(2,K2,FALSE) * _xlfn.POISSON.DIST(5,L2,FALSE)</f>
        <v>2.1570032205407302E-2</v>
      </c>
      <c r="AU2" s="5">
        <f>_xlfn.POISSON.DIST(3,K2,FALSE) * _xlfn.POISSON.DIST(5,L2,FALSE)</f>
        <v>1.3619637890526809E-2</v>
      </c>
      <c r="AV2" s="5">
        <f>_xlfn.POISSON.DIST(4,K2,FALSE) * _xlfn.POISSON.DIST(5,L2,FALSE)</f>
        <v>6.4497308523688525E-3</v>
      </c>
      <c r="AW2" s="5">
        <f>_xlfn.POISSON.DIST(6,K2,FALSE) * _xlfn.POISSON.DIST(6,L2,FALSE)</f>
        <v>3.4631733798360943E-4</v>
      </c>
      <c r="AX2" s="5">
        <f>_xlfn.POISSON.DIST(6,K2,FALSE) * _xlfn.POISSON.DIST(0,L2,FALSE)</f>
        <v>6.5284203625254431E-4</v>
      </c>
      <c r="AY2" s="5">
        <f>_xlfn.POISSON.DIST(6,K2,FALSE) * _xlfn.POISSON.DIST(1,L2,FALSE)</f>
        <v>1.7584953088498473E-3</v>
      </c>
      <c r="AZ2" s="5">
        <f>_xlfn.POISSON.DIST(6,K2,FALSE) * _xlfn.POISSON.DIST(2,L2,FALSE)</f>
        <v>2.3683414819589666E-3</v>
      </c>
      <c r="BA2" s="5">
        <f>_xlfn.POISSON.DIST(6,K2,FALSE) * _xlfn.POISSON.DIST(3,L2,FALSE)</f>
        <v>2.1264548719348831E-3</v>
      </c>
      <c r="BB2" s="5">
        <f>_xlfn.POISSON.DIST(6,K2,FALSE) * _xlfn.POISSON.DIST(4,L2,FALSE)</f>
        <v>1.4319547107609454E-3</v>
      </c>
      <c r="BC2" s="5">
        <f>_xlfn.POISSON.DIST(6,K2,FALSE) * _xlfn.POISSON.DIST(5,L2,FALSE)</f>
        <v>7.7142264178113379E-4</v>
      </c>
      <c r="BD2" s="5">
        <f>_xlfn.POISSON.DIST(0,K2,FALSE) * _xlfn.POISSON.DIST(6,L2,FALSE)</f>
        <v>5.3974744823488295E-3</v>
      </c>
      <c r="BE2" s="5">
        <f>_xlfn.POISSON.DIST(1,K2,FALSE) * _xlfn.POISSON.DIST(6,L2,FALSE)</f>
        <v>1.0224136052219899E-2</v>
      </c>
      <c r="BF2" s="5">
        <f>_xlfn.POISSON.DIST(2,K2,FALSE) * _xlfn.POISSON.DIST(6,L2,FALSE)</f>
        <v>9.6835064580808265E-3</v>
      </c>
      <c r="BG2" s="5">
        <f>_xlfn.POISSON.DIST(3,K2,FALSE) * _xlfn.POISSON.DIST(6,L2,FALSE)</f>
        <v>6.1143094369871531E-3</v>
      </c>
      <c r="BH2" s="5">
        <f>_xlfn.POISSON.DIST(4,K2,FALSE) * _xlfn.POISSON.DIST(6,L2,FALSE)</f>
        <v>2.8954991706567823E-3</v>
      </c>
      <c r="BI2" s="5">
        <f>_xlfn.POISSON.DIST(5,K2,FALSE) * _xlfn.POISSON.DIST(6,L2,FALSE)</f>
        <v>1.0969566435820176E-3</v>
      </c>
      <c r="BJ2" s="8">
        <f>SUM(N2,Q2,T2,W2,X2,Y2,AD2,AE2,AF2,AG2,AM2,AN2,AO2,AP2,AQ2,AX2,AY2,AZ2,BA2,BB2,BC2)</f>
        <v>0.26434538315553047</v>
      </c>
      <c r="BK2" s="8">
        <f>SUM(M2,P2,S2,V2,AC2,AL2,AY2)</f>
        <v>0.1820292489351979</v>
      </c>
      <c r="BL2" s="8">
        <f>SUM(O2,R2,U2,AA2,AB2,AH2,AI2,AJ2,AK2,AR2,AS2,AT2,AU2,AV2,BD2,BE2,BF2,BG2,BH2,BI2)</f>
        <v>0.49823581240948872</v>
      </c>
      <c r="BM2" s="8">
        <f>SUM(S2:BI2)</f>
        <v>0.81240392046580157</v>
      </c>
      <c r="BN2" s="8">
        <f>SUM(M2:R2)</f>
        <v>0.16393587451246058</v>
      </c>
    </row>
    <row r="3" spans="1:88" x14ac:dyDescent="0.25">
      <c r="A3" t="s">
        <v>61</v>
      </c>
      <c r="B3" t="s">
        <v>741</v>
      </c>
      <c r="C3" t="s">
        <v>247</v>
      </c>
      <c r="D3" t="s">
        <v>743</v>
      </c>
      <c r="E3" s="1">
        <f>VLOOKUP(A3,home!$A$2:$E$670,3,FALSE)</f>
        <v>1.46</v>
      </c>
      <c r="F3">
        <f>VLOOKUP(B3,home!$B$2:$E$670,3,FALSE)</f>
        <v>1</v>
      </c>
      <c r="G3">
        <f>VLOOKUP(C3,away!$B$2:$E$670,4,FALSE)</f>
        <v>0.82</v>
      </c>
      <c r="H3">
        <f>VLOOKUP(A3,away!$A$2:$E$670,3,FALSE)</f>
        <v>1.36</v>
      </c>
      <c r="I3">
        <f>VLOOKUP(C3,away!$B$2:$E$670,3,FALSE)</f>
        <v>1.23</v>
      </c>
      <c r="J3">
        <f>VLOOKUP(B3,home!$B$2:$E$670,4,FALSE)</f>
        <v>0.20660000000000001</v>
      </c>
      <c r="K3" s="3">
        <f t="shared" ref="K3:K9" si="0">E3*F3*G3</f>
        <v>1.1971999999999998</v>
      </c>
      <c r="L3" s="3">
        <f t="shared" ref="L3:L9" si="1">H3*I3*J3</f>
        <v>0.34560048000000004</v>
      </c>
      <c r="M3" s="5">
        <f t="shared" ref="M3:M65" si="2">_xlfn.POISSON.DIST(0,$K3,FALSE) * _xlfn.POISSON.DIST(0,$L3,FALSE)</f>
        <v>0.21378157131792092</v>
      </c>
      <c r="N3" s="5">
        <f t="shared" ref="N3:N9" si="3">_xlfn.POISSON.DIST(1,K3,FALSE) * _xlfn.POISSON.DIST(0,L3,FALSE)</f>
        <v>0.25593929718181491</v>
      </c>
      <c r="O3" s="5">
        <f t="shared" ref="O3:O9" si="4">_xlfn.POISSON.DIST(0,K3,FALSE) * _xlfn.POISSON.DIST(1,L3,FALSE)</f>
        <v>7.38830136626277E-2</v>
      </c>
      <c r="P3" s="5">
        <f t="shared" ref="P3:P9" si="5">_xlfn.POISSON.DIST(1,K3,FALSE) * _xlfn.POISSON.DIST(1,L3,FALSE)</f>
        <v>8.8452743956897867E-2</v>
      </c>
      <c r="Q3" s="5">
        <f t="shared" ref="Q3:Q9" si="6">_xlfn.POISSON.DIST(2,K3,FALSE) * _xlfn.POISSON.DIST(0,L3,FALSE)</f>
        <v>0.15320526329303444</v>
      </c>
      <c r="R3" s="5">
        <f t="shared" ref="R3:R9" si="7">_xlfn.POISSON.DIST(0,K3,FALSE) * _xlfn.POISSON.DIST(2,L3,FALSE)</f>
        <v>1.2767002492825346E-2</v>
      </c>
      <c r="S3" s="5">
        <f t="shared" ref="S3:S9" si="8">_xlfn.POISSON.DIST(2,K3,FALSE) * _xlfn.POISSON.DIST(2,L3,FALSE)</f>
        <v>9.149394713108128E-3</v>
      </c>
      <c r="T3" s="5">
        <f t="shared" ref="T3:T9" si="9">_xlfn.POISSON.DIST(2,K3,FALSE) * _xlfn.POISSON.DIST(1,L3,FALSE)</f>
        <v>5.2947812532599073E-2</v>
      </c>
      <c r="U3" s="5">
        <f t="shared" ref="U3:U9" si="10">_xlfn.POISSON.DIST(1,K3,FALSE) * _xlfn.POISSON.DIST(2,L3,FALSE)</f>
        <v>1.5284655384410503E-2</v>
      </c>
      <c r="V3" s="5">
        <f t="shared" ref="V3:V9" si="11">_xlfn.POISSON.DIST(3,K3,FALSE) * _xlfn.POISSON.DIST(3,L3,FALSE)</f>
        <v>4.20620949655421E-4</v>
      </c>
      <c r="W3" s="5">
        <f t="shared" ref="W3:W9" si="12">_xlfn.POISSON.DIST(3,K3,FALSE) * _xlfn.POISSON.DIST(0,L3,FALSE)</f>
        <v>6.1139113738140231E-2</v>
      </c>
      <c r="X3" s="5">
        <f t="shared" ref="X3:X9" si="13">_xlfn.POISSON.DIST(3,K3,FALSE) * _xlfn.POISSON.DIST(1,L3,FALSE)</f>
        <v>2.1129707054675855E-2</v>
      </c>
      <c r="Y3" s="5">
        <f t="shared" ref="Y3:Y9" si="14">_xlfn.POISSON.DIST(3,K3,FALSE) * _xlfn.POISSON.DIST(2,L3,FALSE)</f>
        <v>3.6512184501776815E-3</v>
      </c>
      <c r="Z3" s="5">
        <f t="shared" ref="Z3:Z9" si="15">_xlfn.POISSON.DIST(0,K3,FALSE) * _xlfn.POISSON.DIST(3,L3,FALSE)</f>
        <v>1.4707607298938791E-3</v>
      </c>
      <c r="AA3" s="5">
        <f t="shared" ref="AA3:AA9" si="16">_xlfn.POISSON.DIST(1,K3,FALSE) * _xlfn.POISSON.DIST(3,L3,FALSE)</f>
        <v>1.7607947458289518E-3</v>
      </c>
      <c r="AB3" s="5">
        <f t="shared" ref="AB3:AB9" si="17">_xlfn.POISSON.DIST(2,K3,FALSE) * _xlfn.POISSON.DIST(3,L3,FALSE)</f>
        <v>1.0540117348532107E-3</v>
      </c>
      <c r="AC3" s="5">
        <f t="shared" ref="AC3:AC9" si="18">_xlfn.POISSON.DIST(4,K3,FALSE) * _xlfn.POISSON.DIST(4,L3,FALSE)</f>
        <v>1.0877070967055384E-5</v>
      </c>
      <c r="AD3" s="5">
        <f t="shared" ref="AD3:AD9" si="19">_xlfn.POISSON.DIST(4,K3,FALSE) * _xlfn.POISSON.DIST(0,L3,FALSE)</f>
        <v>1.8298936741825377E-2</v>
      </c>
      <c r="AE3" s="5">
        <f t="shared" ref="AE3:AE9" si="20">_xlfn.POISSON.DIST(4,K3,FALSE) * _xlfn.POISSON.DIST(1,L3,FALSE)</f>
        <v>6.3241213214644855E-3</v>
      </c>
      <c r="AF3" s="5">
        <f t="shared" ref="AF3:AF9" si="21">_xlfn.POISSON.DIST(4,K3,FALSE) * _xlfn.POISSON.DIST(2,L3,FALSE)</f>
        <v>1.0928096821381805E-3</v>
      </c>
      <c r="AG3" s="5">
        <f t="shared" ref="AG3:AG9" si="22">_xlfn.POISSON.DIST(4,K3,FALSE) * _xlfn.POISSON.DIST(3,L3,FALSE)</f>
        <v>1.2589185023186754E-4</v>
      </c>
      <c r="AH3" s="5">
        <f t="shared" ref="AH3:AH9" si="23">_xlfn.POISSON.DIST(0,K3,FALSE) * _xlfn.POISSON.DIST(4,L3,FALSE)</f>
        <v>1.2707390355411874E-4</v>
      </c>
      <c r="AI3" s="5">
        <f t="shared" ref="AI3:AI9" si="24">_xlfn.POISSON.DIST(1,K3,FALSE) * _xlfn.POISSON.DIST(4,L3,FALSE)</f>
        <v>1.5213287733499092E-4</v>
      </c>
      <c r="AJ3" s="5">
        <f t="shared" ref="AJ3:AJ9" si="25">_xlfn.POISSON.DIST(2,K3,FALSE) * _xlfn.POISSON.DIST(4,L3,FALSE)</f>
        <v>9.1066740372725582E-5</v>
      </c>
      <c r="AK3" s="5">
        <f t="shared" ref="AK3:AK9" si="26">_xlfn.POISSON.DIST(3,K3,FALSE) * _xlfn.POISSON.DIST(4,L3,FALSE)</f>
        <v>3.634170052474233E-5</v>
      </c>
      <c r="AL3" s="5">
        <f t="shared" ref="AL3:AL9" si="27">_xlfn.POISSON.DIST(5,K3,FALSE) * _xlfn.POISSON.DIST(5,L3,FALSE)</f>
        <v>1.8001678391991608E-7</v>
      </c>
      <c r="AM3" s="5">
        <f t="shared" ref="AM3:AM9" si="28">_xlfn.POISSON.DIST(5,K3,FALSE) * _xlfn.POISSON.DIST(0,L3,FALSE)</f>
        <v>4.3814974134626667E-3</v>
      </c>
      <c r="AN3" s="5">
        <f t="shared" ref="AN3:AN9" si="29">_xlfn.POISSON.DIST(5,K3,FALSE) * _xlfn.POISSON.DIST(1,L3,FALSE)</f>
        <v>1.5142476092114561E-3</v>
      </c>
      <c r="AO3" s="5">
        <f t="shared" ref="AO3:AO9" si="30">_xlfn.POISSON.DIST(5,K3,FALSE) * _xlfn.POISSON.DIST(2,L3,FALSE)</f>
        <v>2.6166235029116583E-4</v>
      </c>
      <c r="AP3" s="5">
        <f t="shared" ref="AP3:AP9" si="31">_xlfn.POISSON.DIST(5,K3,FALSE) * _xlfn.POISSON.DIST(3,L3,FALSE)</f>
        <v>3.0143544619518357E-5</v>
      </c>
      <c r="AQ3" s="5">
        <f t="shared" ref="AQ3:AQ9" si="32">_xlfn.POISSON.DIST(5,K3,FALSE) * _xlfn.POISSON.DIST(4,L3,FALSE)</f>
        <v>2.6044058723517403E-6</v>
      </c>
      <c r="AR3" s="5">
        <f t="shared" ref="AR3:AR9" si="33">_xlfn.POISSON.DIST(0,K3,FALSE) * _xlfn.POISSON.DIST(5,L3,FALSE)</f>
        <v>8.7833604127554302E-6</v>
      </c>
      <c r="AS3" s="5">
        <f t="shared" ref="AS3:AS9" si="34">_xlfn.POISSON.DIST(1,K3,FALSE) * _xlfn.POISSON.DIST(5,L3,FALSE)</f>
        <v>1.0515439086150801E-5</v>
      </c>
      <c r="AT3" s="5">
        <f t="shared" ref="AT3:AT9" si="35">_xlfn.POISSON.DIST(2,K3,FALSE) * _xlfn.POISSON.DIST(5,L3,FALSE)</f>
        <v>6.2945418369698698E-6</v>
      </c>
      <c r="AU3" s="5">
        <f t="shared" ref="AU3:AU9" si="36">_xlfn.POISSON.DIST(3,K3,FALSE) * _xlfn.POISSON.DIST(5,L3,FALSE)</f>
        <v>2.5119418290734408E-6</v>
      </c>
      <c r="AV3" s="5">
        <f t="shared" ref="AV3:AV9" si="37">_xlfn.POISSON.DIST(4,K3,FALSE) * _xlfn.POISSON.DIST(5,L3,FALSE)</f>
        <v>7.5182418944168122E-7</v>
      </c>
      <c r="AW3" s="5">
        <f t="shared" ref="AW3:AW9" si="38">_xlfn.POISSON.DIST(6,K3,FALSE) * _xlfn.POISSON.DIST(6,L3,FALSE)</f>
        <v>2.0689573731535793E-9</v>
      </c>
      <c r="AX3" s="5">
        <f t="shared" ref="AX3:AX9" si="39">_xlfn.POISSON.DIST(6,K3,FALSE) * _xlfn.POISSON.DIST(0,L3,FALSE)</f>
        <v>8.7425478389958336E-4</v>
      </c>
      <c r="AY3" s="5">
        <f t="shared" ref="AY3:AY9" si="40">_xlfn.POISSON.DIST(6,K3,FALSE) * _xlfn.POISSON.DIST(1,L3,FALSE)</f>
        <v>3.0214287295799222E-4</v>
      </c>
      <c r="AZ3" s="5">
        <f t="shared" ref="AZ3:AZ9" si="41">_xlfn.POISSON.DIST(6,K3,FALSE) * _xlfn.POISSON.DIST(2,L3,FALSE)</f>
        <v>5.2210360961430576E-5</v>
      </c>
      <c r="BA3" s="5">
        <f t="shared" ref="BA3:BA9" si="42">_xlfn.POISSON.DIST(6,K3,FALSE) * _xlfn.POISSON.DIST(3,L3,FALSE)</f>
        <v>6.014641936414557E-6</v>
      </c>
      <c r="BB3" s="5">
        <f t="shared" ref="BB3:BB9" si="43">_xlfn.POISSON.DIST(6,K3,FALSE) * _xlfn.POISSON.DIST(4,L3,FALSE)</f>
        <v>5.1966578506325012E-7</v>
      </c>
      <c r="BC3" s="5">
        <f t="shared" ref="BC3:BC9" si="44">_xlfn.POISSON.DIST(6,K3,FALSE) * _xlfn.POISSON.DIST(5,L3,FALSE)</f>
        <v>3.5919348951487221E-8</v>
      </c>
      <c r="BD3" s="5">
        <f t="shared" ref="BD3:BD9" si="45">_xlfn.POISSON.DIST(0,K3,FALSE) * _xlfn.POISSON.DIST(6,L3,FALSE)</f>
        <v>5.0592226244354559E-7</v>
      </c>
      <c r="BE3" s="5">
        <f t="shared" ref="BE3:BE9" si="46">_xlfn.POISSON.DIST(1,K3,FALSE) * _xlfn.POISSON.DIST(6,L3,FALSE)</f>
        <v>6.0569013259741273E-7</v>
      </c>
      <c r="BF3" s="5">
        <f t="shared" ref="BF3:BF9" si="47">_xlfn.POISSON.DIST(2,K3,FALSE) * _xlfn.POISSON.DIST(6,L3,FALSE)</f>
        <v>3.6256611337281137E-7</v>
      </c>
      <c r="BG3" s="5">
        <f t="shared" ref="BG3:BG9" si="48">_xlfn.POISSON.DIST(3,K3,FALSE) * _xlfn.POISSON.DIST(6,L3,FALSE)</f>
        <v>1.4468805030997647E-7</v>
      </c>
      <c r="BH3" s="5">
        <f t="shared" ref="BH3:BH9" si="49">_xlfn.POISSON.DIST(4,K3,FALSE) * _xlfn.POISSON.DIST(6,L3,FALSE)</f>
        <v>4.3305133457775974E-8</v>
      </c>
      <c r="BI3" s="5">
        <f t="shared" ref="BI3:BI9" si="50">_xlfn.POISSON.DIST(5,K3,FALSE) * _xlfn.POISSON.DIST(6,L3,FALSE)</f>
        <v>1.0368981155129876E-8</v>
      </c>
      <c r="BJ3" s="8">
        <f t="shared" ref="BJ3:BJ9" si="51">SUM(N3,Q3,T3,W3,X3,Y3,AD3,AE3,AF3,AG3,AM3,AN3,AO3,AP3,AQ3,AX3,AY3,AZ3,BA3,BB3,BC3)</f>
        <v>0.58127950541444873</v>
      </c>
      <c r="BK3" s="8">
        <f t="shared" ref="BK3:BK9" si="52">SUM(M3,P3,S3,V3,AC3,AL3,AY3)</f>
        <v>0.31211753089829131</v>
      </c>
      <c r="BL3" s="8">
        <f t="shared" ref="BL3:BL9" si="53">SUM(O3,R3,U3,AA3,AB3,AH3,AI3,AJ3,AK3,AR3,AS3,AT3,AU3,AV3,BD3,BE3,BF3,BG3,BH3,BI3)</f>
        <v>0.10518662289035999</v>
      </c>
      <c r="BM3" s="8">
        <f t="shared" ref="BM3:BM9" si="54">SUM(S3:BI3)</f>
        <v>0.20172338722387209</v>
      </c>
      <c r="BN3" s="8">
        <f t="shared" ref="BN3:BN9" si="55">SUM(M3:R3)</f>
        <v>0.79802889190512116</v>
      </c>
    </row>
    <row r="4" spans="1:88" x14ac:dyDescent="0.25">
      <c r="A4" t="s">
        <v>318</v>
      </c>
      <c r="B4" t="s">
        <v>386</v>
      </c>
      <c r="C4" t="s">
        <v>498</v>
      </c>
      <c r="D4" t="s">
        <v>743</v>
      </c>
      <c r="E4" s="1">
        <f>VLOOKUP(A4,home!$A$2:$E$670,3,FALSE)</f>
        <v>1.3534482758620701</v>
      </c>
      <c r="F4">
        <f>VLOOKUP(B4,home!$B$2:$E$670,3,FALSE)</f>
        <v>2.2200000000000002</v>
      </c>
      <c r="G4">
        <f>VLOOKUP(C4,away!$B$2:$E$670,4,FALSE)</f>
        <v>0.23530000000000001</v>
      </c>
      <c r="H4">
        <f>VLOOKUP(A4,away!$A$2:$E$670,3,FALSE)</f>
        <v>1.02586206896552</v>
      </c>
      <c r="I4">
        <f>VLOOKUP(C4,away!$B$2:$E$670,3,FALSE)</f>
        <v>1.4634</v>
      </c>
      <c r="J4">
        <f>VLOOKUP(B4,home!$B$2:$E$670,4,FALSE)</f>
        <v>0.78</v>
      </c>
      <c r="K4" s="3">
        <f t="shared" si="0"/>
        <v>0.70699536206896618</v>
      </c>
      <c r="L4" s="3">
        <f t="shared" si="1"/>
        <v>1.1709723103448308</v>
      </c>
      <c r="M4" s="5">
        <f t="shared" si="2"/>
        <v>0.15290053417746827</v>
      </c>
      <c r="N4" s="5">
        <f t="shared" si="3"/>
        <v>0.10809996852133751</v>
      </c>
      <c r="O4" s="5">
        <f t="shared" si="4"/>
        <v>0.17904229175874878</v>
      </c>
      <c r="P4" s="5">
        <f t="shared" si="5"/>
        <v>0.12658206988763407</v>
      </c>
      <c r="Q4" s="5">
        <f t="shared" si="6"/>
        <v>3.8213088192193427E-2</v>
      </c>
      <c r="R4" s="5">
        <f t="shared" si="7"/>
        <v>0.10482678301508769</v>
      </c>
      <c r="S4" s="5">
        <f t="shared" si="8"/>
        <v>2.61984376039529E-2</v>
      </c>
      <c r="T4" s="5">
        <f t="shared" si="9"/>
        <v>4.4746468165823512E-2</v>
      </c>
      <c r="U4" s="5">
        <f t="shared" si="10"/>
        <v>7.4112049412276865E-2</v>
      </c>
      <c r="V4" s="5">
        <f t="shared" si="11"/>
        <v>2.4098836378028655E-3</v>
      </c>
      <c r="W4" s="5">
        <f t="shared" si="12"/>
        <v>9.0054920407377122E-3</v>
      </c>
      <c r="X4" s="5">
        <f t="shared" si="13"/>
        <v>1.0545181820734623E-2</v>
      </c>
      <c r="Y4" s="5">
        <f t="shared" si="14"/>
        <v>6.1740579598159673E-3</v>
      </c>
      <c r="Z4" s="5">
        <f t="shared" si="15"/>
        <v>4.0916420097731165E-2</v>
      </c>
      <c r="AA4" s="5">
        <f t="shared" si="16"/>
        <v>2.8927719241561369E-2</v>
      </c>
      <c r="AB4" s="5">
        <f t="shared" si="17"/>
        <v>1.022588166950854E-2</v>
      </c>
      <c r="AC4" s="5">
        <f t="shared" si="18"/>
        <v>1.2469219806132489E-4</v>
      </c>
      <c r="AD4" s="5">
        <f t="shared" si="19"/>
        <v>1.5917102764876376E-3</v>
      </c>
      <c r="AE4" s="5">
        <f t="shared" si="20"/>
        <v>1.8638486598583383E-3</v>
      </c>
      <c r="AF4" s="5">
        <f t="shared" si="21"/>
        <v>1.0912575856837179E-3</v>
      </c>
      <c r="AG4" s="5">
        <f t="shared" si="22"/>
        <v>4.2594413876312842E-4</v>
      </c>
      <c r="AH4" s="5">
        <f t="shared" si="23"/>
        <v>1.197799874321998E-2</v>
      </c>
      <c r="AI4" s="5">
        <f t="shared" si="24"/>
        <v>8.4683895583244316E-3</v>
      </c>
      <c r="AJ4" s="5">
        <f t="shared" si="25"/>
        <v>2.993556070964317E-3</v>
      </c>
      <c r="AK4" s="5">
        <f t="shared" si="26"/>
        <v>7.0547675275505655E-4</v>
      </c>
      <c r="AL4" s="5">
        <f t="shared" si="27"/>
        <v>4.1291671384539286E-6</v>
      </c>
      <c r="AM4" s="5">
        <f t="shared" si="28"/>
        <v>2.2506635664685439E-4</v>
      </c>
      <c r="AN4" s="5">
        <f t="shared" si="29"/>
        <v>2.6354647162366073E-4</v>
      </c>
      <c r="AO4" s="5">
        <f t="shared" si="30"/>
        <v>1.5430281038019325E-4</v>
      </c>
      <c r="AP4" s="5">
        <f t="shared" si="31"/>
        <v>6.0228106121198411E-5</v>
      </c>
      <c r="AQ4" s="5">
        <f t="shared" si="32"/>
        <v>1.7631361143108333E-5</v>
      </c>
      <c r="AR4" s="5">
        <f t="shared" si="33"/>
        <v>2.8051809723311561E-3</v>
      </c>
      <c r="AS4" s="5">
        <f t="shared" si="34"/>
        <v>1.9832499372022402E-3</v>
      </c>
      <c r="AT4" s="5">
        <f t="shared" si="35"/>
        <v>7.0107425371277615E-4</v>
      </c>
      <c r="AU4" s="5">
        <f t="shared" si="36"/>
        <v>1.652187486136315E-4</v>
      </c>
      <c r="AV4" s="5">
        <f t="shared" si="37"/>
        <v>2.9202222249168968E-5</v>
      </c>
      <c r="AW4" s="5">
        <f t="shared" si="38"/>
        <v>9.4956161843903275E-8</v>
      </c>
      <c r="AX4" s="5">
        <f t="shared" si="39"/>
        <v>2.6520145051180977E-5</v>
      </c>
      <c r="AY4" s="5">
        <f t="shared" si="40"/>
        <v>3.1054355521261415E-5</v>
      </c>
      <c r="AZ4" s="5">
        <f t="shared" si="41"/>
        <v>1.8181895215500624E-5</v>
      </c>
      <c r="BA4" s="5">
        <f t="shared" si="42"/>
        <v>7.0968319489807962E-6</v>
      </c>
      <c r="BB4" s="5">
        <f t="shared" si="43"/>
        <v>2.0775484258567626E-6</v>
      </c>
      <c r="BC4" s="5">
        <f t="shared" si="44"/>
        <v>4.8655033601575193E-7</v>
      </c>
      <c r="BD4" s="5">
        <f t="shared" si="45"/>
        <v>5.4746487401766293E-4</v>
      </c>
      <c r="BE4" s="5">
        <f t="shared" si="46"/>
        <v>3.8705512682615854E-4</v>
      </c>
      <c r="BF4" s="5">
        <f t="shared" si="47"/>
        <v>1.368230897655548E-4</v>
      </c>
      <c r="BG4" s="5">
        <f t="shared" si="48"/>
        <v>3.2244429962731033E-5</v>
      </c>
      <c r="BH4" s="5">
        <f t="shared" si="49"/>
        <v>5.6991656090521108E-6</v>
      </c>
      <c r="BI4" s="5">
        <f t="shared" si="50"/>
        <v>8.0585673065255962E-7</v>
      </c>
      <c r="BJ4" s="8">
        <f t="shared" si="51"/>
        <v>0.22256320979384933</v>
      </c>
      <c r="BK4" s="8">
        <f t="shared" si="52"/>
        <v>0.30825080102757912</v>
      </c>
      <c r="BL4" s="8">
        <f t="shared" si="53"/>
        <v>0.42807416489946792</v>
      </c>
      <c r="BM4" s="8">
        <f t="shared" si="54"/>
        <v>0.29010890086679852</v>
      </c>
      <c r="BN4" s="8">
        <f t="shared" si="55"/>
        <v>0.70966473555246967</v>
      </c>
    </row>
    <row r="5" spans="1:88" x14ac:dyDescent="0.25">
      <c r="A5" t="s">
        <v>318</v>
      </c>
      <c r="B5" t="s">
        <v>400</v>
      </c>
      <c r="C5" t="s">
        <v>278</v>
      </c>
      <c r="D5" t="s">
        <v>743</v>
      </c>
      <c r="E5" s="1">
        <f>VLOOKUP(A5,home!$A$2:$E$670,3,FALSE)</f>
        <v>1.3534482758620701</v>
      </c>
      <c r="F5">
        <f>VLOOKUP(B5,home!$B$2:$E$670,3,FALSE)</f>
        <v>1.48</v>
      </c>
      <c r="G5">
        <f>VLOOKUP(C5,away!$B$2:$E$670,4,FALSE)</f>
        <v>0.59</v>
      </c>
      <c r="H5">
        <f>VLOOKUP(A5,away!$A$2:$E$670,3,FALSE)</f>
        <v>1.02586206896552</v>
      </c>
      <c r="I5">
        <f>VLOOKUP(C5,away!$B$2:$E$670,3,FALSE)</f>
        <v>1.43</v>
      </c>
      <c r="J5">
        <f>VLOOKUP(B5,home!$B$2:$E$670,4,FALSE)</f>
        <v>1.17</v>
      </c>
      <c r="K5" s="3">
        <f t="shared" si="0"/>
        <v>1.1818310344827596</v>
      </c>
      <c r="L5" s="3">
        <f t="shared" si="1"/>
        <v>1.7163698275862114</v>
      </c>
      <c r="M5" s="5">
        <f t="shared" si="2"/>
        <v>5.5122303524383943E-2</v>
      </c>
      <c r="N5" s="5">
        <f t="shared" si="3"/>
        <v>6.5145248997295332E-2</v>
      </c>
      <c r="O5" s="5">
        <f t="shared" si="4"/>
        <v>9.4610258596301677E-2</v>
      </c>
      <c r="P5" s="5">
        <f t="shared" si="5"/>
        <v>0.11181333978954859</v>
      </c>
      <c r="Q5" s="5">
        <f t="shared" si="6"/>
        <v>3.8495338507055263E-2</v>
      </c>
      <c r="R5" s="5">
        <f t="shared" si="7"/>
        <v>8.1193096617410601E-2</v>
      </c>
      <c r="S5" s="5">
        <f t="shared" si="8"/>
        <v>5.6702197456981115E-2</v>
      </c>
      <c r="T5" s="5">
        <f t="shared" si="9"/>
        <v>6.6072237516227275E-2</v>
      </c>
      <c r="U5" s="5">
        <f t="shared" si="10"/>
        <v>9.5956521368213005E-2</v>
      </c>
      <c r="V5" s="5">
        <f t="shared" si="11"/>
        <v>1.2779787784422802E-2</v>
      </c>
      <c r="W5" s="5">
        <f t="shared" si="12"/>
        <v>1.5164995243519042E-2</v>
      </c>
      <c r="X5" s="5">
        <f t="shared" si="13"/>
        <v>2.6028740271464491E-2</v>
      </c>
      <c r="Y5" s="5">
        <f t="shared" si="14"/>
        <v>2.2337472226009899E-2</v>
      </c>
      <c r="Z5" s="5">
        <f t="shared" si="15"/>
        <v>4.6452460414138558E-2</v>
      </c>
      <c r="AA5" s="5">
        <f t="shared" si="16"/>
        <v>5.4898959345510805E-2</v>
      </c>
      <c r="AB5" s="5">
        <f t="shared" si="17"/>
        <v>3.2440646957666006E-2</v>
      </c>
      <c r="AC5" s="5">
        <f t="shared" si="18"/>
        <v>1.6202048247877983E-3</v>
      </c>
      <c r="AD5" s="5">
        <f t="shared" si="19"/>
        <v>4.4806155041435605E-3</v>
      </c>
      <c r="AE5" s="5">
        <f t="shared" si="20"/>
        <v>7.6903932603269885E-3</v>
      </c>
      <c r="AF5" s="5">
        <f t="shared" si="21"/>
        <v>6.599779477148798E-3</v>
      </c>
      <c r="AG5" s="5">
        <f t="shared" si="22"/>
        <v>3.7758874544336339E-3</v>
      </c>
      <c r="AH5" s="5">
        <f t="shared" si="23"/>
        <v>1.993240036799257E-2</v>
      </c>
      <c r="AI5" s="5">
        <f t="shared" si="24"/>
        <v>2.3556729346629196E-2</v>
      </c>
      <c r="AJ5" s="5">
        <f t="shared" si="25"/>
        <v>1.3920036906378585E-2</v>
      </c>
      <c r="AK5" s="5">
        <f t="shared" si="26"/>
        <v>5.4837105390345316E-3</v>
      </c>
      <c r="AL5" s="5">
        <f t="shared" si="27"/>
        <v>1.3146077070057537E-4</v>
      </c>
      <c r="AM5" s="5">
        <f t="shared" si="28"/>
        <v>1.0590660912762936E-3</v>
      </c>
      <c r="AN5" s="5">
        <f t="shared" si="29"/>
        <v>1.8177490844862945E-3</v>
      </c>
      <c r="AO5" s="5">
        <f t="shared" si="30"/>
        <v>1.5599648413673678E-3</v>
      </c>
      <c r="AP5" s="5">
        <f t="shared" si="31"/>
        <v>8.9249219527275374E-4</v>
      </c>
      <c r="AQ5" s="5">
        <f t="shared" si="32"/>
        <v>3.8296166883058382E-4</v>
      </c>
      <c r="AR5" s="5">
        <f t="shared" si="33"/>
        <v>6.8422741165981484E-3</v>
      </c>
      <c r="AS5" s="5">
        <f t="shared" si="34"/>
        <v>8.0864118974337991E-3</v>
      </c>
      <c r="AT5" s="5">
        <f t="shared" si="35"/>
        <v>4.778386268998942E-3</v>
      </c>
      <c r="AU5" s="5">
        <f t="shared" si="36"/>
        <v>1.8824150624830779E-3</v>
      </c>
      <c r="AV5" s="5">
        <f t="shared" si="37"/>
        <v>5.5617413515507625E-4</v>
      </c>
      <c r="AW5" s="5">
        <f t="shared" si="38"/>
        <v>7.4073000116293467E-6</v>
      </c>
      <c r="AX5" s="5">
        <f t="shared" si="39"/>
        <v>2.0860619570644588E-4</v>
      </c>
      <c r="AY5" s="5">
        <f t="shared" si="40"/>
        <v>3.5804538015808798E-4</v>
      </c>
      <c r="AZ5" s="5">
        <f t="shared" si="41"/>
        <v>3.0726914370498854E-4</v>
      </c>
      <c r="BA5" s="5">
        <f t="shared" si="42"/>
        <v>1.7579582906783136E-4</v>
      </c>
      <c r="BB5" s="5">
        <f t="shared" si="43"/>
        <v>7.5432664206882182E-5</v>
      </c>
      <c r="BC5" s="5">
        <f t="shared" si="44"/>
        <v>2.5894069771826988E-5</v>
      </c>
      <c r="BD5" s="5">
        <f t="shared" si="45"/>
        <v>1.9573121409671964E-3</v>
      </c>
      <c r="BE5" s="5">
        <f t="shared" si="46"/>
        <v>2.3132122323649266E-3</v>
      </c>
      <c r="BF5" s="5">
        <f t="shared" si="47"/>
        <v>1.3669130027770078E-3</v>
      </c>
      <c r="BG5" s="5">
        <f t="shared" si="48"/>
        <v>5.3848673603996207E-4</v>
      </c>
      <c r="BH5" s="5">
        <f t="shared" si="49"/>
        <v>1.5910008407733829E-4</v>
      </c>
      <c r="BI5" s="5">
        <f t="shared" si="50"/>
        <v>3.7605883390282891E-5</v>
      </c>
      <c r="BJ5" s="8">
        <f t="shared" si="51"/>
        <v>0.26265398562147374</v>
      </c>
      <c r="BK5" s="8">
        <f t="shared" si="52"/>
        <v>0.23852733953098293</v>
      </c>
      <c r="BL5" s="8">
        <f t="shared" si="53"/>
        <v>0.45051065160542281</v>
      </c>
      <c r="BM5" s="8">
        <f t="shared" si="54"/>
        <v>0.5514142130598757</v>
      </c>
      <c r="BN5" s="8">
        <f t="shared" si="55"/>
        <v>0.4463795860319954</v>
      </c>
    </row>
    <row r="6" spans="1:88" x14ac:dyDescent="0.25">
      <c r="A6" t="s">
        <v>670</v>
      </c>
      <c r="B6" t="s">
        <v>674</v>
      </c>
      <c r="C6" t="s">
        <v>31</v>
      </c>
      <c r="D6" t="s">
        <v>743</v>
      </c>
      <c r="E6" s="1">
        <f>VLOOKUP(A6,home!$A$2:$E$670,3,FALSE)</f>
        <v>1.3125</v>
      </c>
      <c r="F6">
        <f>VLOOKUP(B6,home!$B$2:$E$670,3,FALSE)</f>
        <v>0.9143</v>
      </c>
      <c r="G6">
        <f>VLOOKUP(C6,away!$B$2:$E$670,4,FALSE)</f>
        <v>0.38</v>
      </c>
      <c r="H6">
        <f>VLOOKUP(A6,away!$A$2:$E$670,3,FALSE)</f>
        <v>1.2</v>
      </c>
      <c r="I6">
        <f>VLOOKUP(C6,away!$B$2:$E$670,3,FALSE)</f>
        <v>1.78</v>
      </c>
      <c r="J6">
        <f>VLOOKUP(B6,home!$B$2:$E$670,4,FALSE)</f>
        <v>0.83330000000000004</v>
      </c>
      <c r="K6" s="3">
        <f t="shared" si="0"/>
        <v>0.45600712499999996</v>
      </c>
      <c r="L6" s="3">
        <f t="shared" si="1"/>
        <v>1.7799288000000002</v>
      </c>
      <c r="M6" s="5">
        <f t="shared" si="2"/>
        <v>0.10689204008954384</v>
      </c>
      <c r="N6" s="5">
        <f t="shared" si="3"/>
        <v>4.8743531886617619E-2</v>
      </c>
      <c r="O6" s="5">
        <f t="shared" si="4"/>
        <v>0.19026022064613371</v>
      </c>
      <c r="P6" s="5">
        <f t="shared" si="5"/>
        <v>8.676001621870906E-2</v>
      </c>
      <c r="Q6" s="5">
        <f t="shared" si="6"/>
        <v>1.1113698918981162E-2</v>
      </c>
      <c r="R6" s="5">
        <f t="shared" si="7"/>
        <v>0.16932482311120406</v>
      </c>
      <c r="S6" s="5">
        <f t="shared" si="8"/>
        <v>1.7604913349873887E-2</v>
      </c>
      <c r="T6" s="5">
        <f t="shared" si="9"/>
        <v>1.9781592780423442E-2</v>
      </c>
      <c r="U6" s="5">
        <f t="shared" si="10"/>
        <v>7.7213325778073702E-2</v>
      </c>
      <c r="V6" s="5">
        <f t="shared" si="11"/>
        <v>1.5876897501072788E-3</v>
      </c>
      <c r="W6" s="5">
        <f t="shared" si="12"/>
        <v>1.6893086307200697E-3</v>
      </c>
      <c r="X6" s="5">
        <f t="shared" si="13"/>
        <v>3.0068490839072178E-3</v>
      </c>
      <c r="Y6" s="5">
        <f t="shared" si="14"/>
        <v>2.6759886408500373E-3</v>
      </c>
      <c r="Z6" s="5">
        <f t="shared" si="15"/>
        <v>0.1004620430701792</v>
      </c>
      <c r="AA6" s="5">
        <f t="shared" si="16"/>
        <v>4.5811407432058582E-2</v>
      </c>
      <c r="AB6" s="5">
        <f t="shared" si="17"/>
        <v>1.0445164097648332E-2</v>
      </c>
      <c r="AC6" s="5">
        <f t="shared" si="18"/>
        <v>8.0541537724765147E-5</v>
      </c>
      <c r="AD6" s="5">
        <f t="shared" si="19"/>
        <v>1.9258419298308634E-4</v>
      </c>
      <c r="AE6" s="5">
        <f t="shared" si="20"/>
        <v>3.4278615151535336E-4</v>
      </c>
      <c r="AF6" s="5">
        <f t="shared" si="21"/>
        <v>3.0506747166167067E-4</v>
      </c>
      <c r="AG6" s="5">
        <f t="shared" si="22"/>
        <v>1.809994595845971E-4</v>
      </c>
      <c r="AH6" s="5">
        <f t="shared" si="23"/>
        <v>4.4703820941863114E-2</v>
      </c>
      <c r="AI6" s="5">
        <f t="shared" si="24"/>
        <v>2.0385260864213786E-2</v>
      </c>
      <c r="AJ6" s="5">
        <f t="shared" si="25"/>
        <v>4.647912099532572E-3</v>
      </c>
      <c r="AK6" s="5">
        <f t="shared" si="26"/>
        <v>7.0649367792018753E-4</v>
      </c>
      <c r="AL6" s="5">
        <f t="shared" si="27"/>
        <v>2.6148944723766878E-6</v>
      </c>
      <c r="AM6" s="5">
        <f t="shared" si="28"/>
        <v>1.7563952832532477E-5</v>
      </c>
      <c r="AN6" s="5">
        <f t="shared" si="29"/>
        <v>3.126258548846614E-5</v>
      </c>
      <c r="AO6" s="5">
        <f t="shared" si="30"/>
        <v>2.7822588136691484E-5</v>
      </c>
      <c r="AP6" s="5">
        <f t="shared" si="31"/>
        <v>1.6507408638345163E-5</v>
      </c>
      <c r="AQ6" s="5">
        <f t="shared" si="32"/>
        <v>7.3455030121898393E-6</v>
      </c>
      <c r="AR6" s="5">
        <f t="shared" si="33"/>
        <v>1.591392367289305E-2</v>
      </c>
      <c r="AS6" s="5">
        <f t="shared" si="34"/>
        <v>7.2568625815453989E-3</v>
      </c>
      <c r="AT6" s="5">
        <f t="shared" si="35"/>
        <v>1.6545905211652976E-3</v>
      </c>
      <c r="AU6" s="5">
        <f t="shared" si="36"/>
        <v>2.515016888696131E-4</v>
      </c>
      <c r="AV6" s="5">
        <f t="shared" si="37"/>
        <v>2.8671640518519179E-5</v>
      </c>
      <c r="AW6" s="5">
        <f t="shared" si="38"/>
        <v>5.8955716919708517E-8</v>
      </c>
      <c r="AX6" s="5">
        <f t="shared" si="39"/>
        <v>1.3348812724664568E-6</v>
      </c>
      <c r="AY6" s="5">
        <f t="shared" si="40"/>
        <v>2.3759936214436939E-6</v>
      </c>
      <c r="AZ6" s="5">
        <f t="shared" si="41"/>
        <v>2.1145497377119648E-6</v>
      </c>
      <c r="BA6" s="5">
        <f t="shared" si="42"/>
        <v>1.2545826590619904E-6</v>
      </c>
      <c r="BB6" s="5">
        <f t="shared" si="43"/>
        <v>5.5826695171125472E-7</v>
      </c>
      <c r="BC6" s="5">
        <f t="shared" si="44"/>
        <v>1.9873508508781424E-7</v>
      </c>
      <c r="BD6" s="5">
        <f t="shared" si="45"/>
        <v>4.7209418443973535E-3</v>
      </c>
      <c r="BE6" s="5">
        <f t="shared" si="46"/>
        <v>2.1527831177558343E-3</v>
      </c>
      <c r="BF6" s="5">
        <f t="shared" si="47"/>
        <v>4.9084222013818721E-4</v>
      </c>
      <c r="BG6" s="5">
        <f t="shared" si="48"/>
        <v>7.4609183211277302E-5</v>
      </c>
      <c r="BH6" s="5">
        <f t="shared" si="49"/>
        <v>8.5055797836932037E-6</v>
      </c>
      <c r="BI6" s="5">
        <f t="shared" si="50"/>
        <v>7.7572099672401197E-7</v>
      </c>
      <c r="BJ6" s="8">
        <f t="shared" si="51"/>
        <v>8.8140746264679978E-2</v>
      </c>
      <c r="BK6" s="8">
        <f t="shared" si="52"/>
        <v>0.21293019183405262</v>
      </c>
      <c r="BL6" s="8">
        <f t="shared" si="53"/>
        <v>0.596052436419923</v>
      </c>
      <c r="BM6" s="8">
        <f t="shared" si="54"/>
        <v>0.38448876967974083</v>
      </c>
      <c r="BN6" s="8">
        <f t="shared" si="55"/>
        <v>0.61309433087118947</v>
      </c>
    </row>
    <row r="7" spans="1:88" x14ac:dyDescent="0.25">
      <c r="A7" t="s">
        <v>19</v>
      </c>
      <c r="B7" t="s">
        <v>258</v>
      </c>
      <c r="C7" t="s">
        <v>51</v>
      </c>
      <c r="D7" t="s">
        <v>743</v>
      </c>
      <c r="E7" s="1">
        <f>VLOOKUP(A7,home!$A$2:$E$670,3,FALSE)</f>
        <v>1.6666666666666701</v>
      </c>
      <c r="F7">
        <f>VLOOKUP(B7,home!$B$2:$E$670,3,FALSE)</f>
        <v>0.84</v>
      </c>
      <c r="G7">
        <f>VLOOKUP(C7,away!$B$2:$E$670,4,FALSE)</f>
        <v>0.65</v>
      </c>
      <c r="H7">
        <f>VLOOKUP(A7,away!$A$2:$E$670,3,FALSE)</f>
        <v>1.2</v>
      </c>
      <c r="I7">
        <f>VLOOKUP(C7,away!$B$2:$E$670,3,FALSE)</f>
        <v>0.76</v>
      </c>
      <c r="J7">
        <f>VLOOKUP(B7,home!$B$2:$E$670,4,FALSE)</f>
        <v>1.17</v>
      </c>
      <c r="K7" s="3">
        <f t="shared" si="0"/>
        <v>0.91000000000000181</v>
      </c>
      <c r="L7" s="3">
        <f t="shared" si="1"/>
        <v>1.0670399999999998</v>
      </c>
      <c r="M7" s="5">
        <f t="shared" si="2"/>
        <v>0.13847852770427851</v>
      </c>
      <c r="N7" s="5">
        <f t="shared" si="3"/>
        <v>0.12601546021089371</v>
      </c>
      <c r="O7" s="5">
        <f t="shared" si="4"/>
        <v>0.14776212820157333</v>
      </c>
      <c r="P7" s="5">
        <f t="shared" si="5"/>
        <v>0.134463536663432</v>
      </c>
      <c r="Q7" s="5">
        <f t="shared" si="6"/>
        <v>5.7337034395956749E-2</v>
      </c>
      <c r="R7" s="5">
        <f t="shared" si="7"/>
        <v>7.8834050638103378E-2</v>
      </c>
      <c r="S7" s="5">
        <f t="shared" si="8"/>
        <v>3.2641238666706832E-2</v>
      </c>
      <c r="T7" s="5">
        <f t="shared" si="9"/>
        <v>6.118090918186167E-2</v>
      </c>
      <c r="U7" s="5">
        <f t="shared" si="10"/>
        <v>7.1738986080674222E-2</v>
      </c>
      <c r="V7" s="5">
        <f t="shared" si="11"/>
        <v>3.5216501832555404E-3</v>
      </c>
      <c r="W7" s="5">
        <f t="shared" si="12"/>
        <v>1.7392233766773582E-2</v>
      </c>
      <c r="X7" s="5">
        <f t="shared" si="13"/>
        <v>1.8558209118498079E-2</v>
      </c>
      <c r="Y7" s="5">
        <f t="shared" si="14"/>
        <v>9.9011757289010939E-3</v>
      </c>
      <c r="Z7" s="5">
        <f t="shared" si="15"/>
        <v>2.8039695130960607E-2</v>
      </c>
      <c r="AA7" s="5">
        <f t="shared" si="16"/>
        <v>2.5516122569174203E-2</v>
      </c>
      <c r="AB7" s="5">
        <f t="shared" si="17"/>
        <v>1.1609835768974284E-2</v>
      </c>
      <c r="AC7" s="5">
        <f t="shared" si="18"/>
        <v>2.1372155415639422E-4</v>
      </c>
      <c r="AD7" s="5">
        <f t="shared" si="19"/>
        <v>3.9567331819409975E-3</v>
      </c>
      <c r="AE7" s="5">
        <f t="shared" si="20"/>
        <v>4.2219925744583203E-3</v>
      </c>
      <c r="AF7" s="5">
        <f t="shared" si="21"/>
        <v>2.2525174783250028E-3</v>
      </c>
      <c r="AG7" s="5">
        <f t="shared" si="22"/>
        <v>8.0117541669063686E-4</v>
      </c>
      <c r="AH7" s="5">
        <f t="shared" si="23"/>
        <v>7.4798690731350493E-3</v>
      </c>
      <c r="AI7" s="5">
        <f t="shared" si="24"/>
        <v>6.8066808565529083E-3</v>
      </c>
      <c r="AJ7" s="5">
        <f t="shared" si="25"/>
        <v>3.0970397897315794E-3</v>
      </c>
      <c r="AK7" s="5">
        <f t="shared" si="26"/>
        <v>9.3943540288524759E-4</v>
      </c>
      <c r="AL7" s="5">
        <f t="shared" si="27"/>
        <v>8.3009998761522336E-6</v>
      </c>
      <c r="AM7" s="5">
        <f t="shared" si="28"/>
        <v>7.2012543911326317E-4</v>
      </c>
      <c r="AN7" s="5">
        <f t="shared" si="29"/>
        <v>7.6840264855141608E-4</v>
      </c>
      <c r="AO7" s="5">
        <f t="shared" si="30"/>
        <v>4.0995818105515143E-4</v>
      </c>
      <c r="AP7" s="5">
        <f t="shared" si="31"/>
        <v>1.4581392583769623E-4</v>
      </c>
      <c r="AQ7" s="5">
        <f t="shared" si="32"/>
        <v>3.8897322856463837E-5</v>
      </c>
      <c r="AR7" s="5">
        <f t="shared" si="33"/>
        <v>1.5962638991596045E-3</v>
      </c>
      <c r="AS7" s="5">
        <f t="shared" si="34"/>
        <v>1.4526001482352429E-3</v>
      </c>
      <c r="AT7" s="5">
        <f t="shared" si="35"/>
        <v>6.6093306744703683E-4</v>
      </c>
      <c r="AU7" s="5">
        <f t="shared" si="36"/>
        <v>2.0048303045893491E-4</v>
      </c>
      <c r="AV7" s="5">
        <f t="shared" si="37"/>
        <v>4.5609889429407779E-5</v>
      </c>
      <c r="AW7" s="5">
        <f t="shared" si="38"/>
        <v>2.2389788905952877E-7</v>
      </c>
      <c r="AX7" s="5">
        <f t="shared" si="39"/>
        <v>1.0921902493217842E-4</v>
      </c>
      <c r="AY7" s="5">
        <f t="shared" si="40"/>
        <v>1.1654106836363163E-4</v>
      </c>
      <c r="AZ7" s="5">
        <f t="shared" si="41"/>
        <v>6.2176990793364734E-5</v>
      </c>
      <c r="BA7" s="5">
        <f t="shared" si="42"/>
        <v>2.2115112085383964E-5</v>
      </c>
      <c r="BB7" s="5">
        <f t="shared" si="43"/>
        <v>5.8994272998970247E-6</v>
      </c>
      <c r="BC7" s="5">
        <f t="shared" si="44"/>
        <v>1.2589849812164243E-6</v>
      </c>
      <c r="BD7" s="5">
        <f t="shared" si="45"/>
        <v>2.8387957182654392E-4</v>
      </c>
      <c r="BE7" s="5">
        <f t="shared" si="46"/>
        <v>2.5833041036215547E-4</v>
      </c>
      <c r="BF7" s="5">
        <f t="shared" si="47"/>
        <v>1.1754033671478097E-4</v>
      </c>
      <c r="BG7" s="5">
        <f t="shared" si="48"/>
        <v>3.5653902136816969E-5</v>
      </c>
      <c r="BH7" s="5">
        <f t="shared" si="49"/>
        <v>8.1112627361258743E-6</v>
      </c>
      <c r="BI7" s="5">
        <f t="shared" si="50"/>
        <v>1.4762498179749126E-6</v>
      </c>
      <c r="BJ7" s="8">
        <f t="shared" si="51"/>
        <v>0.30401784918016944</v>
      </c>
      <c r="BK7" s="8">
        <f t="shared" si="52"/>
        <v>0.30944351684006904</v>
      </c>
      <c r="BL7" s="8">
        <f t="shared" si="53"/>
        <v>0.35844503014912887</v>
      </c>
      <c r="BM7" s="8">
        <f t="shared" si="54"/>
        <v>0.31693903631561571</v>
      </c>
      <c r="BN7" s="8">
        <f t="shared" si="55"/>
        <v>0.68289073781423759</v>
      </c>
    </row>
    <row r="8" spans="1:88" x14ac:dyDescent="0.25">
      <c r="A8" t="s">
        <v>687</v>
      </c>
      <c r="B8" t="s">
        <v>697</v>
      </c>
      <c r="C8" t="s">
        <v>281</v>
      </c>
      <c r="D8" t="s">
        <v>743</v>
      </c>
      <c r="E8" s="1">
        <f>VLOOKUP(A8,home!$A$2:$E$670,3,FALSE)</f>
        <v>1.4943</v>
      </c>
      <c r="F8">
        <f>VLOOKUP(B8,home!$B$2:$E$670,3,FALSE)</f>
        <v>1.5615000000000001</v>
      </c>
      <c r="G8">
        <f>VLOOKUP(C8,away!$B$2:$E$670,4,FALSE)</f>
        <v>0.89</v>
      </c>
      <c r="H8">
        <f>VLOOKUP(A8,away!$A$2:$E$670,3,FALSE)</f>
        <v>1.0455000000000001</v>
      </c>
      <c r="I8">
        <f>VLOOKUP(C8,away!$B$2:$E$670,3,FALSE)</f>
        <v>0.89</v>
      </c>
      <c r="J8">
        <f>VLOOKUP(B8,home!$B$2:$E$670,4,FALSE)</f>
        <v>1.1158999999999999</v>
      </c>
      <c r="K8" s="3">
        <f t="shared" si="0"/>
        <v>2.0766810105000002</v>
      </c>
      <c r="L8" s="3">
        <f t="shared" si="1"/>
        <v>1.0383393704999999</v>
      </c>
      <c r="M8" s="5">
        <f t="shared" si="2"/>
        <v>4.4377602678351516E-2</v>
      </c>
      <c r="N8" s="5">
        <f t="shared" si="3"/>
        <v>9.2158124773646544E-2</v>
      </c>
      <c r="O8" s="5">
        <f t="shared" si="4"/>
        <v>4.6079012029338617E-2</v>
      </c>
      <c r="P8" s="5">
        <f t="shared" si="5"/>
        <v>9.5691409263928592E-2</v>
      </c>
      <c r="Q8" s="5">
        <f t="shared" si="6"/>
        <v>9.5691513840360717E-2</v>
      </c>
      <c r="R8" s="5">
        <f t="shared" si="7"/>
        <v>2.3922826171902691E-2</v>
      </c>
      <c r="S8" s="5">
        <f t="shared" si="8"/>
        <v>5.1584838151834268E-2</v>
      </c>
      <c r="T8" s="5">
        <f t="shared" si="9"/>
        <v>9.9360266243192177E-2</v>
      </c>
      <c r="U8" s="5">
        <f t="shared" si="10"/>
        <v>4.9680078828682729E-2</v>
      </c>
      <c r="V8" s="5">
        <f t="shared" si="11"/>
        <v>1.2359152068414168E-2</v>
      </c>
      <c r="W8" s="5">
        <f t="shared" si="12"/>
        <v>6.6240249886091673E-2</v>
      </c>
      <c r="X8" s="5">
        <f t="shared" si="13"/>
        <v>6.8779859368487128E-2</v>
      </c>
      <c r="Y8" s="5">
        <f t="shared" si="14"/>
        <v>3.5708417939876717E-2</v>
      </c>
      <c r="Z8" s="5">
        <f t="shared" si="15"/>
        <v>8.2800040893047898E-3</v>
      </c>
      <c r="AA8" s="5">
        <f t="shared" si="16"/>
        <v>1.7194927259121605E-2</v>
      </c>
      <c r="AB8" s="5">
        <f t="shared" si="17"/>
        <v>1.7854189457973329E-2</v>
      </c>
      <c r="AC8" s="5">
        <f t="shared" si="18"/>
        <v>1.6656272074137444E-3</v>
      </c>
      <c r="AD8" s="5">
        <f t="shared" si="19"/>
        <v>3.4389967267305345E-2</v>
      </c>
      <c r="AE8" s="5">
        <f t="shared" si="20"/>
        <v>3.570845696384943E-2</v>
      </c>
      <c r="AF8" s="5">
        <f t="shared" si="21"/>
        <v>1.8538748362684876E-2</v>
      </c>
      <c r="AG8" s="5">
        <f t="shared" si="22"/>
        <v>6.416504101589374E-3</v>
      </c>
      <c r="AH8" s="5">
        <f t="shared" si="23"/>
        <v>2.1493635584565397E-3</v>
      </c>
      <c r="AI8" s="5">
        <f t="shared" si="24"/>
        <v>4.463542486507403E-3</v>
      </c>
      <c r="AJ8" s="5">
        <f t="shared" si="25"/>
        <v>4.6346769606449394E-3</v>
      </c>
      <c r="AK8" s="5">
        <f t="shared" si="26"/>
        <v>3.2082485446577342E-3</v>
      </c>
      <c r="AL8" s="5">
        <f t="shared" si="27"/>
        <v>1.4366365478639585E-4</v>
      </c>
      <c r="AM8" s="5">
        <f t="shared" si="28"/>
        <v>1.4283398395145924E-2</v>
      </c>
      <c r="AN8" s="5">
        <f t="shared" si="29"/>
        <v>1.4831014898216527E-2</v>
      </c>
      <c r="AO8" s="5">
        <f t="shared" si="30"/>
        <v>7.6998133366451334E-3</v>
      </c>
      <c r="AP8" s="5">
        <f t="shared" si="31"/>
        <v>2.6650064443132044E-3</v>
      </c>
      <c r="AQ8" s="5">
        <f t="shared" si="32"/>
        <v>6.9179527844165389E-4</v>
      </c>
      <c r="AR8" s="5">
        <f t="shared" si="33"/>
        <v>4.4635376085268075E-4</v>
      </c>
      <c r="AS8" s="5">
        <f t="shared" si="34"/>
        <v>9.2693437912802056E-4</v>
      </c>
      <c r="AT8" s="5">
        <f t="shared" si="35"/>
        <v>9.6247351155738406E-4</v>
      </c>
      <c r="AU8" s="5">
        <f t="shared" si="36"/>
        <v>6.6625015485349067E-4</v>
      </c>
      <c r="AV8" s="5">
        <f t="shared" si="37"/>
        <v>3.4589726120673215E-4</v>
      </c>
      <c r="AW8" s="5">
        <f t="shared" si="38"/>
        <v>8.6050524719252506E-6</v>
      </c>
      <c r="AX8" s="5">
        <f t="shared" si="39"/>
        <v>4.9436770354342862E-3</v>
      </c>
      <c r="AY8" s="5">
        <f t="shared" si="40"/>
        <v>5.1332145009281432E-3</v>
      </c>
      <c r="AZ8" s="5">
        <f t="shared" si="41"/>
        <v>2.6650093567675993E-3</v>
      </c>
      <c r="BA8" s="5">
        <f t="shared" si="42"/>
        <v>9.2239471262755971E-4</v>
      </c>
      <c r="BB8" s="5">
        <f t="shared" si="43"/>
        <v>2.3943968631555713E-4</v>
      </c>
      <c r="BC8" s="5">
        <f t="shared" si="44"/>
        <v>4.972393063232262E-5</v>
      </c>
      <c r="BD8" s="5">
        <f t="shared" si="45"/>
        <v>7.7244447177346633E-5</v>
      </c>
      <c r="BE8" s="5">
        <f t="shared" si="46"/>
        <v>1.6041207661976608E-4</v>
      </c>
      <c r="BF8" s="5">
        <f t="shared" si="47"/>
        <v>1.6656235668556968E-4</v>
      </c>
      <c r="BG8" s="5">
        <f t="shared" si="48"/>
        <v>1.152989610643501E-4</v>
      </c>
      <c r="BH8" s="5">
        <f t="shared" si="49"/>
        <v>5.9859790743178676E-5</v>
      </c>
      <c r="BI8" s="5">
        <f t="shared" si="50"/>
        <v>2.4861938145772578E-5</v>
      </c>
      <c r="BJ8" s="8">
        <f t="shared" si="51"/>
        <v>0.60711659632255188</v>
      </c>
      <c r="BK8" s="8">
        <f t="shared" si="52"/>
        <v>0.21095550752565684</v>
      </c>
      <c r="BL8" s="8">
        <f t="shared" si="53"/>
        <v>0.17313901393531989</v>
      </c>
      <c r="BM8" s="8">
        <f t="shared" si="54"/>
        <v>0.5964460236668484</v>
      </c>
      <c r="BN8" s="8">
        <f t="shared" si="55"/>
        <v>0.39792048875752867</v>
      </c>
    </row>
    <row r="9" spans="1:88" x14ac:dyDescent="0.25">
      <c r="A9" t="s">
        <v>61</v>
      </c>
      <c r="B9" t="s">
        <v>69</v>
      </c>
      <c r="C9" t="s">
        <v>686</v>
      </c>
      <c r="D9" t="s">
        <v>743</v>
      </c>
      <c r="E9" s="1">
        <f>VLOOKUP(A9,home!$A$2:$E$670,3,FALSE)</f>
        <v>1.46</v>
      </c>
      <c r="F9">
        <f>VLOOKUP(B9,home!$B$2:$E$670,3,FALSE)</f>
        <v>2.19</v>
      </c>
      <c r="G9">
        <f>VLOOKUP(C9,away!$B$2:$E$670,4,FALSE)</f>
        <v>0.9143</v>
      </c>
      <c r="H9">
        <f>VLOOKUP(A9,away!$A$2:$E$670,3,FALSE)</f>
        <v>1.36</v>
      </c>
      <c r="I9">
        <f>VLOOKUP(C9,away!$B$2:$E$670,3,FALSE)</f>
        <v>2</v>
      </c>
      <c r="J9">
        <f>VLOOKUP(B9,home!$B$2:$E$670,4,FALSE)</f>
        <v>0.28999999999999998</v>
      </c>
      <c r="K9" s="3">
        <f t="shared" si="0"/>
        <v>2.92338282</v>
      </c>
      <c r="L9" s="3">
        <f t="shared" si="1"/>
        <v>0.78880000000000006</v>
      </c>
      <c r="M9" s="5">
        <f t="shared" si="2"/>
        <v>2.4424151515964429E-2</v>
      </c>
      <c r="N9" s="5">
        <f t="shared" si="3"/>
        <v>7.140114493484738E-2</v>
      </c>
      <c r="O9" s="5">
        <f t="shared" si="4"/>
        <v>1.9265770715792743E-2</v>
      </c>
      <c r="P9" s="5">
        <f t="shared" si="5"/>
        <v>5.6321223124607613E-2</v>
      </c>
      <c r="Q9" s="5">
        <f t="shared" si="6"/>
        <v>0.10436644021543141</v>
      </c>
      <c r="R9" s="5">
        <f t="shared" si="7"/>
        <v>7.5984199703086567E-3</v>
      </c>
      <c r="S9" s="5">
        <f t="shared" si="8"/>
        <v>3.24686834277381E-2</v>
      </c>
      <c r="T9" s="5">
        <f t="shared" si="9"/>
        <v>8.2324248041932307E-2</v>
      </c>
      <c r="U9" s="5">
        <f t="shared" si="10"/>
        <v>2.2213090400345241E-2</v>
      </c>
      <c r="V9" s="5">
        <f t="shared" si="11"/>
        <v>8.31906967486035E-3</v>
      </c>
      <c r="W9" s="5">
        <f t="shared" si="12"/>
        <v>0.1017010194367831</v>
      </c>
      <c r="X9" s="5">
        <f t="shared" si="13"/>
        <v>8.0221764131734513E-2</v>
      </c>
      <c r="Y9" s="5">
        <f t="shared" si="14"/>
        <v>3.1639463773556094E-2</v>
      </c>
      <c r="Z9" s="5">
        <f t="shared" si="15"/>
        <v>1.9978778908598229E-3</v>
      </c>
      <c r="AA9" s="5">
        <f t="shared" si="16"/>
        <v>5.8405619025974423E-3</v>
      </c>
      <c r="AB9" s="5">
        <f t="shared" si="17"/>
        <v>8.5370991625999381E-3</v>
      </c>
      <c r="AC9" s="5">
        <f t="shared" si="18"/>
        <v>1.198967390537378E-3</v>
      </c>
      <c r="AD9" s="5">
        <f t="shared" si="19"/>
        <v>7.4327753249494463E-2</v>
      </c>
      <c r="AE9" s="5">
        <f t="shared" si="20"/>
        <v>5.8629731763201236E-2</v>
      </c>
      <c r="AF9" s="5">
        <f t="shared" si="21"/>
        <v>2.3123566207406566E-2</v>
      </c>
      <c r="AG9" s="5">
        <f t="shared" si="22"/>
        <v>6.0799563414674343E-3</v>
      </c>
      <c r="AH9" s="5">
        <f t="shared" si="23"/>
        <v>3.9398152007755709E-4</v>
      </c>
      <c r="AI9" s="5">
        <f t="shared" si="24"/>
        <v>1.1517588071922155E-3</v>
      </c>
      <c r="AJ9" s="5">
        <f t="shared" si="25"/>
        <v>1.6835159548647077E-3</v>
      </c>
      <c r="AK9" s="5">
        <f t="shared" si="26"/>
        <v>1.6405205398824607E-3</v>
      </c>
      <c r="AL9" s="5">
        <f t="shared" si="27"/>
        <v>1.1059104325887622E-4</v>
      </c>
      <c r="AM9" s="5">
        <f t="shared" si="28"/>
        <v>4.345769537975426E-2</v>
      </c>
      <c r="AN9" s="5">
        <f t="shared" si="29"/>
        <v>3.4279430115550159E-2</v>
      </c>
      <c r="AO9" s="5">
        <f t="shared" si="30"/>
        <v>1.3519807237572982E-2</v>
      </c>
      <c r="AP9" s="5">
        <f t="shared" si="31"/>
        <v>3.55480798299919E-3</v>
      </c>
      <c r="AQ9" s="5">
        <f t="shared" si="32"/>
        <v>7.0100813424744024E-4</v>
      </c>
      <c r="AR9" s="5">
        <f t="shared" si="33"/>
        <v>6.2154524607435429E-5</v>
      </c>
      <c r="AS9" s="5">
        <f t="shared" si="34"/>
        <v>1.8170146942264403E-4</v>
      </c>
      <c r="AT9" s="5">
        <f t="shared" si="35"/>
        <v>2.6559147703945641E-4</v>
      </c>
      <c r="AU9" s="5">
        <f t="shared" si="36"/>
        <v>2.5880852037185712E-4</v>
      </c>
      <c r="AV9" s="5">
        <f t="shared" si="37"/>
        <v>1.8914909553117683E-4</v>
      </c>
      <c r="AW9" s="5">
        <f t="shared" si="38"/>
        <v>7.0838612561366867E-6</v>
      </c>
      <c r="AX9" s="5">
        <f t="shared" si="39"/>
        <v>2.117391334499448E-2</v>
      </c>
      <c r="AY9" s="5">
        <f t="shared" si="40"/>
        <v>1.6701982846531647E-2</v>
      </c>
      <c r="AZ9" s="5">
        <f t="shared" si="41"/>
        <v>6.5872620346720812E-3</v>
      </c>
      <c r="BA9" s="5">
        <f t="shared" si="42"/>
        <v>1.732010764316446E-3</v>
      </c>
      <c r="BB9" s="5">
        <f t="shared" si="43"/>
        <v>3.4155252272320317E-4</v>
      </c>
      <c r="BC9" s="5">
        <f t="shared" si="44"/>
        <v>5.3883325984812554E-5</v>
      </c>
      <c r="BD9" s="5">
        <f t="shared" si="45"/>
        <v>8.1712481683908414E-6</v>
      </c>
      <c r="BE9" s="5">
        <f t="shared" si="46"/>
        <v>2.3887686513430254E-5</v>
      </c>
      <c r="BF9" s="5">
        <f t="shared" si="47"/>
        <v>3.4916426181453852E-5</v>
      </c>
      <c r="BG9" s="5">
        <f t="shared" si="48"/>
        <v>3.4024693478220132E-5</v>
      </c>
      <c r="BH9" s="5">
        <f t="shared" si="49"/>
        <v>2.4866801092498701E-5</v>
      </c>
      <c r="BI9" s="5">
        <f t="shared" si="50"/>
        <v>1.4539035820433587E-5</v>
      </c>
      <c r="BJ9" s="8">
        <f t="shared" si="51"/>
        <v>0.77591844178520109</v>
      </c>
      <c r="BK9" s="8">
        <f t="shared" si="52"/>
        <v>0.13954466902349838</v>
      </c>
      <c r="BL9" s="8">
        <f t="shared" si="53"/>
        <v>6.9422529951887968E-2</v>
      </c>
      <c r="BM9" s="8">
        <f t="shared" si="54"/>
        <v>0.68681146918921943</v>
      </c>
      <c r="BN9" s="8">
        <f t="shared" si="55"/>
        <v>0.28337715047695222</v>
      </c>
    </row>
    <row r="10" spans="1:88" x14ac:dyDescent="0.25">
      <c r="A10" t="s">
        <v>35</v>
      </c>
      <c r="B10" t="s">
        <v>302</v>
      </c>
      <c r="C10" t="s">
        <v>43</v>
      </c>
      <c r="D10" t="s">
        <v>747</v>
      </c>
      <c r="E10" s="1">
        <f>VLOOKUP(A10,home!$A$2:$E$670,3,FALSE)</f>
        <v>1.6</v>
      </c>
      <c r="F10">
        <f>VLOOKUP(B10,home!$B$2:$E$670,3,FALSE)</f>
        <v>1.46</v>
      </c>
      <c r="G10">
        <f>VLOOKUP(C10,away!$B$2:$E$670,4,FALSE)</f>
        <v>0.95</v>
      </c>
      <c r="H10">
        <f>VLOOKUP(A10,away!$A$2:$E$670,3,FALSE)</f>
        <v>1.10909090909091</v>
      </c>
      <c r="I10">
        <f>VLOOKUP(C10,away!$B$2:$E$670,3,FALSE)</f>
        <v>1.08</v>
      </c>
      <c r="J10">
        <f>VLOOKUP(B10,home!$B$2:$E$670,4,FALSE)</f>
        <v>0.75</v>
      </c>
      <c r="K10" s="3">
        <f t="shared" ref="K10:K17" si="56">E10*F10*G10</f>
        <v>2.2191999999999998</v>
      </c>
      <c r="L10" s="3">
        <f t="shared" ref="L10:L17" si="57">H10*I10*J10</f>
        <v>0.89836363636363725</v>
      </c>
      <c r="M10" s="5">
        <f t="shared" si="2"/>
        <v>4.4264882501169604E-2</v>
      </c>
      <c r="N10" s="5">
        <f t="shared" ref="N10:N17" si="58">_xlfn.POISSON.DIST(1,K10,FALSE) * _xlfn.POISSON.DIST(0,L10,FALSE)</f>
        <v>9.823262724659558E-2</v>
      </c>
      <c r="O10" s="5">
        <f t="shared" ref="O10:O17" si="59">_xlfn.POISSON.DIST(0,K10,FALSE) * _xlfn.POISSON.DIST(1,L10,FALSE)</f>
        <v>3.9765960806959863E-2</v>
      </c>
      <c r="P10" s="5">
        <f t="shared" ref="P10:P17" si="60">_xlfn.POISSON.DIST(1,K10,FALSE) * _xlfn.POISSON.DIST(1,L10,FALSE)</f>
        <v>8.8248620222805316E-2</v>
      </c>
      <c r="Q10" s="5">
        <f t="shared" ref="Q10:Q17" si="61">_xlfn.POISSON.DIST(2,K10,FALSE) * _xlfn.POISSON.DIST(0,L10,FALSE)</f>
        <v>0.10899892319282248</v>
      </c>
      <c r="R10" s="5">
        <f t="shared" ref="R10:R17" si="62">_xlfn.POISSON.DIST(0,K10,FALSE) * _xlfn.POISSON.DIST(2,L10,FALSE)</f>
        <v>1.7862146577017166E-2</v>
      </c>
      <c r="S10" s="5">
        <f t="shared" ref="S10:S17" si="63">_xlfn.POISSON.DIST(2,K10,FALSE) * _xlfn.POISSON.DIST(2,L10,FALSE)</f>
        <v>4.3984184138651829E-2</v>
      </c>
      <c r="T10" s="5">
        <f t="shared" ref="T10:T17" si="64">_xlfn.POISSON.DIST(2,K10,FALSE) * _xlfn.POISSON.DIST(1,L10,FALSE)</f>
        <v>9.7920668999224802E-2</v>
      </c>
      <c r="U10" s="5">
        <f t="shared" ref="U10:U17" si="65">_xlfn.POISSON.DIST(1,K10,FALSE) * _xlfn.POISSON.DIST(2,L10,FALSE)</f>
        <v>3.9639675683716492E-2</v>
      </c>
      <c r="V10" s="5">
        <f t="shared" ref="V10:V17" si="66">_xlfn.POISSON.DIST(3,K10,FALSE) * _xlfn.POISSON.DIST(3,L10,FALSE)</f>
        <v>9.7432229256058968E-3</v>
      </c>
      <c r="W10" s="5">
        <f t="shared" ref="W10:W17" si="67">_xlfn.POISSON.DIST(3,K10,FALSE) * _xlfn.POISSON.DIST(0,L10,FALSE)</f>
        <v>8.0630136783170533E-2</v>
      </c>
      <c r="X10" s="5">
        <f t="shared" ref="X10:X17" si="68">_xlfn.POISSON.DIST(3,K10,FALSE) * _xlfn.POISSON.DIST(1,L10,FALSE)</f>
        <v>7.2435182881026544E-2</v>
      </c>
      <c r="Y10" s="5">
        <f t="shared" ref="Y10:Y17" si="69">_xlfn.POISSON.DIST(3,K10,FALSE) * _xlfn.POISSON.DIST(2,L10,FALSE)</f>
        <v>3.2536567146832042E-2</v>
      </c>
      <c r="Z10" s="5">
        <f t="shared" ref="Z10:Z17" si="70">_xlfn.POISSON.DIST(0,K10,FALSE) * _xlfn.POISSON.DIST(3,L10,FALSE)</f>
        <v>5.3489009840631471E-3</v>
      </c>
      <c r="AA10" s="5">
        <f t="shared" ref="AA10:AA17" si="71">_xlfn.POISSON.DIST(1,K10,FALSE) * _xlfn.POISSON.DIST(3,L10,FALSE)</f>
        <v>1.1870281063832934E-2</v>
      </c>
      <c r="AB10" s="5">
        <f t="shared" ref="AB10:AB17" si="72">_xlfn.POISSON.DIST(2,K10,FALSE) * _xlfn.POISSON.DIST(3,L10,FALSE)</f>
        <v>1.3171263868429027E-2</v>
      </c>
      <c r="AC10" s="5">
        <f t="shared" ref="AC10:AC17" si="73">_xlfn.POISSON.DIST(4,K10,FALSE) * _xlfn.POISSON.DIST(4,L10,FALSE)</f>
        <v>1.2140351604982881E-3</v>
      </c>
      <c r="AD10" s="5">
        <f t="shared" ref="AD10:AD17" si="74">_xlfn.POISSON.DIST(4,K10,FALSE) * _xlfn.POISSON.DIST(0,L10,FALSE)</f>
        <v>4.4733599887303015E-2</v>
      </c>
      <c r="AE10" s="5">
        <f t="shared" ref="AE10:AE17" si="75">_xlfn.POISSON.DIST(4,K10,FALSE) * _xlfn.POISSON.DIST(1,L10,FALSE)</f>
        <v>4.0187039462393527E-2</v>
      </c>
      <c r="AF10" s="5">
        <f t="shared" ref="AF10:AF17" si="76">_xlfn.POISSON.DIST(4,K10,FALSE) * _xlfn.POISSON.DIST(2,L10,FALSE)</f>
        <v>1.8051287453062417E-2</v>
      </c>
      <c r="AG10" s="5">
        <f t="shared" ref="AG10:AG17" si="77">_xlfn.POISSON.DIST(4,K10,FALSE) * _xlfn.POISSON.DIST(3,L10,FALSE)</f>
        <v>5.4055400791261522E-3</v>
      </c>
      <c r="AH10" s="5">
        <f t="shared" ref="AH10:AH17" si="78">_xlfn.POISSON.DIST(0,K10,FALSE) * _xlfn.POISSON.DIST(4,L10,FALSE)</f>
        <v>1.2013145346480014E-3</v>
      </c>
      <c r="AI10" s="5">
        <f t="shared" ref="AI10:AI17" si="79">_xlfn.POISSON.DIST(1,K10,FALSE) * _xlfn.POISSON.DIST(4,L10,FALSE)</f>
        <v>2.6659572152908442E-3</v>
      </c>
      <c r="AJ10" s="5">
        <f t="shared" ref="AJ10:AJ17" si="80">_xlfn.POISSON.DIST(2,K10,FALSE) * _xlfn.POISSON.DIST(4,L10,FALSE)</f>
        <v>2.9581461260867218E-3</v>
      </c>
      <c r="AK10" s="5">
        <f t="shared" ref="AK10:AK17" si="81">_xlfn.POISSON.DIST(3,K10,FALSE) * _xlfn.POISSON.DIST(4,L10,FALSE)</f>
        <v>2.1882392943372172E-3</v>
      </c>
      <c r="AL10" s="5">
        <f t="shared" ref="AL10:AL17" si="82">_xlfn.POISSON.DIST(5,K10,FALSE) * _xlfn.POISSON.DIST(5,L10,FALSE)</f>
        <v>9.6814379040192908E-5</v>
      </c>
      <c r="AM10" s="5">
        <f t="shared" ref="AM10:AM17" si="83">_xlfn.POISSON.DIST(5,K10,FALSE) * _xlfn.POISSON.DIST(0,L10,FALSE)</f>
        <v>1.985456097398056E-2</v>
      </c>
      <c r="AN10" s="5">
        <f t="shared" ref="AN10:AN17" si="84">_xlfn.POISSON.DIST(5,K10,FALSE) * _xlfn.POISSON.DIST(1,L10,FALSE)</f>
        <v>1.7836615594988735E-2</v>
      </c>
      <c r="AO10" s="5">
        <f t="shared" ref="AO10:AO17" si="85">_xlfn.POISSON.DIST(5,K10,FALSE) * _xlfn.POISSON.DIST(2,L10,FALSE)</f>
        <v>8.0118834231672192E-3</v>
      </c>
      <c r="AP10" s="5">
        <f t="shared" ref="AP10:AP17" si="86">_xlfn.POISSON.DIST(5,K10,FALSE) * _xlfn.POISSON.DIST(3,L10,FALSE)</f>
        <v>2.3991949087193501E-3</v>
      </c>
      <c r="AQ10" s="5">
        <f t="shared" ref="AQ10:AQ17" si="87">_xlfn.POISSON.DIST(5,K10,FALSE) * _xlfn.POISSON.DIST(4,L10,FALSE)</f>
        <v>5.3883736563555993E-4</v>
      </c>
      <c r="AR10" s="5">
        <f t="shared" ref="AR10:AR17" si="88">_xlfn.POISSON.DIST(0,K10,FALSE) * _xlfn.POISSON.DIST(5,L10,FALSE)</f>
        <v>2.1584345875257389E-4</v>
      </c>
      <c r="AS10" s="5">
        <f t="shared" ref="AS10:AS17" si="89">_xlfn.POISSON.DIST(1,K10,FALSE) * _xlfn.POISSON.DIST(5,L10,FALSE)</f>
        <v>4.7899980366371189E-4</v>
      </c>
      <c r="AT10" s="5">
        <f t="shared" ref="AT10:AT17" si="90">_xlfn.POISSON.DIST(2,K10,FALSE) * _xlfn.POISSON.DIST(5,L10,FALSE)</f>
        <v>5.3149818214525486E-4</v>
      </c>
      <c r="AU10" s="5">
        <f t="shared" ref="AU10:AU17" si="91">_xlfn.POISSON.DIST(3,K10,FALSE) * _xlfn.POISSON.DIST(5,L10,FALSE)</f>
        <v>3.9316692193891645E-4</v>
      </c>
      <c r="AV10" s="5">
        <f t="shared" ref="AV10:AV17" si="92">_xlfn.POISSON.DIST(4,K10,FALSE) * _xlfn.POISSON.DIST(5,L10,FALSE)</f>
        <v>2.1812900829171086E-4</v>
      </c>
      <c r="AW10" s="5">
        <f t="shared" ref="AW10:AW17" si="93">_xlfn.POISSON.DIST(6,K10,FALSE) * _xlfn.POISSON.DIST(6,L10,FALSE)</f>
        <v>5.3614958186969049E-6</v>
      </c>
      <c r="AX10" s="5">
        <f t="shared" ref="AX10:AX17" si="94">_xlfn.POISSON.DIST(6,K10,FALSE) * _xlfn.POISSON.DIST(0,L10,FALSE)</f>
        <v>7.3435402855762753E-3</v>
      </c>
      <c r="AY10" s="5">
        <f t="shared" ref="AY10:AY17" si="95">_xlfn.POISSON.DIST(6,K10,FALSE) * _xlfn.POISSON.DIST(1,L10,FALSE)</f>
        <v>6.5971695547331656E-3</v>
      </c>
      <c r="AZ10" s="5">
        <f t="shared" ref="AZ10:AZ17" si="96">_xlfn.POISSON.DIST(6,K10,FALSE) * _xlfn.POISSON.DIST(2,L10,FALSE)</f>
        <v>2.9633286154487817E-3</v>
      </c>
      <c r="BA10" s="5">
        <f t="shared" ref="BA10:BA17" si="97">_xlfn.POISSON.DIST(6,K10,FALSE) * _xlfn.POISSON.DIST(3,L10,FALSE)</f>
        <v>8.873822235716635E-4</v>
      </c>
      <c r="BB10" s="5">
        <f t="shared" ref="BB10:BB17" si="98">_xlfn.POISSON.DIST(6,K10,FALSE) * _xlfn.POISSON.DIST(4,L10,FALSE)</f>
        <v>1.9929798030307241E-4</v>
      </c>
      <c r="BC10" s="5">
        <f t="shared" ref="BC10:BC17" si="99">_xlfn.POISSON.DIST(6,K10,FALSE) * _xlfn.POISSON.DIST(5,L10,FALSE)</f>
        <v>3.5808411660999343E-5</v>
      </c>
      <c r="BD10" s="5">
        <f t="shared" ref="BD10:BD17" si="100">_xlfn.POISSON.DIST(0,K10,FALSE) * _xlfn.POISSON.DIST(6,L10,FALSE)</f>
        <v>3.231765241504449E-5</v>
      </c>
      <c r="BE10" s="5">
        <f t="shared" ref="BE10:BE17" si="101">_xlfn.POISSON.DIST(1,K10,FALSE) * _xlfn.POISSON.DIST(6,L10,FALSE)</f>
        <v>7.1719334239466734E-5</v>
      </c>
      <c r="BF10" s="5">
        <f t="shared" ref="BF10:BF17" si="102">_xlfn.POISSON.DIST(2,K10,FALSE) * _xlfn.POISSON.DIST(6,L10,FALSE)</f>
        <v>7.9579773272112295E-5</v>
      </c>
      <c r="BG10" s="5">
        <f t="shared" ref="BG10:BG17" si="103">_xlfn.POISSON.DIST(3,K10,FALSE) * _xlfn.POISSON.DIST(6,L10,FALSE)</f>
        <v>5.8867810948490526E-5</v>
      </c>
      <c r="BH10" s="5">
        <f t="shared" ref="BH10:BH17" si="104">_xlfn.POISSON.DIST(4,K10,FALSE) * _xlfn.POISSON.DIST(6,L10,FALSE)</f>
        <v>3.2659861514222544E-5</v>
      </c>
      <c r="BI10" s="5">
        <f t="shared" ref="BI10:BI17" si="105">_xlfn.POISSON.DIST(5,K10,FALSE) * _xlfn.POISSON.DIST(6,L10,FALSE)</f>
        <v>1.4495752934472529E-5</v>
      </c>
      <c r="BJ10" s="8">
        <f t="shared" ref="BJ10:BJ17" si="106">SUM(N10,Q10,T10,W10,X10,Y10,AD10,AE10,AF10,AG10,AM10,AN10,AO10,AP10,AQ10,AX10,AY10,AZ10,BA10,BB10,BC10)</f>
        <v>0.66579919246934227</v>
      </c>
      <c r="BK10" s="8">
        <f t="shared" ref="BK10:BK17" si="107">SUM(M10,P10,S10,V10,AC10,AL10,AY10)</f>
        <v>0.19414892888250426</v>
      </c>
      <c r="BL10" s="8">
        <f t="shared" ref="BL10:BL17" si="108">SUM(O10,R10,U10,AA10,AB10,AH10,AI10,AJ10,AK10,AR10,AS10,AT10,AU10,AV10,BD10,BE10,BF10,BG10,BH10,BI10)</f>
        <v>0.13345026273043423</v>
      </c>
      <c r="BM10" s="8">
        <f t="shared" ref="BM10:BM17" si="109">SUM(S10:BI10)</f>
        <v>0.5947823164600593</v>
      </c>
      <c r="BN10" s="8">
        <f t="shared" ref="BN10:BN17" si="110">SUM(M10:R10)</f>
        <v>0.39737316054736999</v>
      </c>
    </row>
    <row r="11" spans="1:88" x14ac:dyDescent="0.25">
      <c r="B11" t="s">
        <v>744</v>
      </c>
      <c r="C11" t="s">
        <v>745</v>
      </c>
      <c r="D11" t="s">
        <v>747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747</v>
      </c>
      <c r="E12" s="1">
        <f>VLOOKUP(A12,home!$A$2:$E$670,3,FALSE)</f>
        <v>1.6153846153846201</v>
      </c>
      <c r="F12">
        <f>VLOOKUP(B12,home!$B$2:$E$670,3,FALSE)</f>
        <v>1.24</v>
      </c>
      <c r="G12">
        <f>VLOOKUP(C12,away!$B$2:$E$670,4,FALSE)</f>
        <v>0.6</v>
      </c>
      <c r="H12">
        <f>VLOOKUP(A12,away!$A$2:$E$670,3,FALSE)</f>
        <v>1.4957264957265</v>
      </c>
      <c r="I12">
        <f>VLOOKUP(C12,away!$B$2:$E$670,3,FALSE)</f>
        <v>1</v>
      </c>
      <c r="J12">
        <f>VLOOKUP(B12,home!$B$2:$E$670,4,FALSE)</f>
        <v>0.67</v>
      </c>
      <c r="K12" s="3">
        <f t="shared" si="56"/>
        <v>1.2018461538461571</v>
      </c>
      <c r="L12" s="3">
        <f t="shared" si="57"/>
        <v>1.002136752136755</v>
      </c>
      <c r="M12" s="5">
        <f t="shared" si="2"/>
        <v>0.11036271749948665</v>
      </c>
      <c r="N12" s="5">
        <f t="shared" si="58"/>
        <v>0.13263900755476798</v>
      </c>
      <c r="O12" s="5">
        <f t="shared" si="59"/>
        <v>0.11059853527192176</v>
      </c>
      <c r="P12" s="5">
        <f t="shared" si="60"/>
        <v>0.13292242423757769</v>
      </c>
      <c r="Q12" s="5">
        <f t="shared" si="61"/>
        <v>7.9705840539834677E-2</v>
      </c>
      <c r="R12" s="5">
        <f t="shared" si="62"/>
        <v>5.541742846424301E-2</v>
      </c>
      <c r="S12" s="5">
        <f t="shared" si="63"/>
        <v>4.0023413851867091E-2</v>
      </c>
      <c r="T12" s="5">
        <f t="shared" si="64"/>
        <v>7.9876152164920014E-2</v>
      </c>
      <c r="U12" s="5">
        <f t="shared" si="65"/>
        <v>6.6603223255794999E-2</v>
      </c>
      <c r="V12" s="5">
        <f t="shared" si="66"/>
        <v>5.3560853358922975E-3</v>
      </c>
      <c r="W12" s="5">
        <f t="shared" si="67"/>
        <v>3.1931385963958468E-2</v>
      </c>
      <c r="X12" s="5">
        <f t="shared" si="68"/>
        <v>3.1999615421146502E-2</v>
      </c>
      <c r="Y12" s="5">
        <f t="shared" si="69"/>
        <v>1.603399533388649E-2</v>
      </c>
      <c r="Z12" s="5">
        <f t="shared" si="70"/>
        <v>1.8511947257642485E-2</v>
      </c>
      <c r="AA12" s="5">
        <f t="shared" si="71"/>
        <v>2.2248512611800528E-2</v>
      </c>
      <c r="AB12" s="5">
        <f t="shared" si="72"/>
        <v>1.3369644655645099E-2</v>
      </c>
      <c r="AC12" s="5">
        <f t="shared" si="73"/>
        <v>4.0318407758119067E-4</v>
      </c>
      <c r="AD12" s="5">
        <f t="shared" si="74"/>
        <v>9.5941533519401639E-3</v>
      </c>
      <c r="AE12" s="5">
        <f t="shared" si="75"/>
        <v>9.6146536796152763E-3</v>
      </c>
      <c r="AF12" s="5">
        <f t="shared" si="76"/>
        <v>4.8175989057046772E-3</v>
      </c>
      <c r="AG12" s="5">
        <f t="shared" si="77"/>
        <v>1.6092976401534901E-3</v>
      </c>
      <c r="AH12" s="5">
        <f t="shared" si="78"/>
        <v>4.6378756751251863E-3</v>
      </c>
      <c r="AI12" s="5">
        <f t="shared" si="79"/>
        <v>5.5740130421658533E-3</v>
      </c>
      <c r="AJ12" s="5">
        <f t="shared" si="80"/>
        <v>3.3495530681076757E-3</v>
      </c>
      <c r="AK12" s="5">
        <f t="shared" si="81"/>
        <v>1.3418824906696017E-3</v>
      </c>
      <c r="AL12" s="5">
        <f t="shared" si="82"/>
        <v>1.9424025149193253E-5</v>
      </c>
      <c r="AM12" s="5">
        <f t="shared" si="83"/>
        <v>2.3061392610878996E-3</v>
      </c>
      <c r="AN12" s="5">
        <f t="shared" si="84"/>
        <v>2.3110669090816837E-3</v>
      </c>
      <c r="AO12" s="5">
        <f t="shared" si="85"/>
        <v>1.158002543118924E-3</v>
      </c>
      <c r="AP12" s="5">
        <f t="shared" si="86"/>
        <v>3.868256358424337E-4</v>
      </c>
      <c r="AQ12" s="5">
        <f t="shared" si="87"/>
        <v>9.6913046586592899E-5</v>
      </c>
      <c r="AR12" s="5">
        <f t="shared" si="88"/>
        <v>9.2955713317680315E-4</v>
      </c>
      <c r="AS12" s="5">
        <f t="shared" si="89"/>
        <v>1.1171846652888006E-3</v>
      </c>
      <c r="AT12" s="5">
        <f t="shared" si="90"/>
        <v>6.7134204655662597E-4</v>
      </c>
      <c r="AU12" s="5">
        <f t="shared" si="91"/>
        <v>2.689499521897629E-4</v>
      </c>
      <c r="AV12" s="5">
        <f t="shared" si="92"/>
        <v>8.0809116404093604E-5</v>
      </c>
      <c r="AW12" s="5">
        <f t="shared" si="93"/>
        <v>6.4984921482868253E-7</v>
      </c>
      <c r="AX12" s="5">
        <f t="shared" si="94"/>
        <v>4.6193743352868451E-4</v>
      </c>
      <c r="AY12" s="5">
        <f t="shared" si="95"/>
        <v>4.6292447932682403E-4</v>
      </c>
      <c r="AZ12" s="5">
        <f t="shared" si="96"/>
        <v>2.3195681709859092E-4</v>
      </c>
      <c r="BA12" s="5">
        <f t="shared" si="97"/>
        <v>7.7484150441053744E-5</v>
      </c>
      <c r="BB12" s="5">
        <f t="shared" si="98"/>
        <v>1.9412428716268327E-5</v>
      </c>
      <c r="BC12" s="5">
        <f t="shared" si="99"/>
        <v>3.8907816529614849E-6</v>
      </c>
      <c r="BD12" s="5">
        <f t="shared" si="100"/>
        <v>1.5525722772789232E-4</v>
      </c>
      <c r="BE12" s="5">
        <f t="shared" si="101"/>
        <v>1.8659530200158432E-4</v>
      </c>
      <c r="BF12" s="5">
        <f t="shared" si="102"/>
        <v>1.1212942301818317E-4</v>
      </c>
      <c r="BG12" s="5">
        <f t="shared" si="103"/>
        <v>4.4920771929130734E-5</v>
      </c>
      <c r="BH12" s="5">
        <f t="shared" si="104"/>
        <v>1.3496964242706549E-5</v>
      </c>
      <c r="BI12" s="5">
        <f t="shared" si="105"/>
        <v>3.2442549127391941E-6</v>
      </c>
      <c r="BJ12" s="8">
        <f t="shared" si="106"/>
        <v>0.40533825404240964</v>
      </c>
      <c r="BK12" s="8">
        <f t="shared" si="107"/>
        <v>0.28955017350688095</v>
      </c>
      <c r="BL12" s="8">
        <f t="shared" si="108"/>
        <v>0.28672415539292212</v>
      </c>
      <c r="BM12" s="8">
        <f t="shared" si="109"/>
        <v>0.37801630200191144</v>
      </c>
      <c r="BN12" s="8">
        <f t="shared" si="110"/>
        <v>0.62164595356783181</v>
      </c>
    </row>
    <row r="13" spans="1:88" x14ac:dyDescent="0.25">
      <c r="A13" t="s">
        <v>61</v>
      </c>
      <c r="B13" t="s">
        <v>248</v>
      </c>
      <c r="C13" t="s">
        <v>52</v>
      </c>
      <c r="D13" t="s">
        <v>747</v>
      </c>
      <c r="E13" s="1">
        <f>VLOOKUP(A13,home!$A$2:$E$670,3,FALSE)</f>
        <v>1.46</v>
      </c>
      <c r="F13">
        <f>VLOOKUP(B13,home!$B$2:$E$670,3,FALSE)</f>
        <v>1.64</v>
      </c>
      <c r="G13">
        <f>VLOOKUP(C13,away!$B$2:$E$670,4,FALSE)</f>
        <v>0.54</v>
      </c>
      <c r="H13">
        <f>VLOOKUP(A13,away!$A$2:$E$670,3,FALSE)</f>
        <v>1.36</v>
      </c>
      <c r="I13">
        <f>VLOOKUP(C13,away!$B$2:$E$670,3,FALSE)</f>
        <v>0.33</v>
      </c>
      <c r="J13">
        <f>VLOOKUP(B13,home!$B$2:$E$670,4,FALSE)</f>
        <v>0.28999999999999998</v>
      </c>
      <c r="K13" s="3">
        <f t="shared" si="56"/>
        <v>1.2929759999999999</v>
      </c>
      <c r="L13" s="3">
        <f t="shared" si="57"/>
        <v>0.13015199999999999</v>
      </c>
      <c r="M13" s="5">
        <f t="shared" si="2"/>
        <v>0.24095911673156067</v>
      </c>
      <c r="N13" s="5">
        <f t="shared" si="58"/>
        <v>0.31155435491510636</v>
      </c>
      <c r="O13" s="5">
        <f t="shared" si="59"/>
        <v>3.136131096084608E-2</v>
      </c>
      <c r="P13" s="5">
        <f t="shared" si="60"/>
        <v>4.0549422400910917E-2</v>
      </c>
      <c r="Q13" s="5">
        <f t="shared" si="61"/>
        <v>0.20141615180035732</v>
      </c>
      <c r="R13" s="5">
        <f t="shared" si="62"/>
        <v>2.0408686720880193E-3</v>
      </c>
      <c r="S13" s="5">
        <f t="shared" si="63"/>
        <v>1.7059487926319799E-3</v>
      </c>
      <c r="T13" s="5">
        <f t="shared" si="64"/>
        <v>2.6214714989120102E-2</v>
      </c>
      <c r="U13" s="5">
        <f t="shared" si="65"/>
        <v>2.6387942121616791E-3</v>
      </c>
      <c r="V13" s="5">
        <f t="shared" si="66"/>
        <v>3.1898098235764899E-5</v>
      </c>
      <c r="W13" s="5">
        <f t="shared" si="67"/>
        <v>8.6808750096739593E-2</v>
      </c>
      <c r="X13" s="5">
        <f t="shared" si="68"/>
        <v>1.1298332442590851E-2</v>
      </c>
      <c r="Y13" s="5">
        <f t="shared" si="69"/>
        <v>7.3525028203404218E-4</v>
      </c>
      <c r="Z13" s="5">
        <f t="shared" si="70"/>
        <v>8.8541046469866669E-5</v>
      </c>
      <c r="AA13" s="5">
        <f t="shared" si="71"/>
        <v>1.1448144810042233E-4</v>
      </c>
      <c r="AB13" s="5">
        <f t="shared" si="72"/>
        <v>7.4010882419545845E-5</v>
      </c>
      <c r="AC13" s="5">
        <f t="shared" si="73"/>
        <v>3.3549505116586419E-7</v>
      </c>
      <c r="AD13" s="5">
        <f t="shared" si="74"/>
        <v>2.8060407616270499E-2</v>
      </c>
      <c r="AE13" s="5">
        <f t="shared" si="75"/>
        <v>3.6521181720728375E-3</v>
      </c>
      <c r="AF13" s="5">
        <f t="shared" si="76"/>
        <v>2.3766524216581198E-4</v>
      </c>
      <c r="AG13" s="5">
        <f t="shared" si="77"/>
        <v>1.0310868866121591E-5</v>
      </c>
      <c r="AH13" s="5">
        <f t="shared" si="78"/>
        <v>2.8809485700365207E-6</v>
      </c>
      <c r="AI13" s="5">
        <f t="shared" si="79"/>
        <v>3.7249973582915405E-6</v>
      </c>
      <c r="AJ13" s="5">
        <f t="shared" si="80"/>
        <v>2.4081660921671818E-6</v>
      </c>
      <c r="AK13" s="5">
        <f t="shared" si="81"/>
        <v>1.0379003203953178E-6</v>
      </c>
      <c r="AL13" s="5">
        <f t="shared" si="82"/>
        <v>2.2583300814960165E-9</v>
      </c>
      <c r="AM13" s="5">
        <f t="shared" si="83"/>
        <v>7.2562867196109852E-3</v>
      </c>
      <c r="AN13" s="5">
        <f t="shared" si="84"/>
        <v>9.444202291308088E-4</v>
      </c>
      <c r="AO13" s="5">
        <f t="shared" si="85"/>
        <v>6.1459090830916514E-5</v>
      </c>
      <c r="AP13" s="5">
        <f t="shared" si="86"/>
        <v>2.6663411966084832E-6</v>
      </c>
      <c r="AQ13" s="5">
        <f t="shared" si="87"/>
        <v>8.6757409855246786E-8</v>
      </c>
      <c r="AR13" s="5">
        <f t="shared" si="88"/>
        <v>7.4992243657478669E-8</v>
      </c>
      <c r="AS13" s="5">
        <f t="shared" si="89"/>
        <v>9.696317123527214E-8</v>
      </c>
      <c r="AT13" s="5">
        <f t="shared" si="90"/>
        <v>6.2685526645548622E-8</v>
      </c>
      <c r="AU13" s="5">
        <f t="shared" si="91"/>
        <v>2.7016960500018289E-8</v>
      </c>
      <c r="AV13" s="5">
        <f t="shared" si="92"/>
        <v>8.7330703798679133E-9</v>
      </c>
      <c r="AW13" s="5">
        <f t="shared" si="93"/>
        <v>1.0556652564758886E-11</v>
      </c>
      <c r="AX13" s="5">
        <f t="shared" si="94"/>
        <v>1.5637007629292889E-3</v>
      </c>
      <c r="AY13" s="5">
        <f t="shared" si="95"/>
        <v>2.0351878169677279E-4</v>
      </c>
      <c r="AZ13" s="5">
        <f t="shared" si="96"/>
        <v>1.3244188237699186E-5</v>
      </c>
      <c r="BA13" s="5">
        <f t="shared" si="97"/>
        <v>5.7458586250434166E-7</v>
      </c>
      <c r="BB13" s="5">
        <f t="shared" si="98"/>
        <v>1.8695874794166263E-8</v>
      </c>
      <c r="BC13" s="5">
        <f t="shared" si="99"/>
        <v>4.8666109924206567E-10</v>
      </c>
      <c r="BD13" s="5">
        <f t="shared" si="100"/>
        <v>1.6267317494180269E-9</v>
      </c>
      <c r="BE13" s="5">
        <f t="shared" si="101"/>
        <v>2.1033251104355229E-9</v>
      </c>
      <c r="BF13" s="5">
        <f t="shared" si="102"/>
        <v>1.3597744439952405E-9</v>
      </c>
      <c r="BG13" s="5">
        <f t="shared" si="103"/>
        <v>5.8605190716639664E-10</v>
      </c>
      <c r="BH13" s="5">
        <f t="shared" si="104"/>
        <v>1.8943776268009475E-10</v>
      </c>
      <c r="BI13" s="5">
        <f t="shared" si="105"/>
        <v>4.8987696127811584E-11</v>
      </c>
      <c r="BJ13" s="8">
        <f t="shared" si="106"/>
        <v>0.68003403306476484</v>
      </c>
      <c r="BK13" s="8">
        <f t="shared" si="107"/>
        <v>0.28345024255841739</v>
      </c>
      <c r="BL13" s="8">
        <f t="shared" si="108"/>
        <v>3.6239794493237734E-2</v>
      </c>
      <c r="BM13" s="8">
        <f t="shared" si="109"/>
        <v>0.17172786691088029</v>
      </c>
      <c r="BN13" s="8">
        <f t="shared" si="110"/>
        <v>0.8278812254808694</v>
      </c>
    </row>
    <row r="14" spans="1:88" x14ac:dyDescent="0.25">
      <c r="A14" t="s">
        <v>318</v>
      </c>
      <c r="B14" t="s">
        <v>330</v>
      </c>
      <c r="C14" t="s">
        <v>30</v>
      </c>
      <c r="D14" t="s">
        <v>747</v>
      </c>
      <c r="E14" s="1">
        <f>VLOOKUP(A14,home!$A$2:$E$670,3,FALSE)</f>
        <v>1.3534482758620701</v>
      </c>
      <c r="F14">
        <f>VLOOKUP(B14,home!$B$2:$E$670,3,FALSE)</f>
        <v>1.23</v>
      </c>
      <c r="G14">
        <f>VLOOKUP(C14,away!$B$2:$E$670,4,FALSE)</f>
        <v>0.76</v>
      </c>
      <c r="H14">
        <f>VLOOKUP(A14,away!$A$2:$E$670,3,FALSE)</f>
        <v>1.02586206896552</v>
      </c>
      <c r="I14">
        <f>VLOOKUP(C14,away!$B$2:$E$670,3,FALSE)</f>
        <v>1.37</v>
      </c>
      <c r="J14">
        <f>VLOOKUP(B14,home!$B$2:$E$670,4,FALSE)</f>
        <v>0.65</v>
      </c>
      <c r="K14" s="3">
        <f t="shared" si="56"/>
        <v>1.265203448275863</v>
      </c>
      <c r="L14" s="3">
        <f t="shared" si="57"/>
        <v>0.91353017241379564</v>
      </c>
      <c r="M14" s="5">
        <f t="shared" si="2"/>
        <v>0.11318477477762449</v>
      </c>
      <c r="N14" s="5">
        <f t="shared" si="58"/>
        <v>0.14320176734097742</v>
      </c>
      <c r="O14" s="5">
        <f t="shared" si="59"/>
        <v>0.10339770681721994</v>
      </c>
      <c r="P14" s="5">
        <f t="shared" si="60"/>
        <v>0.13081913520896335</v>
      </c>
      <c r="Q14" s="5">
        <f t="shared" si="61"/>
        <v>9.0589684919501257E-2</v>
      </c>
      <c r="R14" s="5">
        <f t="shared" si="62"/>
        <v>4.7228462467963007E-2</v>
      </c>
      <c r="S14" s="5">
        <f t="shared" si="63"/>
        <v>3.7800238968634312E-2</v>
      </c>
      <c r="T14" s="5">
        <f t="shared" si="64"/>
        <v>8.2756410483423401E-2</v>
      </c>
      <c r="U14" s="5">
        <f t="shared" si="65"/>
        <v>5.975361357123396E-2</v>
      </c>
      <c r="V14" s="5">
        <f t="shared" si="66"/>
        <v>4.85439709073984E-3</v>
      </c>
      <c r="W14" s="5">
        <f t="shared" si="67"/>
        <v>3.8204793912792308E-2</v>
      </c>
      <c r="X14" s="5">
        <f t="shared" si="68"/>
        <v>3.4901231970186686E-2</v>
      </c>
      <c r="Y14" s="5">
        <f t="shared" si="69"/>
        <v>1.5941664229589262E-2</v>
      </c>
      <c r="Z14" s="5">
        <f t="shared" si="70"/>
        <v>1.4381541820398911E-2</v>
      </c>
      <c r="AA14" s="5">
        <f t="shared" si="71"/>
        <v>1.819557630269223E-2</v>
      </c>
      <c r="AB14" s="5">
        <f t="shared" si="72"/>
        <v>1.1510552940766396E-2</v>
      </c>
      <c r="AC14" s="5">
        <f t="shared" si="73"/>
        <v>3.5066997229705804E-4</v>
      </c>
      <c r="AD14" s="5">
        <f t="shared" si="74"/>
        <v>1.2084209249783383E-2</v>
      </c>
      <c r="AE14" s="5">
        <f t="shared" si="75"/>
        <v>1.1039289759438999E-2</v>
      </c>
      <c r="AF14" s="5">
        <f t="shared" si="76"/>
        <v>5.0423621386330789E-3</v>
      </c>
      <c r="AG14" s="5">
        <f t="shared" si="77"/>
        <v>1.5354499846260909E-3</v>
      </c>
      <c r="AH14" s="5">
        <f t="shared" si="78"/>
        <v>3.2844930946913063E-3</v>
      </c>
      <c r="AI14" s="5">
        <f t="shared" si="79"/>
        <v>4.1555519892417002E-3</v>
      </c>
      <c r="AJ14" s="5">
        <f t="shared" si="80"/>
        <v>2.628809353139111E-3</v>
      </c>
      <c r="AK14" s="5">
        <f t="shared" si="81"/>
        <v>1.1086595528171481E-3</v>
      </c>
      <c r="AL14" s="5">
        <f t="shared" si="82"/>
        <v>1.6212195539473268E-5</v>
      </c>
      <c r="AM14" s="5">
        <f t="shared" si="83"/>
        <v>3.0577966425026008E-3</v>
      </c>
      <c r="AN14" s="5">
        <f t="shared" si="84"/>
        <v>2.7933894940317264E-3</v>
      </c>
      <c r="AO14" s="5">
        <f t="shared" si="85"/>
        <v>1.2759227930508443E-3</v>
      </c>
      <c r="AP14" s="5">
        <f t="shared" si="86"/>
        <v>3.8853132304080988E-4</v>
      </c>
      <c r="AQ14" s="5">
        <f t="shared" si="87"/>
        <v>8.8733771631407769E-5</v>
      </c>
      <c r="AR14" s="5">
        <f t="shared" si="88"/>
        <v>6.000967086170543E-4</v>
      </c>
      <c r="AS14" s="5">
        <f t="shared" si="89"/>
        <v>7.592444250412927E-4</v>
      </c>
      <c r="AT14" s="5">
        <f t="shared" si="90"/>
        <v>4.8029933232323436E-4</v>
      </c>
      <c r="AU14" s="5">
        <f t="shared" si="91"/>
        <v>2.0255879048665027E-4</v>
      </c>
      <c r="AV14" s="5">
        <f t="shared" si="92"/>
        <v>6.4069520050574503E-5</v>
      </c>
      <c r="AW14" s="5">
        <f t="shared" si="93"/>
        <v>5.2050223099533854E-7</v>
      </c>
      <c r="AX14" s="5">
        <f t="shared" si="94"/>
        <v>6.4478914270344118E-4</v>
      </c>
      <c r="AY14" s="5">
        <f t="shared" si="95"/>
        <v>5.8903433670441814E-4</v>
      </c>
      <c r="AZ14" s="5">
        <f t="shared" si="96"/>
        <v>2.6905031958361641E-4</v>
      </c>
      <c r="BA14" s="5">
        <f t="shared" si="97"/>
        <v>8.1928528279069326E-5</v>
      </c>
      <c r="BB14" s="5">
        <f t="shared" si="98"/>
        <v>1.8711045641096677E-5</v>
      </c>
      <c r="BC14" s="5">
        <f t="shared" si="99"/>
        <v>3.4186209501106908E-6</v>
      </c>
      <c r="BD14" s="5">
        <f t="shared" si="100"/>
        <v>9.1367741614648104E-5</v>
      </c>
      <c r="BE14" s="5">
        <f t="shared" si="101"/>
        <v>1.1559878175203083E-4</v>
      </c>
      <c r="BF14" s="5">
        <f t="shared" si="102"/>
        <v>7.312798864457916E-5</v>
      </c>
      <c r="BG14" s="5">
        <f t="shared" si="103"/>
        <v>3.0840594466199901E-5</v>
      </c>
      <c r="BH14" s="5">
        <f t="shared" si="104"/>
        <v>9.754906616378405E-6</v>
      </c>
      <c r="BI14" s="5">
        <f t="shared" si="105"/>
        <v>2.4683882977301959E-6</v>
      </c>
      <c r="BJ14" s="8">
        <f t="shared" si="106"/>
        <v>0.44450817000707105</v>
      </c>
      <c r="BK14" s="8">
        <f t="shared" si="107"/>
        <v>0.28761446255050294</v>
      </c>
      <c r="BL14" s="8">
        <f t="shared" si="108"/>
        <v>0.25369285326767504</v>
      </c>
      <c r="BM14" s="8">
        <f t="shared" si="109"/>
        <v>0.37118698227892516</v>
      </c>
      <c r="BN14" s="8">
        <f t="shared" si="110"/>
        <v>0.62842153153224944</v>
      </c>
    </row>
    <row r="15" spans="1:88" x14ac:dyDescent="0.25">
      <c r="A15" t="s">
        <v>61</v>
      </c>
      <c r="B15" t="s">
        <v>246</v>
      </c>
      <c r="C15" t="s">
        <v>308</v>
      </c>
      <c r="D15" t="s">
        <v>747</v>
      </c>
      <c r="E15" s="1">
        <f>VLOOKUP(A15,home!$A$2:$E$670,3,FALSE)</f>
        <v>1.46</v>
      </c>
      <c r="F15">
        <f>VLOOKUP(B15,home!$B$2:$E$670,3,FALSE)</f>
        <v>1.37</v>
      </c>
      <c r="G15">
        <f>VLOOKUP(C15,away!$B$2:$E$670,4,FALSE)</f>
        <v>0.69</v>
      </c>
      <c r="H15">
        <f>VLOOKUP(A15,away!$A$2:$E$670,3,FALSE)</f>
        <v>1.36</v>
      </c>
      <c r="I15">
        <f>VLOOKUP(C15,away!$B$2:$E$670,3,FALSE)</f>
        <v>1.29</v>
      </c>
      <c r="J15">
        <f>VLOOKUP(B15,home!$B$2:$E$670,4,FALSE)</f>
        <v>0.74</v>
      </c>
      <c r="K15" s="3">
        <f t="shared" si="56"/>
        <v>1.3801379999999999</v>
      </c>
      <c r="L15" s="3">
        <f t="shared" si="57"/>
        <v>1.2982560000000001</v>
      </c>
      <c r="M15" s="5">
        <f t="shared" si="2"/>
        <v>6.8673355047480775E-2</v>
      </c>
      <c r="N15" s="5">
        <f t="shared" si="58"/>
        <v>9.4778706888519998E-2</v>
      </c>
      <c r="O15" s="5">
        <f t="shared" si="59"/>
        <v>8.9155595230522189E-2</v>
      </c>
      <c r="P15" s="5">
        <f t="shared" si="60"/>
        <v>0.12304702489026241</v>
      </c>
      <c r="Q15" s="5">
        <f t="shared" si="61"/>
        <v>6.5403847483854111E-2</v>
      </c>
      <c r="R15" s="5">
        <f t="shared" si="62"/>
        <v>5.7873393220798423E-2</v>
      </c>
      <c r="S15" s="5">
        <f t="shared" si="63"/>
        <v>5.5118066984919674E-2</v>
      </c>
      <c r="T15" s="5">
        <f t="shared" si="64"/>
        <v>8.4910937418998494E-2</v>
      </c>
      <c r="U15" s="5">
        <f t="shared" si="65"/>
        <v>7.9873269172966277E-2</v>
      </c>
      <c r="V15" s="5">
        <f t="shared" si="66"/>
        <v>1.0973225925845959E-2</v>
      </c>
      <c r="W15" s="5">
        <f t="shared" si="67"/>
        <v>3.0088778419557149E-2</v>
      </c>
      <c r="X15" s="5">
        <f t="shared" si="68"/>
        <v>3.9062937115860584E-2</v>
      </c>
      <c r="Y15" s="5">
        <f t="shared" si="69"/>
        <v>2.5356846244144356E-2</v>
      </c>
      <c r="Z15" s="5">
        <f t="shared" si="70"/>
        <v>2.5044826663086963E-2</v>
      </c>
      <c r="AA15" s="5">
        <f t="shared" si="71"/>
        <v>3.4565316981139509E-2</v>
      </c>
      <c r="AB15" s="5">
        <f t="shared" si="72"/>
        <v>2.3852453723857962E-2</v>
      </c>
      <c r="AC15" s="5">
        <f t="shared" si="73"/>
        <v>1.2288452365281407E-3</v>
      </c>
      <c r="AD15" s="5">
        <f t="shared" si="74"/>
        <v>1.0381666617602685E-2</v>
      </c>
      <c r="AE15" s="5">
        <f t="shared" si="75"/>
        <v>1.3478060976302391E-2</v>
      </c>
      <c r="AF15" s="5">
        <f t="shared" si="76"/>
        <v>8.7489867654252217E-3</v>
      </c>
      <c r="AG15" s="5">
        <f t="shared" si="77"/>
        <v>3.7861415207112955E-3</v>
      </c>
      <c r="AH15" s="5">
        <f t="shared" si="78"/>
        <v>8.1286491210781544E-3</v>
      </c>
      <c r="AI15" s="5">
        <f t="shared" si="79"/>
        <v>1.121865754066656E-2</v>
      </c>
      <c r="AJ15" s="5">
        <f t="shared" si="80"/>
        <v>7.7416477904302334E-3</v>
      </c>
      <c r="AK15" s="5">
        <f t="shared" si="81"/>
        <v>3.5615140993962668E-3</v>
      </c>
      <c r="AL15" s="5">
        <f t="shared" si="82"/>
        <v>8.8072441080424836E-5</v>
      </c>
      <c r="AM15" s="5">
        <f t="shared" si="83"/>
        <v>2.8656265204569892E-3</v>
      </c>
      <c r="AN15" s="5">
        <f t="shared" si="84"/>
        <v>3.7203168239424082E-3</v>
      </c>
      <c r="AO15" s="5">
        <f t="shared" si="85"/>
        <v>2.4149618192920884E-3</v>
      </c>
      <c r="AP15" s="5">
        <f t="shared" si="86"/>
        <v>1.04507955722229E-3</v>
      </c>
      <c r="AQ15" s="5">
        <f t="shared" si="87"/>
        <v>3.3919520141029521E-4</v>
      </c>
      <c r="AR15" s="5">
        <f t="shared" si="88"/>
        <v>2.1106134986668881E-3</v>
      </c>
      <c r="AS15" s="5">
        <f t="shared" si="89"/>
        <v>2.9129378928231205E-3</v>
      </c>
      <c r="AT15" s="5">
        <f t="shared" si="90"/>
        <v>2.0101281387625582E-3</v>
      </c>
      <c r="AU15" s="5">
        <f t="shared" si="91"/>
        <v>9.2475140972515986E-4</v>
      </c>
      <c r="AV15" s="5">
        <f t="shared" si="92"/>
        <v>3.1907114027881551E-4</v>
      </c>
      <c r="AW15" s="5">
        <f t="shared" si="93"/>
        <v>4.3834936831178931E-6</v>
      </c>
      <c r="AX15" s="5">
        <f t="shared" si="94"/>
        <v>6.5916000911507718E-4</v>
      </c>
      <c r="AY15" s="5">
        <f t="shared" si="95"/>
        <v>8.557584367937035E-4</v>
      </c>
      <c r="AZ15" s="5">
        <f t="shared" si="96"/>
        <v>5.5549676255902335E-4</v>
      </c>
      <c r="BA15" s="5">
        <f t="shared" si="97"/>
        <v>2.4039233499094251E-4</v>
      </c>
      <c r="BB15" s="5">
        <f t="shared" si="98"/>
        <v>7.8022697814000234E-5</v>
      </c>
      <c r="BC15" s="5">
        <f t="shared" si="99"/>
        <v>2.0258687114642536E-5</v>
      </c>
      <c r="BD15" s="5">
        <f t="shared" si="100"/>
        <v>4.5668610638754649E-4</v>
      </c>
      <c r="BE15" s="5">
        <f t="shared" si="101"/>
        <v>6.3028984949749559E-4</v>
      </c>
      <c r="BF15" s="5">
        <f t="shared" si="102"/>
        <v>4.3494348615288734E-4</v>
      </c>
      <c r="BG15" s="5">
        <f t="shared" si="103"/>
        <v>2.000940110306912E-4</v>
      </c>
      <c r="BH15" s="5">
        <f t="shared" si="104"/>
        <v>6.9039337048968976E-5</v>
      </c>
      <c r="BI15" s="5">
        <f t="shared" si="105"/>
        <v>1.9056762511218004E-5</v>
      </c>
      <c r="BJ15" s="8">
        <f t="shared" si="106"/>
        <v>0.38879117830168769</v>
      </c>
      <c r="BK15" s="8">
        <f t="shared" si="107"/>
        <v>0.25998434896291112</v>
      </c>
      <c r="BL15" s="8">
        <f t="shared" si="108"/>
        <v>0.32605810851374084</v>
      </c>
      <c r="BM15" s="8">
        <f t="shared" si="109"/>
        <v>0.50009516473687798</v>
      </c>
      <c r="BN15" s="8">
        <f t="shared" si="110"/>
        <v>0.49893192276143794</v>
      </c>
    </row>
    <row r="16" spans="1:88" x14ac:dyDescent="0.25">
      <c r="A16" t="s">
        <v>28</v>
      </c>
      <c r="B16" t="s">
        <v>746</v>
      </c>
      <c r="C16" t="s">
        <v>290</v>
      </c>
      <c r="D16" t="s">
        <v>747</v>
      </c>
      <c r="E16" s="1">
        <f>VLOOKUP(A16,home!$A$2:$E$670,3,FALSE)</f>
        <v>1.31111111111111</v>
      </c>
      <c r="F16">
        <f>VLOOKUP(B16,home!$B$2:$E$670,3,FALSE)</f>
        <v>1.1399999999999999</v>
      </c>
      <c r="G16">
        <f>VLOOKUP(C16,away!$B$2:$E$670,4,FALSE)</f>
        <v>0.11</v>
      </c>
      <c r="H16">
        <f>VLOOKUP(A16,away!$A$2:$E$670,3,FALSE)</f>
        <v>1.12222222222222</v>
      </c>
      <c r="I16">
        <f>VLOOKUP(C16,away!$B$2:$E$670,3,FALSE)</f>
        <v>1.0900000000000001</v>
      </c>
      <c r="J16">
        <f>VLOOKUP(B16,home!$B$2:$E$670,4,FALSE)</f>
        <v>0.15</v>
      </c>
      <c r="K16" s="3">
        <f t="shared" si="56"/>
        <v>0.16441333333333319</v>
      </c>
      <c r="L16" s="3">
        <f t="shared" si="57"/>
        <v>0.183483333333333</v>
      </c>
      <c r="M16" s="5">
        <f t="shared" si="2"/>
        <v>0.7061718435348403</v>
      </c>
      <c r="N16" s="5">
        <f t="shared" si="58"/>
        <v>0.1161040667017081</v>
      </c>
      <c r="O16" s="5">
        <f t="shared" si="59"/>
        <v>0.12957076375791737</v>
      </c>
      <c r="P16" s="5">
        <f t="shared" si="60"/>
        <v>2.1303161171985038E-2</v>
      </c>
      <c r="Q16" s="5">
        <f t="shared" si="61"/>
        <v>9.5445283099917406E-3</v>
      </c>
      <c r="R16" s="5">
        <f t="shared" si="62"/>
        <v>1.1887037818424248E-2</v>
      </c>
      <c r="S16" s="5">
        <f t="shared" si="63"/>
        <v>1.6066368266960665E-4</v>
      </c>
      <c r="T16" s="5">
        <f t="shared" si="64"/>
        <v>1.7512618694116484E-3</v>
      </c>
      <c r="U16" s="5">
        <f t="shared" si="65"/>
        <v>1.9543875111865238E-3</v>
      </c>
      <c r="V16" s="5">
        <f t="shared" si="66"/>
        <v>5.3852871298338405E-7</v>
      </c>
      <c r="W16" s="5">
        <f t="shared" si="67"/>
        <v>5.2308257151336942E-4</v>
      </c>
      <c r="X16" s="5">
        <f t="shared" si="68"/>
        <v>9.5976933829844565E-5</v>
      </c>
      <c r="Y16" s="5">
        <f t="shared" si="69"/>
        <v>8.8050838711063063E-6</v>
      </c>
      <c r="Z16" s="5">
        <f t="shared" si="70"/>
        <v>7.2702444079462383E-4</v>
      </c>
      <c r="AA16" s="5">
        <f t="shared" si="71"/>
        <v>1.1953251172584664E-4</v>
      </c>
      <c r="AB16" s="5">
        <f t="shared" si="72"/>
        <v>9.8263693472760899E-6</v>
      </c>
      <c r="AC16" s="5">
        <f t="shared" si="73"/>
        <v>1.0153658129974607E-9</v>
      </c>
      <c r="AD16" s="5">
        <f t="shared" si="74"/>
        <v>2.1500437297771169E-5</v>
      </c>
      <c r="AE16" s="5">
        <f t="shared" si="75"/>
        <v>3.9449719035193732E-6</v>
      </c>
      <c r="AF16" s="5">
        <f t="shared" si="76"/>
        <v>3.6191829738203914E-7</v>
      </c>
      <c r="AG16" s="5">
        <f t="shared" si="77"/>
        <v>2.2135325199327003E-8</v>
      </c>
      <c r="AH16" s="5">
        <f t="shared" si="78"/>
        <v>3.3349216952949999E-5</v>
      </c>
      <c r="AI16" s="5">
        <f t="shared" si="79"/>
        <v>5.4830559232910146E-6</v>
      </c>
      <c r="AJ16" s="5">
        <f t="shared" si="80"/>
        <v>4.5074375060067624E-7</v>
      </c>
      <c r="AK16" s="5">
        <f t="shared" si="81"/>
        <v>2.4702760838475273E-8</v>
      </c>
      <c r="AL16" s="5">
        <f t="shared" si="82"/>
        <v>1.2252259424297692E-12</v>
      </c>
      <c r="AM16" s="5">
        <f t="shared" si="83"/>
        <v>7.0699171285017626E-7</v>
      </c>
      <c r="AN16" s="5">
        <f t="shared" si="84"/>
        <v>1.2972119611279294E-7</v>
      </c>
      <c r="AO16" s="5">
        <f t="shared" si="85"/>
        <v>1.1900838733381123E-8</v>
      </c>
      <c r="AP16" s="5">
        <f t="shared" si="86"/>
        <v>7.2786852008773627E-10</v>
      </c>
      <c r="AQ16" s="5">
        <f t="shared" si="87"/>
        <v>3.338793557352448E-11</v>
      </c>
      <c r="AR16" s="5">
        <f t="shared" si="88"/>
        <v>1.2238050981167543E-6</v>
      </c>
      <c r="AS16" s="5">
        <f t="shared" si="89"/>
        <v>2.0120987553170244E-7</v>
      </c>
      <c r="AT16" s="5">
        <f t="shared" si="90"/>
        <v>1.6540793167876136E-8</v>
      </c>
      <c r="AU16" s="5">
        <f t="shared" si="91"/>
        <v>9.0650898023591358E-10</v>
      </c>
      <c r="AV16" s="5">
        <f t="shared" si="92"/>
        <v>3.7260540784296788E-11</v>
      </c>
      <c r="AW16" s="5">
        <f t="shared" si="93"/>
        <v>1.0267089284381515E-15</v>
      </c>
      <c r="AX16" s="5">
        <f t="shared" si="94"/>
        <v>1.9373144024790041E-8</v>
      </c>
      <c r="AY16" s="5">
        <f t="shared" si="95"/>
        <v>3.5546490428152201E-9</v>
      </c>
      <c r="AZ16" s="5">
        <f t="shared" si="96"/>
        <v>3.2610942760293902E-10</v>
      </c>
      <c r="BA16" s="5">
        <f t="shared" si="97"/>
        <v>1.9945214936004157E-11</v>
      </c>
      <c r="BB16" s="5">
        <f t="shared" si="98"/>
        <v>9.1490363012695585E-13</v>
      </c>
      <c r="BC16" s="5">
        <f t="shared" si="99"/>
        <v>3.3573913546892166E-14</v>
      </c>
      <c r="BD16" s="5">
        <f t="shared" si="100"/>
        <v>3.7424639792131388E-8</v>
      </c>
      <c r="BE16" s="5">
        <f t="shared" si="101"/>
        <v>6.1531097770236233E-9</v>
      </c>
      <c r="BF16" s="5">
        <f t="shared" si="102"/>
        <v>5.058266444031882E-10</v>
      </c>
      <c r="BG16" s="5">
        <f t="shared" si="103"/>
        <v>2.772154823171427E-11</v>
      </c>
      <c r="BH16" s="5">
        <f t="shared" si="104"/>
        <v>1.1394480374842275E-12</v>
      </c>
      <c r="BI16" s="5">
        <f t="shared" si="105"/>
        <v>3.7468090000581334E-14</v>
      </c>
      <c r="BJ16" s="8">
        <f t="shared" si="106"/>
        <v>0.12805442358295002</v>
      </c>
      <c r="BK16" s="8">
        <f t="shared" si="107"/>
        <v>0.72763621148944801</v>
      </c>
      <c r="BL16" s="8">
        <f t="shared" si="108"/>
        <v>0.14358234229999994</v>
      </c>
      <c r="BM16" s="8">
        <f t="shared" si="109"/>
        <v>5.4185969636778011E-3</v>
      </c>
      <c r="BN16" s="8">
        <f t="shared" si="110"/>
        <v>0.99458140129486683</v>
      </c>
    </row>
    <row r="17" spans="1:66" x14ac:dyDescent="0.25">
      <c r="A17" t="s">
        <v>22</v>
      </c>
      <c r="B17" t="s">
        <v>280</v>
      </c>
      <c r="C17" t="s">
        <v>385</v>
      </c>
      <c r="D17" t="s">
        <v>747</v>
      </c>
      <c r="E17" s="1">
        <f>VLOOKUP(A17,home!$A$2:$E$670,3,FALSE)</f>
        <v>1.6818181818181801</v>
      </c>
      <c r="F17">
        <f>VLOOKUP(B17,home!$B$2:$E$670,3,FALSE)</f>
        <v>1.78</v>
      </c>
      <c r="G17">
        <f>VLOOKUP(C17,away!$B$2:$E$670,4,FALSE)</f>
        <v>0.95</v>
      </c>
      <c r="H17">
        <f>VLOOKUP(A17,away!$A$2:$E$670,3,FALSE)</f>
        <v>1.39090909090909</v>
      </c>
      <c r="I17">
        <f>VLOOKUP(C17,away!$B$2:$E$670,3,FALSE)</f>
        <v>1.58</v>
      </c>
      <c r="J17">
        <f>VLOOKUP(B17,home!$B$2:$E$670,4,FALSE)</f>
        <v>0.57999999999999996</v>
      </c>
      <c r="K17" s="3">
        <f t="shared" si="56"/>
        <v>2.8439545454545425</v>
      </c>
      <c r="L17" s="3">
        <f t="shared" si="57"/>
        <v>1.2746290909090898</v>
      </c>
      <c r="M17" s="5">
        <f t="shared" si="2"/>
        <v>1.626753888313744E-2</v>
      </c>
      <c r="N17" s="5">
        <f t="shared" si="58"/>
        <v>4.6264141150057225E-2</v>
      </c>
      <c r="O17" s="5">
        <f t="shared" si="59"/>
        <v>2.0735078297941745E-2</v>
      </c>
      <c r="P17" s="5">
        <f t="shared" si="60"/>
        <v>5.8969620175787246E-2</v>
      </c>
      <c r="Q17" s="5">
        <f t="shared" si="61"/>
        <v>6.5786557257627915E-2</v>
      </c>
      <c r="R17" s="5">
        <f t="shared" si="62"/>
        <v>1.3214767000417144E-2</v>
      </c>
      <c r="S17" s="5">
        <f t="shared" si="63"/>
        <v>5.3441029535224102E-2</v>
      </c>
      <c r="T17" s="5">
        <f t="shared" si="64"/>
        <v>8.3853459671329053E-2</v>
      </c>
      <c r="U17" s="5">
        <f t="shared" si="65"/>
        <v>3.7582196677959021E-2</v>
      </c>
      <c r="V17" s="5">
        <f t="shared" si="66"/>
        <v>2.1524783094686403E-2</v>
      </c>
      <c r="W17" s="5">
        <f t="shared" si="67"/>
        <v>6.2364659514212141E-2</v>
      </c>
      <c r="X17" s="5">
        <f t="shared" si="68"/>
        <v>7.9491809261455132E-2</v>
      </c>
      <c r="Y17" s="5">
        <f t="shared" si="69"/>
        <v>5.0661286286823676E-2</v>
      </c>
      <c r="Z17" s="5">
        <f t="shared" si="70"/>
        <v>5.6146421494390484E-3</v>
      </c>
      <c r="AA17" s="5">
        <f t="shared" si="71"/>
        <v>1.5967787061997842E-2</v>
      </c>
      <c r="AB17" s="5">
        <f t="shared" si="72"/>
        <v>2.2705830297909506E-2</v>
      </c>
      <c r="AC17" s="5">
        <f t="shared" si="73"/>
        <v>4.8766914458384962E-3</v>
      </c>
      <c r="AD17" s="5">
        <f t="shared" si="74"/>
        <v>4.4340564225292124E-2</v>
      </c>
      <c r="AE17" s="5">
        <f t="shared" si="75"/>
        <v>5.6517773068880207E-2</v>
      </c>
      <c r="AF17" s="5">
        <f t="shared" si="76"/>
        <v>3.6019598853496516E-2</v>
      </c>
      <c r="AG17" s="5">
        <f t="shared" si="77"/>
        <v>1.5303876180514122E-2</v>
      </c>
      <c r="AH17" s="5">
        <f t="shared" si="78"/>
        <v>1.789146554679838E-3</v>
      </c>
      <c r="AI17" s="5">
        <f t="shared" si="79"/>
        <v>5.0882514766660584E-3</v>
      </c>
      <c r="AJ17" s="5">
        <f t="shared" si="80"/>
        <v>7.2353779577401149E-3</v>
      </c>
      <c r="AK17" s="5">
        <f t="shared" si="81"/>
        <v>6.8590286769988672E-3</v>
      </c>
      <c r="AL17" s="5">
        <f t="shared" si="82"/>
        <v>7.0711776216795033E-4</v>
      </c>
      <c r="AM17" s="5">
        <f t="shared" si="83"/>
        <v>2.5220509835307717E-2</v>
      </c>
      <c r="AN17" s="5">
        <f t="shared" si="84"/>
        <v>3.2146795523642031E-2</v>
      </c>
      <c r="AO17" s="5">
        <f t="shared" si="85"/>
        <v>2.0487620376970127E-2</v>
      </c>
      <c r="AP17" s="5">
        <f t="shared" si="86"/>
        <v>8.7047056453293265E-3</v>
      </c>
      <c r="AQ17" s="5">
        <f t="shared" si="87"/>
        <v>2.7738177608343348E-3</v>
      </c>
      <c r="AR17" s="5">
        <f t="shared" si="88"/>
        <v>4.5609964929893787E-4</v>
      </c>
      <c r="AS17" s="5">
        <f t="shared" si="89"/>
        <v>1.2971266708039369E-3</v>
      </c>
      <c r="AT17" s="5">
        <f t="shared" si="90"/>
        <v>1.844484645731588E-3</v>
      </c>
      <c r="AU17" s="5">
        <f t="shared" si="91"/>
        <v>1.7485434974164867E-3</v>
      </c>
      <c r="AV17" s="5">
        <f t="shared" si="92"/>
        <v>1.2431945568506502E-3</v>
      </c>
      <c r="AW17" s="5">
        <f t="shared" si="93"/>
        <v>7.1202578736965618E-5</v>
      </c>
      <c r="AX17" s="5">
        <f t="shared" si="94"/>
        <v>1.1954330597467399E-2</v>
      </c>
      <c r="AY17" s="5">
        <f t="shared" si="95"/>
        <v>1.5237337541876587E-2</v>
      </c>
      <c r="AZ17" s="5">
        <f t="shared" si="96"/>
        <v>9.7109768494385521E-3</v>
      </c>
      <c r="BA17" s="5">
        <f t="shared" si="97"/>
        <v>4.1259645311463597E-3</v>
      </c>
      <c r="BB17" s="5">
        <f t="shared" si="98"/>
        <v>1.3147686048645582E-3</v>
      </c>
      <c r="BC17" s="5">
        <f t="shared" si="99"/>
        <v>3.3516846231486445E-4</v>
      </c>
      <c r="BD17" s="5">
        <f t="shared" si="100"/>
        <v>9.6892980224976756E-5</v>
      </c>
      <c r="BE17" s="5">
        <f t="shared" si="101"/>
        <v>2.7555923153345965E-4</v>
      </c>
      <c r="BF17" s="5">
        <f t="shared" si="102"/>
        <v>3.9183896453077181E-4</v>
      </c>
      <c r="BG17" s="5">
        <f t="shared" si="103"/>
        <v>3.7145740142116324E-4</v>
      </c>
      <c r="BH17" s="5">
        <f t="shared" si="104"/>
        <v>2.6410199130361242E-4</v>
      </c>
      <c r="BI17" s="5">
        <f t="shared" si="105"/>
        <v>1.502188117263009E-4</v>
      </c>
      <c r="BJ17" s="8">
        <f t="shared" si="106"/>
        <v>0.67261572119888002</v>
      </c>
      <c r="BK17" s="8">
        <f t="shared" si="107"/>
        <v>0.1710241184387182</v>
      </c>
      <c r="BL17" s="8">
        <f t="shared" si="108"/>
        <v>0.13931698240315202</v>
      </c>
      <c r="BM17" s="8">
        <f t="shared" si="109"/>
        <v>0.75216762646208102</v>
      </c>
      <c r="BN17" s="8">
        <f t="shared" si="110"/>
        <v>0.22123770276496874</v>
      </c>
    </row>
    <row r="18" spans="1:66" x14ac:dyDescent="0.25">
      <c r="A18" t="s">
        <v>185</v>
      </c>
      <c r="B18" t="s">
        <v>290</v>
      </c>
      <c r="C18" t="s">
        <v>302</v>
      </c>
      <c r="D18" t="s">
        <v>748</v>
      </c>
      <c r="E18" s="1">
        <f>VLOOKUP(A18,home!$A$2:$E$670,3,FALSE)</f>
        <v>1.8350515463917501</v>
      </c>
      <c r="F18">
        <f>VLOOKUP(B18,home!$B$2:$E$670,3,FALSE)</f>
        <v>2.4500000000000002</v>
      </c>
      <c r="G18">
        <f>VLOOKUP(C18,away!$B$2:$E$670,4,FALSE)</f>
        <v>1</v>
      </c>
      <c r="H18">
        <f>VLOOKUP(A18,away!$A$2:$E$670,3,FALSE)</f>
        <v>1.3298969072164899</v>
      </c>
      <c r="I18">
        <f>VLOOKUP(C18,away!$B$2:$E$670,3,FALSE)</f>
        <v>0.75</v>
      </c>
      <c r="J18">
        <f>VLOOKUP(B18,home!$B$2:$E$670,4,FALSE)</f>
        <v>0.13</v>
      </c>
      <c r="K18" s="3">
        <f t="shared" ref="K18:K33" si="111">E18*F18*G18</f>
        <v>4.4958762886597876</v>
      </c>
      <c r="L18" s="3">
        <f t="shared" ref="L18:L33" si="112">H18*I18*J18</f>
        <v>0.12966494845360776</v>
      </c>
      <c r="M18" s="5">
        <f t="shared" si="2"/>
        <v>9.7983503695401424E-3</v>
      </c>
      <c r="N18" s="5">
        <f t="shared" ref="N18:N33" si="113">_xlfn.POISSON.DIST(1,K18,FALSE) * _xlfn.POISSON.DIST(0,L18,FALSE)</f>
        <v>4.4052171094396395E-2</v>
      </c>
      <c r="O18" s="5">
        <f t="shared" ref="O18:O33" si="114">_xlfn.POISSON.DIST(0,K18,FALSE) * _xlfn.POISSON.DIST(1,L18,FALSE)</f>
        <v>1.2705025955968114E-3</v>
      </c>
      <c r="P18" s="5">
        <f t="shared" ref="P18:P33" si="115">_xlfn.POISSON.DIST(1,K18,FALSE) * _xlfn.POISSON.DIST(1,L18,FALSE)</f>
        <v>5.712022494224419E-3</v>
      </c>
      <c r="Q18" s="5">
        <f t="shared" ref="Q18:Q33" si="116">_xlfn.POISSON.DIST(2,K18,FALSE) * _xlfn.POISSON.DIST(0,L18,FALSE)</f>
        <v>9.9026555743640457E-2</v>
      </c>
      <c r="R18" s="5">
        <f t="shared" ref="R18:R33" si="117">_xlfn.POISSON.DIST(0,K18,FALSE) * _xlfn.POISSON.DIST(2,L18,FALSE)</f>
        <v>8.2369826784117728E-5</v>
      </c>
      <c r="S18" s="5">
        <f t="shared" ref="S18:S33" si="118">_xlfn.POISSON.DIST(2,K18,FALSE) * _xlfn.POISSON.DIST(2,L18,FALSE)</f>
        <v>8.3246668428884306E-4</v>
      </c>
      <c r="T18" s="5">
        <f t="shared" ref="T18:T33" si="119">_xlfn.POISSON.DIST(2,K18,FALSE) * _xlfn.POISSON.DIST(1,L18,FALSE)</f>
        <v>1.2840273246037457E-2</v>
      </c>
      <c r="U18" s="5">
        <f t="shared" ref="U18:U33" si="120">_xlfn.POISSON.DIST(1,K18,FALSE) * _xlfn.POISSON.DIST(2,L18,FALSE)</f>
        <v>3.703245511397288E-4</v>
      </c>
      <c r="V18" s="5">
        <f t="shared" ref="V18:V33" si="121">_xlfn.POISSON.DIST(3,K18,FALSE) * _xlfn.POISSON.DIST(3,L18,FALSE)</f>
        <v>5.3921417007456887E-5</v>
      </c>
      <c r="W18" s="5">
        <f t="shared" ref="W18:W33" si="122">_xlfn.POISSON.DIST(3,K18,FALSE) * _xlfn.POISSON.DIST(0,L18,FALSE)</f>
        <v>0.14840371463849325</v>
      </c>
      <c r="X18" s="5">
        <f t="shared" ref="X18:X33" si="123">_xlfn.POISSON.DIST(3,K18,FALSE) * _xlfn.POISSON.DIST(1,L18,FALSE)</f>
        <v>1.9242760008924144E-2</v>
      </c>
      <c r="Y18" s="5">
        <f t="shared" ref="Y18:Y33" si="124">_xlfn.POISSON.DIST(3,K18,FALSE) * _xlfn.POISSON.DIST(2,L18,FALSE)</f>
        <v>1.2475557423311473E-3</v>
      </c>
      <c r="Z18" s="5">
        <f t="shared" ref="Z18:Z33" si="125">_xlfn.POISSON.DIST(0,K18,FALSE) * _xlfn.POISSON.DIST(3,L18,FALSE)</f>
        <v>3.5601597813650762E-6</v>
      </c>
      <c r="AA18" s="5">
        <f t="shared" ref="AA18:AA33" si="126">_xlfn.POISSON.DIST(1,K18,FALSE) * _xlfn.POISSON.DIST(3,L18,FALSE)</f>
        <v>1.6006037944879459E-5</v>
      </c>
      <c r="AB18" s="5">
        <f t="shared" ref="AB18:AB33" si="127">_xlfn.POISSON.DIST(2,K18,FALSE) * _xlfn.POISSON.DIST(3,L18,FALSE)</f>
        <v>3.5980583235886213E-5</v>
      </c>
      <c r="AC18" s="5">
        <f t="shared" ref="AC18:AC33" si="128">_xlfn.POISSON.DIST(4,K18,FALSE) * _xlfn.POISSON.DIST(4,L18,FALSE)</f>
        <v>1.9646186299923054E-6</v>
      </c>
      <c r="AD18" s="5">
        <f t="shared" ref="AD18:AD33" si="129">_xlfn.POISSON.DIST(4,K18,FALSE) * _xlfn.POISSON.DIST(0,L18,FALSE)</f>
        <v>0.16680118544805883</v>
      </c>
      <c r="AE18" s="5">
        <f t="shared" ref="AE18:AE33" si="130">_xlfn.POISSON.DIST(4,K18,FALSE) * _xlfn.POISSON.DIST(1,L18,FALSE)</f>
        <v>2.1628267113123222E-2</v>
      </c>
      <c r="AF18" s="5">
        <f t="shared" ref="AF18:AF33" si="131">_xlfn.POISSON.DIST(4,K18,FALSE) * _xlfn.POISSON.DIST(2,L18,FALSE)</f>
        <v>1.4022140701819914E-3</v>
      </c>
      <c r="AG18" s="5">
        <f t="shared" ref="AG18:AG33" si="132">_xlfn.POISSON.DIST(4,K18,FALSE) * _xlfn.POISSON.DIST(3,L18,FALSE)</f>
        <v>6.0606005043690511E-5</v>
      </c>
      <c r="AH18" s="5">
        <f t="shared" ref="AH18:AH33" si="133">_xlfn.POISSON.DIST(0,K18,FALSE) * _xlfn.POISSON.DIST(4,L18,FALSE)</f>
        <v>1.1540698363432752E-7</v>
      </c>
      <c r="AI18" s="5">
        <f t="shared" ref="AI18:AI33" si="134">_xlfn.POISSON.DIST(1,K18,FALSE) * _xlfn.POISSON.DIST(4,L18,FALSE)</f>
        <v>5.188555212673212E-7</v>
      </c>
      <c r="AJ18" s="5">
        <f t="shared" ref="AJ18:AJ33" si="135">_xlfn.POISSON.DIST(2,K18,FALSE) * _xlfn.POISSON.DIST(4,L18,FALSE)</f>
        <v>1.1663551176529822E-6</v>
      </c>
      <c r="AK18" s="5">
        <f t="shared" ref="AK18:AK33" si="136">_xlfn.POISSON.DIST(3,K18,FALSE) * _xlfn.POISSON.DIST(4,L18,FALSE)</f>
        <v>1.7479294392043463E-6</v>
      </c>
      <c r="AL18" s="5">
        <f t="shared" ref="AL18:AL33" si="137">_xlfn.POISSON.DIST(5,K18,FALSE) * _xlfn.POISSON.DIST(5,L18,FALSE)</f>
        <v>4.5811571882441557E-8</v>
      </c>
      <c r="AM18" s="5">
        <f t="shared" ref="AM18:AM33" si="138">_xlfn.POISSON.DIST(5,K18,FALSE) * _xlfn.POISSON.DIST(0,L18,FALSE)</f>
        <v>0.14998349891525434</v>
      </c>
      <c r="AN18" s="5">
        <f t="shared" ref="AN18:AN33" si="139">_xlfn.POISSON.DIST(5,K18,FALSE) * _xlfn.POISSON.DIST(1,L18,FALSE)</f>
        <v>1.9447602655738191E-2</v>
      </c>
      <c r="AO18" s="5">
        <f t="shared" ref="AO18:AO33" si="140">_xlfn.POISSON.DIST(5,K18,FALSE) * _xlfn.POISSON.DIST(2,L18,FALSE)</f>
        <v>1.2608361979512693E-3</v>
      </c>
      <c r="AP18" s="5">
        <f t="shared" ref="AP18:AP33" si="141">_xlfn.POISSON.DIST(5,K18,FALSE) * _xlfn.POISSON.DIST(3,L18,FALSE)</f>
        <v>5.4495420205264728E-5</v>
      </c>
      <c r="AQ18" s="5">
        <f t="shared" ref="AQ18:AQ33" si="142">_xlfn.POISSON.DIST(5,K18,FALSE) * _xlfn.POISSON.DIST(4,L18,FALSE)</f>
        <v>1.7665364629683362E-6</v>
      </c>
      <c r="AR18" s="5">
        <f t="shared" ref="AR18:AR33" si="143">_xlfn.POISSON.DIST(0,K18,FALSE) * _xlfn.POISSON.DIST(5,L18,FALSE)</f>
        <v>2.992848116826285E-9</v>
      </c>
      <c r="AS18" s="5">
        <f t="shared" ref="AS18:AS33" si="144">_xlfn.POISSON.DIST(1,K18,FALSE) * _xlfn.POISSON.DIST(5,L18,FALSE)</f>
        <v>1.3455474883999393E-8</v>
      </c>
      <c r="AT18" s="5">
        <f t="shared" ref="AT18:AT33" si="145">_xlfn.POISSON.DIST(2,K18,FALSE) * _xlfn.POISSON.DIST(5,L18,FALSE)</f>
        <v>3.0247075241815095E-8</v>
      </c>
      <c r="AU18" s="5">
        <f t="shared" ref="AU18:AU33" si="146">_xlfn.POISSON.DIST(3,K18,FALSE) * _xlfn.POISSON.DIST(5,L18,FALSE)</f>
        <v>4.5329036126994995E-8</v>
      </c>
      <c r="AV18" s="5">
        <f t="shared" ref="AV18:AV33" si="147">_xlfn.POISSON.DIST(4,K18,FALSE) * _xlfn.POISSON.DIST(5,L18,FALSE)</f>
        <v>5.0948434677789934E-8</v>
      </c>
      <c r="AW18" s="5">
        <f t="shared" ref="AW18:AW33" si="148">_xlfn.POISSON.DIST(6,K18,FALSE) * _xlfn.POISSON.DIST(6,L18,FALSE)</f>
        <v>7.418389582012145E-10</v>
      </c>
      <c r="AX18" s="5">
        <f t="shared" ref="AX18:AX33" si="149">_xlfn.POISSON.DIST(6,K18,FALSE) * _xlfn.POISSON.DIST(0,L18,FALSE)</f>
        <v>0.11238454274388712</v>
      </c>
      <c r="AY18" s="5">
        <f t="shared" ref="AY18:AY33" si="150">_xlfn.POISSON.DIST(6,K18,FALSE) * _xlfn.POISSON.DIST(1,L18,FALSE)</f>
        <v>1.4572335941868403E-2</v>
      </c>
      <c r="AZ18" s="5">
        <f t="shared" ref="AZ18:AZ33" si="151">_xlfn.POISSON.DIST(6,K18,FALSE) * _xlfn.POISSON.DIST(2,L18,FALSE)</f>
        <v>9.4476059437551138E-4</v>
      </c>
      <c r="BA18" s="5">
        <f t="shared" ref="BA18:BA33" si="152">_xlfn.POISSON.DIST(6,K18,FALSE) * _xlfn.POISSON.DIST(3,L18,FALSE)</f>
        <v>4.0834111256900186E-5</v>
      </c>
      <c r="BB18" s="5">
        <f t="shared" ref="BB18:BB33" si="153">_xlfn.POISSON.DIST(6,K18,FALSE) * _xlfn.POISSON.DIST(4,L18,FALSE)</f>
        <v>1.3236882328187116E-6</v>
      </c>
      <c r="BC18" s="5">
        <f t="shared" ref="BC18:BC33" si="154">_xlfn.POISSON.DIST(6,K18,FALSE) * _xlfn.POISSON.DIST(5,L18,FALSE)</f>
        <v>3.4327193295417059E-8</v>
      </c>
      <c r="BD18" s="5">
        <f t="shared" ref="BD18:BD33" si="155">_xlfn.POISSON.DIST(0,K18,FALSE) * _xlfn.POISSON.DIST(6,L18,FALSE)</f>
        <v>6.4677916132959605E-11</v>
      </c>
      <c r="BE18" s="5">
        <f t="shared" ref="BE18:BE33" si="156">_xlfn.POISSON.DIST(1,K18,FALSE) * _xlfn.POISSON.DIST(6,L18,FALSE)</f>
        <v>2.9078390954209938E-10</v>
      </c>
      <c r="BF18" s="5">
        <f t="shared" ref="BF18:BF33" si="157">_xlfn.POISSON.DIST(2,K18,FALSE) * _xlfn.POISSON.DIST(6,L18,FALSE)</f>
        <v>6.5366424201705889E-10</v>
      </c>
      <c r="BG18" s="5">
        <f t="shared" ref="BG18:BG33" si="158">_xlfn.POISSON.DIST(3,K18,FALSE) * _xlfn.POISSON.DIST(6,L18,FALSE)</f>
        <v>9.7959785547642239E-10</v>
      </c>
      <c r="BH18" s="5">
        <f t="shared" ref="BH18:BH33" si="159">_xlfn.POISSON.DIST(4,K18,FALSE) * _xlfn.POISSON.DIST(6,L18,FALSE)</f>
        <v>1.1010376927146064E-9</v>
      </c>
      <c r="BI18" s="5">
        <f t="shared" ref="BI18:BI33" si="160">_xlfn.POISSON.DIST(5,K18,FALSE) * _xlfn.POISSON.DIST(6,L18,FALSE)</f>
        <v>9.9002585111925608E-10</v>
      </c>
      <c r="BJ18" s="8">
        <f t="shared" ref="BJ18:BJ33" si="161">SUM(N18,Q18,T18,W18,X18,Y18,AD18,AE18,AF18,AG18,AM18,AN18,AO18,AP18,AQ18,AX18,AY18,AZ18,BA18,BB18,BC18)</f>
        <v>0.8133973342426567</v>
      </c>
      <c r="BK18" s="8">
        <f t="shared" ref="BK18:BK33" si="162">SUM(M18,P18,S18,V18,AC18,AL18,AY18)</f>
        <v>3.097110733713114E-2</v>
      </c>
      <c r="BL18" s="8">
        <f t="shared" ref="BL18:BL33" si="163">SUM(O18,R18,U18,AA18,AB18,AH18,AI18,AJ18,AK18,AR18,AS18,AT18,AU18,AV18,BD18,BE18,BF18,BG18,BH18,BI18)</f>
        <v>1.7788791944196968E-3</v>
      </c>
      <c r="BM18" s="8">
        <f t="shared" ref="BM18:BM33" si="164">SUM(S18:BI18)</f>
        <v>0.67163657360977702</v>
      </c>
      <c r="BN18" s="8">
        <f t="shared" ref="BN18:BN33" si="165">SUM(M18:R18)</f>
        <v>0.15994197212418235</v>
      </c>
    </row>
    <row r="19" spans="1:66" x14ac:dyDescent="0.25">
      <c r="A19" t="s">
        <v>22</v>
      </c>
      <c r="B19" t="s">
        <v>745</v>
      </c>
      <c r="C19" t="s">
        <v>280</v>
      </c>
      <c r="D19" t="s">
        <v>748</v>
      </c>
      <c r="E19" s="1">
        <f>VLOOKUP(A19,home!$A$2:$E$670,3,FALSE)</f>
        <v>1.6818181818181801</v>
      </c>
      <c r="F19" t="e">
        <f>VLOOKUP(B19,home!$B$2:$E$670,3,FALSE)</f>
        <v>#N/A</v>
      </c>
      <c r="G19">
        <f>VLOOKUP(C19,away!$B$2:$E$670,4,FALSE)</f>
        <v>0.79</v>
      </c>
      <c r="H19">
        <f>VLOOKUP(A19,away!$A$2:$E$670,3,FALSE)</f>
        <v>1.39090909090909</v>
      </c>
      <c r="I19">
        <f>VLOOKUP(C19,away!$B$2:$E$670,3,FALSE)</f>
        <v>1.29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748</v>
      </c>
      <c r="E20" s="1">
        <f>VLOOKUP(A20,home!$A$2:$E$670,3,FALSE)</f>
        <v>1.46</v>
      </c>
      <c r="F20">
        <f>VLOOKUP(B20,home!$B$2:$E$670,3,FALSE)</f>
        <v>1.6</v>
      </c>
      <c r="G20">
        <f>VLOOKUP(C20,away!$B$2:$E$670,4,FALSE)</f>
        <v>0.55000000000000004</v>
      </c>
      <c r="H20">
        <f>VLOOKUP(A20,away!$A$2:$E$670,3,FALSE)</f>
        <v>1.36</v>
      </c>
      <c r="I20">
        <f>VLOOKUP(C20,away!$B$2:$E$670,3,FALSE)</f>
        <v>1.1000000000000001</v>
      </c>
      <c r="J20">
        <f>VLOOKUP(B20,home!$B$2:$E$670,4,FALSE)</f>
        <v>0.69</v>
      </c>
      <c r="K20" s="3">
        <f t="shared" si="111"/>
        <v>1.2847999999999999</v>
      </c>
      <c r="L20" s="3">
        <f t="shared" si="112"/>
        <v>1.03224</v>
      </c>
      <c r="M20" s="5">
        <f t="shared" si="2"/>
        <v>9.8564906359765489E-2</v>
      </c>
      <c r="N20" s="5">
        <f t="shared" si="113"/>
        <v>0.12663619169102666</v>
      </c>
      <c r="O20" s="5">
        <f t="shared" si="114"/>
        <v>0.10174263894080432</v>
      </c>
      <c r="P20" s="5">
        <f t="shared" si="115"/>
        <v>0.13071894251114535</v>
      </c>
      <c r="Q20" s="5">
        <f t="shared" si="116"/>
        <v>8.1351089542315555E-2</v>
      </c>
      <c r="R20" s="5">
        <f t="shared" si="117"/>
        <v>5.2511410810127924E-2</v>
      </c>
      <c r="S20" s="5">
        <f t="shared" si="118"/>
        <v>4.3340582775126757E-2</v>
      </c>
      <c r="T20" s="5">
        <f t="shared" si="119"/>
        <v>8.3973848669159801E-2</v>
      </c>
      <c r="U20" s="5">
        <f t="shared" si="120"/>
        <v>6.7466660608852341E-2</v>
      </c>
      <c r="V20" s="5">
        <f t="shared" si="121"/>
        <v>6.3865813654273556E-3</v>
      </c>
      <c r="W20" s="5">
        <f t="shared" si="122"/>
        <v>3.483995994798901E-2</v>
      </c>
      <c r="X20" s="5">
        <f t="shared" si="123"/>
        <v>3.5963200256712173E-2</v>
      </c>
      <c r="Y20" s="5">
        <f t="shared" si="124"/>
        <v>1.8561326916494286E-2</v>
      </c>
      <c r="Z20" s="5">
        <f t="shared" si="125"/>
        <v>1.8068126231548822E-2</v>
      </c>
      <c r="AA20" s="5">
        <f t="shared" si="126"/>
        <v>2.321392858229392E-2</v>
      </c>
      <c r="AB20" s="5">
        <f t="shared" si="127"/>
        <v>1.4912627721265618E-2</v>
      </c>
      <c r="AC20" s="5">
        <f t="shared" si="128"/>
        <v>5.2937652531649313E-4</v>
      </c>
      <c r="AD20" s="5">
        <f t="shared" si="129"/>
        <v>1.1190595135294069E-2</v>
      </c>
      <c r="AE20" s="5">
        <f t="shared" si="130"/>
        <v>1.1551379922455949E-2</v>
      </c>
      <c r="AF20" s="5">
        <f t="shared" si="131"/>
        <v>5.9618982055779646E-3</v>
      </c>
      <c r="AG20" s="5">
        <f t="shared" si="132"/>
        <v>2.0513699345752665E-3</v>
      </c>
      <c r="AH20" s="5">
        <f t="shared" si="133"/>
        <v>4.6626606553134874E-3</v>
      </c>
      <c r="AI20" s="5">
        <f t="shared" si="134"/>
        <v>5.9905864099467675E-3</v>
      </c>
      <c r="AJ20" s="5">
        <f t="shared" si="135"/>
        <v>3.8483527097498043E-3</v>
      </c>
      <c r="AK20" s="5">
        <f t="shared" si="136"/>
        <v>1.6481211871621829E-3</v>
      </c>
      <c r="AL20" s="5">
        <f t="shared" si="137"/>
        <v>2.8082830749928691E-5</v>
      </c>
      <c r="AM20" s="5">
        <f t="shared" si="138"/>
        <v>2.875535325965164E-3</v>
      </c>
      <c r="AN20" s="5">
        <f t="shared" si="139"/>
        <v>2.9682425848742808E-3</v>
      </c>
      <c r="AO20" s="5">
        <f t="shared" si="140"/>
        <v>1.5319693629053139E-3</v>
      </c>
      <c r="AP20" s="5">
        <f t="shared" si="141"/>
        <v>5.2712001838846052E-4</v>
      </c>
      <c r="AQ20" s="5">
        <f t="shared" si="142"/>
        <v>1.360285919453261E-4</v>
      </c>
      <c r="AR20" s="5">
        <f t="shared" si="143"/>
        <v>9.6259696696815932E-4</v>
      </c>
      <c r="AS20" s="5">
        <f t="shared" si="144"/>
        <v>1.2367445831606909E-3</v>
      </c>
      <c r="AT20" s="5">
        <f t="shared" si="145"/>
        <v>7.9448472022242795E-4</v>
      </c>
      <c r="AU20" s="5">
        <f t="shared" si="146"/>
        <v>3.4025132284725849E-4</v>
      </c>
      <c r="AV20" s="5">
        <f t="shared" si="147"/>
        <v>1.0928872489853943E-4</v>
      </c>
      <c r="AW20" s="5">
        <f t="shared" si="148"/>
        <v>1.0345574059682226E-6</v>
      </c>
      <c r="AX20" s="5">
        <f t="shared" si="149"/>
        <v>6.1574796446667334E-4</v>
      </c>
      <c r="AY20" s="5">
        <f t="shared" si="150"/>
        <v>6.3559967884107887E-4</v>
      </c>
      <c r="AZ20" s="5">
        <f t="shared" si="151"/>
        <v>3.280457062434576E-4</v>
      </c>
      <c r="BA20" s="5">
        <f t="shared" si="152"/>
        <v>1.1287396660424893E-4</v>
      </c>
      <c r="BB20" s="5">
        <f t="shared" si="153"/>
        <v>2.9128255821892468E-5</v>
      </c>
      <c r="BC20" s="5">
        <f t="shared" si="154"/>
        <v>6.0134701579180594E-6</v>
      </c>
      <c r="BD20" s="5">
        <f t="shared" si="155"/>
        <v>1.6560518219720208E-4</v>
      </c>
      <c r="BE20" s="5">
        <f t="shared" si="156"/>
        <v>2.127695380869652E-4</v>
      </c>
      <c r="BF20" s="5">
        <f t="shared" si="157"/>
        <v>1.3668315126706646E-4</v>
      </c>
      <c r="BG20" s="5">
        <f t="shared" si="158"/>
        <v>5.8536837582642339E-5</v>
      </c>
      <c r="BH20" s="5">
        <f t="shared" si="159"/>
        <v>1.8802032231544718E-5</v>
      </c>
      <c r="BI20" s="5">
        <f t="shared" si="160"/>
        <v>4.8313702022177308E-6</v>
      </c>
      <c r="BJ20" s="8">
        <f t="shared" si="161"/>
        <v>0.42184716514781467</v>
      </c>
      <c r="BK20" s="8">
        <f t="shared" si="162"/>
        <v>0.28020407204637249</v>
      </c>
      <c r="BL20" s="8">
        <f t="shared" si="163"/>
        <v>0.28003758205518114</v>
      </c>
      <c r="BM20" s="8">
        <f t="shared" si="164"/>
        <v>0.40799720050429666</v>
      </c>
      <c r="BN20" s="8">
        <f t="shared" si="165"/>
        <v>0.59152517985518527</v>
      </c>
    </row>
    <row r="21" spans="1:66" x14ac:dyDescent="0.25">
      <c r="A21" t="s">
        <v>10</v>
      </c>
      <c r="B21" t="s">
        <v>52</v>
      </c>
      <c r="C21" t="s">
        <v>231</v>
      </c>
      <c r="D21" t="s">
        <v>748</v>
      </c>
      <c r="E21" s="1">
        <f>VLOOKUP(A21,home!$A$2:$E$670,3,FALSE)</f>
        <v>1.6153846153846201</v>
      </c>
      <c r="F21">
        <f>VLOOKUP(B21,home!$B$2:$E$670,3,FALSE)</f>
        <v>1.95</v>
      </c>
      <c r="G21">
        <f>VLOOKUP(C21,away!$B$2:$E$670,4,FALSE)</f>
        <v>0.8</v>
      </c>
      <c r="H21">
        <f>VLOOKUP(A21,away!$A$2:$E$670,3,FALSE)</f>
        <v>1.4957264957265</v>
      </c>
      <c r="I21">
        <f>VLOOKUP(C21,away!$B$2:$E$670,3,FALSE)</f>
        <v>0.97</v>
      </c>
      <c r="J21">
        <f>VLOOKUP(B21,home!$B$2:$E$670,4,FALSE)</f>
        <v>0.8</v>
      </c>
      <c r="K21" s="3">
        <f t="shared" si="111"/>
        <v>2.5200000000000076</v>
      </c>
      <c r="L21" s="3">
        <f t="shared" si="112"/>
        <v>1.1606837606837641</v>
      </c>
      <c r="M21" s="5">
        <f t="shared" si="2"/>
        <v>2.5205734251595457E-2</v>
      </c>
      <c r="N21" s="5">
        <f t="shared" si="113"/>
        <v>6.351845031402073E-2</v>
      </c>
      <c r="O21" s="5">
        <f t="shared" si="114"/>
        <v>2.9255886421937376E-2</v>
      </c>
      <c r="P21" s="5">
        <f t="shared" si="115"/>
        <v>7.3724833783282401E-2</v>
      </c>
      <c r="Q21" s="5">
        <f t="shared" si="116"/>
        <v>8.003324739566639E-2</v>
      </c>
      <c r="R21" s="5">
        <f t="shared" si="117"/>
        <v>1.6978416137175673E-2</v>
      </c>
      <c r="S21" s="5">
        <f t="shared" si="118"/>
        <v>5.3909866918760534E-2</v>
      </c>
      <c r="T21" s="5">
        <f t="shared" si="119"/>
        <v>9.2893290566936126E-2</v>
      </c>
      <c r="U21" s="5">
        <f t="shared" si="120"/>
        <v>4.2785608665682824E-2</v>
      </c>
      <c r="V21" s="5">
        <f t="shared" si="121"/>
        <v>1.7520245980503963E-2</v>
      </c>
      <c r="W21" s="5">
        <f t="shared" si="122"/>
        <v>6.7227927812359964E-2</v>
      </c>
      <c r="X21" s="5">
        <f t="shared" si="123"/>
        <v>7.8030364076226585E-2</v>
      </c>
      <c r="Y21" s="5">
        <f t="shared" si="124"/>
        <v>4.5284288211758984E-2</v>
      </c>
      <c r="Z21" s="5">
        <f t="shared" si="125"/>
        <v>6.5688572975169928E-3</v>
      </c>
      <c r="AA21" s="5">
        <f t="shared" si="126"/>
        <v>1.6553520389742869E-2</v>
      </c>
      <c r="AB21" s="5">
        <f t="shared" si="127"/>
        <v>2.0857435691076086E-2</v>
      </c>
      <c r="AC21" s="5">
        <f t="shared" si="128"/>
        <v>3.2028357363590703E-3</v>
      </c>
      <c r="AD21" s="5">
        <f t="shared" si="129"/>
        <v>4.2353594521786907E-2</v>
      </c>
      <c r="AE21" s="5">
        <f t="shared" si="130"/>
        <v>4.91591293680229E-2</v>
      </c>
      <c r="AF21" s="5">
        <f t="shared" si="131"/>
        <v>2.8529101573408246E-2</v>
      </c>
      <c r="AG21" s="5">
        <f t="shared" si="132"/>
        <v>1.1037754967717531E-2</v>
      </c>
      <c r="AH21" s="5">
        <f t="shared" si="133"/>
        <v>1.9060914978692523E-3</v>
      </c>
      <c r="AI21" s="5">
        <f t="shared" si="134"/>
        <v>4.8033505746305303E-3</v>
      </c>
      <c r="AJ21" s="5">
        <f t="shared" si="135"/>
        <v>6.0522217240344877E-3</v>
      </c>
      <c r="AK21" s="5">
        <f t="shared" si="136"/>
        <v>5.0838662481889852E-3</v>
      </c>
      <c r="AL21" s="5">
        <f t="shared" si="137"/>
        <v>3.7472192627482459E-4</v>
      </c>
      <c r="AM21" s="5">
        <f t="shared" si="138"/>
        <v>2.1346211638980657E-2</v>
      </c>
      <c r="AN21" s="5">
        <f t="shared" si="139"/>
        <v>2.4776201201483605E-2</v>
      </c>
      <c r="AO21" s="5">
        <f t="shared" si="140"/>
        <v>1.4378667192997794E-2</v>
      </c>
      <c r="AP21" s="5">
        <f t="shared" si="141"/>
        <v>5.5630285037296502E-3</v>
      </c>
      <c r="AQ21" s="5">
        <f t="shared" si="142"/>
        <v>1.6142292111249756E-3</v>
      </c>
      <c r="AR21" s="5">
        <f t="shared" si="143"/>
        <v>4.4247388959084666E-4</v>
      </c>
      <c r="AS21" s="5">
        <f t="shared" si="144"/>
        <v>1.1150342017689368E-3</v>
      </c>
      <c r="AT21" s="5">
        <f t="shared" si="145"/>
        <v>1.404943094228865E-3</v>
      </c>
      <c r="AU21" s="5">
        <f t="shared" si="146"/>
        <v>1.1801521991522501E-3</v>
      </c>
      <c r="AV21" s="5">
        <f t="shared" si="147"/>
        <v>7.4349588546591982E-4</v>
      </c>
      <c r="AW21" s="5">
        <f t="shared" si="148"/>
        <v>3.0445355821953032E-5</v>
      </c>
      <c r="AX21" s="5">
        <f t="shared" si="149"/>
        <v>8.9654088883719084E-3</v>
      </c>
      <c r="AY21" s="5">
        <f t="shared" si="150"/>
        <v>1.0406004504623152E-2</v>
      </c>
      <c r="AZ21" s="5">
        <f t="shared" si="151"/>
        <v>6.0390402210590954E-3</v>
      </c>
      <c r="BA21" s="5">
        <f t="shared" si="152"/>
        <v>2.3364719715664615E-3</v>
      </c>
      <c r="BB21" s="5">
        <f t="shared" si="153"/>
        <v>6.7797626867249219E-4</v>
      </c>
      <c r="BC21" s="5">
        <f t="shared" si="154"/>
        <v>1.5738320903542689E-4</v>
      </c>
      <c r="BD21" s="5">
        <f t="shared" si="155"/>
        <v>8.559537636244606E-5</v>
      </c>
      <c r="BE21" s="5">
        <f t="shared" si="156"/>
        <v>2.1570034843336472E-4</v>
      </c>
      <c r="BF21" s="5">
        <f t="shared" si="157"/>
        <v>2.7178243902604044E-4</v>
      </c>
      <c r="BG21" s="5">
        <f t="shared" si="158"/>
        <v>2.2829724878187463E-4</v>
      </c>
      <c r="BH21" s="5">
        <f t="shared" si="159"/>
        <v>1.4382726673258146E-4</v>
      </c>
      <c r="BI21" s="5">
        <f t="shared" si="160"/>
        <v>7.2488942433221253E-5</v>
      </c>
      <c r="BJ21" s="8">
        <f t="shared" si="161"/>
        <v>0.65432777161954969</v>
      </c>
      <c r="BK21" s="8">
        <f t="shared" si="162"/>
        <v>0.18434424310139941</v>
      </c>
      <c r="BL21" s="8">
        <f t="shared" si="163"/>
        <v>0.15018018824231447</v>
      </c>
      <c r="BM21" s="8">
        <f t="shared" si="164"/>
        <v>0.69632893280830133</v>
      </c>
      <c r="BN21" s="8">
        <f t="shared" si="165"/>
        <v>0.28871656830367798</v>
      </c>
    </row>
    <row r="22" spans="1:66" x14ac:dyDescent="0.25">
      <c r="A22" t="s">
        <v>28</v>
      </c>
      <c r="B22" t="s">
        <v>30</v>
      </c>
      <c r="C22" t="s">
        <v>246</v>
      </c>
      <c r="D22" t="s">
        <v>748</v>
      </c>
      <c r="E22" s="1">
        <f>VLOOKUP(A22,home!$A$2:$E$670,3,FALSE)</f>
        <v>1.31111111111111</v>
      </c>
      <c r="F22">
        <f>VLOOKUP(B22,home!$B$2:$E$670,3,FALSE)</f>
        <v>2.44</v>
      </c>
      <c r="G22">
        <f>VLOOKUP(C22,away!$B$2:$E$670,4,FALSE)</f>
        <v>0.41</v>
      </c>
      <c r="H22">
        <f>VLOOKUP(A22,away!$A$2:$E$670,3,FALSE)</f>
        <v>1.12222222222222</v>
      </c>
      <c r="I22">
        <f>VLOOKUP(C22,away!$B$2:$E$670,3,FALSE)</f>
        <v>2.6</v>
      </c>
      <c r="J22">
        <f>VLOOKUP(B22,home!$B$2:$E$670,4,FALSE)</f>
        <v>0.36</v>
      </c>
      <c r="K22" s="3">
        <f t="shared" si="111"/>
        <v>1.3116355555555543</v>
      </c>
      <c r="L22" s="3">
        <f t="shared" si="112"/>
        <v>1.050399999999998</v>
      </c>
      <c r="M22" s="5">
        <f t="shared" si="2"/>
        <v>9.4228221068214393E-2</v>
      </c>
      <c r="N22" s="5">
        <f t="shared" si="113"/>
        <v>0.12359308508981896</v>
      </c>
      <c r="O22" s="5">
        <f t="shared" si="114"/>
        <v>9.8977323410052193E-2</v>
      </c>
      <c r="P22" s="5">
        <f t="shared" si="115"/>
        <v>0.12982217657834558</v>
      </c>
      <c r="Q22" s="5">
        <f t="shared" si="116"/>
        <v>8.1054542412304809E-2</v>
      </c>
      <c r="R22" s="5">
        <f t="shared" si="117"/>
        <v>5.1982890254959307E-2</v>
      </c>
      <c r="S22" s="5">
        <f t="shared" si="118"/>
        <v>4.4715365896959409E-2</v>
      </c>
      <c r="T22" s="5">
        <f t="shared" si="119"/>
        <v>8.5139691349884791E-2</v>
      </c>
      <c r="U22" s="5">
        <f t="shared" si="120"/>
        <v>6.8182607138946957E-2</v>
      </c>
      <c r="V22" s="5">
        <f t="shared" si="121"/>
        <v>6.8451374539056217E-3</v>
      </c>
      <c r="W22" s="5">
        <f t="shared" si="122"/>
        <v>3.5438006589088224E-2</v>
      </c>
      <c r="X22" s="5">
        <f t="shared" si="123"/>
        <v>3.7224082121178191E-2</v>
      </c>
      <c r="Y22" s="5">
        <f t="shared" si="124"/>
        <v>1.9550087930042748E-2</v>
      </c>
      <c r="Z22" s="5">
        <f t="shared" si="125"/>
        <v>1.8200942641269719E-2</v>
      </c>
      <c r="AA22" s="5">
        <f t="shared" si="126"/>
        <v>2.3873003512916584E-2</v>
      </c>
      <c r="AB22" s="5">
        <f t="shared" si="127"/>
        <v>1.5656340112722027E-2</v>
      </c>
      <c r="AC22" s="5">
        <f t="shared" si="128"/>
        <v>5.8942708005218006E-4</v>
      </c>
      <c r="AD22" s="5">
        <f t="shared" si="129"/>
        <v>1.1620437365065035E-2</v>
      </c>
      <c r="AE22" s="5">
        <f t="shared" si="130"/>
        <v>1.2206107408264288E-2</v>
      </c>
      <c r="AF22" s="5">
        <f t="shared" si="131"/>
        <v>6.410647610820391E-3</v>
      </c>
      <c r="AG22" s="5">
        <f t="shared" si="132"/>
        <v>2.2445814168019092E-3</v>
      </c>
      <c r="AH22" s="5">
        <f t="shared" si="133"/>
        <v>4.7795675375974182E-3</v>
      </c>
      <c r="AI22" s="5">
        <f t="shared" si="134"/>
        <v>6.2690507224918823E-3</v>
      </c>
      <c r="AJ22" s="5">
        <f t="shared" si="135"/>
        <v>4.1113549136007959E-3</v>
      </c>
      <c r="AK22" s="5">
        <f t="shared" si="136"/>
        <v>1.7975330953956127E-3</v>
      </c>
      <c r="AL22" s="5">
        <f t="shared" si="137"/>
        <v>3.2483137471606202E-5</v>
      </c>
      <c r="AM22" s="5">
        <f t="shared" si="138"/>
        <v>3.048355763825116E-3</v>
      </c>
      <c r="AN22" s="5">
        <f t="shared" si="139"/>
        <v>3.201992894321895E-3</v>
      </c>
      <c r="AO22" s="5">
        <f t="shared" si="140"/>
        <v>1.6816866680978561E-3</v>
      </c>
      <c r="AP22" s="5">
        <f t="shared" si="141"/>
        <v>5.8881455872332835E-4</v>
      </c>
      <c r="AQ22" s="5">
        <f t="shared" si="142"/>
        <v>1.5462270312074569E-4</v>
      </c>
      <c r="AR22" s="5">
        <f t="shared" si="143"/>
        <v>1.0040915482984641E-3</v>
      </c>
      <c r="AS22" s="5">
        <f t="shared" si="144"/>
        <v>1.3170021757810926E-3</v>
      </c>
      <c r="AT22" s="5">
        <f t="shared" si="145"/>
        <v>8.6371344024925383E-4</v>
      </c>
      <c r="AU22" s="5">
        <f t="shared" si="146"/>
        <v>3.7762575268070973E-4</v>
      </c>
      <c r="AV22" s="5">
        <f t="shared" si="147"/>
        <v>1.2382684097736181E-4</v>
      </c>
      <c r="AW22" s="5">
        <f t="shared" si="148"/>
        <v>1.2431495106158591E-6</v>
      </c>
      <c r="AX22" s="5">
        <f t="shared" si="149"/>
        <v>6.6638863430262189E-4</v>
      </c>
      <c r="AY22" s="5">
        <f t="shared" si="150"/>
        <v>6.999746214714725E-4</v>
      </c>
      <c r="AZ22" s="5">
        <f t="shared" si="151"/>
        <v>3.6762667119681668E-4</v>
      </c>
      <c r="BA22" s="5">
        <f t="shared" si="152"/>
        <v>1.2871835180837851E-4</v>
      </c>
      <c r="BB22" s="5">
        <f t="shared" si="153"/>
        <v>3.3801439184880124E-5</v>
      </c>
      <c r="BC22" s="5">
        <f t="shared" si="154"/>
        <v>7.1010063439596063E-6</v>
      </c>
      <c r="BD22" s="5">
        <f t="shared" si="155"/>
        <v>1.7578296038878408E-4</v>
      </c>
      <c r="BE22" s="5">
        <f t="shared" si="156"/>
        <v>2.305631809067428E-4</v>
      </c>
      <c r="BF22" s="5">
        <f t="shared" si="157"/>
        <v>1.5120743293963571E-4</v>
      </c>
      <c r="BG22" s="5">
        <f t="shared" si="158"/>
        <v>6.610968176930277E-5</v>
      </c>
      <c r="BH22" s="5">
        <f t="shared" si="159"/>
        <v>2.1677952293770095E-5</v>
      </c>
      <c r="BI22" s="5">
        <f t="shared" si="160"/>
        <v>5.6867146000291808E-6</v>
      </c>
      <c r="BJ22" s="8">
        <f t="shared" si="161"/>
        <v>0.42506035260566638</v>
      </c>
      <c r="BK22" s="8">
        <f t="shared" si="162"/>
        <v>0.27693278583642028</v>
      </c>
      <c r="BL22" s="8">
        <f t="shared" si="163"/>
        <v>0.27996695837956787</v>
      </c>
      <c r="BM22" s="8">
        <f t="shared" si="164"/>
        <v>0.41980406917726809</v>
      </c>
      <c r="BN22" s="8">
        <f t="shared" si="165"/>
        <v>0.57965823881369527</v>
      </c>
    </row>
    <row r="23" spans="1:66" x14ac:dyDescent="0.25">
      <c r="A23" t="s">
        <v>22</v>
      </c>
      <c r="B23" t="s">
        <v>308</v>
      </c>
      <c r="C23" t="s">
        <v>330</v>
      </c>
      <c r="D23" t="s">
        <v>748</v>
      </c>
      <c r="E23" s="1">
        <f>VLOOKUP(A23,home!$A$2:$E$670,3,FALSE)</f>
        <v>1.6818181818181801</v>
      </c>
      <c r="F23">
        <f>VLOOKUP(B23,home!$B$2:$E$670,3,FALSE)</f>
        <v>1.43</v>
      </c>
      <c r="G23">
        <f>VLOOKUP(C23,away!$B$2:$E$670,4,FALSE)</f>
        <v>0.89</v>
      </c>
      <c r="H23">
        <f>VLOOKUP(A23,away!$A$2:$E$670,3,FALSE)</f>
        <v>1.39090909090909</v>
      </c>
      <c r="I23">
        <f>VLOOKUP(C23,away!$B$2:$E$670,3,FALSE)</f>
        <v>1.18</v>
      </c>
      <c r="J23">
        <f>VLOOKUP(B23,home!$B$2:$E$670,4,FALSE)</f>
        <v>0.43</v>
      </c>
      <c r="K23" s="3">
        <f t="shared" si="111"/>
        <v>2.1404499999999977</v>
      </c>
      <c r="L23" s="3">
        <f t="shared" si="112"/>
        <v>0.70574727272727222</v>
      </c>
      <c r="M23" s="5">
        <f t="shared" si="2"/>
        <v>5.8064705817740911E-2</v>
      </c>
      <c r="N23" s="5">
        <f t="shared" si="113"/>
        <v>0.12428459956758339</v>
      </c>
      <c r="O23" s="5">
        <f t="shared" si="114"/>
        <v>4.0979007772582024E-2</v>
      </c>
      <c r="P23" s="5">
        <f t="shared" si="115"/>
        <v>8.771351718682309E-2</v>
      </c>
      <c r="Q23" s="5">
        <f t="shared" si="116"/>
        <v>0.13301248557221684</v>
      </c>
      <c r="R23" s="5">
        <f t="shared" si="117"/>
        <v>1.4460411487284724E-2</v>
      </c>
      <c r="S23" s="5">
        <f t="shared" si="118"/>
        <v>3.3125377063963415E-2</v>
      </c>
      <c r="T23" s="5">
        <f t="shared" si="119"/>
        <v>9.3873198931267665E-2</v>
      </c>
      <c r="U23" s="5">
        <f t="shared" si="120"/>
        <v>3.0951787767958552E-2</v>
      </c>
      <c r="V23" s="5">
        <f t="shared" si="121"/>
        <v>5.5599721599863868E-3</v>
      </c>
      <c r="W23" s="5">
        <f t="shared" si="122"/>
        <v>9.4902191581017065E-2</v>
      </c>
      <c r="X23" s="5">
        <f t="shared" si="123"/>
        <v>6.6976962884143884E-2</v>
      </c>
      <c r="Y23" s="5">
        <f t="shared" si="124"/>
        <v>2.3634404445520139E-2</v>
      </c>
      <c r="Z23" s="5">
        <f t="shared" si="125"/>
        <v>3.4017986565551051E-3</v>
      </c>
      <c r="AA23" s="5">
        <f t="shared" si="126"/>
        <v>7.2813799344233661E-3</v>
      </c>
      <c r="AB23" s="5">
        <f t="shared" si="127"/>
        <v>7.7927148403182413E-3</v>
      </c>
      <c r="AC23" s="5">
        <f t="shared" si="128"/>
        <v>5.2493669211897795E-4</v>
      </c>
      <c r="AD23" s="5">
        <f t="shared" si="129"/>
        <v>5.0783348992396934E-2</v>
      </c>
      <c r="AE23" s="5">
        <f t="shared" si="130"/>
        <v>3.5840210051341408E-2</v>
      </c>
      <c r="AF23" s="5">
        <f t="shared" si="131"/>
        <v>1.264706524885338E-2</v>
      </c>
      <c r="AG23" s="5">
        <f t="shared" si="132"/>
        <v>2.9752106024607122E-3</v>
      </c>
      <c r="AH23" s="5">
        <f t="shared" si="133"/>
        <v>6.0020253105776589E-4</v>
      </c>
      <c r="AI23" s="5">
        <f t="shared" si="134"/>
        <v>1.2847035076025935E-3</v>
      </c>
      <c r="AJ23" s="5">
        <f t="shared" si="135"/>
        <v>1.3749218114239845E-3</v>
      </c>
      <c r="AK23" s="5">
        <f t="shared" si="136"/>
        <v>9.8098379708748819E-4</v>
      </c>
      <c r="AL23" s="5">
        <f t="shared" si="137"/>
        <v>3.1719126390271945E-5</v>
      </c>
      <c r="AM23" s="5">
        <f t="shared" si="138"/>
        <v>2.1739843870155186E-2</v>
      </c>
      <c r="AN23" s="5">
        <f t="shared" si="139"/>
        <v>1.534283552087873E-2</v>
      </c>
      <c r="AO23" s="5">
        <f t="shared" si="140"/>
        <v>5.4140821623816391E-3</v>
      </c>
      <c r="AP23" s="5">
        <f t="shared" si="141"/>
        <v>1.2736579068074051E-3</v>
      </c>
      <c r="AQ23" s="5">
        <f t="shared" si="142"/>
        <v>2.2472014852921307E-4</v>
      </c>
      <c r="AR23" s="5">
        <f t="shared" si="143"/>
        <v>8.4718259875604866E-5</v>
      </c>
      <c r="AS23" s="5">
        <f t="shared" si="144"/>
        <v>1.8133519935073823E-4</v>
      </c>
      <c r="AT23" s="5">
        <f t="shared" si="145"/>
        <v>1.9406946372514368E-4</v>
      </c>
      <c r="AU23" s="5">
        <f t="shared" si="146"/>
        <v>1.3846532787682776E-4</v>
      </c>
      <c r="AV23" s="5">
        <f t="shared" si="147"/>
        <v>7.4094527763488916E-5</v>
      </c>
      <c r="AW23" s="5">
        <f t="shared" si="148"/>
        <v>1.3309845449341159E-6</v>
      </c>
      <c r="AX23" s="5">
        <f t="shared" si="149"/>
        <v>7.7555081353122696E-3</v>
      </c>
      <c r="AY23" s="5">
        <f t="shared" si="150"/>
        <v>5.4734287151108063E-3</v>
      </c>
      <c r="AZ23" s="5">
        <f t="shared" si="151"/>
        <v>1.9314286940782944E-3</v>
      </c>
      <c r="BA23" s="5">
        <f t="shared" si="152"/>
        <v>4.543668444376512E-4</v>
      </c>
      <c r="BB23" s="5">
        <f t="shared" si="153"/>
        <v>8.0167040319892261E-5</v>
      </c>
      <c r="BC23" s="5">
        <f t="shared" si="154"/>
        <v>1.1315534013676252E-5</v>
      </c>
      <c r="BD23" s="5">
        <f t="shared" si="155"/>
        <v>9.9649468095680677E-6</v>
      </c>
      <c r="BE23" s="5">
        <f t="shared" si="156"/>
        <v>2.1329470398539946E-5</v>
      </c>
      <c r="BF23" s="5">
        <f t="shared" si="157"/>
        <v>2.2827332457277396E-5</v>
      </c>
      <c r="BG23" s="5">
        <f t="shared" si="158"/>
        <v>1.6286921252726448E-5</v>
      </c>
      <c r="BH23" s="5">
        <f t="shared" si="159"/>
        <v>8.7153351488495726E-6</v>
      </c>
      <c r="BI23" s="5">
        <f t="shared" si="160"/>
        <v>3.73094782387101E-6</v>
      </c>
      <c r="BJ23" s="8">
        <f t="shared" si="161"/>
        <v>0.69863103244882618</v>
      </c>
      <c r="BK23" s="8">
        <f t="shared" si="162"/>
        <v>0.19049365676213384</v>
      </c>
      <c r="BL23" s="8">
        <f t="shared" si="163"/>
        <v>0.10646165118222134</v>
      </c>
      <c r="BM23" s="8">
        <f t="shared" si="164"/>
        <v>0.53500131391493988</v>
      </c>
      <c r="BN23" s="8">
        <f t="shared" si="165"/>
        <v>0.45851472740423094</v>
      </c>
    </row>
    <row r="24" spans="1:66" x14ac:dyDescent="0.25">
      <c r="A24" t="s">
        <v>13</v>
      </c>
      <c r="B24" t="s">
        <v>43</v>
      </c>
      <c r="C24" t="s">
        <v>746</v>
      </c>
      <c r="D24" t="s">
        <v>748</v>
      </c>
      <c r="E24" s="1">
        <f>VLOOKUP(A24,home!$A$2:$E$670,3,FALSE)</f>
        <v>1.8444444444444399</v>
      </c>
      <c r="F24">
        <f>VLOOKUP(B24,home!$B$2:$E$670,3,FALSE)</f>
        <v>1.72</v>
      </c>
      <c r="G24">
        <f>VLOOKUP(C24,away!$B$2:$E$670,4,FALSE)</f>
        <v>0.56999999999999995</v>
      </c>
      <c r="H24">
        <f>VLOOKUP(A24,away!$A$2:$E$670,3,FALSE)</f>
        <v>1.24444444444444</v>
      </c>
      <c r="I24">
        <f>VLOOKUP(C24,away!$B$2:$E$670,3,FALSE)</f>
        <v>1.1399999999999999</v>
      </c>
      <c r="J24">
        <f>VLOOKUP(B24,home!$B$2:$E$670,4,FALSE)</f>
        <v>1.07</v>
      </c>
      <c r="K24" s="3">
        <f t="shared" si="111"/>
        <v>1.8082933333333286</v>
      </c>
      <c r="L24" s="3">
        <f t="shared" si="112"/>
        <v>1.5179733333333278</v>
      </c>
      <c r="M24" s="5">
        <f t="shared" si="2"/>
        <v>3.5926982408782338E-2</v>
      </c>
      <c r="N24" s="5">
        <f t="shared" si="113"/>
        <v>6.4966522776584865E-2</v>
      </c>
      <c r="O24" s="5">
        <f t="shared" si="114"/>
        <v>5.4536201243667155E-2</v>
      </c>
      <c r="P24" s="5">
        <f t="shared" si="115"/>
        <v>9.8617449134248095E-2</v>
      </c>
      <c r="Q24" s="5">
        <f t="shared" si="116"/>
        <v>5.8739265013373142E-2</v>
      </c>
      <c r="R24" s="5">
        <f t="shared" si="117"/>
        <v>4.1392249594593311E-2</v>
      </c>
      <c r="S24" s="5">
        <f t="shared" si="118"/>
        <v>6.7674771311774878E-2</v>
      </c>
      <c r="T24" s="5">
        <f t="shared" si="119"/>
        <v>8.9164637909899744E-2</v>
      </c>
      <c r="U24" s="5">
        <f t="shared" si="120"/>
        <v>7.4849328993572245E-2</v>
      </c>
      <c r="V24" s="5">
        <f t="shared" si="121"/>
        <v>2.0640362046844201E-2</v>
      </c>
      <c r="W24" s="5">
        <f t="shared" si="122"/>
        <v>3.5405940442860766E-2</v>
      </c>
      <c r="X24" s="5">
        <f t="shared" si="123"/>
        <v>5.3745273433850639E-2</v>
      </c>
      <c r="Y24" s="5">
        <f t="shared" si="124"/>
        <v>4.0791945932646713E-2</v>
      </c>
      <c r="Z24" s="5">
        <f t="shared" si="125"/>
        <v>2.0944110363756631E-2</v>
      </c>
      <c r="AA24" s="5">
        <f t="shared" si="126"/>
        <v>3.7873095143378589E-2</v>
      </c>
      <c r="AB24" s="5">
        <f t="shared" si="127"/>
        <v>3.4242832730235193E-2</v>
      </c>
      <c r="AC24" s="5">
        <f t="shared" si="128"/>
        <v>3.5410360782373021E-3</v>
      </c>
      <c r="AD24" s="5">
        <f t="shared" si="129"/>
        <v>1.6006081515805494E-2</v>
      </c>
      <c r="AE24" s="5">
        <f t="shared" si="130"/>
        <v>2.429680491215223E-2</v>
      </c>
      <c r="AF24" s="5">
        <f t="shared" si="131"/>
        <v>1.8440950970924651E-2</v>
      </c>
      <c r="AG24" s="5">
        <f t="shared" si="132"/>
        <v>9.3309572717236531E-3</v>
      </c>
      <c r="AH24" s="5">
        <f t="shared" si="133"/>
        <v>7.9481502556431882E-3</v>
      </c>
      <c r="AI24" s="5">
        <f t="shared" si="134"/>
        <v>1.4372587119611167E-2</v>
      </c>
      <c r="AJ24" s="5">
        <f t="shared" si="135"/>
        <v>1.2994926735572673E-2</v>
      </c>
      <c r="AK24" s="5">
        <f t="shared" si="136"/>
        <v>7.8328797943637007E-3</v>
      </c>
      <c r="AL24" s="5">
        <f t="shared" si="137"/>
        <v>3.8879741288012118E-4</v>
      </c>
      <c r="AM24" s="5">
        <f t="shared" si="138"/>
        <v>5.7887380995641823E-3</v>
      </c>
      <c r="AN24" s="5">
        <f t="shared" si="139"/>
        <v>8.7871500687890756E-3</v>
      </c>
      <c r="AO24" s="5">
        <f t="shared" si="140"/>
        <v>6.6693297402099679E-3</v>
      </c>
      <c r="AP24" s="5">
        <f t="shared" si="141"/>
        <v>3.374621565615207E-3</v>
      </c>
      <c r="AQ24" s="5">
        <f t="shared" si="142"/>
        <v>1.2806463866738623E-3</v>
      </c>
      <c r="AR24" s="5">
        <f t="shared" si="143"/>
        <v>2.4130160274785681E-3</v>
      </c>
      <c r="AS24" s="5">
        <f t="shared" si="144"/>
        <v>4.3634407957159659E-3</v>
      </c>
      <c r="AT24" s="5">
        <f t="shared" si="145"/>
        <v>3.9451904506439288E-3</v>
      </c>
      <c r="AU24" s="5">
        <f t="shared" si="146"/>
        <v>2.3780205302099092E-3</v>
      </c>
      <c r="AV24" s="5">
        <f t="shared" si="147"/>
        <v>1.075039667827091E-3</v>
      </c>
      <c r="AW24" s="5">
        <f t="shared" si="148"/>
        <v>2.9645166171864831E-5</v>
      </c>
      <c r="AX24" s="5">
        <f t="shared" si="149"/>
        <v>1.7446227523090926E-3</v>
      </c>
      <c r="AY24" s="5">
        <f t="shared" si="150"/>
        <v>2.6482908147317978E-3</v>
      </c>
      <c r="AZ24" s="5">
        <f t="shared" si="151"/>
        <v>2.0100174178372312E-3</v>
      </c>
      <c r="BA24" s="5">
        <f t="shared" si="152"/>
        <v>1.0170509466041434E-3</v>
      </c>
      <c r="BB24" s="5">
        <f t="shared" si="153"/>
        <v>3.85964053896627E-4</v>
      </c>
      <c r="BC24" s="5">
        <f t="shared" si="154"/>
        <v>1.1717662828806149E-4</v>
      </c>
      <c r="BD24" s="5">
        <f t="shared" si="155"/>
        <v>6.1048233043639762E-4</v>
      </c>
      <c r="BE24" s="5">
        <f t="shared" si="156"/>
        <v>1.1039311282459319E-3</v>
      </c>
      <c r="BF24" s="5">
        <f t="shared" si="157"/>
        <v>9.9811564983312952E-4</v>
      </c>
      <c r="BG24" s="5">
        <f t="shared" si="158"/>
        <v>6.0162862516297043E-4</v>
      </c>
      <c r="BH24" s="5">
        <f t="shared" si="159"/>
        <v>2.7198025800617373E-4</v>
      </c>
      <c r="BI24" s="5">
        <f t="shared" si="160"/>
        <v>9.8364017470168591E-5</v>
      </c>
      <c r="BJ24" s="8">
        <f t="shared" si="161"/>
        <v>0.44471198865434119</v>
      </c>
      <c r="BK24" s="8">
        <f t="shared" si="162"/>
        <v>0.22943768920749871</v>
      </c>
      <c r="BL24" s="8">
        <f t="shared" si="163"/>
        <v>0.30390146109166755</v>
      </c>
      <c r="BM24" s="8">
        <f t="shared" si="164"/>
        <v>0.64219793349745513</v>
      </c>
      <c r="BN24" s="8">
        <f t="shared" si="165"/>
        <v>0.35417867017124888</v>
      </c>
    </row>
    <row r="25" spans="1:66" x14ac:dyDescent="0.25">
      <c r="A25" t="s">
        <v>318</v>
      </c>
      <c r="B25" t="s">
        <v>385</v>
      </c>
      <c r="C25" t="s">
        <v>744</v>
      </c>
      <c r="D25" t="s">
        <v>748</v>
      </c>
      <c r="E25" s="1">
        <f>VLOOKUP(A25,home!$A$2:$E$670,3,FALSE)</f>
        <v>1.3534482758620701</v>
      </c>
      <c r="F25">
        <f>VLOOKUP(B25,home!$B$2:$E$670,3,FALSE)</f>
        <v>2.0299999999999998</v>
      </c>
      <c r="G25" t="e">
        <f>VLOOKUP(C25,away!$B$2:$E$670,4,FALSE)</f>
        <v>#N/A</v>
      </c>
      <c r="H25">
        <f>VLOOKUP(A25,away!$A$2:$E$670,3,FALSE)</f>
        <v>1.02586206896552</v>
      </c>
      <c r="I25" t="e">
        <f>VLOOKUP(C25,away!$B$2:$E$670,3,FALSE)</f>
        <v>#N/A</v>
      </c>
      <c r="J25">
        <f>VLOOKUP(B25,home!$B$2:$E$670,4,FALSE)</f>
        <v>0.73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741</v>
      </c>
      <c r="D26" t="s">
        <v>749</v>
      </c>
      <c r="E26" s="1">
        <f>VLOOKUP(A26,home!$A$2:$E$670,3,FALSE)</f>
        <v>1.6818181818181801</v>
      </c>
      <c r="F26">
        <f>VLOOKUP(B26,home!$B$2:$E$670,3,FALSE)</f>
        <v>0.79</v>
      </c>
      <c r="G26">
        <f>VLOOKUP(C26,away!$B$2:$E$670,4,FALSE)</f>
        <v>0.6</v>
      </c>
      <c r="H26">
        <f>VLOOKUP(A26,away!$A$2:$E$670,3,FALSE)</f>
        <v>1.39090909090909</v>
      </c>
      <c r="I26">
        <f>VLOOKUP(C26,away!$B$2:$E$670,3,FALSE)</f>
        <v>2.1071</v>
      </c>
      <c r="J26">
        <f>VLOOKUP(B26,home!$B$2:$E$670,4,FALSE)</f>
        <v>1.08</v>
      </c>
      <c r="K26" s="3">
        <f t="shared" si="111"/>
        <v>0.79718181818181733</v>
      </c>
      <c r="L26" s="3">
        <f t="shared" si="112"/>
        <v>3.165247309090907</v>
      </c>
      <c r="M26" s="5">
        <f t="shared" si="2"/>
        <v>1.9016863757741805E-2</v>
      </c>
      <c r="N26" s="5">
        <f t="shared" si="113"/>
        <v>1.5159898026512519E-2</v>
      </c>
      <c r="O26" s="5">
        <f t="shared" si="114"/>
        <v>6.0193076836540654E-2</v>
      </c>
      <c r="P26" s="5">
        <f t="shared" si="115"/>
        <v>4.798482643451131E-2</v>
      </c>
      <c r="Q26" s="5">
        <f t="shared" si="116"/>
        <v>6.042597536113096E-3</v>
      </c>
      <c r="R26" s="5">
        <f t="shared" si="117"/>
        <v>9.5262987241381242E-2</v>
      </c>
      <c r="S26" s="5">
        <f t="shared" si="118"/>
        <v>3.0269759478778458E-2</v>
      </c>
      <c r="T26" s="5">
        <f t="shared" si="119"/>
        <v>1.9126315591101326E-2</v>
      </c>
      <c r="U26" s="5">
        <f t="shared" si="120"/>
        <v>7.5941921374515553E-2</v>
      </c>
      <c r="V26" s="5">
        <f t="shared" si="121"/>
        <v>8.4865562441316916E-3</v>
      </c>
      <c r="W26" s="5">
        <f t="shared" si="122"/>
        <v>1.6056829634598698E-3</v>
      </c>
      <c r="X26" s="5">
        <f t="shared" si="123"/>
        <v>5.0823836793444663E-3</v>
      </c>
      <c r="Y26" s="5">
        <f t="shared" si="124"/>
        <v>8.0435006324063064E-3</v>
      </c>
      <c r="Z26" s="5">
        <f t="shared" si="125"/>
        <v>0.10051030467391449</v>
      </c>
      <c r="AA26" s="5">
        <f t="shared" si="126"/>
        <v>8.0124987425959554E-2</v>
      </c>
      <c r="AB26" s="5">
        <f t="shared" si="127"/>
        <v>3.193709157901084E-2</v>
      </c>
      <c r="AC26" s="5">
        <f t="shared" si="128"/>
        <v>1.3383710820731242E-3</v>
      </c>
      <c r="AD26" s="5">
        <f t="shared" si="129"/>
        <v>3.200053160586268E-4</v>
      </c>
      <c r="AE26" s="5">
        <f t="shared" si="130"/>
        <v>1.0128959655493538E-3</v>
      </c>
      <c r="AF26" s="5">
        <f t="shared" si="131"/>
        <v>1.6030331146720637E-3</v>
      </c>
      <c r="AG26" s="5">
        <f t="shared" si="132"/>
        <v>1.6913320841997889E-3</v>
      </c>
      <c r="AH26" s="5">
        <f t="shared" si="133"/>
        <v>7.9534992851253761E-2</v>
      </c>
      <c r="AI26" s="5">
        <f t="shared" si="134"/>
        <v>6.3403850210240309E-2</v>
      </c>
      <c r="AJ26" s="5">
        <f t="shared" si="135"/>
        <v>2.527219829516348E-2</v>
      </c>
      <c r="AK26" s="5">
        <f t="shared" si="136"/>
        <v>6.7155123287966183E-3</v>
      </c>
      <c r="AL26" s="5">
        <f t="shared" si="137"/>
        <v>1.3508327113529069E-4</v>
      </c>
      <c r="AM26" s="5">
        <f t="shared" si="138"/>
        <v>5.1020483936692663E-5</v>
      </c>
      <c r="AN26" s="5">
        <f t="shared" si="139"/>
        <v>1.6149244948913231E-4</v>
      </c>
      <c r="AO26" s="5">
        <f t="shared" si="140"/>
        <v>2.5558177059198758E-4</v>
      </c>
      <c r="AP26" s="5">
        <f t="shared" si="141"/>
        <v>2.6965983720632613E-4</v>
      </c>
      <c r="AQ26" s="5">
        <f t="shared" si="142"/>
        <v>2.1338501852180395E-4</v>
      </c>
      <c r="AR26" s="5">
        <f t="shared" si="143"/>
        <v>5.0349584420199107E-2</v>
      </c>
      <c r="AS26" s="5">
        <f t="shared" si="144"/>
        <v>4.0137773252793225E-2</v>
      </c>
      <c r="AT26" s="5">
        <f t="shared" si="145"/>
        <v>1.5998551529715608E-2</v>
      </c>
      <c r="AU26" s="5">
        <f t="shared" si="146"/>
        <v>4.2512514655780624E-3</v>
      </c>
      <c r="AV26" s="5">
        <f t="shared" si="147"/>
        <v>8.4725509321940853E-4</v>
      </c>
      <c r="AW26" s="5">
        <f t="shared" si="148"/>
        <v>9.4681275790665482E-6</v>
      </c>
      <c r="AX26" s="5">
        <f t="shared" si="149"/>
        <v>6.778767024861474E-6</v>
      </c>
      <c r="AY26" s="5">
        <f t="shared" si="150"/>
        <v>2.1456474084396956E-5</v>
      </c>
      <c r="AZ26" s="5">
        <f t="shared" si="151"/>
        <v>3.3957523429108122E-5</v>
      </c>
      <c r="BA26" s="5">
        <f t="shared" si="152"/>
        <v>3.5827986552458644E-5</v>
      </c>
      <c r="BB26" s="5">
        <f t="shared" si="153"/>
        <v>2.8351109506328732E-5</v>
      </c>
      <c r="BC26" s="5">
        <f t="shared" si="154"/>
        <v>1.7947654614929733E-5</v>
      </c>
      <c r="BD26" s="5">
        <f t="shared" si="155"/>
        <v>2.6561481099980088E-2</v>
      </c>
      <c r="BE26" s="5">
        <f t="shared" si="156"/>
        <v>2.1174329796884103E-2</v>
      </c>
      <c r="BF26" s="5">
        <f t="shared" si="157"/>
        <v>8.4398953631307488E-3</v>
      </c>
      <c r="BG26" s="5">
        <f t="shared" si="158"/>
        <v>2.2427103769482874E-3</v>
      </c>
      <c r="BH26" s="5">
        <f t="shared" si="159"/>
        <v>4.4696198398771602E-4</v>
      </c>
      <c r="BI26" s="5">
        <f t="shared" si="160"/>
        <v>7.1261993410695983E-5</v>
      </c>
      <c r="BJ26" s="8">
        <f t="shared" si="161"/>
        <v>6.0783103984375461E-2</v>
      </c>
      <c r="BK26" s="8">
        <f t="shared" si="162"/>
        <v>0.10725291674245609</v>
      </c>
      <c r="BL26" s="8">
        <f t="shared" si="163"/>
        <v>0.68890767451870905</v>
      </c>
      <c r="BM26" s="8">
        <f t="shared" si="164"/>
        <v>0.71378176174014896</v>
      </c>
      <c r="BN26" s="8">
        <f t="shared" si="165"/>
        <v>0.24366024983280066</v>
      </c>
    </row>
    <row r="27" spans="1:66" x14ac:dyDescent="0.25">
      <c r="A27" t="s">
        <v>670</v>
      </c>
      <c r="B27" t="s">
        <v>686</v>
      </c>
      <c r="C27" t="s">
        <v>697</v>
      </c>
      <c r="D27" t="s">
        <v>749</v>
      </c>
      <c r="E27" s="1">
        <f>VLOOKUP(A27,home!$A$2:$E$670,3,FALSE)</f>
        <v>1.3125</v>
      </c>
      <c r="F27">
        <f>VLOOKUP(B27,home!$B$2:$E$670,3,FALSE)</f>
        <v>1.5238</v>
      </c>
      <c r="G27">
        <f>VLOOKUP(C27,away!$B$2:$E$670,4,FALSE)</f>
        <v>0.73609999999999998</v>
      </c>
      <c r="H27">
        <f>VLOOKUP(A27,away!$A$2:$E$670,3,FALSE)</f>
        <v>1.2</v>
      </c>
      <c r="I27">
        <f>VLOOKUP(C27,away!$B$2:$E$670,3,FALSE)</f>
        <v>1.6259999999999999</v>
      </c>
      <c r="J27">
        <f>VLOOKUP(B27,home!$B$2:$E$670,4,FALSE)</f>
        <v>1</v>
      </c>
      <c r="K27" s="3">
        <f t="shared" si="111"/>
        <v>1.47219079875</v>
      </c>
      <c r="L27" s="3">
        <f t="shared" si="112"/>
        <v>1.9511999999999998</v>
      </c>
      <c r="M27" s="5">
        <f t="shared" si="2"/>
        <v>3.2601701499020704E-2</v>
      </c>
      <c r="N27" s="5">
        <f t="shared" si="113"/>
        <v>4.7995924970452367E-2</v>
      </c>
      <c r="O27" s="5">
        <f t="shared" si="114"/>
        <v>6.3612439964889189E-2</v>
      </c>
      <c r="P27" s="5">
        <f t="shared" si="115"/>
        <v>9.3649648802346649E-2</v>
      </c>
      <c r="Q27" s="5">
        <f t="shared" si="116"/>
        <v>3.5329579559497677E-2</v>
      </c>
      <c r="R27" s="5">
        <f t="shared" si="117"/>
        <v>6.2060296429745906E-2</v>
      </c>
      <c r="S27" s="5">
        <f t="shared" si="118"/>
        <v>6.7253059790961467E-2</v>
      </c>
      <c r="T27" s="5">
        <f t="shared" si="119"/>
        <v>6.8935075636491858E-2</v>
      </c>
      <c r="U27" s="5">
        <f t="shared" si="120"/>
        <v>9.136459737156942E-2</v>
      </c>
      <c r="V27" s="5">
        <f t="shared" si="121"/>
        <v>2.1465224004049644E-2</v>
      </c>
      <c r="W27" s="5">
        <f t="shared" si="122"/>
        <v>1.7337293983732856E-2</v>
      </c>
      <c r="X27" s="5">
        <f t="shared" si="123"/>
        <v>3.3828528021059547E-2</v>
      </c>
      <c r="Y27" s="5">
        <f t="shared" si="124"/>
        <v>3.3003111937345696E-2</v>
      </c>
      <c r="Z27" s="5">
        <f t="shared" si="125"/>
        <v>4.0364016797906736E-2</v>
      </c>
      <c r="AA27" s="5">
        <f t="shared" si="126"/>
        <v>5.9423534130468754E-2</v>
      </c>
      <c r="AB27" s="5">
        <f t="shared" si="127"/>
        <v>4.3741390088041343E-2</v>
      </c>
      <c r="AC27" s="5">
        <f t="shared" si="128"/>
        <v>3.8537303979044859E-3</v>
      </c>
      <c r="AD27" s="5">
        <f t="shared" si="129"/>
        <v>6.3809511695188115E-3</v>
      </c>
      <c r="AE27" s="5">
        <f t="shared" si="130"/>
        <v>1.2450511921965104E-2</v>
      </c>
      <c r="AF27" s="5">
        <f t="shared" si="131"/>
        <v>1.2146719431069156E-2</v>
      </c>
      <c r="AG27" s="5">
        <f t="shared" si="132"/>
        <v>7.9002263179673796E-3</v>
      </c>
      <c r="AH27" s="5">
        <f t="shared" si="133"/>
        <v>1.9689567394018895E-2</v>
      </c>
      <c r="AI27" s="5">
        <f t="shared" si="134"/>
        <v>2.898679994884264E-2</v>
      </c>
      <c r="AJ27" s="5">
        <f t="shared" si="135"/>
        <v>2.1337050084946556E-2</v>
      </c>
      <c r="AK27" s="5">
        <f t="shared" si="136"/>
        <v>1.0470736269175411E-2</v>
      </c>
      <c r="AL27" s="5">
        <f t="shared" si="137"/>
        <v>4.4279958621610356E-4</v>
      </c>
      <c r="AM27" s="5">
        <f t="shared" si="138"/>
        <v>1.8787955198077278E-3</v>
      </c>
      <c r="AN27" s="5">
        <f t="shared" si="139"/>
        <v>3.6659058182488382E-3</v>
      </c>
      <c r="AO27" s="5">
        <f t="shared" si="140"/>
        <v>3.5764577162835671E-3</v>
      </c>
      <c r="AP27" s="5">
        <f t="shared" si="141"/>
        <v>2.3261280986708321E-3</v>
      </c>
      <c r="AQ27" s="5">
        <f t="shared" si="142"/>
        <v>1.1346852865316314E-3</v>
      </c>
      <c r="AR27" s="5">
        <f t="shared" si="143"/>
        <v>7.6836567798419294E-3</v>
      </c>
      <c r="AS27" s="5">
        <f t="shared" si="144"/>
        <v>1.1311808812036346E-2</v>
      </c>
      <c r="AT27" s="5">
        <f t="shared" si="145"/>
        <v>8.326570425149539E-3</v>
      </c>
      <c r="AU27" s="5">
        <f t="shared" si="146"/>
        <v>4.0861001216830097E-3</v>
      </c>
      <c r="AV27" s="5">
        <f t="shared" si="147"/>
        <v>1.5038797504782458E-3</v>
      </c>
      <c r="AW27" s="5">
        <f t="shared" si="148"/>
        <v>3.5332192827256962E-5</v>
      </c>
      <c r="AX27" s="5">
        <f t="shared" si="149"/>
        <v>4.6099091283227688E-4</v>
      </c>
      <c r="AY27" s="5">
        <f t="shared" si="150"/>
        <v>8.9948546911833857E-4</v>
      </c>
      <c r="AZ27" s="5">
        <f t="shared" si="151"/>
        <v>8.7753802367185134E-4</v>
      </c>
      <c r="BA27" s="5">
        <f t="shared" si="152"/>
        <v>5.7075073059617218E-4</v>
      </c>
      <c r="BB27" s="5">
        <f t="shared" si="153"/>
        <v>2.7841220638481263E-4</v>
      </c>
      <c r="BC27" s="5">
        <f t="shared" si="154"/>
        <v>1.0864757941960921E-4</v>
      </c>
      <c r="BD27" s="5">
        <f t="shared" si="155"/>
        <v>2.4987251848045985E-3</v>
      </c>
      <c r="BE27" s="5">
        <f t="shared" si="156"/>
        <v>3.6786002256742243E-3</v>
      </c>
      <c r="BF27" s="5">
        <f t="shared" si="157"/>
        <v>2.7078007022586334E-3</v>
      </c>
      <c r="BG27" s="5">
        <f t="shared" si="158"/>
        <v>1.3287997595713165E-3</v>
      </c>
      <c r="BH27" s="5">
        <f t="shared" si="159"/>
        <v>4.8906169485552614E-4</v>
      </c>
      <c r="BI27" s="5">
        <f t="shared" si="160"/>
        <v>1.4399842543747705E-4</v>
      </c>
      <c r="BJ27" s="8">
        <f t="shared" si="161"/>
        <v>0.2910857203106661</v>
      </c>
      <c r="BK27" s="8">
        <f t="shared" si="162"/>
        <v>0.2201656495496174</v>
      </c>
      <c r="BL27" s="8">
        <f t="shared" si="163"/>
        <v>0.44444541356348904</v>
      </c>
      <c r="BM27" s="8">
        <f t="shared" si="164"/>
        <v>0.65994705571943579</v>
      </c>
      <c r="BN27" s="8">
        <f t="shared" si="165"/>
        <v>0.33524959122595249</v>
      </c>
    </row>
    <row r="28" spans="1:66" x14ac:dyDescent="0.25">
      <c r="A28" t="s">
        <v>13</v>
      </c>
      <c r="B28" t="s">
        <v>234</v>
      </c>
      <c r="C28" t="s">
        <v>674</v>
      </c>
      <c r="D28" t="s">
        <v>749</v>
      </c>
      <c r="E28" s="1">
        <f>VLOOKUP(A28,home!$A$2:$E$670,3,FALSE)</f>
        <v>1.8444444444444399</v>
      </c>
      <c r="F28">
        <f>VLOOKUP(B28,home!$B$2:$E$670,3,FALSE)</f>
        <v>2.17</v>
      </c>
      <c r="G28">
        <f>VLOOKUP(C28,away!$B$2:$E$670,4,FALSE)</f>
        <v>0.60950000000000004</v>
      </c>
      <c r="H28">
        <f>VLOOKUP(A28,away!$A$2:$E$670,3,FALSE)</f>
        <v>1.24444444444444</v>
      </c>
      <c r="I28">
        <f>VLOOKUP(C28,away!$B$2:$E$670,3,FALSE)</f>
        <v>1.3332999999999999</v>
      </c>
      <c r="J28">
        <f>VLOOKUP(B28,home!$B$2:$E$670,4,FALSE)</f>
        <v>0.64</v>
      </c>
      <c r="K28" s="3">
        <f t="shared" si="111"/>
        <v>2.439489888888883</v>
      </c>
      <c r="L28" s="3">
        <f t="shared" si="112"/>
        <v>1.0618993777777739</v>
      </c>
      <c r="M28" s="5">
        <f t="shared" si="2"/>
        <v>3.0155460332028417E-2</v>
      </c>
      <c r="N28" s="5">
        <f t="shared" si="113"/>
        <v>7.3563940574773126E-2</v>
      </c>
      <c r="O28" s="5">
        <f t="shared" si="114"/>
        <v>3.2022064563183315E-2</v>
      </c>
      <c r="P28" s="5">
        <f t="shared" si="115"/>
        <v>7.8117502723232701E-2</v>
      </c>
      <c r="Q28" s="5">
        <f t="shared" si="116"/>
        <v>8.9729244609490846E-2</v>
      </c>
      <c r="R28" s="5">
        <f t="shared" si="117"/>
        <v>1.700210521740203E-2</v>
      </c>
      <c r="S28" s="5">
        <f t="shared" si="118"/>
        <v>5.0590706994057294E-2</v>
      </c>
      <c r="T28" s="5">
        <f t="shared" si="119"/>
        <v>9.5283429019287991E-2</v>
      </c>
      <c r="U28" s="5">
        <f t="shared" si="120"/>
        <v>4.1476463767677177E-2</v>
      </c>
      <c r="V28" s="5">
        <f t="shared" si="121"/>
        <v>1.4561651329715349E-2</v>
      </c>
      <c r="W28" s="5">
        <f t="shared" si="122"/>
        <v>7.2964528320830085E-2</v>
      </c>
      <c r="X28" s="5">
        <f t="shared" si="123"/>
        <v>7.7480987223738224E-2</v>
      </c>
      <c r="Y28" s="5">
        <f t="shared" si="124"/>
        <v>4.113850606124763E-2</v>
      </c>
      <c r="Z28" s="5">
        <f t="shared" si="125"/>
        <v>6.018174983757155E-3</v>
      </c>
      <c r="AA28" s="5">
        <f t="shared" si="126"/>
        <v>1.4681277022439597E-2</v>
      </c>
      <c r="AB28" s="5">
        <f t="shared" si="127"/>
        <v>1.7907413426109041E-2</v>
      </c>
      <c r="AC28" s="5">
        <f t="shared" si="128"/>
        <v>2.3576158034048313E-3</v>
      </c>
      <c r="AD28" s="5">
        <f t="shared" si="129"/>
        <v>4.4499057271552865E-2</v>
      </c>
      <c r="AE28" s="5">
        <f t="shared" si="130"/>
        <v>4.7253521228359505E-2</v>
      </c>
      <c r="AF28" s="5">
        <f t="shared" si="131"/>
        <v>2.5089242395101893E-2</v>
      </c>
      <c r="AG28" s="5">
        <f t="shared" si="132"/>
        <v>8.8807502960914844E-3</v>
      </c>
      <c r="AH28" s="5">
        <f t="shared" si="133"/>
        <v>1.5976740676523714E-3</v>
      </c>
      <c r="AI28" s="5">
        <f t="shared" si="134"/>
        <v>3.8975097337779333E-3</v>
      </c>
      <c r="AJ28" s="5">
        <f t="shared" si="135"/>
        <v>4.753967793698635E-3</v>
      </c>
      <c r="AK28" s="5">
        <f t="shared" si="136"/>
        <v>3.865752121610405E-3</v>
      </c>
      <c r="AL28" s="5">
        <f t="shared" si="137"/>
        <v>2.4429547009395655E-4</v>
      </c>
      <c r="AM28" s="5">
        <f t="shared" si="138"/>
        <v>2.1711000055808116E-2</v>
      </c>
      <c r="AN28" s="5">
        <f t="shared" si="139"/>
        <v>2.3054897450195847E-2</v>
      </c>
      <c r="AO28" s="5">
        <f t="shared" si="140"/>
        <v>1.2240990628546678E-2</v>
      </c>
      <c r="AP28" s="5">
        <f t="shared" si="141"/>
        <v>4.332900110612427E-3</v>
      </c>
      <c r="AQ28" s="5">
        <f t="shared" si="142"/>
        <v>1.1502759828581456E-3</v>
      </c>
      <c r="AR28" s="5">
        <f t="shared" si="143"/>
        <v>3.3931381966634776E-4</v>
      </c>
      <c r="AS28" s="5">
        <f t="shared" si="144"/>
        <v>8.2775263223632109E-4</v>
      </c>
      <c r="AT28" s="5">
        <f t="shared" si="145"/>
        <v>1.0096470884208319E-3</v>
      </c>
      <c r="AU28" s="5">
        <f t="shared" si="146"/>
        <v>8.2100795451623993E-4</v>
      </c>
      <c r="AV28" s="5">
        <f t="shared" si="147"/>
        <v>5.0071015093492756E-4</v>
      </c>
      <c r="AW28" s="5">
        <f t="shared" si="148"/>
        <v>1.7579045976541519E-5</v>
      </c>
      <c r="AX28" s="5">
        <f t="shared" si="149"/>
        <v>8.8272941856349773E-3</v>
      </c>
      <c r="AY28" s="5">
        <f t="shared" si="150"/>
        <v>9.3736982031871422E-3</v>
      </c>
      <c r="AZ28" s="5">
        <f t="shared" si="151"/>
        <v>4.9769621447205313E-3</v>
      </c>
      <c r="BA28" s="5">
        <f t="shared" si="152"/>
        <v>1.7616776682340895E-3</v>
      </c>
      <c r="BB28" s="5">
        <f t="shared" si="153"/>
        <v>4.6768110493569469E-4</v>
      </c>
      <c r="BC28" s="5">
        <f t="shared" si="154"/>
        <v>9.9326054865927222E-5</v>
      </c>
      <c r="BD28" s="5">
        <f t="shared" si="155"/>
        <v>6.0052855662515716E-5</v>
      </c>
      <c r="BE28" s="5">
        <f t="shared" si="156"/>
        <v>1.4649833418761059E-4</v>
      </c>
      <c r="BF28" s="5">
        <f t="shared" si="157"/>
        <v>1.786906024948703E-4</v>
      </c>
      <c r="BG28" s="5">
        <f t="shared" si="158"/>
        <v>1.4530463934189962E-4</v>
      </c>
      <c r="BH28" s="5">
        <f t="shared" si="159"/>
        <v>8.8617299620802434E-5</v>
      </c>
      <c r="BI28" s="5">
        <f t="shared" si="160"/>
        <v>4.3236201281116853E-5</v>
      </c>
      <c r="BJ28" s="8">
        <f t="shared" si="161"/>
        <v>0.66387991059007301</v>
      </c>
      <c r="BK28" s="8">
        <f t="shared" si="162"/>
        <v>0.18540093085571968</v>
      </c>
      <c r="BL28" s="8">
        <f t="shared" si="163"/>
        <v>0.14136505929191398</v>
      </c>
      <c r="BM28" s="8">
        <f t="shared" si="164"/>
        <v>0.66671763854414279</v>
      </c>
      <c r="BN28" s="8">
        <f t="shared" si="165"/>
        <v>0.32059031802011045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749</v>
      </c>
      <c r="E29" s="23">
        <f>VLOOKUP(A29,home!$A$2:$E$670,3,FALSE)</f>
        <v>1.31111111111111</v>
      </c>
      <c r="F29" s="10">
        <f>VLOOKUP(B29,home!$B$2:$E$670,3,FALSE)</f>
        <v>1.33</v>
      </c>
      <c r="G29" s="10">
        <f>VLOOKUP(C29,away!$B$2:$E$670,4,FALSE)</f>
        <v>0.74</v>
      </c>
      <c r="H29" s="10">
        <f>VLOOKUP(A29,away!$A$2:$E$670,3,FALSE)</f>
        <v>1.12222222222222</v>
      </c>
      <c r="I29" s="10">
        <f>VLOOKUP(C29,away!$B$2:$E$670,3,FALSE)</f>
        <v>0.18</v>
      </c>
      <c r="J29" s="10">
        <f>VLOOKUP(B29,home!$B$2:$E$670,4,FALSE)</f>
        <v>0.67</v>
      </c>
      <c r="K29" s="12">
        <f t="shared" si="111"/>
        <v>1.2903955555555544</v>
      </c>
      <c r="L29" s="12">
        <f t="shared" si="112"/>
        <v>0.13533999999999974</v>
      </c>
      <c r="M29" s="13">
        <f t="shared" si="2"/>
        <v>0.24033162091870899</v>
      </c>
      <c r="N29" s="13">
        <f t="shared" si="113"/>
        <v>0.31012285549296442</v>
      </c>
      <c r="O29" s="13">
        <f t="shared" si="114"/>
        <v>3.252648157513801E-2</v>
      </c>
      <c r="P29" s="13">
        <f t="shared" si="115"/>
        <v>4.1972027262417715E-2</v>
      </c>
      <c r="Q29" s="13">
        <f t="shared" si="116"/>
        <v>0.20009057720215942</v>
      </c>
      <c r="R29" s="13">
        <f t="shared" si="117"/>
        <v>2.2010670081895846E-3</v>
      </c>
      <c r="S29" s="13">
        <f t="shared" si="118"/>
        <v>1.8325211074836116E-3</v>
      </c>
      <c r="T29" s="13">
        <f t="shared" si="119"/>
        <v>2.7080258718540199E-2</v>
      </c>
      <c r="U29" s="13">
        <f t="shared" si="120"/>
        <v>2.8402470848478008E-3</v>
      </c>
      <c r="V29" s="13">
        <f t="shared" si="121"/>
        <v>3.5559488634097739E-5</v>
      </c>
      <c r="W29" s="13">
        <f t="shared" si="122"/>
        <v>8.6065330510070689E-2</v>
      </c>
      <c r="X29" s="13">
        <f t="shared" si="123"/>
        <v>1.1648081831232943E-2</v>
      </c>
      <c r="Y29" s="13">
        <f t="shared" si="124"/>
        <v>7.8822569751953165E-4</v>
      </c>
      <c r="Z29" s="13">
        <f t="shared" si="125"/>
        <v>9.9297469629459271E-5</v>
      </c>
      <c r="AA29" s="13">
        <f t="shared" si="126"/>
        <v>1.2813301348776689E-4</v>
      </c>
      <c r="AB29" s="13">
        <f t="shared" si="127"/>
        <v>8.2671135562277178E-5</v>
      </c>
      <c r="AC29" s="13">
        <f t="shared" si="128"/>
        <v>3.8813656227451195E-7</v>
      </c>
      <c r="AD29" s="13">
        <f t="shared" si="129"/>
        <v>2.7764579994403755E-2</v>
      </c>
      <c r="AE29" s="13">
        <f t="shared" si="130"/>
        <v>3.757658256442596E-3</v>
      </c>
      <c r="AF29" s="13">
        <f t="shared" si="131"/>
        <v>2.5428073421346998E-4</v>
      </c>
      <c r="AG29" s="13">
        <f t="shared" si="132"/>
        <v>1.1471451522816986E-5</v>
      </c>
      <c r="AH29" s="13">
        <f t="shared" si="133"/>
        <v>3.3597298849127476E-6</v>
      </c>
      <c r="AI29" s="13">
        <f t="shared" si="134"/>
        <v>4.3353805113585839E-6</v>
      </c>
      <c r="AJ29" s="13">
        <f t="shared" si="135"/>
        <v>2.7971778717496423E-6</v>
      </c>
      <c r="AK29" s="13">
        <f t="shared" si="136"/>
        <v>1.2031552979346944E-6</v>
      </c>
      <c r="AL29" s="13">
        <f t="shared" si="137"/>
        <v>2.7113999083520041E-9</v>
      </c>
      <c r="AM29" s="13">
        <f t="shared" si="138"/>
        <v>7.1654581253290505E-3</v>
      </c>
      <c r="AN29" s="13">
        <f t="shared" si="139"/>
        <v>9.6977310268203166E-4</v>
      </c>
      <c r="AO29" s="13">
        <f t="shared" si="140"/>
        <v>6.5624545858492949E-5</v>
      </c>
      <c r="AP29" s="13">
        <f t="shared" si="141"/>
        <v>2.9605420121628063E-6</v>
      </c>
      <c r="AQ29" s="13">
        <f t="shared" si="142"/>
        <v>1.0016993898152834E-7</v>
      </c>
      <c r="AR29" s="13">
        <f t="shared" si="143"/>
        <v>9.0941168524818075E-8</v>
      </c>
      <c r="AS29" s="13">
        <f t="shared" si="144"/>
        <v>1.1735007968145392E-7</v>
      </c>
      <c r="AT29" s="13">
        <f t="shared" si="145"/>
        <v>7.5714010632519175E-8</v>
      </c>
      <c r="AU29" s="13">
        <f t="shared" si="146"/>
        <v>3.2567007604496248E-8</v>
      </c>
      <c r="AV29" s="13">
        <f t="shared" si="147"/>
        <v>1.0506080467646469E-8</v>
      </c>
      <c r="AW29" s="13">
        <f t="shared" si="148"/>
        <v>1.3153462984654735E-11</v>
      </c>
      <c r="AX29" s="13">
        <f t="shared" si="149"/>
        <v>1.541045886407341E-3</v>
      </c>
      <c r="AY29" s="13">
        <f t="shared" si="150"/>
        <v>2.0856515026636908E-4</v>
      </c>
      <c r="AZ29" s="13">
        <f t="shared" si="151"/>
        <v>1.4113603718525167E-5</v>
      </c>
      <c r="BA29" s="13">
        <f t="shared" si="152"/>
        <v>6.3671170908839752E-7</v>
      </c>
      <c r="BB29" s="13">
        <f t="shared" si="153"/>
        <v>2.1543140677005888E-8</v>
      </c>
      <c r="BC29" s="13">
        <f t="shared" si="154"/>
        <v>5.8312973184519424E-10</v>
      </c>
      <c r="BD29" s="13">
        <f t="shared" si="155"/>
        <v>2.0513296246914754E-9</v>
      </c>
      <c r="BE29" s="13">
        <f t="shared" si="156"/>
        <v>2.6470266306813232E-9</v>
      </c>
      <c r="BF29" s="13">
        <f t="shared" si="157"/>
        <v>1.7078556998341871E-9</v>
      </c>
      <c r="BG29" s="13">
        <f t="shared" si="158"/>
        <v>7.3460313486541868E-10</v>
      </c>
      <c r="BH29" s="13">
        <f t="shared" si="159"/>
        <v>2.3698215508187835E-10</v>
      </c>
      <c r="BI29" s="13">
        <f t="shared" si="160"/>
        <v>6.1160143932726568E-11</v>
      </c>
      <c r="BJ29" s="14">
        <f t="shared" si="161"/>
        <v>0.67755161985326251</v>
      </c>
      <c r="BK29" s="14">
        <f t="shared" si="162"/>
        <v>0.2843806847754729</v>
      </c>
      <c r="BL29" s="14">
        <f t="shared" si="163"/>
        <v>3.7790629778095698E-2</v>
      </c>
      <c r="BM29" s="14">
        <f t="shared" si="164"/>
        <v>0.17236903727976932</v>
      </c>
      <c r="BN29" s="14">
        <f t="shared" si="165"/>
        <v>0.82724462945957811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749</v>
      </c>
      <c r="E30" s="1">
        <f>VLOOKUP(A30,home!$A$2:$E$670,3,FALSE)</f>
        <v>1.46</v>
      </c>
      <c r="F30">
        <f>VLOOKUP(B30,home!$B$2:$E$670,3,FALSE)</f>
        <v>1.37</v>
      </c>
      <c r="G30">
        <f>VLOOKUP(C30,away!$B$2:$E$670,4,FALSE)</f>
        <v>0.74</v>
      </c>
      <c r="H30">
        <f>VLOOKUP(A30,away!$A$2:$E$670,3,FALSE)</f>
        <v>1.36</v>
      </c>
      <c r="I30">
        <f>VLOOKUP(C30,away!$B$2:$E$670,3,FALSE)</f>
        <v>0.37</v>
      </c>
      <c r="J30">
        <f>VLOOKUP(B30,home!$B$2:$E$670,4,FALSE)</f>
        <v>1.32</v>
      </c>
      <c r="K30" s="3">
        <f t="shared" si="111"/>
        <v>1.480148</v>
      </c>
      <c r="L30" s="3">
        <f t="shared" si="112"/>
        <v>0.66422400000000004</v>
      </c>
      <c r="M30" s="5">
        <f t="shared" si="2"/>
        <v>0.11714157886110363</v>
      </c>
      <c r="N30" s="5">
        <f t="shared" si="113"/>
        <v>0.17338687366810485</v>
      </c>
      <c r="O30" s="5">
        <f t="shared" si="114"/>
        <v>7.7808248077437719E-2</v>
      </c>
      <c r="P30" s="5">
        <f t="shared" si="115"/>
        <v>0.11516772277532329</v>
      </c>
      <c r="Q30" s="5">
        <f t="shared" si="116"/>
        <v>0.12831911714304903</v>
      </c>
      <c r="R30" s="5">
        <f t="shared" si="117"/>
        <v>2.584105288549399E-2</v>
      </c>
      <c r="S30" s="5">
        <f t="shared" si="118"/>
        <v>2.8306781627428272E-2</v>
      </c>
      <c r="T30" s="5">
        <f t="shared" si="119"/>
        <v>8.5232637265224606E-2</v>
      </c>
      <c r="U30" s="5">
        <f t="shared" si="120"/>
        <v>3.8248582746358166E-2</v>
      </c>
      <c r="V30" s="5">
        <f t="shared" si="121"/>
        <v>3.0922008230691075E-3</v>
      </c>
      <c r="W30" s="5">
        <f t="shared" si="122"/>
        <v>6.3310428200349933E-2</v>
      </c>
      <c r="X30" s="5">
        <f t="shared" si="123"/>
        <v>4.2052305860949241E-2</v>
      </c>
      <c r="Y30" s="5">
        <f t="shared" si="124"/>
        <v>1.3966075404091574E-2</v>
      </c>
      <c r="Z30" s="5">
        <f t="shared" si="125"/>
        <v>5.7214158372714541E-3</v>
      </c>
      <c r="AA30" s="5">
        <f t="shared" si="126"/>
        <v>8.4685422087056698E-3</v>
      </c>
      <c r="AB30" s="5">
        <f t="shared" si="127"/>
        <v>6.2673479065656398E-3</v>
      </c>
      <c r="AC30" s="5">
        <f t="shared" si="128"/>
        <v>1.9000604365845394E-4</v>
      </c>
      <c r="AD30" s="5">
        <f t="shared" si="129"/>
        <v>2.3427200919972892E-2</v>
      </c>
      <c r="AE30" s="5">
        <f t="shared" si="130"/>
        <v>1.5560909103868077E-2</v>
      </c>
      <c r="AF30" s="5">
        <f t="shared" si="131"/>
        <v>5.167964644303834E-3</v>
      </c>
      <c r="AG30" s="5">
        <f t="shared" si="132"/>
        <v>1.1442287159660234E-3</v>
      </c>
      <c r="AH30" s="5">
        <f t="shared" si="133"/>
        <v>9.500754282739483E-4</v>
      </c>
      <c r="AI30" s="5">
        <f t="shared" si="134"/>
        <v>1.4062522450088283E-3</v>
      </c>
      <c r="AJ30" s="5">
        <f t="shared" si="135"/>
        <v>1.0407307239726636E-3</v>
      </c>
      <c r="AK30" s="5">
        <f t="shared" si="136"/>
        <v>5.1347849987556351E-4</v>
      </c>
      <c r="AL30" s="5">
        <f t="shared" si="137"/>
        <v>7.4721763440252907E-6</v>
      </c>
      <c r="AM30" s="5">
        <f t="shared" si="138"/>
        <v>6.9351449174592022E-3</v>
      </c>
      <c r="AN30" s="5">
        <f t="shared" si="139"/>
        <v>4.6064896976544221E-3</v>
      </c>
      <c r="AO30" s="5">
        <f t="shared" si="140"/>
        <v>1.5298705064674051E-3</v>
      </c>
      <c r="AP30" s="5">
        <f t="shared" si="141"/>
        <v>3.3872556909593531E-4</v>
      </c>
      <c r="AQ30" s="5">
        <f t="shared" si="142"/>
        <v>5.6247413101794612E-5</v>
      </c>
      <c r="AR30" s="5">
        <f t="shared" si="143"/>
        <v>1.2621258025396711E-4</v>
      </c>
      <c r="AS30" s="5">
        <f t="shared" si="144"/>
        <v>1.8681329823774892E-4</v>
      </c>
      <c r="AT30" s="5">
        <f t="shared" si="145"/>
        <v>1.3825566488000381E-4</v>
      </c>
      <c r="AU30" s="5">
        <f t="shared" si="146"/>
        <v>6.8212948620269308E-5</v>
      </c>
      <c r="AV30" s="5">
        <f t="shared" si="147"/>
        <v>2.5241314868598599E-5</v>
      </c>
      <c r="AW30" s="5">
        <f t="shared" si="148"/>
        <v>2.0406302405926036E-7</v>
      </c>
      <c r="AX30" s="5">
        <f t="shared" si="149"/>
        <v>1.7108401465479009E-3</v>
      </c>
      <c r="AY30" s="5">
        <f t="shared" si="150"/>
        <v>1.1363810855006332E-3</v>
      </c>
      <c r="AZ30" s="5">
        <f t="shared" si="151"/>
        <v>3.7740579506778622E-4</v>
      </c>
      <c r="BA30" s="5">
        <f t="shared" si="152"/>
        <v>8.3560662274368422E-5</v>
      </c>
      <c r="BB30" s="5">
        <f t="shared" si="153"/>
        <v>1.387574933463252E-5</v>
      </c>
      <c r="BC30" s="5">
        <f t="shared" si="154"/>
        <v>1.8433211452093914E-6</v>
      </c>
      <c r="BD30" s="5">
        <f t="shared" si="155"/>
        <v>1.3972237484435166E-5</v>
      </c>
      <c r="BE30" s="5">
        <f t="shared" si="156"/>
        <v>2.0680979368111744E-5</v>
      </c>
      <c r="BF30" s="5">
        <f t="shared" si="157"/>
        <v>1.5305455124875931E-5</v>
      </c>
      <c r="BG30" s="5">
        <f t="shared" si="158"/>
        <v>7.5514462640582898E-6</v>
      </c>
      <c r="BH30" s="5">
        <f t="shared" si="159"/>
        <v>2.7943145212133377E-6</v>
      </c>
      <c r="BI30" s="5">
        <f t="shared" si="160"/>
        <v>8.2719980998897528E-7</v>
      </c>
      <c r="BJ30" s="8">
        <f t="shared" si="161"/>
        <v>0.56835812578952916</v>
      </c>
      <c r="BK30" s="8">
        <f t="shared" si="162"/>
        <v>0.26504214339242738</v>
      </c>
      <c r="BL30" s="8">
        <f t="shared" si="163"/>
        <v>0.16115017816112542</v>
      </c>
      <c r="BM30" s="8">
        <f t="shared" si="164"/>
        <v>0.36147109274736466</v>
      </c>
      <c r="BN30" s="8">
        <f t="shared" si="165"/>
        <v>0.6376645934105124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749</v>
      </c>
      <c r="E31" s="1">
        <f>VLOOKUP(A31,home!$A$2:$E$670,3,FALSE)</f>
        <v>1.8444444444444399</v>
      </c>
      <c r="F31">
        <f>VLOOKUP(B31,home!$B$2:$E$670,3,FALSE)</f>
        <v>0.43</v>
      </c>
      <c r="G31">
        <f>VLOOKUP(C31,away!$B$2:$E$670,4,FALSE)</f>
        <v>0.37</v>
      </c>
      <c r="H31">
        <f>VLOOKUP(A31,away!$A$2:$E$670,3,FALSE)</f>
        <v>1.24444444444444</v>
      </c>
      <c r="I31">
        <f>VLOOKUP(C31,away!$B$2:$E$670,3,FALSE)</f>
        <v>0.49</v>
      </c>
      <c r="J31">
        <f>VLOOKUP(B31,home!$B$2:$E$670,4,FALSE)</f>
        <v>0.96</v>
      </c>
      <c r="K31" s="3">
        <f t="shared" si="111"/>
        <v>0.29345111111111039</v>
      </c>
      <c r="L31" s="3">
        <f t="shared" si="112"/>
        <v>0.58538666666666461</v>
      </c>
      <c r="M31" s="5">
        <f t="shared" si="2"/>
        <v>0.41526526184368057</v>
      </c>
      <c r="N31" s="5">
        <f t="shared" si="113"/>
        <v>0.12186005249387423</v>
      </c>
      <c r="O31" s="5">
        <f t="shared" si="114"/>
        <v>0.24309074741313186</v>
      </c>
      <c r="P31" s="5">
        <f t="shared" si="115"/>
        <v>7.1335249929213806E-2</v>
      </c>
      <c r="Q31" s="5">
        <f t="shared" si="116"/>
        <v>1.7879983902192816E-2</v>
      </c>
      <c r="R31" s="5">
        <f t="shared" si="117"/>
        <v>7.115104116284067E-2</v>
      </c>
      <c r="S31" s="5">
        <f t="shared" si="118"/>
        <v>3.063534534450752E-3</v>
      </c>
      <c r="T31" s="5">
        <f t="shared" si="119"/>
        <v>1.0466704176558275E-2</v>
      </c>
      <c r="U31" s="5">
        <f t="shared" si="120"/>
        <v>2.0879352085947944E-2</v>
      </c>
      <c r="V31" s="5">
        <f t="shared" si="121"/>
        <v>5.8473468450172608E-5</v>
      </c>
      <c r="W31" s="5">
        <f t="shared" si="122"/>
        <v>1.7489670475824158E-3</v>
      </c>
      <c r="X31" s="5">
        <f t="shared" si="123"/>
        <v>1.0238219900941083E-3</v>
      </c>
      <c r="Y31" s="5">
        <f t="shared" si="124"/>
        <v>2.9966587102061041E-4</v>
      </c>
      <c r="Z31" s="5">
        <f t="shared" si="125"/>
        <v>1.3883623605392652E-2</v>
      </c>
      <c r="AA31" s="5">
        <f t="shared" si="126"/>
        <v>4.0741647732509137E-3</v>
      </c>
      <c r="AB31" s="5">
        <f t="shared" si="127"/>
        <v>5.9778408978011278E-4</v>
      </c>
      <c r="AC31" s="5">
        <f t="shared" si="128"/>
        <v>6.2779442885521884E-7</v>
      </c>
      <c r="AD31" s="5">
        <f t="shared" si="129"/>
        <v>1.2830908085244457E-4</v>
      </c>
      <c r="AE31" s="5">
        <f t="shared" si="130"/>
        <v>7.5110425143276084E-5</v>
      </c>
      <c r="AF31" s="5">
        <f t="shared" si="131"/>
        <v>2.1984320703269207E-5</v>
      </c>
      <c r="AG31" s="5">
        <f t="shared" si="132"/>
        <v>4.2897760718059028E-6</v>
      </c>
      <c r="AH31" s="5">
        <f t="shared" si="133"/>
        <v>2.0318220359038558E-3</v>
      </c>
      <c r="AI31" s="5">
        <f t="shared" si="134"/>
        <v>5.9624043401602478E-4</v>
      </c>
      <c r="AJ31" s="5">
        <f t="shared" si="135"/>
        <v>8.7483708925686576E-5</v>
      </c>
      <c r="AK31" s="5">
        <f t="shared" si="136"/>
        <v>8.5573971961212282E-6</v>
      </c>
      <c r="AL31" s="5">
        <f t="shared" si="137"/>
        <v>4.3137605382858366E-9</v>
      </c>
      <c r="AM31" s="5">
        <f t="shared" si="138"/>
        <v>7.5304884683590346E-6</v>
      </c>
      <c r="AN31" s="5">
        <f t="shared" si="139"/>
        <v>4.4082475428644525E-6</v>
      </c>
      <c r="AO31" s="5">
        <f t="shared" si="140"/>
        <v>1.2902646674794679E-6</v>
      </c>
      <c r="AP31" s="5">
        <f t="shared" si="141"/>
        <v>2.5176791093785942E-7</v>
      </c>
      <c r="AQ31" s="5">
        <f t="shared" si="142"/>
        <v>3.68453945393858E-8</v>
      </c>
      <c r="AR31" s="5">
        <f t="shared" si="143"/>
        <v>2.3788030577152688E-4</v>
      </c>
      <c r="AS31" s="5">
        <f t="shared" si="144"/>
        <v>6.980624004010524E-5</v>
      </c>
      <c r="AT31" s="5">
        <f t="shared" si="145"/>
        <v>1.0242359351128882E-5</v>
      </c>
      <c r="AU31" s="5">
        <f t="shared" si="146"/>
        <v>1.0018772439960138E-6</v>
      </c>
      <c r="AV31" s="5">
        <f t="shared" si="147"/>
        <v>7.3500497611891829E-8</v>
      </c>
      <c r="AW31" s="5">
        <f t="shared" si="148"/>
        <v>2.0584111089699142E-11</v>
      </c>
      <c r="AX31" s="5">
        <f t="shared" si="149"/>
        <v>3.6830503470822667E-7</v>
      </c>
      <c r="AY31" s="5">
        <f t="shared" si="150"/>
        <v>2.1560085658439903E-7</v>
      </c>
      <c r="AZ31" s="5">
        <f t="shared" si="151"/>
        <v>6.3104933383209461E-8</v>
      </c>
      <c r="BA31" s="5">
        <f t="shared" si="152"/>
        <v>1.2313595534472974E-8</v>
      </c>
      <c r="BB31" s="5">
        <f t="shared" si="153"/>
        <v>1.8020536611516649E-9</v>
      </c>
      <c r="BC31" s="5">
        <f t="shared" si="154"/>
        <v>2.1097963717120648E-10</v>
      </c>
      <c r="BD31" s="5">
        <f t="shared" si="155"/>
        <v>2.3208659876873506E-5</v>
      </c>
      <c r="BE31" s="5">
        <f t="shared" si="156"/>
        <v>6.8106070282683758E-6</v>
      </c>
      <c r="BF31" s="5">
        <f t="shared" si="157"/>
        <v>9.992900998932461E-7</v>
      </c>
      <c r="BG31" s="5">
        <f t="shared" si="158"/>
        <v>9.774759671200184E-8</v>
      </c>
      <c r="BH31" s="5">
        <f t="shared" si="159"/>
        <v>7.1710352158944151E-9</v>
      </c>
      <c r="BI31" s="5">
        <f t="shared" si="160"/>
        <v>4.208696503842237E-10</v>
      </c>
      <c r="BJ31" s="8">
        <f t="shared" si="161"/>
        <v>0.15352306803553101</v>
      </c>
      <c r="BK31" s="8">
        <f t="shared" si="162"/>
        <v>0.48972336748484119</v>
      </c>
      <c r="BL31" s="8">
        <f t="shared" si="163"/>
        <v>0.34286732128040426</v>
      </c>
      <c r="BM31" s="8">
        <f t="shared" si="164"/>
        <v>5.9414828080962594E-2</v>
      </c>
      <c r="BN31" s="8">
        <f t="shared" si="165"/>
        <v>0.94058233674493397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749</v>
      </c>
      <c r="E32" s="1">
        <f>VLOOKUP(A32,home!$A$2:$E$670,3,FALSE)</f>
        <v>1.6666666666666701</v>
      </c>
      <c r="F32">
        <f>VLOOKUP(B32,home!$B$2:$E$670,3,FALSE)</f>
        <v>1.8824000000000001</v>
      </c>
      <c r="G32">
        <f>VLOOKUP(C32,away!$B$2:$E$670,4,FALSE)</f>
        <v>0.94</v>
      </c>
      <c r="H32">
        <f>VLOOKUP(A32,away!$A$2:$E$670,3,FALSE)</f>
        <v>1.2</v>
      </c>
      <c r="I32">
        <f>VLOOKUP(C32,away!$B$2:$E$670,3,FALSE)</f>
        <v>0.69</v>
      </c>
      <c r="J32">
        <f>VLOOKUP(B32,home!$B$2:$E$670,4,FALSE)</f>
        <v>0.439</v>
      </c>
      <c r="K32" s="3">
        <f t="shared" si="111"/>
        <v>2.9490933333333396</v>
      </c>
      <c r="L32" s="3">
        <f t="shared" si="112"/>
        <v>0.36349199999999998</v>
      </c>
      <c r="M32" s="5">
        <f t="shared" si="2"/>
        <v>3.6421889203540149E-2</v>
      </c>
      <c r="N32" s="5">
        <f t="shared" si="113"/>
        <v>0.1074115506375658</v>
      </c>
      <c r="O32" s="5">
        <f t="shared" si="114"/>
        <v>1.3239065350373213E-2</v>
      </c>
      <c r="P32" s="5">
        <f t="shared" si="115"/>
        <v>3.9043239364350057E-2</v>
      </c>
      <c r="Q32" s="5">
        <f t="shared" si="116"/>
        <v>0.15838334395412088</v>
      </c>
      <c r="R32" s="5">
        <f t="shared" si="117"/>
        <v>2.4061471711689293E-3</v>
      </c>
      <c r="S32" s="5">
        <f t="shared" si="118"/>
        <v>1.0463313225894989E-2</v>
      </c>
      <c r="T32" s="5">
        <f t="shared" si="119"/>
        <v>5.7571078460571294E-2</v>
      </c>
      <c r="U32" s="5">
        <f t="shared" si="120"/>
        <v>7.0959525815131649E-3</v>
      </c>
      <c r="V32" s="5">
        <f t="shared" si="121"/>
        <v>1.2462641186268962E-3</v>
      </c>
      <c r="W32" s="5">
        <f t="shared" si="122"/>
        <v>0.15569575458871304</v>
      </c>
      <c r="X32" s="5">
        <f t="shared" si="123"/>
        <v>5.6594161226960468E-2</v>
      </c>
      <c r="Y32" s="5">
        <f t="shared" si="124"/>
        <v>1.0285762426355155E-2</v>
      </c>
      <c r="Z32" s="5">
        <f t="shared" si="125"/>
        <v>2.9153841584751223E-4</v>
      </c>
      <c r="AA32" s="5">
        <f t="shared" si="126"/>
        <v>8.5977399858646133E-4</v>
      </c>
      <c r="AB32" s="5">
        <f t="shared" si="127"/>
        <v>1.2677768837023407E-3</v>
      </c>
      <c r="AC32" s="5">
        <f t="shared" si="128"/>
        <v>8.3497502049573061E-5</v>
      </c>
      <c r="AD32" s="5">
        <f t="shared" si="129"/>
        <v>0.11479032797146935</v>
      </c>
      <c r="AE32" s="5">
        <f t="shared" si="130"/>
        <v>4.1725365895005327E-2</v>
      </c>
      <c r="AF32" s="5">
        <f t="shared" si="131"/>
        <v>7.583418349953637E-3</v>
      </c>
      <c r="AG32" s="5">
        <f t="shared" si="132"/>
        <v>9.1883730095378266E-4</v>
      </c>
      <c r="AH32" s="5">
        <f t="shared" si="133"/>
        <v>2.6492970463310969E-5</v>
      </c>
      <c r="AI32" s="5">
        <f t="shared" si="134"/>
        <v>7.8130242573547457E-5</v>
      </c>
      <c r="AJ32" s="5">
        <f t="shared" si="135"/>
        <v>1.1520668875268276E-4</v>
      </c>
      <c r="AK32" s="5">
        <f t="shared" si="136"/>
        <v>1.132517592519819E-4</v>
      </c>
      <c r="AL32" s="5">
        <f t="shared" si="137"/>
        <v>3.5802788159927973E-6</v>
      </c>
      <c r="AM32" s="5">
        <f t="shared" si="138"/>
        <v>6.7705478190361532E-2</v>
      </c>
      <c r="AN32" s="5">
        <f t="shared" si="139"/>
        <v>2.4610399678370892E-2</v>
      </c>
      <c r="AO32" s="5">
        <f t="shared" si="140"/>
        <v>4.4728416999451955E-3</v>
      </c>
      <c r="AP32" s="5">
        <f t="shared" si="141"/>
        <v>5.4194739173215982E-4</v>
      </c>
      <c r="AQ32" s="5">
        <f t="shared" si="142"/>
        <v>4.9248385328876534E-5</v>
      </c>
      <c r="AR32" s="5">
        <f t="shared" si="143"/>
        <v>1.9259965639299657E-6</v>
      </c>
      <c r="AS32" s="5">
        <f t="shared" si="144"/>
        <v>5.679943626708782E-6</v>
      </c>
      <c r="AT32" s="5">
        <f t="shared" si="145"/>
        <v>8.3753419416180313E-6</v>
      </c>
      <c r="AU32" s="5">
        <f t="shared" si="146"/>
        <v>8.2332216948042793E-6</v>
      </c>
      <c r="AV32" s="5">
        <f t="shared" si="147"/>
        <v>6.0701348030006809E-6</v>
      </c>
      <c r="AW32" s="5">
        <f t="shared" si="148"/>
        <v>1.0660994578679816E-7</v>
      </c>
      <c r="AX32" s="5">
        <f t="shared" si="149"/>
        <v>3.3278295726890166E-2</v>
      </c>
      <c r="AY32" s="5">
        <f t="shared" si="150"/>
        <v>1.209639427035876E-2</v>
      </c>
      <c r="AZ32" s="5">
        <f t="shared" si="151"/>
        <v>2.1984712730606227E-3</v>
      </c>
      <c r="BA32" s="5">
        <f t="shared" si="152"/>
        <v>2.6637557332911737E-4</v>
      </c>
      <c r="BB32" s="5">
        <f t="shared" si="153"/>
        <v>2.4206347475136871E-5</v>
      </c>
      <c r="BC32" s="5">
        <f t="shared" si="154"/>
        <v>1.7597627312864899E-6</v>
      </c>
      <c r="BD32" s="5">
        <f t="shared" si="155"/>
        <v>1.1668072383600521E-7</v>
      </c>
      <c r="BE32" s="5">
        <f t="shared" si="156"/>
        <v>3.441023447932715E-7</v>
      </c>
      <c r="BF32" s="5">
        <f t="shared" si="157"/>
        <v>5.0739496550710365E-7</v>
      </c>
      <c r="BG32" s="5">
        <f t="shared" si="158"/>
        <v>4.9878503671463294E-7</v>
      </c>
      <c r="BH32" s="5">
        <f t="shared" si="159"/>
        <v>3.677409066353873E-7</v>
      </c>
      <c r="BI32" s="5">
        <f t="shared" si="160"/>
        <v>2.1690045123047569E-7</v>
      </c>
      <c r="BJ32" s="8">
        <f t="shared" si="161"/>
        <v>0.85620501911125246</v>
      </c>
      <c r="BK32" s="8">
        <f t="shared" si="162"/>
        <v>9.9358177963636399E-2</v>
      </c>
      <c r="BL32" s="8">
        <f t="shared" si="163"/>
        <v>2.5234133889444413E-2</v>
      </c>
      <c r="BM32" s="8">
        <f t="shared" si="164"/>
        <v>0.61208734603864867</v>
      </c>
      <c r="BN32" s="8">
        <f t="shared" si="165"/>
        <v>0.35690523568111904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749</v>
      </c>
      <c r="E33" s="24">
        <f>VLOOKUP(A33,home!$A$2:$E$670,3,FALSE)</f>
        <v>1.6818181818181801</v>
      </c>
      <c r="F33" s="15">
        <f>VLOOKUP(B33,home!$B$2:$E$670,3,FALSE)</f>
        <v>0.71</v>
      </c>
      <c r="G33" s="15">
        <f>VLOOKUP(C33,away!$B$2:$E$670,4,FALSE)</f>
        <v>0.14000000000000001</v>
      </c>
      <c r="H33" s="15">
        <f>VLOOKUP(A33,away!$A$2:$E$670,3,FALSE)</f>
        <v>1.39090909090909</v>
      </c>
      <c r="I33" s="15">
        <f>VLOOKUP(C33,away!$B$2:$E$670,3,FALSE)</f>
        <v>1.37</v>
      </c>
      <c r="J33" s="15">
        <f>VLOOKUP(B33,home!$B$2:$E$670,4,FALSE)</f>
        <v>0.86</v>
      </c>
      <c r="K33" s="19">
        <f t="shared" si="111"/>
        <v>0.16717272727272711</v>
      </c>
      <c r="L33" s="19">
        <f t="shared" si="112"/>
        <v>1.6387690909090897</v>
      </c>
      <c r="M33" s="20">
        <f t="shared" si="2"/>
        <v>0.16431962446679937</v>
      </c>
      <c r="N33" s="20">
        <f t="shared" si="113"/>
        <v>2.7469759766545185E-2</v>
      </c>
      <c r="O33" s="20">
        <f t="shared" si="114"/>
        <v>0.2692819216059798</v>
      </c>
      <c r="P33" s="20">
        <f t="shared" si="115"/>
        <v>4.501659324011234E-2</v>
      </c>
      <c r="Q33" s="20">
        <f t="shared" si="116"/>
        <v>2.2960973288499958E-3</v>
      </c>
      <c r="R33" s="20">
        <f t="shared" si="117"/>
        <v>0.22064544493424218</v>
      </c>
      <c r="S33" s="20">
        <f t="shared" si="118"/>
        <v>3.0831583164845607E-3</v>
      </c>
      <c r="T33" s="20">
        <f t="shared" si="119"/>
        <v>3.7627733322382968E-3</v>
      </c>
      <c r="U33" s="20">
        <f t="shared" si="120"/>
        <v>3.6885900789961595E-2</v>
      </c>
      <c r="V33" s="20">
        <f t="shared" si="121"/>
        <v>9.3850482137700428E-5</v>
      </c>
      <c r="W33" s="20">
        <f t="shared" si="122"/>
        <v>1.2794828418249247E-4</v>
      </c>
      <c r="X33" s="20">
        <f t="shared" si="123"/>
        <v>2.0967769335312106E-4</v>
      </c>
      <c r="Y33" s="20">
        <f t="shared" si="124"/>
        <v>1.7180666146010456E-4</v>
      </c>
      <c r="Z33" s="20">
        <f t="shared" si="125"/>
        <v>0.12052897840270656</v>
      </c>
      <c r="AA33" s="20">
        <f t="shared" si="126"/>
        <v>2.0149158034976078E-2</v>
      </c>
      <c r="AB33" s="20">
        <f t="shared" si="127"/>
        <v>1.6841948504780675E-3</v>
      </c>
      <c r="AC33" s="20">
        <f t="shared" si="128"/>
        <v>1.6069402062787822E-6</v>
      </c>
      <c r="AD33" s="20">
        <f t="shared" si="129"/>
        <v>5.3473659041633018E-6</v>
      </c>
      <c r="AE33" s="20">
        <f t="shared" si="130"/>
        <v>8.7630979615239556E-6</v>
      </c>
      <c r="AF33" s="20">
        <f t="shared" si="131"/>
        <v>7.1803470399769574E-6</v>
      </c>
      <c r="AG33" s="20">
        <f t="shared" si="132"/>
        <v>3.9223102637049366E-6</v>
      </c>
      <c r="AH33" s="20">
        <f t="shared" si="133"/>
        <v>4.937979109130116E-2</v>
      </c>
      <c r="AI33" s="20">
        <f t="shared" si="134"/>
        <v>8.2549543488903282E-3</v>
      </c>
      <c r="AJ33" s="20">
        <f t="shared" si="135"/>
        <v>6.9000161600792792E-4</v>
      </c>
      <c r="AK33" s="20">
        <f t="shared" si="136"/>
        <v>3.8449817323544758E-5</v>
      </c>
      <c r="AL33" s="20">
        <f t="shared" si="137"/>
        <v>1.7609332753033445E-8</v>
      </c>
      <c r="AM33" s="20">
        <f t="shared" si="138"/>
        <v>1.7878674838483442E-7</v>
      </c>
      <c r="AN33" s="20">
        <f t="shared" si="139"/>
        <v>2.9299019711720724E-7</v>
      </c>
      <c r="AO33" s="20">
        <f t="shared" si="140"/>
        <v>2.4007163948752042E-7</v>
      </c>
      <c r="AP33" s="20">
        <f t="shared" si="141"/>
        <v>1.3114066079867283E-7</v>
      </c>
      <c r="AQ33" s="20">
        <f t="shared" si="142"/>
        <v>5.3727315369564577E-8</v>
      </c>
      <c r="AR33" s="20">
        <f t="shared" si="143"/>
        <v>1.6184415071194461E-2</v>
      </c>
      <c r="AS33" s="20">
        <f t="shared" si="144"/>
        <v>2.7055928067654059E-3</v>
      </c>
      <c r="AT33" s="20">
        <f t="shared" si="145"/>
        <v>2.2615066419822278E-4</v>
      </c>
      <c r="AU33" s="20">
        <f t="shared" si="146"/>
        <v>1.2602074436185191E-5</v>
      </c>
      <c r="AV33" s="20">
        <f t="shared" si="147"/>
        <v>5.2668078819774858E-7</v>
      </c>
      <c r="AW33" s="20">
        <f t="shared" si="148"/>
        <v>1.3400579854748958E-10</v>
      </c>
      <c r="AX33" s="20">
        <f t="shared" si="149"/>
        <v>4.9813780546192592E-9</v>
      </c>
      <c r="AY33" s="20">
        <f t="shared" si="150"/>
        <v>8.1633283860428943E-9</v>
      </c>
      <c r="AZ33" s="20">
        <f t="shared" si="151"/>
        <v>6.6889051189939412E-9</v>
      </c>
      <c r="BA33" s="20">
        <f t="shared" si="152"/>
        <v>3.6538569870102856E-9</v>
      </c>
      <c r="BB33" s="20">
        <f t="shared" si="153"/>
        <v>1.4969569732286674E-9</v>
      </c>
      <c r="BC33" s="20">
        <f t="shared" si="154"/>
        <v>4.906333636295927E-10</v>
      </c>
      <c r="BD33" s="20">
        <f t="shared" si="155"/>
        <v>4.4204198621861255E-3</v>
      </c>
      <c r="BE33" s="20">
        <f t="shared" si="156"/>
        <v>7.3897364405218699E-4</v>
      </c>
      <c r="BF33" s="20">
        <f t="shared" si="157"/>
        <v>6.1768119729434804E-5</v>
      </c>
      <c r="BG33" s="20">
        <f t="shared" si="158"/>
        <v>3.4419816778926522E-6</v>
      </c>
      <c r="BH33" s="20">
        <f t="shared" si="159"/>
        <v>1.4385136607901805E-7</v>
      </c>
      <c r="BI33" s="20">
        <f t="shared" si="160"/>
        <v>4.8096050378673858E-9</v>
      </c>
      <c r="BJ33" s="21">
        <f t="shared" si="161"/>
        <v>3.4064198379418605E-2</v>
      </c>
      <c r="BK33" s="21">
        <f t="shared" si="162"/>
        <v>0.21251485921840138</v>
      </c>
      <c r="BL33" s="21">
        <f t="shared" si="163"/>
        <v>0.63136385665516004</v>
      </c>
      <c r="BM33" s="21">
        <f t="shared" si="164"/>
        <v>0.26944244328383499</v>
      </c>
      <c r="BN33" s="21">
        <f t="shared" si="165"/>
        <v>0.72902944134252889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775</v>
      </c>
      <c r="E34" s="1">
        <f>VLOOKUP(A34,home!$A$2:$E$670,3,FALSE)</f>
        <v>1.46</v>
      </c>
      <c r="F34">
        <f>VLOOKUP(B34,home!$B$2:$E$670,3,FALSE)</f>
        <v>1.24</v>
      </c>
      <c r="G34">
        <f>VLOOKUP(C34,away!$B$2:$E$670,4,FALSE)</f>
        <v>0.55000000000000004</v>
      </c>
      <c r="H34">
        <f>VLOOKUP(A34,away!$A$2:$E$670,3,FALSE)</f>
        <v>1.36</v>
      </c>
      <c r="I34">
        <f>VLOOKUP(C34,away!$B$2:$E$670,3,FALSE)</f>
        <v>1.1000000000000001</v>
      </c>
      <c r="J34">
        <f>VLOOKUP(B34,home!$B$2:$E$670,4,FALSE)</f>
        <v>0.67</v>
      </c>
      <c r="K34" s="3">
        <f t="shared" ref="K34:K49" si="166">E34*F34*G34</f>
        <v>0.99572000000000005</v>
      </c>
      <c r="L34" s="3">
        <f t="shared" ref="L34:L49" si="167">H34*I34*J34</f>
        <v>1.0023200000000001</v>
      </c>
      <c r="M34" s="5">
        <f t="shared" si="2"/>
        <v>0.13560080051368703</v>
      </c>
      <c r="N34" s="5">
        <f t="shared" ref="N34:N49" si="168">_xlfn.POISSON.DIST(1,K34,FALSE) * _xlfn.POISSON.DIST(0,L34,FALSE)</f>
        <v>0.13502042908748846</v>
      </c>
      <c r="O34" s="5">
        <f t="shared" ref="O34:O49" si="169">_xlfn.POISSON.DIST(0,K34,FALSE) * _xlfn.POISSON.DIST(1,L34,FALSE)</f>
        <v>0.13591539437087879</v>
      </c>
      <c r="P34" s="5">
        <f t="shared" ref="P34:P49" si="170">_xlfn.POISSON.DIST(1,K34,FALSE) * _xlfn.POISSON.DIST(1,L34,FALSE)</f>
        <v>0.13533367648297145</v>
      </c>
      <c r="Q34" s="5">
        <f t="shared" ref="Q34:Q49" si="171">_xlfn.POISSON.DIST(2,K34,FALSE) * _xlfn.POISSON.DIST(0,L34,FALSE)</f>
        <v>6.7221270825497004E-2</v>
      </c>
      <c r="R34" s="5">
        <f t="shared" ref="R34:R49" si="172">_xlfn.POISSON.DIST(0,K34,FALSE) * _xlfn.POISSON.DIST(2,L34,FALSE)</f>
        <v>6.8115359042909621E-2</v>
      </c>
      <c r="S34" s="5">
        <f t="shared" ref="S34:S49" si="173">_xlfn.POISSON.DIST(2,K34,FALSE) * _xlfn.POISSON.DIST(2,L34,FALSE)</f>
        <v>3.37667696669477E-2</v>
      </c>
      <c r="T34" s="5">
        <f t="shared" ref="T34:T49" si="174">_xlfn.POISSON.DIST(2,K34,FALSE) * _xlfn.POISSON.DIST(1,L34,FALSE)</f>
        <v>6.7377224173812159E-2</v>
      </c>
      <c r="U34" s="5">
        <f t="shared" ref="U34:U49" si="175">_xlfn.POISSON.DIST(1,K34,FALSE) * _xlfn.POISSON.DIST(2,L34,FALSE)</f>
        <v>6.7823825306205968E-2</v>
      </c>
      <c r="V34" s="5">
        <f t="shared" ref="V34:V49" si="176">_xlfn.POISSON.DIST(3,K34,FALSE) * _xlfn.POISSON.DIST(3,L34,FALSE)</f>
        <v>3.7444723897649352E-3</v>
      </c>
      <c r="W34" s="5">
        <f t="shared" ref="W34:W49" si="177">_xlfn.POISSON.DIST(3,K34,FALSE) * _xlfn.POISSON.DIST(0,L34,FALSE)</f>
        <v>2.2311187928787963E-2</v>
      </c>
      <c r="X34" s="5">
        <f t="shared" ref="X34:X49" si="178">_xlfn.POISSON.DIST(3,K34,FALSE) * _xlfn.POISSON.DIST(1,L34,FALSE)</f>
        <v>2.2362949884782754E-2</v>
      </c>
      <c r="Y34" s="5">
        <f t="shared" ref="Y34:Y49" si="179">_xlfn.POISSON.DIST(3,K34,FALSE) * _xlfn.POISSON.DIST(2,L34,FALSE)</f>
        <v>1.1207415964257724E-2</v>
      </c>
      <c r="Z34" s="5">
        <f t="shared" ref="Z34:Z49" si="180">_xlfn.POISSON.DIST(0,K34,FALSE) * _xlfn.POISSON.DIST(3,L34,FALSE)</f>
        <v>2.275779555862973E-2</v>
      </c>
      <c r="AA34" s="5">
        <f t="shared" ref="AA34:AA49" si="181">_xlfn.POISSON.DIST(1,K34,FALSE) * _xlfn.POISSON.DIST(3,L34,FALSE)</f>
        <v>2.2660392193638797E-2</v>
      </c>
      <c r="AB34" s="5">
        <f t="shared" ref="AB34:AB49" si="182">_xlfn.POISSON.DIST(2,K34,FALSE) * _xlfn.POISSON.DIST(3,L34,FALSE)</f>
        <v>1.128170285752501E-2</v>
      </c>
      <c r="AC34" s="5">
        <f t="shared" ref="AC34:AC49" si="183">_xlfn.POISSON.DIST(4,K34,FALSE) * _xlfn.POISSON.DIST(4,L34,FALSE)</f>
        <v>2.3356850267299711E-4</v>
      </c>
      <c r="AD34" s="5">
        <f t="shared" ref="AD34:AD49" si="184">_xlfn.POISSON.DIST(4,K34,FALSE) * _xlfn.POISSON.DIST(0,L34,FALSE)</f>
        <v>5.5539240111131859E-3</v>
      </c>
      <c r="AE34" s="5">
        <f t="shared" ref="AE34:AE49" si="185">_xlfn.POISSON.DIST(4,K34,FALSE) * _xlfn.POISSON.DIST(1,L34,FALSE)</f>
        <v>5.5668091148189693E-3</v>
      </c>
      <c r="AF34" s="5">
        <f t="shared" ref="AF34:AF49" si="186">_xlfn.POISSON.DIST(4,K34,FALSE) * _xlfn.POISSON.DIST(2,L34,FALSE)</f>
        <v>2.7898620559826748E-3</v>
      </c>
      <c r="AG34" s="5">
        <f t="shared" ref="AG34:AG49" si="187">_xlfn.POISSON.DIST(4,K34,FALSE) * _xlfn.POISSON.DIST(3,L34,FALSE)</f>
        <v>9.3211151198418509E-4</v>
      </c>
      <c r="AH34" s="5">
        <f t="shared" ref="AH34:AH49" si="188">_xlfn.POISSON.DIST(0,K34,FALSE) * _xlfn.POISSON.DIST(4,L34,FALSE)</f>
        <v>5.7026484110814374E-3</v>
      </c>
      <c r="AI34" s="5">
        <f t="shared" ref="AI34:AI49" si="189">_xlfn.POISSON.DIST(1,K34,FALSE) * _xlfn.POISSON.DIST(4,L34,FALSE)</f>
        <v>5.6782410758820095E-3</v>
      </c>
      <c r="AJ34" s="5">
        <f t="shared" ref="AJ34:AJ49" si="190">_xlfn.POISSON.DIST(2,K34,FALSE) * _xlfn.POISSON.DIST(4,L34,FALSE)</f>
        <v>2.8269691020386171E-3</v>
      </c>
      <c r="AK34" s="5">
        <f t="shared" ref="AK34:AK49" si="191">_xlfn.POISSON.DIST(3,K34,FALSE) * _xlfn.POISSON.DIST(4,L34,FALSE)</f>
        <v>9.3828989142729746E-4</v>
      </c>
      <c r="AL34" s="5">
        <f t="shared" ref="AL34:AL49" si="192">_xlfn.POISSON.DIST(5,K34,FALSE) * _xlfn.POISSON.DIST(5,L34,FALSE)</f>
        <v>9.3243355666381608E-6</v>
      </c>
      <c r="AM34" s="5">
        <f t="shared" ref="AM34:AM49" si="193">_xlfn.POISSON.DIST(5,K34,FALSE) * _xlfn.POISSON.DIST(0,L34,FALSE)</f>
        <v>1.1060306432691246E-3</v>
      </c>
      <c r="AN34" s="5">
        <f t="shared" ref="AN34:AN49" si="194">_xlfn.POISSON.DIST(5,K34,FALSE) * _xlfn.POISSON.DIST(1,L34,FALSE)</f>
        <v>1.1085966343615092E-3</v>
      </c>
      <c r="AO34" s="5">
        <f t="shared" ref="AO34:AO49" si="195">_xlfn.POISSON.DIST(5,K34,FALSE) * _xlfn.POISSON.DIST(2,L34,FALSE)</f>
        <v>5.5558428927661397E-4</v>
      </c>
      <c r="AP34" s="5">
        <f t="shared" ref="AP34:AP49" si="196">_xlfn.POISSON.DIST(5,K34,FALSE) * _xlfn.POISSON.DIST(3,L34,FALSE)</f>
        <v>1.8562441494257863E-4</v>
      </c>
      <c r="AQ34" s="5">
        <f t="shared" ref="AQ34:AQ49" si="197">_xlfn.POISSON.DIST(5,K34,FALSE) * _xlfn.POISSON.DIST(4,L34,FALSE)</f>
        <v>4.6513765896311352E-5</v>
      </c>
      <c r="AR34" s="5">
        <f t="shared" ref="AR34:AR49" si="198">_xlfn.POISSON.DIST(0,K34,FALSE) * _xlfn.POISSON.DIST(5,L34,FALSE)</f>
        <v>1.1431757110790296E-3</v>
      </c>
      <c r="AS34" s="5">
        <f t="shared" ref="AS34:AS49" si="199">_xlfn.POISSON.DIST(1,K34,FALSE) * _xlfn.POISSON.DIST(5,L34,FALSE)</f>
        <v>1.1382829190356115E-3</v>
      </c>
      <c r="AT34" s="5">
        <f t="shared" ref="AT34:AT49" si="200">_xlfn.POISSON.DIST(2,K34,FALSE) * _xlfn.POISSON.DIST(5,L34,FALSE)</f>
        <v>5.6670553407106952E-4</v>
      </c>
      <c r="AU34" s="5">
        <f t="shared" ref="AU34:AU49" si="201">_xlfn.POISSON.DIST(3,K34,FALSE) * _xlfn.POISSON.DIST(5,L34,FALSE)</f>
        <v>1.880933447950818E-4</v>
      </c>
      <c r="AV34" s="5">
        <f t="shared" ref="AV34:AV49" si="202">_xlfn.POISSON.DIST(4,K34,FALSE) * _xlfn.POISSON.DIST(5,L34,FALSE)</f>
        <v>4.6822076319839703E-5</v>
      </c>
      <c r="AW34" s="5">
        <f t="shared" ref="AW34:AW49" si="203">_xlfn.POISSON.DIST(6,K34,FALSE) * _xlfn.POISSON.DIST(6,L34,FALSE)</f>
        <v>2.584990911668084E-7</v>
      </c>
      <c r="AX34" s="5">
        <f t="shared" ref="AX34:AX49" si="204">_xlfn.POISSON.DIST(6,K34,FALSE) * _xlfn.POISSON.DIST(0,L34,FALSE)</f>
        <v>1.8354947201932209E-4</v>
      </c>
      <c r="AY34" s="5">
        <f t="shared" ref="AY34:AY49" si="205">_xlfn.POISSON.DIST(6,K34,FALSE) * _xlfn.POISSON.DIST(1,L34,FALSE)</f>
        <v>1.8397530679440695E-4</v>
      </c>
      <c r="AZ34" s="5">
        <f t="shared" ref="AZ34:AZ49" si="206">_xlfn.POISSON.DIST(6,K34,FALSE) * _xlfn.POISSON.DIST(2,L34,FALSE)</f>
        <v>9.2201064753084981E-5</v>
      </c>
      <c r="BA34" s="5">
        <f t="shared" ref="BA34:BA49" si="207">_xlfn.POISSON.DIST(6,K34,FALSE) * _xlfn.POISSON.DIST(3,L34,FALSE)</f>
        <v>3.0804990407770721E-5</v>
      </c>
      <c r="BB34" s="5">
        <f t="shared" ref="BB34:BB49" si="208">_xlfn.POISSON.DIST(6,K34,FALSE) * _xlfn.POISSON.DIST(4,L34,FALSE)</f>
        <v>7.7191144963791883E-6</v>
      </c>
      <c r="BC34" s="5">
        <f t="shared" ref="BC34:BC49" si="209">_xlfn.POISSON.DIST(6,K34,FALSE) * _xlfn.POISSON.DIST(5,L34,FALSE)</f>
        <v>1.547404568402158E-6</v>
      </c>
      <c r="BD34" s="5">
        <f t="shared" ref="BD34:BD49" si="210">_xlfn.POISSON.DIST(0,K34,FALSE) * _xlfn.POISSON.DIST(6,L34,FALSE)</f>
        <v>1.9097131312145543E-4</v>
      </c>
      <c r="BE34" s="5">
        <f t="shared" ref="BE34:BE49" si="211">_xlfn.POISSON.DIST(1,K34,FALSE) * _xlfn.POISSON.DIST(6,L34,FALSE)</f>
        <v>1.9015395590129563E-4</v>
      </c>
      <c r="BF34" s="5">
        <f t="shared" ref="BF34:BF49" si="212">_xlfn.POISSON.DIST(2,K34,FALSE) * _xlfn.POISSON.DIST(6,L34,FALSE)</f>
        <v>9.4670048485019032E-5</v>
      </c>
      <c r="BG34" s="5">
        <f t="shared" ref="BG34:BG49" si="213">_xlfn.POISSON.DIST(3,K34,FALSE) * _xlfn.POISSON.DIST(6,L34,FALSE)</f>
        <v>3.1421620225834392E-5</v>
      </c>
      <c r="BH34" s="5">
        <f t="shared" ref="BH34:BH49" si="214">_xlfn.POISSON.DIST(4,K34,FALSE) * _xlfn.POISSON.DIST(6,L34,FALSE)</f>
        <v>7.8217839228169532E-6</v>
      </c>
      <c r="BI34" s="5">
        <f t="shared" ref="BI34:BI49" si="215">_xlfn.POISSON.DIST(5,K34,FALSE) * _xlfn.POISSON.DIST(6,L34,FALSE)</f>
        <v>1.5576613375254598E-6</v>
      </c>
      <c r="BJ34" s="8">
        <f t="shared" ref="BJ34:BJ49" si="216">SUM(N34,Q34,T34,W34,X34,Y34,AD34,AE34,AF34,AG34,AM34,AN34,AO34,AP34,AQ34,AX34,AY34,AZ34,BA34,BB34,BC34)</f>
        <v>0.34384533165931069</v>
      </c>
      <c r="BK34" s="8">
        <f t="shared" ref="BK34:BK49" si="217">SUM(M34,P34,S34,V34,AC34,AL34,AY34)</f>
        <v>0.30887258719840521</v>
      </c>
      <c r="BL34" s="8">
        <f t="shared" ref="BL34:BL49" si="218">SUM(O34,R34,U34,AA34,AB34,AH34,AI34,AJ34,AK34,AR34,AS34,AT34,AU34,AV34,BD34,BE34,BF34,BG34,BH34,BI34)</f>
        <v>0.32454249821988207</v>
      </c>
      <c r="BM34" s="8">
        <f t="shared" ref="BM34:BM49" si="219">SUM(S34:BI34)</f>
        <v>0.32262756550509214</v>
      </c>
      <c r="BN34" s="8">
        <f t="shared" ref="BN34:BN49" si="220">SUM(M34:R34)</f>
        <v>0.67720693032343249</v>
      </c>
    </row>
    <row r="35" spans="1:66" x14ac:dyDescent="0.25">
      <c r="A35" s="10" t="s">
        <v>35</v>
      </c>
      <c r="B35" t="s">
        <v>302</v>
      </c>
      <c r="C35" t="s">
        <v>746</v>
      </c>
      <c r="D35" t="s">
        <v>775</v>
      </c>
      <c r="E35" s="1">
        <f>VLOOKUP(A35,home!$A$2:$E$670,3,FALSE)</f>
        <v>1.6</v>
      </c>
      <c r="F35">
        <f>VLOOKUP(B35,home!$B$2:$E$670,3,FALSE)</f>
        <v>1.46</v>
      </c>
      <c r="G35">
        <f>VLOOKUP(C35,away!$B$2:$E$670,4,FALSE)</f>
        <v>0.56999999999999995</v>
      </c>
      <c r="H35">
        <f>VLOOKUP(A35,away!$A$2:$E$670,3,FALSE)</f>
        <v>1.10909090909091</v>
      </c>
      <c r="I35">
        <f>VLOOKUP(C35,away!$B$2:$E$670,3,FALSE)</f>
        <v>1.1399999999999999</v>
      </c>
      <c r="J35">
        <f>VLOOKUP(B35,home!$B$2:$E$670,4,FALSE)</f>
        <v>0.75</v>
      </c>
      <c r="K35" s="3">
        <f t="shared" si="166"/>
        <v>1.3315199999999998</v>
      </c>
      <c r="L35" s="3">
        <f t="shared" si="167"/>
        <v>0.94827272727272793</v>
      </c>
      <c r="M35" s="5">
        <f t="shared" si="2"/>
        <v>0.10230540963933828</v>
      </c>
      <c r="N35" s="5">
        <f t="shared" si="168"/>
        <v>0.13622169904297168</v>
      </c>
      <c r="O35" s="5">
        <f t="shared" si="169"/>
        <v>9.7013429813448959E-2</v>
      </c>
      <c r="P35" s="5">
        <f t="shared" si="170"/>
        <v>0.12917532206520352</v>
      </c>
      <c r="Q35" s="5">
        <f t="shared" si="171"/>
        <v>9.0690958354848819E-2</v>
      </c>
      <c r="R35" s="5">
        <f t="shared" si="172"/>
        <v>4.5997594835640303E-2</v>
      </c>
      <c r="S35" s="5">
        <f t="shared" si="173"/>
        <v>4.0775614626523335E-2</v>
      </c>
      <c r="T35" s="5">
        <f t="shared" si="174"/>
        <v>8.5999762418129885E-2</v>
      </c>
      <c r="U35" s="5">
        <f t="shared" si="175"/>
        <v>6.1246717475551757E-2</v>
      </c>
      <c r="V35" s="5">
        <f t="shared" si="176"/>
        <v>5.7205654784656572E-3</v>
      </c>
      <c r="W35" s="5">
        <f t="shared" si="177"/>
        <v>4.0252274956216097E-2</v>
      </c>
      <c r="X35" s="5">
        <f t="shared" si="178"/>
        <v>3.8170134551662772E-2</v>
      </c>
      <c r="Y35" s="5">
        <f t="shared" si="179"/>
        <v>1.8097848795836119E-2</v>
      </c>
      <c r="Z35" s="5">
        <f t="shared" si="180"/>
        <v>1.453942156759286E-2</v>
      </c>
      <c r="AA35" s="5">
        <f t="shared" si="181"/>
        <v>1.9359530605681238E-2</v>
      </c>
      <c r="AB35" s="5">
        <f t="shared" si="182"/>
        <v>1.2888801096038341E-2</v>
      </c>
      <c r="AC35" s="5">
        <f t="shared" si="183"/>
        <v>4.514398912780855E-4</v>
      </c>
      <c r="AD35" s="5">
        <f t="shared" si="184"/>
        <v>1.339917728742521E-2</v>
      </c>
      <c r="AE35" s="5">
        <f t="shared" si="185"/>
        <v>1.2706074389557499E-2</v>
      </c>
      <c r="AF35" s="5">
        <f t="shared" si="186"/>
        <v>6.0244119071579246E-3</v>
      </c>
      <c r="AG35" s="5">
        <f t="shared" si="187"/>
        <v>1.9042618364716473E-3</v>
      </c>
      <c r="AH35" s="5">
        <f t="shared" si="188"/>
        <v>3.4468342357172996E-3</v>
      </c>
      <c r="AI35" s="5">
        <f t="shared" si="189"/>
        <v>4.5895287215422971E-3</v>
      </c>
      <c r="AJ35" s="5">
        <f t="shared" si="190"/>
        <v>3.0555246416539999E-3</v>
      </c>
      <c r="AK35" s="5">
        <f t="shared" si="191"/>
        <v>1.3561640569517113E-3</v>
      </c>
      <c r="AL35" s="5">
        <f t="shared" si="192"/>
        <v>2.2800316641908662E-5</v>
      </c>
      <c r="AM35" s="5">
        <f t="shared" si="193"/>
        <v>3.5682545083504827E-3</v>
      </c>
      <c r="AN35" s="5">
        <f t="shared" si="194"/>
        <v>3.3836784342367197E-3</v>
      </c>
      <c r="AO35" s="5">
        <f t="shared" si="195"/>
        <v>1.6043249885237837E-3</v>
      </c>
      <c r="AP35" s="5">
        <f t="shared" si="196"/>
        <v>5.071125440997455E-4</v>
      </c>
      <c r="AQ35" s="5">
        <f t="shared" si="197"/>
        <v>1.2022024880691925E-4</v>
      </c>
      <c r="AR35" s="5">
        <f t="shared" si="198"/>
        <v>6.5370778023213086E-4</v>
      </c>
      <c r="AS35" s="5">
        <f t="shared" si="199"/>
        <v>8.704249835346866E-4</v>
      </c>
      <c r="AT35" s="5">
        <f t="shared" si="200"/>
        <v>5.7949413703805295E-4</v>
      </c>
      <c r="AU35" s="5">
        <f t="shared" si="201"/>
        <v>2.5720267778296945E-4</v>
      </c>
      <c r="AV35" s="5">
        <f t="shared" si="202"/>
        <v>8.5617627380394831E-5</v>
      </c>
      <c r="AW35" s="5">
        <f t="shared" si="203"/>
        <v>7.9968570354146937E-7</v>
      </c>
      <c r="AX35" s="5">
        <f t="shared" si="204"/>
        <v>7.9186704049313871E-4</v>
      </c>
      <c r="AY35" s="5">
        <f t="shared" si="205"/>
        <v>7.5090591812581242E-4</v>
      </c>
      <c r="AZ35" s="5">
        <f t="shared" si="206"/>
        <v>3.5603180145319795E-4</v>
      </c>
      <c r="BA35" s="5">
        <f t="shared" si="207"/>
        <v>1.1253841578661546E-4</v>
      </c>
      <c r="BB35" s="5">
        <f t="shared" si="208"/>
        <v>2.667927761523151E-5</v>
      </c>
      <c r="BC35" s="5">
        <f t="shared" si="209"/>
        <v>5.0598462691723681E-6</v>
      </c>
      <c r="BD35" s="5">
        <f t="shared" si="210"/>
        <v>1.0331554326668725E-4</v>
      </c>
      <c r="BE35" s="5">
        <f t="shared" si="211"/>
        <v>1.3756671217045937E-4</v>
      </c>
      <c r="BF35" s="5">
        <f t="shared" si="212"/>
        <v>9.1586414294605025E-5</v>
      </c>
      <c r="BG35" s="5">
        <f t="shared" si="213"/>
        <v>4.0649714120517497E-5</v>
      </c>
      <c r="BH35" s="5">
        <f t="shared" si="214"/>
        <v>1.3531476836437859E-5</v>
      </c>
      <c r="BI35" s="5">
        <f t="shared" si="215"/>
        <v>3.6034864074507471E-6</v>
      </c>
      <c r="BJ35" s="8">
        <f t="shared" si="216"/>
        <v>0.45469327656403863</v>
      </c>
      <c r="BK35" s="8">
        <f t="shared" si="217"/>
        <v>0.27920205793557668</v>
      </c>
      <c r="BL35" s="8">
        <f t="shared" si="218"/>
        <v>0.2517908260352904</v>
      </c>
      <c r="BM35" s="8">
        <f t="shared" si="219"/>
        <v>0.39807106211862447</v>
      </c>
      <c r="BN35" s="8">
        <f t="shared" si="220"/>
        <v>0.60140441375145159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775</v>
      </c>
      <c r="E36" s="1">
        <f>VLOOKUP(A36,home!$A$2:$E$670,3,FALSE)</f>
        <v>1.8444444444444399</v>
      </c>
      <c r="F36">
        <f>VLOOKUP(B36,home!$B$2:$E$670,3,FALSE)</f>
        <v>1.6</v>
      </c>
      <c r="G36">
        <f>VLOOKUP(C36,away!$B$2:$E$670,4,FALSE)</f>
        <v>0.54</v>
      </c>
      <c r="H36">
        <f>VLOOKUP(A36,away!$A$2:$E$670,3,FALSE)</f>
        <v>1.24444444444444</v>
      </c>
      <c r="I36">
        <f>VLOOKUP(C36,away!$B$2:$E$670,3,FALSE)</f>
        <v>0.33</v>
      </c>
      <c r="J36">
        <f>VLOOKUP(B36,home!$B$2:$E$670,4,FALSE)</f>
        <v>0.69</v>
      </c>
      <c r="K36" s="3">
        <f t="shared" si="166"/>
        <v>1.5935999999999961</v>
      </c>
      <c r="L36" s="3">
        <f t="shared" si="167"/>
        <v>0.283359999999999</v>
      </c>
      <c r="M36" s="5">
        <f t="shared" si="2"/>
        <v>0.15305468548177911</v>
      </c>
      <c r="N36" s="5">
        <f t="shared" si="168"/>
        <v>0.2439079467837626</v>
      </c>
      <c r="O36" s="5">
        <f t="shared" si="169"/>
        <v>4.3369575678116778E-2</v>
      </c>
      <c r="P36" s="5">
        <f t="shared" si="170"/>
        <v>6.9113755800646728E-2</v>
      </c>
      <c r="Q36" s="5">
        <f t="shared" si="171"/>
        <v>0.19434585199730156</v>
      </c>
      <c r="R36" s="5">
        <f t="shared" si="172"/>
        <v>6.1446014820755622E-3</v>
      </c>
      <c r="S36" s="5">
        <f t="shared" si="173"/>
        <v>7.8022950193185813E-3</v>
      </c>
      <c r="T36" s="5">
        <f t="shared" si="174"/>
        <v>5.5069840621955184E-2</v>
      </c>
      <c r="U36" s="5">
        <f t="shared" si="175"/>
        <v>9.7920369218355927E-3</v>
      </c>
      <c r="V36" s="5">
        <f t="shared" si="176"/>
        <v>3.9146931260576075E-4</v>
      </c>
      <c r="W36" s="5">
        <f t="shared" si="177"/>
        <v>0.10323651658096634</v>
      </c>
      <c r="X36" s="5">
        <f t="shared" si="178"/>
        <v>2.9253099338382521E-2</v>
      </c>
      <c r="Y36" s="5">
        <f t="shared" si="179"/>
        <v>4.1445791142620206E-3</v>
      </c>
      <c r="Z36" s="5">
        <f t="shared" si="180"/>
        <v>5.8037809198697521E-4</v>
      </c>
      <c r="AA36" s="5">
        <f t="shared" si="181"/>
        <v>9.2489052739044147E-4</v>
      </c>
      <c r="AB36" s="5">
        <f t="shared" si="182"/>
        <v>7.3695277222470196E-4</v>
      </c>
      <c r="AC36" s="5">
        <f t="shared" si="183"/>
        <v>1.1048303744228786E-5</v>
      </c>
      <c r="AD36" s="5">
        <f t="shared" si="184"/>
        <v>4.1129428205856917E-2</v>
      </c>
      <c r="AE36" s="5">
        <f t="shared" si="185"/>
        <v>1.1654434776411577E-2</v>
      </c>
      <c r="AF36" s="5">
        <f t="shared" si="186"/>
        <v>1.651200319121986E-3</v>
      </c>
      <c r="AG36" s="5">
        <f t="shared" si="187"/>
        <v>1.5596137414213481E-4</v>
      </c>
      <c r="AH36" s="5">
        <f t="shared" si="188"/>
        <v>4.1113984036357157E-5</v>
      </c>
      <c r="AI36" s="5">
        <f t="shared" si="189"/>
        <v>6.5519244960338615E-5</v>
      </c>
      <c r="AJ36" s="5">
        <f t="shared" si="190"/>
        <v>5.220573438439768E-5</v>
      </c>
      <c r="AK36" s="5">
        <f t="shared" si="191"/>
        <v>2.7731686104991983E-5</v>
      </c>
      <c r="AL36" s="5">
        <f t="shared" si="192"/>
        <v>1.9955998461240264E-7</v>
      </c>
      <c r="AM36" s="5">
        <f t="shared" si="193"/>
        <v>1.3108771357770674E-2</v>
      </c>
      <c r="AN36" s="5">
        <f t="shared" si="194"/>
        <v>3.7145014519378854E-3</v>
      </c>
      <c r="AO36" s="5">
        <f t="shared" si="195"/>
        <v>5.2627056571055762E-4</v>
      </c>
      <c r="AP36" s="5">
        <f t="shared" si="196"/>
        <v>4.970800916658104E-5</v>
      </c>
      <c r="AQ36" s="5">
        <f t="shared" si="197"/>
        <v>3.5213153693605868E-6</v>
      </c>
      <c r="AR36" s="5">
        <f t="shared" si="198"/>
        <v>2.3300117033084266E-6</v>
      </c>
      <c r="AS36" s="5">
        <f t="shared" si="199"/>
        <v>3.7131066503923002E-6</v>
      </c>
      <c r="AT36" s="5">
        <f t="shared" si="200"/>
        <v>2.9586033790325777E-6</v>
      </c>
      <c r="AU36" s="5">
        <f t="shared" si="201"/>
        <v>1.5716101149421013E-6</v>
      </c>
      <c r="AV36" s="5">
        <f t="shared" si="202"/>
        <v>6.2612946979293209E-7</v>
      </c>
      <c r="AW36" s="5">
        <f t="shared" si="203"/>
        <v>2.5031612431471559E-9</v>
      </c>
      <c r="AX36" s="5">
        <f t="shared" si="204"/>
        <v>3.4816896726238863E-3</v>
      </c>
      <c r="AY36" s="5">
        <f t="shared" si="205"/>
        <v>9.86571585634701E-4</v>
      </c>
      <c r="AZ36" s="5">
        <f t="shared" si="206"/>
        <v>1.3977746225272392E-4</v>
      </c>
      <c r="BA36" s="5">
        <f t="shared" si="207"/>
        <v>1.3202447234643906E-5</v>
      </c>
      <c r="BB36" s="5">
        <f t="shared" si="208"/>
        <v>9.3526136210217069E-7</v>
      </c>
      <c r="BC36" s="5">
        <f t="shared" si="209"/>
        <v>5.300313191305407E-8</v>
      </c>
      <c r="BD36" s="5">
        <f t="shared" si="210"/>
        <v>1.1003868604157881E-7</v>
      </c>
      <c r="BE36" s="5">
        <f t="shared" si="211"/>
        <v>1.7535765007585958E-7</v>
      </c>
      <c r="BF36" s="5">
        <f t="shared" si="212"/>
        <v>1.3972497558044458E-7</v>
      </c>
      <c r="BG36" s="5">
        <f t="shared" si="213"/>
        <v>7.4221907028331976E-8</v>
      </c>
      <c r="BH36" s="5">
        <f t="shared" si="214"/>
        <v>2.9570007760087409E-8</v>
      </c>
      <c r="BI36" s="5">
        <f t="shared" si="215"/>
        <v>9.4245528732950263E-9</v>
      </c>
      <c r="BJ36" s="8">
        <f t="shared" si="216"/>
        <v>0.70657386124435795</v>
      </c>
      <c r="BK36" s="8">
        <f t="shared" si="217"/>
        <v>0.23136002506371375</v>
      </c>
      <c r="BL36" s="8">
        <f t="shared" si="218"/>
        <v>6.1166365830225992E-2</v>
      </c>
      <c r="BM36" s="8">
        <f t="shared" si="219"/>
        <v>0.28875764392412878</v>
      </c>
      <c r="BN36" s="8">
        <f t="shared" si="220"/>
        <v>0.70993641722368239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775</v>
      </c>
      <c r="E37" s="1">
        <f>VLOOKUP(A37,home!$A$2:$E$670,3,FALSE)</f>
        <v>1.6818181818181801</v>
      </c>
      <c r="F37">
        <f>VLOOKUP(B37,home!$B$2:$E$670,3,FALSE)</f>
        <v>2.44</v>
      </c>
      <c r="G37">
        <f>VLOOKUP(C37,away!$B$2:$E$670,4,FALSE)</f>
        <v>0.69</v>
      </c>
      <c r="H37">
        <f>VLOOKUP(A37,away!$A$2:$E$670,3,FALSE)</f>
        <v>1.39090909090909</v>
      </c>
      <c r="I37">
        <f>VLOOKUP(C37,away!$B$2:$E$670,3,FALSE)</f>
        <v>1.29</v>
      </c>
      <c r="J37">
        <f>VLOOKUP(B37,home!$B$2:$E$670,4,FALSE)</f>
        <v>0.36</v>
      </c>
      <c r="K37" s="3">
        <f t="shared" si="166"/>
        <v>2.8315090909090874</v>
      </c>
      <c r="L37" s="3">
        <f t="shared" si="167"/>
        <v>0.64593818181818141</v>
      </c>
      <c r="M37" s="5">
        <f t="shared" si="2"/>
        <v>3.0886154413524051E-2</v>
      </c>
      <c r="N37" s="5">
        <f t="shared" si="168"/>
        <v>8.7454427005115187E-2</v>
      </c>
      <c r="O37" s="5">
        <f t="shared" si="169"/>
        <v>1.9950546425227329E-2</v>
      </c>
      <c r="P37" s="5">
        <f t="shared" si="170"/>
        <v>5.6490153571634977E-2</v>
      </c>
      <c r="Q37" s="5">
        <f t="shared" si="171"/>
        <v>0.12381400255261446</v>
      </c>
      <c r="R37" s="5">
        <f t="shared" si="172"/>
        <v>6.4434098420952787E-3</v>
      </c>
      <c r="S37" s="5">
        <f t="shared" si="173"/>
        <v>2.5829837925287386E-2</v>
      </c>
      <c r="T37" s="5">
        <f t="shared" si="174"/>
        <v>7.997619169246746E-2</v>
      </c>
      <c r="U37" s="5">
        <f t="shared" si="175"/>
        <v>1.8244573544345871E-2</v>
      </c>
      <c r="V37" s="5">
        <f t="shared" si="176"/>
        <v>5.249139186712444E-3</v>
      </c>
      <c r="W37" s="5">
        <f t="shared" si="177"/>
        <v>0.11686015793652292</v>
      </c>
      <c r="X37" s="5">
        <f t="shared" si="178"/>
        <v>7.5484437944503144E-2</v>
      </c>
      <c r="Y37" s="5">
        <f t="shared" si="179"/>
        <v>2.4379140300719845E-2</v>
      </c>
      <c r="Z37" s="5">
        <f t="shared" si="180"/>
        <v>1.3873481460374667E-3</v>
      </c>
      <c r="AA37" s="5">
        <f t="shared" si="181"/>
        <v>3.9282888877609553E-3</v>
      </c>
      <c r="AB37" s="5">
        <f t="shared" si="182"/>
        <v>5.5614928487061474E-3</v>
      </c>
      <c r="AC37" s="5">
        <f t="shared" si="183"/>
        <v>6.0003560739183991E-4</v>
      </c>
      <c r="AD37" s="5">
        <f t="shared" si="184"/>
        <v>8.2722649890584102E-2</v>
      </c>
      <c r="AE37" s="5">
        <f t="shared" si="185"/>
        <v>5.3433718065505884E-2</v>
      </c>
      <c r="AF37" s="5">
        <f t="shared" si="186"/>
        <v>1.725743934750909E-2</v>
      </c>
      <c r="AG37" s="5">
        <f t="shared" si="187"/>
        <v>3.7157463316558549E-3</v>
      </c>
      <c r="AH37" s="5">
        <f t="shared" si="188"/>
        <v>2.2403528475006644E-4</v>
      </c>
      <c r="AI37" s="5">
        <f t="shared" si="189"/>
        <v>6.3435794545421925E-4</v>
      </c>
      <c r="AJ37" s="5">
        <f t="shared" si="190"/>
        <v>8.980951447220165E-4</v>
      </c>
      <c r="AK37" s="5">
        <f t="shared" si="191"/>
        <v>8.4765485559390073E-4</v>
      </c>
      <c r="AL37" s="5">
        <f t="shared" si="192"/>
        <v>4.3898121023667866E-5</v>
      </c>
      <c r="AM37" s="5">
        <f t="shared" si="193"/>
        <v>4.6845987037855703E-2</v>
      </c>
      <c r="AN37" s="5">
        <f t="shared" si="194"/>
        <v>3.025961169271061E-2</v>
      </c>
      <c r="AO37" s="5">
        <f t="shared" si="195"/>
        <v>9.7729192796568356E-3</v>
      </c>
      <c r="AP37" s="5">
        <f t="shared" si="196"/>
        <v>2.1042339035191294E-3</v>
      </c>
      <c r="AQ37" s="5">
        <f t="shared" si="197"/>
        <v>3.3980125543983013E-4</v>
      </c>
      <c r="AR37" s="5">
        <f t="shared" si="198"/>
        <v>2.8942588898915298E-5</v>
      </c>
      <c r="AS37" s="5">
        <f t="shared" si="199"/>
        <v>8.1951203581723109E-5</v>
      </c>
      <c r="AT37" s="5">
        <f t="shared" si="200"/>
        <v>1.1602278897629519E-4</v>
      </c>
      <c r="AU37" s="5">
        <f t="shared" si="201"/>
        <v>1.0950652724633548E-4</v>
      </c>
      <c r="AV37" s="5">
        <f t="shared" si="202"/>
        <v>7.7517181852970653E-5</v>
      </c>
      <c r="AW37" s="5">
        <f t="shared" si="203"/>
        <v>2.2302438361681733E-6</v>
      </c>
      <c r="AX37" s="5">
        <f t="shared" si="204"/>
        <v>2.2107473028382955E-2</v>
      </c>
      <c r="AY37" s="5">
        <f t="shared" si="205"/>
        <v>1.4280060932548171E-2</v>
      </c>
      <c r="AZ37" s="5">
        <f t="shared" si="206"/>
        <v>4.6120182975115049E-3</v>
      </c>
      <c r="BA37" s="5">
        <f t="shared" si="207"/>
        <v>9.9302623786892198E-4</v>
      </c>
      <c r="BB37" s="5">
        <f t="shared" si="208"/>
        <v>1.6035839064670006E-4</v>
      </c>
      <c r="BC37" s="5">
        <f t="shared" si="209"/>
        <v>2.0716321458723823E-5</v>
      </c>
      <c r="BD37" s="5">
        <f t="shared" si="210"/>
        <v>3.1158538750794044E-6</v>
      </c>
      <c r="BE37" s="5">
        <f t="shared" si="211"/>
        <v>8.8225685732316426E-6</v>
      </c>
      <c r="BF37" s="5">
        <f t="shared" si="212"/>
        <v>1.2490591560137109E-5</v>
      </c>
      <c r="BG37" s="5">
        <f t="shared" si="213"/>
        <v>1.1789074517786845E-5</v>
      </c>
      <c r="BH37" s="5">
        <f t="shared" si="214"/>
        <v>8.3452179176295308E-6</v>
      </c>
      <c r="BI37" s="5">
        <f t="shared" si="215"/>
        <v>4.7259120798770842E-6</v>
      </c>
      <c r="BJ37" s="8">
        <f t="shared" si="216"/>
        <v>0.79659411744479702</v>
      </c>
      <c r="BK37" s="8">
        <f t="shared" si="217"/>
        <v>0.13337927975812253</v>
      </c>
      <c r="BL37" s="8">
        <f t="shared" si="218"/>
        <v>5.7195684287735749E-2</v>
      </c>
      <c r="BM37" s="8">
        <f t="shared" si="219"/>
        <v>0.64923990513776952</v>
      </c>
      <c r="BN37" s="8">
        <f t="shared" si="220"/>
        <v>0.32503869381021128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775</v>
      </c>
      <c r="E38" s="1">
        <f>VLOOKUP(A38,home!$A$2:$E$670,3,FALSE)</f>
        <v>1.46</v>
      </c>
      <c r="F38">
        <f>VLOOKUP(B38,home!$B$2:$E$670,3,FALSE)</f>
        <v>1.23</v>
      </c>
      <c r="G38">
        <f>VLOOKUP(C38,away!$B$2:$E$670,4,FALSE)</f>
        <v>0.41</v>
      </c>
      <c r="H38">
        <f>VLOOKUP(A38,away!$A$2:$E$670,3,FALSE)</f>
        <v>1.36</v>
      </c>
      <c r="I38">
        <f>VLOOKUP(C38,away!$B$2:$E$670,3,FALSE)</f>
        <v>2.6</v>
      </c>
      <c r="J38">
        <f>VLOOKUP(B38,home!$B$2:$E$670,4,FALSE)</f>
        <v>0.65</v>
      </c>
      <c r="K38" s="3">
        <f t="shared" si="166"/>
        <v>0.73627799999999988</v>
      </c>
      <c r="L38" s="3">
        <f t="shared" si="167"/>
        <v>2.2984000000000004</v>
      </c>
      <c r="M38" s="5">
        <f t="shared" si="2"/>
        <v>4.809014540959531E-2</v>
      </c>
      <c r="N38" s="5">
        <f t="shared" si="168"/>
        <v>3.5407716081886011E-2</v>
      </c>
      <c r="O38" s="5">
        <f t="shared" si="169"/>
        <v>0.11053039020941387</v>
      </c>
      <c r="P38" s="5">
        <f t="shared" si="170"/>
        <v>8.1381094642606816E-2</v>
      </c>
      <c r="Q38" s="5">
        <f t="shared" si="171"/>
        <v>1.3034961190669429E-2</v>
      </c>
      <c r="R38" s="5">
        <f t="shared" si="172"/>
        <v>0.12702152442865847</v>
      </c>
      <c r="S38" s="5">
        <f t="shared" si="173"/>
        <v>3.4429520376889323E-2</v>
      </c>
      <c r="T38" s="5">
        <f t="shared" si="174"/>
        <v>2.995955480063462E-2</v>
      </c>
      <c r="U38" s="5">
        <f t="shared" si="175"/>
        <v>9.3523153963283798E-2</v>
      </c>
      <c r="V38" s="5">
        <f t="shared" si="176"/>
        <v>6.4737496457645261E-3</v>
      </c>
      <c r="W38" s="5">
        <f t="shared" si="177"/>
        <v>3.1991183851812349E-3</v>
      </c>
      <c r="X38" s="5">
        <f t="shared" si="178"/>
        <v>7.352853696500552E-3</v>
      </c>
      <c r="Y38" s="5">
        <f t="shared" si="179"/>
        <v>8.4498994680184385E-3</v>
      </c>
      <c r="Z38" s="5">
        <f t="shared" si="180"/>
        <v>9.7315423915609545E-2</v>
      </c>
      <c r="AA38" s="5">
        <f t="shared" si="181"/>
        <v>7.1651205689737152E-2</v>
      </c>
      <c r="AB38" s="5">
        <f t="shared" si="182"/>
        <v>2.6377603211414139E-2</v>
      </c>
      <c r="AC38" s="5">
        <f t="shared" si="183"/>
        <v>6.8470477179793747E-4</v>
      </c>
      <c r="AD38" s="5">
        <f t="shared" si="184"/>
        <v>5.8886012160111717E-4</v>
      </c>
      <c r="AE38" s="5">
        <f t="shared" si="185"/>
        <v>1.3534361034880078E-3</v>
      </c>
      <c r="AF38" s="5">
        <f t="shared" si="186"/>
        <v>1.5553687701284193E-3</v>
      </c>
      <c r="AG38" s="5">
        <f t="shared" si="187"/>
        <v>1.1916198604210531E-3</v>
      </c>
      <c r="AH38" s="5">
        <f t="shared" si="188"/>
        <v>5.5917442581909275E-2</v>
      </c>
      <c r="AI38" s="5">
        <f t="shared" si="189"/>
        <v>4.1170782789322992E-2</v>
      </c>
      <c r="AJ38" s="5">
        <f t="shared" si="190"/>
        <v>1.5156570805278572E-2</v>
      </c>
      <c r="AK38" s="5">
        <f t="shared" si="191"/>
        <v>3.7198165464562985E-3</v>
      </c>
      <c r="AL38" s="5">
        <f t="shared" si="192"/>
        <v>4.6347977001387373E-5</v>
      </c>
      <c r="AM38" s="5">
        <f t="shared" si="193"/>
        <v>8.6712950522445481E-5</v>
      </c>
      <c r="AN38" s="5">
        <f t="shared" si="194"/>
        <v>1.9930104548078874E-4</v>
      </c>
      <c r="AO38" s="5">
        <f t="shared" si="195"/>
        <v>2.2903676146652252E-4</v>
      </c>
      <c r="AP38" s="5">
        <f t="shared" si="196"/>
        <v>1.7547269751821845E-4</v>
      </c>
      <c r="AQ38" s="5">
        <f t="shared" si="197"/>
        <v>1.0082661199396837E-4</v>
      </c>
      <c r="AR38" s="5">
        <f t="shared" si="198"/>
        <v>2.570413000605205E-2</v>
      </c>
      <c r="AS38" s="5">
        <f t="shared" si="199"/>
        <v>1.892538543259599E-2</v>
      </c>
      <c r="AT38" s="5">
        <f t="shared" si="200"/>
        <v>6.9671724677704524E-3</v>
      </c>
      <c r="AU38" s="5">
        <f t="shared" si="201"/>
        <v>1.7099252700750309E-3</v>
      </c>
      <c r="AV38" s="5">
        <f t="shared" si="202"/>
        <v>3.1474508950007582E-4</v>
      </c>
      <c r="AW38" s="5">
        <f t="shared" si="203"/>
        <v>2.1786913991985062E-6</v>
      </c>
      <c r="AX38" s="5">
        <f t="shared" si="204"/>
        <v>1.0640806297460844E-5</v>
      </c>
      <c r="AY38" s="5">
        <f t="shared" si="205"/>
        <v>2.4456829194084005E-5</v>
      </c>
      <c r="AZ38" s="5">
        <f t="shared" si="206"/>
        <v>2.810578810984135E-5</v>
      </c>
      <c r="BA38" s="5">
        <f t="shared" si="207"/>
        <v>2.1532781130553123E-5</v>
      </c>
      <c r="BB38" s="5">
        <f t="shared" si="208"/>
        <v>1.237273603761583E-5</v>
      </c>
      <c r="BC38" s="5">
        <f t="shared" si="209"/>
        <v>5.6874993017712439E-6</v>
      </c>
      <c r="BD38" s="5">
        <f t="shared" si="210"/>
        <v>9.8463954009850134E-3</v>
      </c>
      <c r="BE38" s="5">
        <f t="shared" si="211"/>
        <v>7.2496843130464431E-3</v>
      </c>
      <c r="BF38" s="5">
        <f t="shared" si="212"/>
        <v>2.6688915333206039E-3</v>
      </c>
      <c r="BG38" s="5">
        <f t="shared" si="213"/>
        <v>6.5501537345674242E-4</v>
      </c>
      <c r="BH38" s="5">
        <f t="shared" si="214"/>
        <v>1.2056835228449581E-4</v>
      </c>
      <c r="BI38" s="5">
        <f t="shared" si="215"/>
        <v>1.7754365056664805E-5</v>
      </c>
      <c r="BJ38" s="8">
        <f t="shared" si="216"/>
        <v>0.10298753498558215</v>
      </c>
      <c r="BK38" s="8">
        <f t="shared" si="217"/>
        <v>0.17113001965284938</v>
      </c>
      <c r="BL38" s="8">
        <f t="shared" si="218"/>
        <v>0.61924815782961806</v>
      </c>
      <c r="BM38" s="8">
        <f t="shared" si="219"/>
        <v>0.57519302628303426</v>
      </c>
      <c r="BN38" s="8">
        <f t="shared" si="220"/>
        <v>0.41546583196282993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775</v>
      </c>
      <c r="E39" s="1">
        <f>VLOOKUP(A39,home!$A$2:$E$670,3,FALSE)</f>
        <v>1.8444444444444399</v>
      </c>
      <c r="F39">
        <f>VLOOKUP(B39,home!$B$2:$E$670,3,FALSE)</f>
        <v>2.4500000000000002</v>
      </c>
      <c r="G39">
        <f>VLOOKUP(C39,away!$B$2:$E$670,4,FALSE)</f>
        <v>0.95</v>
      </c>
      <c r="H39">
        <f>VLOOKUP(A39,away!$A$2:$E$670,3,FALSE)</f>
        <v>1.24444444444444</v>
      </c>
      <c r="I39">
        <f>VLOOKUP(C39,away!$B$2:$E$670,3,FALSE)</f>
        <v>1.08</v>
      </c>
      <c r="J39">
        <f>VLOOKUP(B39,home!$B$2:$E$670,4,FALSE)</f>
        <v>0.13</v>
      </c>
      <c r="K39" s="3">
        <f t="shared" si="166"/>
        <v>4.2929444444444336</v>
      </c>
      <c r="L39" s="3">
        <f t="shared" si="167"/>
        <v>0.1747199999999994</v>
      </c>
      <c r="M39" s="5">
        <f t="shared" si="2"/>
        <v>1.147408293847973E-2</v>
      </c>
      <c r="N39" s="5">
        <f t="shared" si="168"/>
        <v>4.925760060584123E-2</v>
      </c>
      <c r="O39" s="5">
        <f t="shared" si="169"/>
        <v>2.0047517710111711E-3</v>
      </c>
      <c r="P39" s="5">
        <f t="shared" si="170"/>
        <v>8.6062879778525479E-3</v>
      </c>
      <c r="Q39" s="5">
        <f t="shared" si="171"/>
        <v>0.10573007143375443</v>
      </c>
      <c r="R39" s="5">
        <f t="shared" si="172"/>
        <v>1.7513511471553531E-4</v>
      </c>
      <c r="S39" s="5">
        <f t="shared" si="173"/>
        <v>1.6138150899478994E-3</v>
      </c>
      <c r="T39" s="5">
        <f t="shared" si="174"/>
        <v>1.8473158080905508E-2</v>
      </c>
      <c r="U39" s="5">
        <f t="shared" si="175"/>
        <v>7.5184531774519594E-4</v>
      </c>
      <c r="V39" s="5">
        <f t="shared" si="176"/>
        <v>1.344959329605267E-4</v>
      </c>
      <c r="W39" s="5">
        <f t="shared" si="177"/>
        <v>0.15129777425741639</v>
      </c>
      <c r="X39" s="5">
        <f t="shared" si="178"/>
        <v>2.6434747118255695E-2</v>
      </c>
      <c r="Y39" s="5">
        <f t="shared" si="179"/>
        <v>2.3093395082508096E-3</v>
      </c>
      <c r="Z39" s="5">
        <f t="shared" si="180"/>
        <v>1.0199869081032742E-5</v>
      </c>
      <c r="AA39" s="5">
        <f t="shared" si="181"/>
        <v>4.3787471305480062E-5</v>
      </c>
      <c r="AB39" s="5">
        <f t="shared" si="182"/>
        <v>9.3988590838565351E-5</v>
      </c>
      <c r="AC39" s="5">
        <f t="shared" si="183"/>
        <v>6.305028564779624E-6</v>
      </c>
      <c r="AD39" s="5">
        <f t="shared" si="184"/>
        <v>0.16237823486379596</v>
      </c>
      <c r="AE39" s="5">
        <f t="shared" si="185"/>
        <v>2.8370725195402326E-2</v>
      </c>
      <c r="AF39" s="5">
        <f t="shared" si="186"/>
        <v>2.4784665530703386E-3</v>
      </c>
      <c r="AG39" s="5">
        <f t="shared" si="187"/>
        <v>1.4434589205081604E-4</v>
      </c>
      <c r="AH39" s="5">
        <f t="shared" si="188"/>
        <v>4.4553028145950871E-7</v>
      </c>
      <c r="AI39" s="5">
        <f t="shared" si="189"/>
        <v>1.9126367466233631E-6</v>
      </c>
      <c r="AJ39" s="5">
        <f t="shared" si="190"/>
        <v>4.105421647828521E-6</v>
      </c>
      <c r="AK39" s="5">
        <f t="shared" si="191"/>
        <v>5.874782351715787E-6</v>
      </c>
      <c r="AL39" s="5">
        <f t="shared" si="192"/>
        <v>1.8916680950632695E-7</v>
      </c>
      <c r="AM39" s="5">
        <f t="shared" si="193"/>
        <v>0.13941614825144522</v>
      </c>
      <c r="AN39" s="5">
        <f t="shared" si="194"/>
        <v>2.4358789422492418E-2</v>
      </c>
      <c r="AO39" s="5">
        <f t="shared" si="195"/>
        <v>2.1279838439489302E-3</v>
      </c>
      <c r="AP39" s="5">
        <f t="shared" si="196"/>
        <v>1.239337790715853E-4</v>
      </c>
      <c r="AQ39" s="5">
        <f t="shared" si="197"/>
        <v>5.4134274698468281E-6</v>
      </c>
      <c r="AR39" s="5">
        <f t="shared" si="198"/>
        <v>1.5568610155321024E-8</v>
      </c>
      <c r="AS39" s="5">
        <f t="shared" si="199"/>
        <v>6.6835178474006585E-8</v>
      </c>
      <c r="AT39" s="5">
        <f t="shared" si="200"/>
        <v>1.4345985406171939E-7</v>
      </c>
      <c r="AU39" s="5">
        <f t="shared" si="201"/>
        <v>2.0528839449835581E-7</v>
      </c>
      <c r="AV39" s="5">
        <f t="shared" si="202"/>
        <v>2.2032291816765847E-7</v>
      </c>
      <c r="AW39" s="5">
        <f t="shared" si="203"/>
        <v>3.9413075711389322E-9</v>
      </c>
      <c r="AX39" s="5">
        <f t="shared" si="204"/>
        <v>9.9750963183647234E-2</v>
      </c>
      <c r="AY39" s="5">
        <f t="shared" si="205"/>
        <v>1.7428488287446781E-2</v>
      </c>
      <c r="AZ39" s="5">
        <f t="shared" si="206"/>
        <v>1.5225527367913455E-3</v>
      </c>
      <c r="BA39" s="5">
        <f t="shared" si="207"/>
        <v>8.8673471390727664E-5</v>
      </c>
      <c r="BB39" s="5">
        <f t="shared" si="208"/>
        <v>3.8732572303469717E-6</v>
      </c>
      <c r="BC39" s="5">
        <f t="shared" si="209"/>
        <v>1.3534710065724417E-7</v>
      </c>
      <c r="BD39" s="5">
        <f t="shared" si="210"/>
        <v>4.5335792772294616E-10</v>
      </c>
      <c r="BE39" s="5">
        <f t="shared" si="211"/>
        <v>1.9462403971630631E-9</v>
      </c>
      <c r="BF39" s="5">
        <f t="shared" si="212"/>
        <v>4.1775509502772496E-9</v>
      </c>
      <c r="BG39" s="5">
        <f t="shared" si="213"/>
        <v>5.9779980477920945E-9</v>
      </c>
      <c r="BH39" s="5">
        <f t="shared" si="214"/>
        <v>6.4158033770421856E-9</v>
      </c>
      <c r="BI39" s="5">
        <f t="shared" si="215"/>
        <v>5.5085374928242162E-9</v>
      </c>
      <c r="BJ39" s="8">
        <f t="shared" si="216"/>
        <v>0.8317014185167787</v>
      </c>
      <c r="BK39" s="8">
        <f t="shared" si="217"/>
        <v>3.9263664422061771E-2</v>
      </c>
      <c r="BL39" s="8">
        <f t="shared" si="218"/>
        <v>3.082522591087124E-3</v>
      </c>
      <c r="BM39" s="8">
        <f t="shared" si="219"/>
        <v>0.67938139121121488</v>
      </c>
      <c r="BN39" s="8">
        <f t="shared" si="220"/>
        <v>0.17724792984165463</v>
      </c>
    </row>
    <row r="40" spans="1:66" x14ac:dyDescent="0.25">
      <c r="A40" s="10" t="s">
        <v>22</v>
      </c>
      <c r="B40" t="s">
        <v>280</v>
      </c>
      <c r="C40" t="s">
        <v>744</v>
      </c>
      <c r="D40" t="s">
        <v>775</v>
      </c>
      <c r="E40" s="1">
        <f>VLOOKUP(A40,home!$A$2:$E$670,3,FALSE)</f>
        <v>1.6818181818181801</v>
      </c>
      <c r="F40">
        <f>VLOOKUP(B40,home!$B$2:$E$670,3,FALSE)</f>
        <v>1.78</v>
      </c>
      <c r="G40" t="e">
        <f>VLOOKUP(C40,away!$B$2:$E$670,4,FALSE)</f>
        <v>#N/A</v>
      </c>
      <c r="H40">
        <f>VLOOKUP(A40,away!$A$2:$E$670,3,FALSE)</f>
        <v>1.39090909090909</v>
      </c>
      <c r="I40" t="e">
        <f>VLOOKUP(C40,away!$B$2:$E$670,3,FALSE)</f>
        <v>#N/A</v>
      </c>
      <c r="J40">
        <f>VLOOKUP(B40,home!$B$2:$E$670,4,FALSE)</f>
        <v>0.57999999999999996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745</v>
      </c>
      <c r="C41" t="s">
        <v>385</v>
      </c>
      <c r="D41" t="s">
        <v>775</v>
      </c>
      <c r="E41" s="1">
        <f>VLOOKUP(A41,home!$A$2:$E$670,3,FALSE)</f>
        <v>1.3534482758620701</v>
      </c>
      <c r="F41" t="e">
        <f>VLOOKUP(B41,home!$B$2:$E$670,3,FALSE)</f>
        <v>#N/A</v>
      </c>
      <c r="G41">
        <f>VLOOKUP(C41,away!$B$2:$E$670,4,FALSE)</f>
        <v>0.95</v>
      </c>
      <c r="H41">
        <f>VLOOKUP(A41,away!$A$2:$E$670,3,FALSE)</f>
        <v>1.02586206896552</v>
      </c>
      <c r="I41">
        <f>VLOOKUP(C41,away!$B$2:$E$670,3,FALSE)</f>
        <v>1.58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674</v>
      </c>
      <c r="D42" t="s">
        <v>776</v>
      </c>
      <c r="E42" s="1">
        <f>VLOOKUP(A42,home!$A$2:$E$670,3,FALSE)</f>
        <v>1.3534482758620701</v>
      </c>
      <c r="F42">
        <f>VLOOKUP(B42,home!$B$2:$E$670,3,FALSE)</f>
        <v>1.58</v>
      </c>
      <c r="G42">
        <f>VLOOKUP(C42,away!$B$2:$E$670,4,FALSE)</f>
        <v>0.60950000000000004</v>
      </c>
      <c r="H42">
        <f>VLOOKUP(A42,away!$A$2:$E$670,3,FALSE)</f>
        <v>1.02586206896552</v>
      </c>
      <c r="I42">
        <f>VLOOKUP(C42,away!$B$2:$E$670,3,FALSE)</f>
        <v>1.3332999999999999</v>
      </c>
      <c r="J42">
        <f>VLOOKUP(B42,home!$B$2:$E$670,4,FALSE)</f>
        <v>1.1100000000000001</v>
      </c>
      <c r="K42" s="3">
        <f t="shared" si="166"/>
        <v>1.3033842241379323</v>
      </c>
      <c r="L42" s="3">
        <f t="shared" si="167"/>
        <v>1.5182379051724177</v>
      </c>
      <c r="M42" s="5">
        <f t="shared" si="2"/>
        <v>5.9509332540477328E-2</v>
      </c>
      <c r="N42" s="5">
        <f t="shared" si="168"/>
        <v>7.7563525222236251E-2</v>
      </c>
      <c r="O42" s="5">
        <f t="shared" si="169"/>
        <v>9.0349324374463094E-2</v>
      </c>
      <c r="P42" s="5">
        <f t="shared" si="170"/>
        <v>0.11775988405119597</v>
      </c>
      <c r="Q42" s="5">
        <f t="shared" si="171"/>
        <v>5.0547537571593679E-2</v>
      </c>
      <c r="R42" s="5">
        <f t="shared" si="172"/>
        <v>6.8585884486014076E-2</v>
      </c>
      <c r="S42" s="5">
        <f t="shared" si="173"/>
        <v>5.825720815436275E-2</v>
      </c>
      <c r="T42" s="5">
        <f t="shared" si="174"/>
        <v>7.6743187554320469E-2</v>
      </c>
      <c r="U42" s="5">
        <f t="shared" si="175"/>
        <v>8.9393759837617312E-2</v>
      </c>
      <c r="V42" s="5">
        <f t="shared" si="176"/>
        <v>1.2809124560864903E-2</v>
      </c>
      <c r="W42" s="5">
        <f t="shared" si="177"/>
        <v>2.1960954346611539E-2</v>
      </c>
      <c r="X42" s="5">
        <f t="shared" si="178"/>
        <v>3.3341953322786611E-2</v>
      </c>
      <c r="Y42" s="5">
        <f t="shared" si="179"/>
        <v>2.5310508683572042E-2</v>
      </c>
      <c r="Z42" s="5">
        <f t="shared" si="180"/>
        <v>3.4709896528814482E-2</v>
      </c>
      <c r="AA42" s="5">
        <f t="shared" si="181"/>
        <v>4.5240331557116778E-2</v>
      </c>
      <c r="AB42" s="5">
        <f t="shared" si="182"/>
        <v>2.9482767223157735E-2</v>
      </c>
      <c r="AC42" s="5">
        <f t="shared" si="183"/>
        <v>1.5842063743308507E-3</v>
      </c>
      <c r="AD42" s="5">
        <f t="shared" si="184"/>
        <v>7.1558903605967034E-3</v>
      </c>
      <c r="AE42" s="5">
        <f t="shared" si="185"/>
        <v>1.0864343990715836E-2</v>
      </c>
      <c r="AF42" s="5">
        <f t="shared" si="186"/>
        <v>8.2473294307684793E-3</v>
      </c>
      <c r="AG42" s="5">
        <f t="shared" si="187"/>
        <v>4.1738027194122554E-3</v>
      </c>
      <c r="AH42" s="5">
        <f t="shared" si="188"/>
        <v>1.3174470148664666E-2</v>
      </c>
      <c r="AI42" s="5">
        <f t="shared" si="189"/>
        <v>1.7171396553145649E-2</v>
      </c>
      <c r="AJ42" s="5">
        <f t="shared" si="190"/>
        <v>1.1190463686893254E-2</v>
      </c>
      <c r="AK42" s="5">
        <f t="shared" si="191"/>
        <v>4.8618246100950238E-3</v>
      </c>
      <c r="AL42" s="5">
        <f t="shared" si="192"/>
        <v>1.253961024197164E-4</v>
      </c>
      <c r="AM42" s="5">
        <f t="shared" si="193"/>
        <v>1.8653749211324881E-3</v>
      </c>
      <c r="AN42" s="5">
        <f t="shared" si="194"/>
        <v>2.8320829126213527E-3</v>
      </c>
      <c r="AO42" s="5">
        <f t="shared" si="195"/>
        <v>2.1498878142664217E-3</v>
      </c>
      <c r="AP42" s="5">
        <f t="shared" si="196"/>
        <v>1.0880137238291868E-3</v>
      </c>
      <c r="AQ42" s="5">
        <f t="shared" si="197"/>
        <v>4.1296591921631645E-4</v>
      </c>
      <c r="AR42" s="5">
        <f t="shared" si="198"/>
        <v>4.0003959920530381E-3</v>
      </c>
      <c r="AS42" s="5">
        <f t="shared" si="199"/>
        <v>5.2140530263465436E-3</v>
      </c>
      <c r="AT42" s="5">
        <f t="shared" si="200"/>
        <v>3.3979572291793643E-3</v>
      </c>
      <c r="AU42" s="5">
        <f t="shared" si="201"/>
        <v>1.4762812822692749E-3</v>
      </c>
      <c r="AV42" s="5">
        <f t="shared" si="202"/>
        <v>4.8104043342497231E-4</v>
      </c>
      <c r="AW42" s="5">
        <f t="shared" si="203"/>
        <v>6.8927706382924007E-6</v>
      </c>
      <c r="AX42" s="5">
        <f t="shared" si="204"/>
        <v>4.0521670738443739E-4</v>
      </c>
      <c r="AY42" s="5">
        <f t="shared" si="205"/>
        <v>6.1521536496021278E-4</v>
      </c>
      <c r="AZ42" s="5">
        <f t="shared" si="206"/>
        <v>4.670216434635391E-4</v>
      </c>
      <c r="BA42" s="5">
        <f t="shared" si="207"/>
        <v>2.363499872140878E-4</v>
      </c>
      <c r="BB42" s="5">
        <f t="shared" si="208"/>
        <v>8.9708877368861091E-5</v>
      </c>
      <c r="BC42" s="5">
        <f t="shared" si="209"/>
        <v>2.7239883610373792E-5</v>
      </c>
      <c r="BD42" s="5">
        <f t="shared" si="210"/>
        <v>1.012258805139124E-3</v>
      </c>
      <c r="BE42" s="5">
        <f t="shared" si="211"/>
        <v>1.3193621573630476E-3</v>
      </c>
      <c r="BF42" s="5">
        <f t="shared" si="212"/>
        <v>8.5981791091579237E-4</v>
      </c>
      <c r="BG42" s="5">
        <f t="shared" si="213"/>
        <v>3.73557700239626E-4</v>
      </c>
      <c r="BH42" s="5">
        <f t="shared" si="214"/>
        <v>1.2172230332439372E-4</v>
      </c>
      <c r="BI42" s="5">
        <f t="shared" si="215"/>
        <v>3.1730185975749384E-5</v>
      </c>
      <c r="BJ42" s="8">
        <f t="shared" si="216"/>
        <v>0.32609811095768115</v>
      </c>
      <c r="BK42" s="8">
        <f t="shared" si="217"/>
        <v>0.25066036714861178</v>
      </c>
      <c r="BL42" s="8">
        <f t="shared" si="218"/>
        <v>0.3877383995033985</v>
      </c>
      <c r="BM42" s="8">
        <f t="shared" si="219"/>
        <v>0.53428296329820391</v>
      </c>
      <c r="BN42" s="8">
        <f t="shared" si="220"/>
        <v>0.46431548824598046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776</v>
      </c>
      <c r="E43" s="1">
        <f>VLOOKUP(A43,home!$A$2:$E$670,3,FALSE)</f>
        <v>1.8444444444444399</v>
      </c>
      <c r="F43">
        <f>VLOOKUP(B43,home!$B$2:$E$670,3,FALSE)</f>
        <v>1.8824000000000001</v>
      </c>
      <c r="G43">
        <f>VLOOKUP(C43,away!$B$2:$E$670,4,FALSE)</f>
        <v>0.65</v>
      </c>
      <c r="H43">
        <f>VLOOKUP(A43,away!$A$2:$E$670,3,FALSE)</f>
        <v>1.24444444444444</v>
      </c>
      <c r="I43">
        <f>VLOOKUP(C43,away!$B$2:$E$670,3,FALSE)</f>
        <v>0.76</v>
      </c>
      <c r="J43">
        <f>VLOOKUP(B43,home!$B$2:$E$670,4,FALSE)</f>
        <v>0.439</v>
      </c>
      <c r="K43" s="3">
        <f t="shared" si="166"/>
        <v>2.2567884444444388</v>
      </c>
      <c r="L43" s="3">
        <f t="shared" si="167"/>
        <v>0.41519644444444298</v>
      </c>
      <c r="M43" s="5">
        <f t="shared" si="2"/>
        <v>6.911490366598598E-2</v>
      </c>
      <c r="N43" s="5">
        <f t="shared" si="168"/>
        <v>0.15597771593228776</v>
      </c>
      <c r="O43" s="5">
        <f t="shared" si="169"/>
        <v>2.8696262260237578E-2</v>
      </c>
      <c r="P43" s="5">
        <f t="shared" si="170"/>
        <v>6.4761393067651218E-2</v>
      </c>
      <c r="Q43" s="5">
        <f t="shared" si="171"/>
        <v>0.17600435345341217</v>
      </c>
      <c r="R43" s="5">
        <f t="shared" si="172"/>
        <v>5.9572930296479479E-3</v>
      </c>
      <c r="S43" s="5">
        <f t="shared" si="173"/>
        <v>1.5170526939932878E-2</v>
      </c>
      <c r="T43" s="5">
        <f t="shared" si="174"/>
        <v>7.3076381760599746E-2</v>
      </c>
      <c r="U43" s="5">
        <f t="shared" si="175"/>
        <v>1.344435006947889E-2</v>
      </c>
      <c r="V43" s="5">
        <f t="shared" si="176"/>
        <v>1.5794381788532192E-3</v>
      </c>
      <c r="W43" s="5">
        <f t="shared" si="177"/>
        <v>0.13240153034852506</v>
      </c>
      <c r="X43" s="5">
        <f t="shared" si="178"/>
        <v>5.4972644639710612E-2</v>
      </c>
      <c r="Y43" s="5">
        <f t="shared" si="179"/>
        <v>1.1412223298057857E-2</v>
      </c>
      <c r="Z43" s="5">
        <f t="shared" si="180"/>
        <v>8.2448229480783068E-4</v>
      </c>
      <c r="AA43" s="5">
        <f t="shared" si="181"/>
        <v>1.8606821155713455E-3</v>
      </c>
      <c r="AB43" s="5">
        <f t="shared" si="182"/>
        <v>2.0995829486029228E-3</v>
      </c>
      <c r="AC43" s="5">
        <f t="shared" si="183"/>
        <v>9.2496888606230173E-5</v>
      </c>
      <c r="AD43" s="5">
        <f t="shared" si="184"/>
        <v>7.4700560929327794E-2</v>
      </c>
      <c r="AE43" s="5">
        <f t="shared" si="185"/>
        <v>3.1015407295862375E-2</v>
      </c>
      <c r="AF43" s="5">
        <f t="shared" si="186"/>
        <v>6.4387434161191463E-3</v>
      </c>
      <c r="AG43" s="5">
        <f t="shared" si="187"/>
        <v>8.9111445768757884E-4</v>
      </c>
      <c r="AH43" s="5">
        <f t="shared" si="188"/>
        <v>8.5580529327901569E-5</v>
      </c>
      <c r="AI43" s="5">
        <f t="shared" si="189"/>
        <v>1.9313714965664666E-4</v>
      </c>
      <c r="AJ43" s="5">
        <f t="shared" si="190"/>
        <v>2.1793484376902826E-4</v>
      </c>
      <c r="AK43" s="5">
        <f t="shared" si="191"/>
        <v>1.6394427901991567E-4</v>
      </c>
      <c r="AL43" s="5">
        <f t="shared" si="192"/>
        <v>3.4668223742375483E-6</v>
      </c>
      <c r="AM43" s="5">
        <f t="shared" si="193"/>
        <v>3.3716672539764923E-2</v>
      </c>
      <c r="AN43" s="5">
        <f t="shared" si="194"/>
        <v>1.3999042557007985E-2</v>
      </c>
      <c r="AO43" s="5">
        <f t="shared" si="195"/>
        <v>2.9061763476480791E-3</v>
      </c>
      <c r="AP43" s="5">
        <f t="shared" si="196"/>
        <v>4.0221136215734001E-4</v>
      </c>
      <c r="AQ43" s="5">
        <f t="shared" si="197"/>
        <v>4.1749181870720933E-5</v>
      </c>
      <c r="AR43" s="5">
        <f t="shared" si="198"/>
        <v>7.1065462981236258E-6</v>
      </c>
      <c r="AS43" s="5">
        <f t="shared" si="199"/>
        <v>1.6037971565514803E-5</v>
      </c>
      <c r="AT43" s="5">
        <f t="shared" si="200"/>
        <v>1.8097154450691152E-5</v>
      </c>
      <c r="AU43" s="5">
        <f t="shared" si="201"/>
        <v>1.3613816347215345E-5</v>
      </c>
      <c r="AV43" s="5">
        <f t="shared" si="202"/>
        <v>7.6808758542961002E-6</v>
      </c>
      <c r="AW43" s="5">
        <f t="shared" si="203"/>
        <v>9.0234697167308237E-8</v>
      </c>
      <c r="AX43" s="5">
        <f t="shared" si="204"/>
        <v>1.2681899495476427E-2</v>
      </c>
      <c r="AY43" s="5">
        <f t="shared" si="205"/>
        <v>5.2654795793235874E-3</v>
      </c>
      <c r="AZ43" s="5">
        <f t="shared" si="206"/>
        <v>1.0931041998149874E-3</v>
      </c>
      <c r="BA43" s="5">
        <f t="shared" si="207"/>
        <v>1.5128432572349026E-4</v>
      </c>
      <c r="BB43" s="5">
        <f t="shared" si="208"/>
        <v>1.5703178535142032E-5</v>
      </c>
      <c r="BC43" s="5">
        <f t="shared" si="209"/>
        <v>1.3039807788534546E-6</v>
      </c>
      <c r="BD43" s="5">
        <f t="shared" si="210"/>
        <v>4.9176879254345769E-7</v>
      </c>
      <c r="BE43" s="5">
        <f t="shared" si="211"/>
        <v>1.1098181283504699E-6</v>
      </c>
      <c r="BF43" s="5">
        <f t="shared" si="212"/>
        <v>1.2523123637481479E-6</v>
      </c>
      <c r="BG43" s="5">
        <f t="shared" si="213"/>
        <v>9.4206802378057357E-7</v>
      </c>
      <c r="BH43" s="5">
        <f t="shared" si="214"/>
        <v>5.3151205748715207E-7</v>
      </c>
      <c r="BI43" s="5">
        <f t="shared" si="215"/>
        <v>2.3990205388397852E-7</v>
      </c>
      <c r="BJ43" s="8">
        <f t="shared" si="216"/>
        <v>0.78716530227969173</v>
      </c>
      <c r="BK43" s="8">
        <f t="shared" si="217"/>
        <v>0.15598770514272736</v>
      </c>
      <c r="BL43" s="8">
        <f t="shared" si="218"/>
        <v>5.2785870971247796E-2</v>
      </c>
      <c r="BM43" s="8">
        <f t="shared" si="219"/>
        <v>0.49098604993462541</v>
      </c>
      <c r="BN43" s="8">
        <f t="shared" si="220"/>
        <v>0.50051192140922274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776</v>
      </c>
      <c r="E44" s="1">
        <f>VLOOKUP(A44,home!$A$2:$E$670,3,FALSE)</f>
        <v>1.31111111111111</v>
      </c>
      <c r="F44">
        <f>VLOOKUP(B44,home!$B$2:$E$670,3,FALSE)</f>
        <v>1.33</v>
      </c>
      <c r="G44">
        <f>VLOOKUP(C44,away!$B$2:$E$670,4,FALSE)</f>
        <v>0.65</v>
      </c>
      <c r="H44">
        <f>VLOOKUP(A44,away!$A$2:$E$670,3,FALSE)</f>
        <v>1.12222222222222</v>
      </c>
      <c r="I44">
        <f>VLOOKUP(C44,away!$B$2:$E$670,3,FALSE)</f>
        <v>1.95</v>
      </c>
      <c r="J44">
        <f>VLOOKUP(B44,home!$B$2:$E$670,4,FALSE)</f>
        <v>0.67</v>
      </c>
      <c r="K44" s="3">
        <f t="shared" si="166"/>
        <v>1.1334555555555546</v>
      </c>
      <c r="L44" s="3">
        <f t="shared" si="167"/>
        <v>1.4661833333333305</v>
      </c>
      <c r="M44" s="5">
        <f t="shared" si="2"/>
        <v>7.4300404071955442E-2</v>
      </c>
      <c r="N44" s="5">
        <f t="shared" si="168"/>
        <v>8.4216205775380457E-2</v>
      </c>
      <c r="O44" s="5">
        <f t="shared" si="169"/>
        <v>0.10893801411023299</v>
      </c>
      <c r="P44" s="5">
        <f t="shared" si="170"/>
        <v>0.12347639730443298</v>
      </c>
      <c r="Q44" s="5">
        <f t="shared" si="171"/>
        <v>4.7727663151957381E-2</v>
      </c>
      <c r="R44" s="5">
        <f t="shared" si="172"/>
        <v>7.9861550327427422E-2</v>
      </c>
      <c r="S44" s="5">
        <f t="shared" si="173"/>
        <v>5.1299925221526911E-2</v>
      </c>
      <c r="T44" s="5">
        <f t="shared" si="174"/>
        <v>6.9977504252347236E-2</v>
      </c>
      <c r="U44" s="5">
        <f t="shared" si="175"/>
        <v>9.0519517893902141E-2</v>
      </c>
      <c r="V44" s="5">
        <f t="shared" si="176"/>
        <v>9.4725519665135247E-3</v>
      </c>
      <c r="W44" s="5">
        <f t="shared" si="177"/>
        <v>1.8032394984423411E-2</v>
      </c>
      <c r="X44" s="5">
        <f t="shared" si="178"/>
        <v>2.6438796986245145E-2</v>
      </c>
      <c r="Y44" s="5">
        <f t="shared" si="179"/>
        <v>1.9382061747308065E-2</v>
      </c>
      <c r="Z44" s="5">
        <f t="shared" si="180"/>
        <v>3.9030558021411692E-2</v>
      </c>
      <c r="AA44" s="5">
        <f t="shared" si="181"/>
        <v>4.4239402825802493E-2</v>
      </c>
      <c r="AB44" s="5">
        <f t="shared" si="182"/>
        <v>2.507169845368297E-2</v>
      </c>
      <c r="AC44" s="5">
        <f t="shared" si="183"/>
        <v>9.838746880933755E-4</v>
      </c>
      <c r="AD44" s="5">
        <f t="shared" si="184"/>
        <v>5.1097295687667051E-3</v>
      </c>
      <c r="AE44" s="5">
        <f t="shared" si="185"/>
        <v>7.4918003315662483E-3</v>
      </c>
      <c r="AF44" s="5">
        <f t="shared" si="186"/>
        <v>5.4921763914017787E-3</v>
      </c>
      <c r="AG44" s="5">
        <f t="shared" si="187"/>
        <v>2.6841791629333605E-3</v>
      </c>
      <c r="AH44" s="5">
        <f t="shared" si="188"/>
        <v>1.4306488415423334E-2</v>
      </c>
      <c r="AI44" s="5">
        <f t="shared" si="189"/>
        <v>1.621576877495276E-2</v>
      </c>
      <c r="AJ44" s="5">
        <f t="shared" si="190"/>
        <v>9.18992660278725E-3</v>
      </c>
      <c r="AK44" s="5">
        <f t="shared" si="191"/>
        <v>3.472124454358998E-3</v>
      </c>
      <c r="AL44" s="5">
        <f t="shared" si="192"/>
        <v>6.5402229450672487E-5</v>
      </c>
      <c r="AM44" s="5">
        <f t="shared" si="193"/>
        <v>1.1583302734210228E-3</v>
      </c>
      <c r="AN44" s="5">
        <f t="shared" si="194"/>
        <v>1.698324541385343E-3</v>
      </c>
      <c r="AO44" s="5">
        <f t="shared" si="195"/>
        <v>1.2450275685850815E-3</v>
      </c>
      <c r="AP44" s="5">
        <f t="shared" si="196"/>
        <v>6.0847955686665542E-4</v>
      </c>
      <c r="AQ44" s="5">
        <f t="shared" si="197"/>
        <v>2.2303564623798514E-4</v>
      </c>
      <c r="AR44" s="5">
        <f t="shared" si="198"/>
        <v>4.1951869746440105E-3</v>
      </c>
      <c r="AS44" s="5">
        <f t="shared" si="199"/>
        <v>4.7550579830045537E-3</v>
      </c>
      <c r="AT44" s="5">
        <f t="shared" si="200"/>
        <v>2.6948234439126508E-3</v>
      </c>
      <c r="AU44" s="5">
        <f t="shared" si="201"/>
        <v>1.0181542012480489E-3</v>
      </c>
      <c r="AV44" s="5">
        <f t="shared" si="202"/>
        <v>2.8850813395420714E-4</v>
      </c>
      <c r="AW44" s="5">
        <f t="shared" si="203"/>
        <v>3.0191370383195257E-6</v>
      </c>
      <c r="AX44" s="5">
        <f t="shared" si="204"/>
        <v>2.1881931392954011E-4</v>
      </c>
      <c r="AY44" s="5">
        <f t="shared" si="205"/>
        <v>3.208292310949256E-4</v>
      </c>
      <c r="AZ44" s="5">
        <f t="shared" si="206"/>
        <v>2.3519723573876377E-4</v>
      </c>
      <c r="BA44" s="5">
        <f t="shared" si="207"/>
        <v>1.1494742236208192E-4</v>
      </c>
      <c r="BB44" s="5">
        <f t="shared" si="208"/>
        <v>4.2133498719227866E-5</v>
      </c>
      <c r="BC44" s="5">
        <f t="shared" si="209"/>
        <v>1.235508671943062E-5</v>
      </c>
      <c r="BD44" s="5">
        <f t="shared" si="210"/>
        <v>1.0251522037400213E-3</v>
      </c>
      <c r="BE44" s="5">
        <f t="shared" si="211"/>
        <v>1.1619644606191469E-3</v>
      </c>
      <c r="BF44" s="5">
        <f t="shared" si="212"/>
        <v>6.585175366234429E-4</v>
      </c>
      <c r="BG44" s="5">
        <f t="shared" si="213"/>
        <v>2.4880012010553324E-4</v>
      </c>
      <c r="BH44" s="5">
        <f t="shared" si="214"/>
        <v>7.0500969589126428E-5</v>
      </c>
      <c r="BI44" s="5">
        <f t="shared" si="215"/>
        <v>1.5981943130569723E-5</v>
      </c>
      <c r="BJ44" s="8">
        <f t="shared" si="216"/>
        <v>0.29242999172738987</v>
      </c>
      <c r="BK44" s="8">
        <f t="shared" si="217"/>
        <v>0.2599193847130678</v>
      </c>
      <c r="BL44" s="8">
        <f t="shared" si="218"/>
        <v>0.4079471398291416</v>
      </c>
      <c r="BM44" s="8">
        <f t="shared" si="219"/>
        <v>0.48048902945556765</v>
      </c>
      <c r="BN44" s="8">
        <f t="shared" si="220"/>
        <v>0.51852023474138664</v>
      </c>
    </row>
    <row r="45" spans="1:66" x14ac:dyDescent="0.25">
      <c r="A45" s="10" t="s">
        <v>732</v>
      </c>
      <c r="B45" t="s">
        <v>741</v>
      </c>
      <c r="C45" t="s">
        <v>400</v>
      </c>
      <c r="D45" t="s">
        <v>776</v>
      </c>
      <c r="E45" s="1">
        <f>VLOOKUP(A45,home!$A$2:$E$670,3,FALSE)</f>
        <v>2</v>
      </c>
      <c r="F45">
        <f>VLOOKUP(B45,home!$B$2:$E$670,3,FALSE)</f>
        <v>1</v>
      </c>
      <c r="G45">
        <f>VLOOKUP(C45,away!$B$2:$E$670,4,FALSE)</f>
        <v>0.74</v>
      </c>
      <c r="H45">
        <f>VLOOKUP(A45,away!$A$2:$E$670,3,FALSE)</f>
        <v>1.6135999999999999</v>
      </c>
      <c r="I45">
        <f>VLOOKUP(C45,away!$B$2:$E$670,3,FALSE)</f>
        <v>0.37</v>
      </c>
      <c r="J45">
        <f>VLOOKUP(B45,home!$B$2:$E$670,4,FALSE)</f>
        <v>0.20660000000000001</v>
      </c>
      <c r="K45" s="3">
        <f t="shared" si="166"/>
        <v>1.48</v>
      </c>
      <c r="L45" s="3">
        <f t="shared" si="167"/>
        <v>0.1233468112</v>
      </c>
      <c r="M45" s="5">
        <f t="shared" si="2"/>
        <v>0.20122193794269877</v>
      </c>
      <c r="N45" s="5">
        <f t="shared" si="168"/>
        <v>0.29780846815519418</v>
      </c>
      <c r="O45" s="5">
        <f t="shared" si="169"/>
        <v>2.4820084388716183E-2</v>
      </c>
      <c r="P45" s="5">
        <f t="shared" si="170"/>
        <v>3.6733724895299948E-2</v>
      </c>
      <c r="Q45" s="5">
        <f t="shared" si="171"/>
        <v>0.22037826643484376</v>
      </c>
      <c r="R45" s="5">
        <f t="shared" si="172"/>
        <v>1.5307391315315213E-3</v>
      </c>
      <c r="S45" s="5">
        <f t="shared" si="173"/>
        <v>1.6764654968533226E-3</v>
      </c>
      <c r="T45" s="5">
        <f t="shared" si="174"/>
        <v>2.718295642252197E-2</v>
      </c>
      <c r="U45" s="5">
        <f t="shared" si="175"/>
        <v>2.2654939146666514E-3</v>
      </c>
      <c r="V45" s="5">
        <f t="shared" si="176"/>
        <v>3.4004919580338643E-5</v>
      </c>
      <c r="W45" s="5">
        <f t="shared" si="177"/>
        <v>0.10871994477452289</v>
      </c>
      <c r="X45" s="5">
        <f t="shared" si="178"/>
        <v>1.3410258501777501E-2</v>
      </c>
      <c r="Y45" s="5">
        <f t="shared" si="179"/>
        <v>8.2705631178097219E-4</v>
      </c>
      <c r="Z45" s="5">
        <f t="shared" si="180"/>
        <v>6.2937263551156861E-5</v>
      </c>
      <c r="AA45" s="5">
        <f t="shared" si="181"/>
        <v>9.3147150055712154E-5</v>
      </c>
      <c r="AB45" s="5">
        <f t="shared" si="182"/>
        <v>6.892889104122701E-5</v>
      </c>
      <c r="AC45" s="5">
        <f t="shared" si="183"/>
        <v>3.8798185156961738E-7</v>
      </c>
      <c r="AD45" s="5">
        <f t="shared" si="184"/>
        <v>4.0226379566573482E-2</v>
      </c>
      <c r="AE45" s="5">
        <f t="shared" si="185"/>
        <v>4.9617956456576772E-3</v>
      </c>
      <c r="AF45" s="5">
        <f t="shared" si="186"/>
        <v>3.0601083535895985E-4</v>
      </c>
      <c r="AG45" s="5">
        <f t="shared" si="187"/>
        <v>1.2581820244725305E-5</v>
      </c>
      <c r="AH45" s="5">
        <f t="shared" si="188"/>
        <v>1.9407776911722964E-6</v>
      </c>
      <c r="AI45" s="5">
        <f t="shared" si="189"/>
        <v>2.8723509829349982E-6</v>
      </c>
      <c r="AJ45" s="5">
        <f t="shared" si="190"/>
        <v>2.1255397273718996E-6</v>
      </c>
      <c r="AK45" s="5">
        <f t="shared" si="191"/>
        <v>1.0485995988368034E-6</v>
      </c>
      <c r="AL45" s="5">
        <f t="shared" si="192"/>
        <v>2.8330943923193707E-9</v>
      </c>
      <c r="AM45" s="5">
        <f t="shared" si="193"/>
        <v>1.1907008351705743E-2</v>
      </c>
      <c r="AN45" s="5">
        <f t="shared" si="194"/>
        <v>1.4686915111146715E-3</v>
      </c>
      <c r="AO45" s="5">
        <f t="shared" si="195"/>
        <v>9.0579207266252055E-5</v>
      </c>
      <c r="AP45" s="5">
        <f t="shared" si="196"/>
        <v>3.7242187924386875E-6</v>
      </c>
      <c r="AQ45" s="5">
        <f t="shared" si="197"/>
        <v>1.1484262806460668E-7</v>
      </c>
      <c r="AR45" s="5">
        <f t="shared" si="198"/>
        <v>4.7877747890840203E-8</v>
      </c>
      <c r="AS45" s="5">
        <f t="shared" si="199"/>
        <v>7.0859066878443497E-8</v>
      </c>
      <c r="AT45" s="5">
        <f t="shared" si="200"/>
        <v>5.2435709490048202E-8</v>
      </c>
      <c r="AU45" s="5">
        <f t="shared" si="201"/>
        <v>2.5868283348423768E-8</v>
      </c>
      <c r="AV45" s="5">
        <f t="shared" si="202"/>
        <v>9.5712648389167999E-9</v>
      </c>
      <c r="AW45" s="5">
        <f t="shared" si="203"/>
        <v>1.4366407652760292E-11</v>
      </c>
      <c r="AX45" s="5">
        <f t="shared" si="204"/>
        <v>2.9370620600874162E-3</v>
      </c>
      <c r="AY45" s="5">
        <f t="shared" si="205"/>
        <v>3.6227723940828561E-4</v>
      </c>
      <c r="AZ45" s="5">
        <f t="shared" si="206"/>
        <v>2.2342871125675501E-5</v>
      </c>
      <c r="BA45" s="5">
        <f t="shared" si="207"/>
        <v>9.1864063546820943E-7</v>
      </c>
      <c r="BB45" s="5">
        <f t="shared" si="208"/>
        <v>2.8327848255936307E-8</v>
      </c>
      <c r="BC45" s="5">
        <f t="shared" si="209"/>
        <v>6.9882995010544468E-10</v>
      </c>
      <c r="BD45" s="5">
        <f t="shared" si="210"/>
        <v>9.8426125496211138E-10</v>
      </c>
      <c r="BE45" s="5">
        <f t="shared" si="211"/>
        <v>1.4567066573439247E-9</v>
      </c>
      <c r="BF45" s="5">
        <f t="shared" si="212"/>
        <v>1.0779629264345047E-9</v>
      </c>
      <c r="BG45" s="5">
        <f t="shared" si="213"/>
        <v>5.3179504370768871E-10</v>
      </c>
      <c r="BH45" s="5">
        <f t="shared" si="214"/>
        <v>1.9676416617184493E-10</v>
      </c>
      <c r="BI45" s="5">
        <f t="shared" si="215"/>
        <v>5.8242193186866062E-11</v>
      </c>
      <c r="BJ45" s="8">
        <f t="shared" si="216"/>
        <v>0.7306264664379184</v>
      </c>
      <c r="BK45" s="8">
        <f t="shared" si="217"/>
        <v>0.24002880130878662</v>
      </c>
      <c r="BL45" s="8">
        <f t="shared" si="218"/>
        <v>2.87865916618163E-2</v>
      </c>
      <c r="BM45" s="8">
        <f t="shared" si="219"/>
        <v>0.2166492984987462</v>
      </c>
      <c r="BN45" s="8">
        <f t="shared" si="220"/>
        <v>0.78249322094828444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776</v>
      </c>
      <c r="E46" s="1">
        <f>VLOOKUP(A46,home!$A$2:$E$670,3,FALSE)</f>
        <v>1.46</v>
      </c>
      <c r="F46">
        <f>VLOOKUP(B46,home!$B$2:$E$670,3,FALSE)</f>
        <v>1.37</v>
      </c>
      <c r="G46">
        <f>VLOOKUP(C46,away!$B$2:$E$670,4,FALSE)</f>
        <v>0.59</v>
      </c>
      <c r="H46">
        <f>VLOOKUP(A46,away!$A$2:$E$670,3,FALSE)</f>
        <v>1.36</v>
      </c>
      <c r="I46">
        <f>VLOOKUP(C46,away!$B$2:$E$670,3,FALSE)</f>
        <v>1.43</v>
      </c>
      <c r="J46">
        <f>VLOOKUP(B46,home!$B$2:$E$670,4,FALSE)</f>
        <v>1.32</v>
      </c>
      <c r="K46" s="3">
        <f t="shared" si="166"/>
        <v>1.180118</v>
      </c>
      <c r="L46" s="3">
        <f t="shared" si="167"/>
        <v>2.5671360000000001</v>
      </c>
      <c r="M46" s="5">
        <f t="shared" si="2"/>
        <v>2.3582414335315657E-2</v>
      </c>
      <c r="N46" s="5">
        <f t="shared" si="168"/>
        <v>2.7830031640564041E-2</v>
      </c>
      <c r="O46" s="5">
        <f t="shared" si="169"/>
        <v>6.0539264807104899E-2</v>
      </c>
      <c r="P46" s="5">
        <f t="shared" si="170"/>
        <v>7.144347610563101E-2</v>
      </c>
      <c r="Q46" s="5">
        <f t="shared" si="171"/>
        <v>1.6421360639799581E-2</v>
      </c>
      <c r="R46" s="5">
        <f t="shared" si="172"/>
        <v>7.7706263049926047E-2</v>
      </c>
      <c r="S46" s="5">
        <f t="shared" si="173"/>
        <v>5.4109920696416597E-2</v>
      </c>
      <c r="T46" s="5">
        <f t="shared" si="174"/>
        <v>4.2155866067412541E-2</v>
      </c>
      <c r="U46" s="5">
        <f t="shared" si="175"/>
        <v>9.1702559737952605E-2</v>
      </c>
      <c r="V46" s="5">
        <f t="shared" si="176"/>
        <v>1.8214141225861718E-2</v>
      </c>
      <c r="W46" s="5">
        <f t="shared" si="177"/>
        <v>6.4597144251730002E-3</v>
      </c>
      <c r="X46" s="5">
        <f t="shared" si="178"/>
        <v>1.6582965450580914E-2</v>
      </c>
      <c r="Y46" s="5">
        <f t="shared" si="179"/>
        <v>2.128536379747125E-2</v>
      </c>
      <c r="Z46" s="5">
        <f t="shared" si="180"/>
        <v>6.6494181766978314E-2</v>
      </c>
      <c r="AA46" s="5">
        <f t="shared" si="181"/>
        <v>7.8470980798482901E-2</v>
      </c>
      <c r="AB46" s="5">
        <f t="shared" si="182"/>
        <v>4.630250845897204E-2</v>
      </c>
      <c r="AC46" s="5">
        <f t="shared" si="183"/>
        <v>3.4487604432472067E-3</v>
      </c>
      <c r="AD46" s="5">
        <f t="shared" si="184"/>
        <v>1.9058063170015772E-3</v>
      </c>
      <c r="AE46" s="5">
        <f t="shared" si="185"/>
        <v>4.8924640054021605E-3</v>
      </c>
      <c r="AF46" s="5">
        <f t="shared" si="186"/>
        <v>6.2798102384860428E-3</v>
      </c>
      <c r="AG46" s="5">
        <f t="shared" si="187"/>
        <v>5.373708978795369E-3</v>
      </c>
      <c r="AH46" s="5">
        <f t="shared" si="188"/>
        <v>4.2674901951138405E-2</v>
      </c>
      <c r="AI46" s="5">
        <f t="shared" si="189"/>
        <v>5.0361419940773547E-2</v>
      </c>
      <c r="AJ46" s="5">
        <f t="shared" si="190"/>
        <v>2.9716209088832907E-2</v>
      </c>
      <c r="AK46" s="5">
        <f t="shared" si="191"/>
        <v>1.1689544412498436E-2</v>
      </c>
      <c r="AL46" s="5">
        <f t="shared" si="192"/>
        <v>4.1792401883499375E-4</v>
      </c>
      <c r="AM46" s="5">
        <f t="shared" si="193"/>
        <v>4.4981526784145328E-4</v>
      </c>
      <c r="AN46" s="5">
        <f t="shared" si="194"/>
        <v>1.154736967425437E-3</v>
      </c>
      <c r="AO46" s="5">
        <f t="shared" si="195"/>
        <v>1.4821834198043336E-3</v>
      </c>
      <c r="AP46" s="5">
        <f t="shared" si="196"/>
        <v>1.2683221385276062E-3</v>
      </c>
      <c r="AQ46" s="5">
        <f t="shared" si="197"/>
        <v>8.1398885535280104E-4</v>
      </c>
      <c r="AR46" s="5">
        <f t="shared" si="198"/>
        <v>2.1910455419047535E-2</v>
      </c>
      <c r="AS46" s="5">
        <f t="shared" si="199"/>
        <v>2.5856922828215532E-2</v>
      </c>
      <c r="AT46" s="5">
        <f t="shared" si="200"/>
        <v>1.5257110027094034E-2</v>
      </c>
      <c r="AU46" s="5">
        <f t="shared" si="201"/>
        <v>6.0017300569847184E-3</v>
      </c>
      <c r="AV46" s="5">
        <f t="shared" si="202"/>
        <v>1.7706874178471726E-3</v>
      </c>
      <c r="AW46" s="5">
        <f t="shared" si="203"/>
        <v>3.5169738759404557E-5</v>
      </c>
      <c r="AX46" s="5">
        <f t="shared" si="204"/>
        <v>8.8472515709086752E-5</v>
      </c>
      <c r="AY46" s="5">
        <f t="shared" si="205"/>
        <v>2.2712098008736213E-4</v>
      </c>
      <c r="AZ46" s="5">
        <f t="shared" si="206"/>
        <v>2.9152522216877535E-4</v>
      </c>
      <c r="BA46" s="5">
        <f t="shared" si="207"/>
        <v>2.4946163091248711E-4</v>
      </c>
      <c r="BB46" s="5">
        <f t="shared" si="208"/>
        <v>1.6010048333353958E-4</v>
      </c>
      <c r="BC46" s="5">
        <f t="shared" si="209"/>
        <v>8.219994287658592E-5</v>
      </c>
      <c r="BD46" s="5">
        <f t="shared" si="210"/>
        <v>9.3745198137720042E-3</v>
      </c>
      <c r="BE46" s="5">
        <f t="shared" si="211"/>
        <v>1.1063039573588989E-2</v>
      </c>
      <c r="BF46" s="5">
        <f t="shared" si="212"/>
        <v>6.5278460677523475E-3</v>
      </c>
      <c r="BG46" s="5">
        <f t="shared" si="213"/>
        <v>2.5678762152612543E-3</v>
      </c>
      <c r="BH46" s="5">
        <f t="shared" si="214"/>
        <v>7.5759923585042011E-4</v>
      </c>
      <c r="BI46" s="5">
        <f t="shared" si="215"/>
        <v>1.7881129900266515E-4</v>
      </c>
      <c r="BJ46" s="8">
        <f t="shared" si="216"/>
        <v>0.15545501898472591</v>
      </c>
      <c r="BK46" s="8">
        <f t="shared" si="217"/>
        <v>0.17144375780539456</v>
      </c>
      <c r="BL46" s="8">
        <f t="shared" si="218"/>
        <v>0.59043025020009832</v>
      </c>
      <c r="BM46" s="8">
        <f t="shared" si="219"/>
        <v>0.70610844693752806</v>
      </c>
      <c r="BN46" s="8">
        <f t="shared" si="220"/>
        <v>0.27752281057834122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776</v>
      </c>
      <c r="E47" s="1">
        <f>VLOOKUP(A47,home!$A$2:$E$670,3,FALSE)</f>
        <v>1.6666666666666701</v>
      </c>
      <c r="F47">
        <f>VLOOKUP(B47,home!$B$2:$E$670,3,FALSE)</f>
        <v>0.84</v>
      </c>
      <c r="G47">
        <f>VLOOKUP(C47,away!$B$2:$E$670,4,FALSE)</f>
        <v>0.37</v>
      </c>
      <c r="H47">
        <f>VLOOKUP(A47,away!$A$2:$E$670,3,FALSE)</f>
        <v>1.2</v>
      </c>
      <c r="I47">
        <f>VLOOKUP(C47,away!$B$2:$E$670,3,FALSE)</f>
        <v>0.49</v>
      </c>
      <c r="J47">
        <f>VLOOKUP(B47,home!$B$2:$E$670,4,FALSE)</f>
        <v>1.17</v>
      </c>
      <c r="K47" s="3">
        <f t="shared" si="166"/>
        <v>0.51800000000000102</v>
      </c>
      <c r="L47" s="3">
        <f t="shared" si="167"/>
        <v>0.6879599999999999</v>
      </c>
      <c r="M47" s="5">
        <f t="shared" si="2"/>
        <v>0.29940443324760591</v>
      </c>
      <c r="N47" s="5">
        <f t="shared" si="168"/>
        <v>0.15509149642226014</v>
      </c>
      <c r="O47" s="5">
        <f t="shared" si="169"/>
        <v>0.20597827389702297</v>
      </c>
      <c r="P47" s="5">
        <f t="shared" si="170"/>
        <v>0.10669674587865809</v>
      </c>
      <c r="Q47" s="5">
        <f t="shared" si="171"/>
        <v>4.0168697573365449E-2</v>
      </c>
      <c r="R47" s="5">
        <f t="shared" si="172"/>
        <v>7.0852406655097941E-2</v>
      </c>
      <c r="S47" s="5">
        <f t="shared" si="173"/>
        <v>9.5057005816612857E-3</v>
      </c>
      <c r="T47" s="5">
        <f t="shared" si="174"/>
        <v>2.7634457182572496E-2</v>
      </c>
      <c r="U47" s="5">
        <f t="shared" si="175"/>
        <v>3.6701546647340801E-2</v>
      </c>
      <c r="V47" s="5">
        <f t="shared" si="176"/>
        <v>3.7638695977541451E-4</v>
      </c>
      <c r="W47" s="5">
        <f t="shared" si="177"/>
        <v>6.9357951143344497E-3</v>
      </c>
      <c r="X47" s="5">
        <f t="shared" si="178"/>
        <v>4.7715496068575277E-3</v>
      </c>
      <c r="Y47" s="5">
        <f t="shared" si="179"/>
        <v>1.6413176337668521E-3</v>
      </c>
      <c r="Z47" s="5">
        <f t="shared" si="180"/>
        <v>1.6247873894147061E-2</v>
      </c>
      <c r="AA47" s="5">
        <f t="shared" si="181"/>
        <v>8.4163986771681916E-3</v>
      </c>
      <c r="AB47" s="5">
        <f t="shared" si="182"/>
        <v>2.1798472573865656E-3</v>
      </c>
      <c r="AC47" s="5">
        <f t="shared" si="183"/>
        <v>8.3831557209246846E-6</v>
      </c>
      <c r="AD47" s="5">
        <f t="shared" si="184"/>
        <v>8.981854673063127E-4</v>
      </c>
      <c r="AE47" s="5">
        <f t="shared" si="185"/>
        <v>6.1791567408805081E-4</v>
      </c>
      <c r="AF47" s="5">
        <f t="shared" si="186"/>
        <v>2.1255063357280771E-4</v>
      </c>
      <c r="AG47" s="5">
        <f t="shared" si="187"/>
        <v>4.8742111290916256E-5</v>
      </c>
      <c r="AH47" s="5">
        <f t="shared" si="188"/>
        <v>2.7944718310543523E-3</v>
      </c>
      <c r="AI47" s="5">
        <f t="shared" si="189"/>
        <v>1.4475364084861569E-3</v>
      </c>
      <c r="AJ47" s="5">
        <f t="shared" si="190"/>
        <v>3.7491192979791538E-4</v>
      </c>
      <c r="AK47" s="5">
        <f t="shared" si="191"/>
        <v>6.473479321177352E-5</v>
      </c>
      <c r="AL47" s="5">
        <f t="shared" si="192"/>
        <v>1.1949795477837968E-7</v>
      </c>
      <c r="AM47" s="5">
        <f t="shared" si="193"/>
        <v>9.3052014412934187E-5</v>
      </c>
      <c r="AN47" s="5">
        <f t="shared" si="194"/>
        <v>6.40160638355222E-5</v>
      </c>
      <c r="AO47" s="5">
        <f t="shared" si="195"/>
        <v>2.2020245638142923E-5</v>
      </c>
      <c r="AP47" s="5">
        <f t="shared" si="196"/>
        <v>5.0496827297389342E-6</v>
      </c>
      <c r="AQ47" s="5">
        <f t="shared" si="197"/>
        <v>8.6849493268779918E-7</v>
      </c>
      <c r="AR47" s="5">
        <f t="shared" si="198"/>
        <v>3.8449696817843051E-4</v>
      </c>
      <c r="AS47" s="5">
        <f t="shared" si="199"/>
        <v>1.9916942951642735E-4</v>
      </c>
      <c r="AT47" s="5">
        <f t="shared" si="200"/>
        <v>5.1584882244754784E-5</v>
      </c>
      <c r="AU47" s="5">
        <f t="shared" si="201"/>
        <v>8.9069896675943447E-6</v>
      </c>
      <c r="AV47" s="5">
        <f t="shared" si="202"/>
        <v>1.1534551619534695E-6</v>
      </c>
      <c r="AW47" s="5">
        <f t="shared" si="203"/>
        <v>1.1829078643920865E-9</v>
      </c>
      <c r="AX47" s="5">
        <f t="shared" si="204"/>
        <v>8.0334905776499998E-6</v>
      </c>
      <c r="AY47" s="5">
        <f t="shared" si="205"/>
        <v>5.5267201778000935E-6</v>
      </c>
      <c r="AZ47" s="5">
        <f t="shared" si="206"/>
        <v>1.9010812067596758E-6</v>
      </c>
      <c r="BA47" s="5">
        <f t="shared" si="207"/>
        <v>4.3595594233412881E-7</v>
      </c>
      <c r="BB47" s="5">
        <f t="shared" si="208"/>
        <v>7.4980062522046801E-8</v>
      </c>
      <c r="BC47" s="5">
        <f t="shared" si="209"/>
        <v>1.0316656762533465E-8</v>
      </c>
      <c r="BD47" s="5">
        <f t="shared" si="210"/>
        <v>4.4086422371338816E-5</v>
      </c>
      <c r="BE47" s="5">
        <f t="shared" si="211"/>
        <v>2.2836766788353545E-5</v>
      </c>
      <c r="BF47" s="5">
        <f t="shared" si="212"/>
        <v>5.9147225981835795E-6</v>
      </c>
      <c r="BG47" s="5">
        <f t="shared" si="213"/>
        <v>1.021275435286367E-6</v>
      </c>
      <c r="BH47" s="5">
        <f t="shared" si="214"/>
        <v>1.3225516886958474E-7</v>
      </c>
      <c r="BI47" s="5">
        <f t="shared" si="215"/>
        <v>1.3701635494889007E-8</v>
      </c>
      <c r="BJ47" s="8">
        <f t="shared" si="216"/>
        <v>0.23822169646558783</v>
      </c>
      <c r="BK47" s="8">
        <f t="shared" si="217"/>
        <v>0.41599729604155417</v>
      </c>
      <c r="BL47" s="8">
        <f t="shared" si="218"/>
        <v>0.32952944496533348</v>
      </c>
      <c r="BM47" s="8">
        <f t="shared" si="219"/>
        <v>0.12179873215534207</v>
      </c>
      <c r="BN47" s="8">
        <f t="shared" si="220"/>
        <v>0.87819205367401054</v>
      </c>
    </row>
    <row r="48" spans="1:66" x14ac:dyDescent="0.25">
      <c r="A48" s="10" t="s">
        <v>61</v>
      </c>
      <c r="B48" t="s">
        <v>69</v>
      </c>
      <c r="C48" t="s">
        <v>697</v>
      </c>
      <c r="D48" t="s">
        <v>776</v>
      </c>
      <c r="E48" s="1">
        <f>VLOOKUP(A48,home!$A$2:$E$670,3,FALSE)</f>
        <v>1.46</v>
      </c>
      <c r="F48">
        <f>VLOOKUP(B48,home!$B$2:$E$670,3,FALSE)</f>
        <v>2.19</v>
      </c>
      <c r="G48">
        <f>VLOOKUP(C48,away!$B$2:$E$670,4,FALSE)</f>
        <v>0.73609999999999998</v>
      </c>
      <c r="H48">
        <f>VLOOKUP(A48,away!$A$2:$E$670,3,FALSE)</f>
        <v>1.36</v>
      </c>
      <c r="I48">
        <f>VLOOKUP(C48,away!$B$2:$E$670,3,FALSE)</f>
        <v>1.6259999999999999</v>
      </c>
      <c r="J48">
        <f>VLOOKUP(B48,home!$B$2:$E$670,4,FALSE)</f>
        <v>0.28999999999999998</v>
      </c>
      <c r="K48" s="3">
        <f t="shared" si="166"/>
        <v>2.3536061400000001</v>
      </c>
      <c r="L48" s="3">
        <f t="shared" si="167"/>
        <v>0.64129439999999993</v>
      </c>
      <c r="M48" s="5">
        <f t="shared" si="2"/>
        <v>5.0041603977012974E-2</v>
      </c>
      <c r="N48" s="5">
        <f t="shared" si="168"/>
        <v>0.11777822637574616</v>
      </c>
      <c r="O48" s="5">
        <f t="shared" si="169"/>
        <v>3.2091400397476141E-2</v>
      </c>
      <c r="P48" s="5">
        <f t="shared" si="170"/>
        <v>7.5530517016698287E-2</v>
      </c>
      <c r="Q48" s="5">
        <f t="shared" si="171"/>
        <v>0.13860177837813309</v>
      </c>
      <c r="R48" s="5">
        <f t="shared" si="172"/>
        <v>1.0290017681529611E-2</v>
      </c>
      <c r="S48" s="5">
        <f t="shared" si="173"/>
        <v>2.8500580254333607E-2</v>
      </c>
      <c r="T48" s="5">
        <f t="shared" si="174"/>
        <v>8.8884544303937815E-2</v>
      </c>
      <c r="U48" s="5">
        <f t="shared" si="175"/>
        <v>2.4218648795956657E-2</v>
      </c>
      <c r="V48" s="5">
        <f t="shared" si="176"/>
        <v>4.7797196972222547E-3</v>
      </c>
      <c r="W48" s="5">
        <f t="shared" si="177"/>
        <v>0.10873799886856443</v>
      </c>
      <c r="X48" s="5">
        <f t="shared" si="178"/>
        <v>6.9733069741616693E-2</v>
      </c>
      <c r="Y48" s="5">
        <f t="shared" si="179"/>
        <v>2.2359713560054114E-2</v>
      </c>
      <c r="Z48" s="5">
        <f t="shared" si="180"/>
        <v>2.1996435716886407E-3</v>
      </c>
      <c r="AA48" s="5">
        <f t="shared" si="181"/>
        <v>5.1770946161379151E-3</v>
      </c>
      <c r="AB48" s="5">
        <f t="shared" si="182"/>
        <v>6.0924208379515713E-3</v>
      </c>
      <c r="AC48" s="5">
        <f t="shared" si="183"/>
        <v>4.5089319590446258E-4</v>
      </c>
      <c r="AD48" s="5">
        <f t="shared" si="184"/>
        <v>6.3981605447091583E-2</v>
      </c>
      <c r="AE48" s="5">
        <f t="shared" si="185"/>
        <v>4.1031045276229312E-2</v>
      </c>
      <c r="AF48" s="5">
        <f t="shared" si="186"/>
        <v>1.3156489780896155E-2</v>
      </c>
      <c r="AG48" s="5">
        <f t="shared" si="187"/>
        <v>2.81239440671531E-3</v>
      </c>
      <c r="AH48" s="5">
        <f t="shared" si="188"/>
        <v>3.5265477612998086E-4</v>
      </c>
      <c r="AI48" s="5">
        <f t="shared" si="189"/>
        <v>8.3001044639984846E-4</v>
      </c>
      <c r="AJ48" s="5">
        <f t="shared" si="190"/>
        <v>9.7675884145541239E-4</v>
      </c>
      <c r="AK48" s="5">
        <f t="shared" si="191"/>
        <v>7.6630186884958174E-4</v>
      </c>
      <c r="AL48" s="5">
        <f t="shared" si="192"/>
        <v>2.7222305841051365E-5</v>
      </c>
      <c r="AM48" s="5">
        <f t="shared" si="193"/>
        <v>3.0117499885466435E-2</v>
      </c>
      <c r="AN48" s="5">
        <f t="shared" si="194"/>
        <v>1.931418401855026E-2</v>
      </c>
      <c r="AO48" s="5">
        <f t="shared" si="195"/>
        <v>6.1930390258328888E-3</v>
      </c>
      <c r="AP48" s="5">
        <f t="shared" si="196"/>
        <v>1.323853748749362E-3</v>
      </c>
      <c r="AQ48" s="5">
        <f t="shared" si="197"/>
        <v>2.1224499887299319E-4</v>
      </c>
      <c r="AR48" s="5">
        <f t="shared" si="198"/>
        <v>4.5231106613082079E-5</v>
      </c>
      <c r="AS48" s="5">
        <f t="shared" si="199"/>
        <v>1.0645621024354458E-4</v>
      </c>
      <c r="AT48" s="5">
        <f t="shared" si="200"/>
        <v>1.2527799503516876E-4</v>
      </c>
      <c r="AU48" s="5">
        <f t="shared" si="201"/>
        <v>9.828501944055424E-5</v>
      </c>
      <c r="AV48" s="5">
        <f t="shared" si="202"/>
        <v>5.7831056306326954E-5</v>
      </c>
      <c r="AW48" s="5">
        <f t="shared" si="203"/>
        <v>1.141336336586492E-6</v>
      </c>
      <c r="AX48" s="5">
        <f t="shared" si="204"/>
        <v>1.1814122108647193E-2</v>
      </c>
      <c r="AY48" s="5">
        <f t="shared" si="205"/>
        <v>7.5763303491916349E-3</v>
      </c>
      <c r="AZ48" s="5">
        <f t="shared" si="206"/>
        <v>2.4293291127433199E-3</v>
      </c>
      <c r="BA48" s="5">
        <f t="shared" si="207"/>
        <v>5.1930505191975307E-4</v>
      </c>
      <c r="BB48" s="5">
        <f t="shared" si="208"/>
        <v>8.3256855421961717E-5</v>
      </c>
      <c r="BC48" s="5">
        <f t="shared" si="209"/>
        <v>1.0678431028742736E-5</v>
      </c>
      <c r="BD48" s="5">
        <f t="shared" si="210"/>
        <v>4.8344092294620812E-6</v>
      </c>
      <c r="BE48" s="5">
        <f t="shared" si="211"/>
        <v>1.1378295245734624E-5</v>
      </c>
      <c r="BF48" s="5">
        <f t="shared" si="212"/>
        <v>1.3390012776546914E-5</v>
      </c>
      <c r="BG48" s="5">
        <f t="shared" si="213"/>
        <v>1.0504938761853089E-5</v>
      </c>
      <c r="BH48" s="5">
        <f t="shared" si="214"/>
        <v>6.1811220925553572E-6</v>
      </c>
      <c r="BI48" s="5">
        <f t="shared" si="215"/>
        <v>2.9095853818255872E-6</v>
      </c>
      <c r="BJ48" s="8">
        <f t="shared" si="216"/>
        <v>0.74667070972540894</v>
      </c>
      <c r="BK48" s="8">
        <f t="shared" si="217"/>
        <v>0.16690686679620428</v>
      </c>
      <c r="BL48" s="8">
        <f t="shared" si="218"/>
        <v>8.1277588013013394E-2</v>
      </c>
      <c r="BM48" s="8">
        <f t="shared" si="219"/>
        <v>0.56514607526686411</v>
      </c>
      <c r="BN48" s="8">
        <f t="shared" si="220"/>
        <v>0.42433354382659622</v>
      </c>
    </row>
    <row r="49" spans="1:66" s="15" customFormat="1" x14ac:dyDescent="0.25">
      <c r="A49" s="15" t="s">
        <v>22</v>
      </c>
      <c r="B49" s="15" t="s">
        <v>686</v>
      </c>
      <c r="C49" s="15" t="s">
        <v>281</v>
      </c>
      <c r="D49" s="15" t="s">
        <v>776</v>
      </c>
      <c r="E49" s="24">
        <f>VLOOKUP(A49,home!$A$2:$E$670,3,FALSE)</f>
        <v>1.6818181818181801</v>
      </c>
      <c r="F49" s="15">
        <f>VLOOKUP(B49,home!$B$2:$E$670,3,FALSE)</f>
        <v>1.5238</v>
      </c>
      <c r="G49" s="15">
        <f>VLOOKUP(C49,away!$B$2:$E$670,4,FALSE)</f>
        <v>0.89</v>
      </c>
      <c r="H49" s="15">
        <f>VLOOKUP(A49,away!$A$2:$E$670,3,FALSE)</f>
        <v>1.39090909090909</v>
      </c>
      <c r="I49" s="15">
        <f>VLOOKUP(C49,away!$B$2:$E$670,3,FALSE)</f>
        <v>0.89</v>
      </c>
      <c r="J49" s="15">
        <f>VLOOKUP(B49,home!$B$2:$E$670,4,FALSE)</f>
        <v>1</v>
      </c>
      <c r="K49" s="19">
        <f t="shared" si="166"/>
        <v>2.2808515454545431</v>
      </c>
      <c r="L49" s="19">
        <f t="shared" si="167"/>
        <v>1.2379090909090902</v>
      </c>
      <c r="M49" s="20">
        <f t="shared" si="2"/>
        <v>2.9636142373585458E-2</v>
      </c>
      <c r="N49" s="20">
        <f t="shared" si="168"/>
        <v>6.7595641134103254E-2</v>
      </c>
      <c r="O49" s="20">
        <f t="shared" si="169"/>
        <v>3.6686850063737536E-2</v>
      </c>
      <c r="P49" s="20">
        <f t="shared" si="170"/>
        <v>8.3677258665734847E-2</v>
      </c>
      <c r="Q49" s="20">
        <f t="shared" si="171"/>
        <v>7.7087811273355067E-2</v>
      </c>
      <c r="R49" s="20">
        <f t="shared" si="172"/>
        <v>2.270749260535972E-2</v>
      </c>
      <c r="S49" s="20">
        <f t="shared" si="173"/>
        <v>5.9065410146404936E-2</v>
      </c>
      <c r="T49" s="20">
        <f t="shared" si="174"/>
        <v>9.5427702373570469E-2</v>
      </c>
      <c r="U49" s="20">
        <f t="shared" si="175"/>
        <v>5.1792419602332322E-2</v>
      </c>
      <c r="V49" s="20">
        <f t="shared" si="176"/>
        <v>1.8530045512654584E-2</v>
      </c>
      <c r="W49" s="20">
        <f t="shared" si="177"/>
        <v>5.8608617826180001E-2</v>
      </c>
      <c r="X49" s="20">
        <f t="shared" si="178"/>
        <v>7.2552140812644772E-2</v>
      </c>
      <c r="Y49" s="20">
        <f t="shared" si="179"/>
        <v>4.490647733844471E-2</v>
      </c>
      <c r="Z49" s="20">
        <f t="shared" si="180"/>
        <v>9.3699371759752466E-3</v>
      </c>
      <c r="AA49" s="20">
        <f t="shared" si="181"/>
        <v>2.1371435688635119E-2</v>
      </c>
      <c r="AB49" s="20">
        <f t="shared" si="182"/>
        <v>2.4372536059502899E-2</v>
      </c>
      <c r="AC49" s="20">
        <f t="shared" si="183"/>
        <v>3.2699587548889056E-3</v>
      </c>
      <c r="AD49" s="20">
        <f t="shared" si="184"/>
        <v>3.3419389136449339E-2</v>
      </c>
      <c r="AE49" s="20">
        <f t="shared" si="185"/>
        <v>4.1370165624639119E-2</v>
      </c>
      <c r="AF49" s="20">
        <f t="shared" si="186"/>
        <v>2.5606252059577762E-2</v>
      </c>
      <c r="AG49" s="20">
        <f t="shared" si="187"/>
        <v>1.0566070736220309E-2</v>
      </c>
      <c r="AH49" s="20">
        <f t="shared" si="188"/>
        <v>2.899782602846701E-3</v>
      </c>
      <c r="AI49" s="20">
        <f t="shared" si="189"/>
        <v>6.6139736311850951E-3</v>
      </c>
      <c r="AJ49" s="20">
        <f t="shared" si="190"/>
        <v>7.5427459891420617E-3</v>
      </c>
      <c r="AK49" s="20">
        <f t="shared" si="191"/>
        <v>5.7346279487685749E-3</v>
      </c>
      <c r="AL49" s="20">
        <f t="shared" si="192"/>
        <v>3.6930742349652141E-4</v>
      </c>
      <c r="AM49" s="20">
        <f t="shared" si="193"/>
        <v>1.5244933072003445E-2</v>
      </c>
      <c r="AN49" s="20">
        <f t="shared" si="194"/>
        <v>1.8871841240133705E-2</v>
      </c>
      <c r="AO49" s="20">
        <f t="shared" si="195"/>
        <v>1.1680811916677299E-2</v>
      </c>
      <c r="AP49" s="20">
        <f t="shared" si="196"/>
        <v>4.8199277536180212E-3</v>
      </c>
      <c r="AQ49" s="20">
        <f t="shared" si="197"/>
        <v>1.4916580959321944E-3</v>
      </c>
      <c r="AR49" s="20">
        <f t="shared" si="198"/>
        <v>7.1793344914479094E-4</v>
      </c>
      <c r="AS49" s="20">
        <f t="shared" si="199"/>
        <v>1.637499617015407E-3</v>
      </c>
      <c r="AT49" s="20">
        <f t="shared" si="200"/>
        <v>1.8674467660754071E-3</v>
      </c>
      <c r="AU49" s="20">
        <f t="shared" si="201"/>
        <v>1.4197896141523933E-3</v>
      </c>
      <c r="AV49" s="20">
        <f t="shared" si="202"/>
        <v>8.0958233391494906E-4</v>
      </c>
      <c r="AW49" s="20">
        <f t="shared" si="203"/>
        <v>2.8964851630545472E-5</v>
      </c>
      <c r="AX49" s="20">
        <f t="shared" si="204"/>
        <v>5.795238192938354E-3</v>
      </c>
      <c r="AY49" s="20">
        <f t="shared" si="205"/>
        <v>7.173978043021955E-3</v>
      </c>
      <c r="AZ49" s="20">
        <f t="shared" si="206"/>
        <v>4.4403663187195424E-3</v>
      </c>
      <c r="BA49" s="20">
        <f t="shared" si="207"/>
        <v>1.8322566109698175E-3</v>
      </c>
      <c r="BB49" s="20">
        <f t="shared" si="208"/>
        <v>5.6704177889945427E-4</v>
      </c>
      <c r="BC49" s="20">
        <f t="shared" si="209"/>
        <v>1.4038923460497934E-4</v>
      </c>
      <c r="BD49" s="20">
        <f t="shared" si="210"/>
        <v>1.4812272389400918E-4</v>
      </c>
      <c r="BE49" s="20">
        <f t="shared" si="211"/>
        <v>3.3784594371058735E-4</v>
      </c>
      <c r="BF49" s="20">
        <f t="shared" si="212"/>
        <v>3.8528822141892097E-4</v>
      </c>
      <c r="BG49" s="20">
        <f t="shared" si="213"/>
        <v>2.9292841175625932E-4</v>
      </c>
      <c r="BH49" s="20">
        <f t="shared" si="214"/>
        <v>1.670315551654522E-4</v>
      </c>
      <c r="BI49" s="20">
        <f t="shared" si="215"/>
        <v>7.619483614775948E-5</v>
      </c>
      <c r="BJ49" s="21">
        <f t="shared" si="216"/>
        <v>0.5991987105727038</v>
      </c>
      <c r="BK49" s="21">
        <f t="shared" si="217"/>
        <v>0.20172210091978721</v>
      </c>
      <c r="BL49" s="21">
        <f t="shared" si="218"/>
        <v>0.18758152766390598</v>
      </c>
      <c r="BM49" s="21">
        <f t="shared" si="219"/>
        <v>0.67333606702510473</v>
      </c>
      <c r="BN49" s="21">
        <f t="shared" si="220"/>
        <v>0.31739119611587585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1.8444444444444399</v>
      </c>
      <c r="F50">
        <f>VLOOKUP(B50,home!$B$2:$E$670,3,FALSE)</f>
        <v>0.43</v>
      </c>
      <c r="G50">
        <f>VLOOKUP(C50,away!$B$2:$E$670,4,FALSE)</f>
        <v>0.23530000000000001</v>
      </c>
      <c r="H50">
        <f>VLOOKUP(A50,away!$A$2:$E$670,3,FALSE)</f>
        <v>1.24444444444444</v>
      </c>
      <c r="I50">
        <f>VLOOKUP(C50,away!$B$2:$E$670,3,FALSE)</f>
        <v>1.4634</v>
      </c>
      <c r="J50">
        <f>VLOOKUP(B50,home!$B$2:$E$670,4,FALSE)</f>
        <v>0.96</v>
      </c>
      <c r="K50" s="3">
        <f t="shared" ref="K50:K65" si="221">E50*F50*G50</f>
        <v>0.18661904444444397</v>
      </c>
      <c r="L50" s="3">
        <f t="shared" ref="L50:L65" si="222">H50*I50*J50</f>
        <v>1.7482751999999939</v>
      </c>
      <c r="M50" s="5">
        <f t="shared" si="2"/>
        <v>0.1444395432999942</v>
      </c>
      <c r="N50" s="5">
        <f t="shared" ref="N50:N65" si="223">_xlfn.POISSON.DIST(1,K50,FALSE) * _xlfn.POISSON.DIST(0,L50,FALSE)</f>
        <v>2.6955169550636808E-2</v>
      </c>
      <c r="O50" s="5">
        <f t="shared" ref="O50:O65" si="224">_xlfn.POISSON.DIST(0,K50,FALSE) * _xlfn.POISSON.DIST(1,L50,FALSE)</f>
        <v>0.25252007145070515</v>
      </c>
      <c r="P50" s="5">
        <f t="shared" ref="P50:P65" si="225">_xlfn.POISSON.DIST(1,K50,FALSE) * _xlfn.POISSON.DIST(1,L50,FALSE)</f>
        <v>4.7125054437173311E-2</v>
      </c>
      <c r="Q50" s="5">
        <f t="shared" ref="Q50:Q65" si="226">_xlfn.POISSON.DIST(2,K50,FALSE) * _xlfn.POISSON.DIST(0,L50,FALSE)</f>
        <v>2.5151739921889064E-3</v>
      </c>
      <c r="R50" s="5">
        <f t="shared" ref="R50:R65" si="227">_xlfn.POISSON.DIST(0,K50,FALSE) * _xlfn.POISSON.DIST(2,L50,FALSE)</f>
        <v>0.2207372892097472</v>
      </c>
      <c r="S50" s="5">
        <f t="shared" ref="S50:S65" si="228">_xlfn.POISSON.DIST(2,K50,FALSE) * _xlfn.POISSON.DIST(2,L50,FALSE)</f>
        <v>3.8437721156008345E-3</v>
      </c>
      <c r="T50" s="5">
        <f t="shared" ref="T50:T65" si="229">_xlfn.POISSON.DIST(2,K50,FALSE) * _xlfn.POISSON.DIST(1,L50,FALSE)</f>
        <v>4.3972163142288433E-3</v>
      </c>
      <c r="U50" s="5">
        <f t="shared" ref="U50:U65" si="230">_xlfn.POISSON.DIST(1,K50,FALSE) * _xlfn.POISSON.DIST(2,L50,FALSE)</f>
        <v>4.1193781985579894E-2</v>
      </c>
      <c r="V50" s="5">
        <f t="shared" ref="V50:V65" si="231">_xlfn.POISSON.DIST(3,K50,FALSE) * _xlfn.POISSON.DIST(3,L50,FALSE)</f>
        <v>1.3934162814831192E-4</v>
      </c>
      <c r="W50" s="5">
        <f t="shared" ref="W50:W65" si="232">_xlfn.POISSON.DIST(3,K50,FALSE) * _xlfn.POISSON.DIST(0,L50,FALSE)</f>
        <v>1.5645978901127031E-4</v>
      </c>
      <c r="X50" s="5">
        <f t="shared" ref="X50:X65" si="233">_xlfn.POISSON.DIST(3,K50,FALSE) * _xlfn.POISSON.DIST(1,L50,FALSE)</f>
        <v>2.7353476892563549E-4</v>
      </c>
      <c r="Y50" s="5">
        <f t="shared" ref="Y50:Y65" si="234">_xlfn.POISSON.DIST(3,K50,FALSE) * _xlfn.POISSON.DIST(2,L50,FALSE)</f>
        <v>2.391070264252088E-4</v>
      </c>
      <c r="Z50" s="5">
        <f t="shared" ref="Z50:Z65" si="235">_xlfn.POISSON.DIST(0,K50,FALSE) * _xlfn.POISSON.DIST(3,L50,FALSE)</f>
        <v>0.1286365094802091</v>
      </c>
      <c r="AA50" s="5">
        <f t="shared" ref="AA50:AA65" si="236">_xlfn.POISSON.DIST(1,K50,FALSE) * _xlfn.POISSON.DIST(3,L50,FALSE)</f>
        <v>2.4006022479865281E-2</v>
      </c>
      <c r="AB50" s="5">
        <f t="shared" ref="AB50:AB65" si="237">_xlfn.POISSON.DIST(2,K50,FALSE) * _xlfn.POISSON.DIST(3,L50,FALSE)</f>
        <v>2.2399904880521498E-3</v>
      </c>
      <c r="AC50" s="5">
        <f t="shared" ref="AC50:AC65" si="238">_xlfn.POISSON.DIST(4,K50,FALSE) * _xlfn.POISSON.DIST(4,L50,FALSE)</f>
        <v>2.8413625788642612E-6</v>
      </c>
      <c r="AD50" s="5">
        <f t="shared" ref="AD50:AD65" si="239">_xlfn.POISSON.DIST(4,K50,FALSE) * _xlfn.POISSON.DIST(0,L50,FALSE)</f>
        <v>7.2995940798156467E-6</v>
      </c>
      <c r="AE50" s="5">
        <f t="shared" ref="AE50:AE65" si="240">_xlfn.POISSON.DIST(4,K50,FALSE) * _xlfn.POISSON.DIST(1,L50,FALSE)</f>
        <v>1.2761699299808473E-5</v>
      </c>
      <c r="AF50" s="5">
        <f t="shared" ref="AF50:AF65" si="241">_xlfn.POISSON.DIST(4,K50,FALSE) * _xlfn.POISSON.DIST(2,L50,FALSE)</f>
        <v>1.1155481197856222E-5</v>
      </c>
      <c r="AG50" s="5">
        <f t="shared" ref="AG50:AG65" si="242">_xlfn.POISSON.DIST(4,K50,FALSE) * _xlfn.POISSON.DIST(3,L50,FALSE)</f>
        <v>6.5009503740927534E-6</v>
      </c>
      <c r="AH50" s="5">
        <f t="shared" ref="AH50:AH65" si="243">_xlfn.POISSON.DIST(0,K50,FALSE) * _xlfn.POISSON.DIST(4,L50,FALSE)</f>
        <v>5.6223004834703424E-2</v>
      </c>
      <c r="AI50" s="5">
        <f t="shared" ref="AI50:AI65" si="244">_xlfn.POISSON.DIST(1,K50,FALSE) * _xlfn.POISSON.DIST(4,L50,FALSE)</f>
        <v>1.0492283438047707E-2</v>
      </c>
      <c r="AJ50" s="5">
        <f t="shared" ref="AJ50:AJ65" si="245">_xlfn.POISSON.DIST(2,K50,FALSE) * _xlfn.POISSON.DIST(4,L50,FALSE)</f>
        <v>9.7902995462436412E-4</v>
      </c>
      <c r="AK50" s="5">
        <f t="shared" ref="AK50:AK65" si="246">_xlfn.POISSON.DIST(3,K50,FALSE) * _xlfn.POISSON.DIST(4,L50,FALSE)</f>
        <v>6.0901878204828708E-5</v>
      </c>
      <c r="AL50" s="5">
        <f t="shared" ref="AL50:AL65" si="247">_xlfn.POISSON.DIST(5,K50,FALSE) * _xlfn.POISSON.DIST(5,L50,FALSE)</f>
        <v>3.7081082685680476E-8</v>
      </c>
      <c r="AM50" s="5">
        <f t="shared" ref="AM50:AM65" si="248">_xlfn.POISSON.DIST(5,K50,FALSE) * _xlfn.POISSON.DIST(0,L50,FALSE)</f>
        <v>2.7244865440150317E-7</v>
      </c>
      <c r="AN50" s="5">
        <f t="shared" ref="AN50:AN65" si="249">_xlfn.POISSON.DIST(5,K50,FALSE) * _xlfn.POISSON.DIST(1,L50,FALSE)</f>
        <v>4.7631522576351715E-7</v>
      </c>
      <c r="AO50" s="5">
        <f t="shared" ref="AO50:AO65" si="250">_xlfn.POISSON.DIST(5,K50,FALSE) * _xlfn.POISSON.DIST(2,L50,FALSE)</f>
        <v>4.1636504829237772E-7</v>
      </c>
      <c r="AP50" s="5">
        <f t="shared" ref="AP50:AP65" si="251">_xlfn.POISSON.DIST(5,K50,FALSE) * _xlfn.POISSON.DIST(3,L50,FALSE)</f>
        <v>2.4264022935878795E-7</v>
      </c>
      <c r="AQ50" s="5">
        <f t="shared" ref="AQ50:AQ65" si="252">_xlfn.POISSON.DIST(5,K50,FALSE) * _xlfn.POISSON.DIST(4,L50,FALSE)</f>
        <v>1.0605047387756984E-7</v>
      </c>
      <c r="AR50" s="5">
        <f t="shared" ref="AR50:AR65" si="253">_xlfn.POISSON.DIST(0,K50,FALSE) * _xlfn.POISSON.DIST(5,L50,FALSE)</f>
        <v>1.9658657004398332E-2</v>
      </c>
      <c r="AS50" s="5">
        <f t="shared" ref="AS50:AS65" si="254">_xlfn.POISSON.DIST(1,K50,FALSE) * _xlfn.POISSON.DIST(5,L50,FALSE)</f>
        <v>3.6686797852218921E-3</v>
      </c>
      <c r="AT50" s="5">
        <f t="shared" ref="AT50:AT65" si="255">_xlfn.POISSON.DIST(2,K50,FALSE) * _xlfn.POISSON.DIST(5,L50,FALSE)</f>
        <v>3.4232275794537871E-4</v>
      </c>
      <c r="AU50" s="5">
        <f t="shared" ref="AU50:AU65" si="256">_xlfn.POISSON.DIST(3,K50,FALSE) * _xlfn.POISSON.DIST(5,L50,FALSE)</f>
        <v>2.1294648659784418E-5</v>
      </c>
      <c r="AV50" s="5">
        <f t="shared" ref="AV50:AV65" si="257">_xlfn.POISSON.DIST(4,K50,FALSE) * _xlfn.POISSON.DIST(5,L50,FALSE)</f>
        <v>9.9349674616728196E-7</v>
      </c>
      <c r="AW50" s="5">
        <f t="shared" ref="AW50:AW65" si="258">_xlfn.POISSON.DIST(6,K50,FALSE) * _xlfn.POISSON.DIST(6,L50,FALSE)</f>
        <v>3.3605910285066669E-10</v>
      </c>
      <c r="AX50" s="5">
        <f t="shared" ref="AX50:AX65" si="259">_xlfn.POISSON.DIST(6,K50,FALSE) * _xlfn.POISSON.DIST(0,L50,FALSE)</f>
        <v>8.4740179240971768E-9</v>
      </c>
      <c r="AY50" s="5">
        <f t="shared" ref="AY50:AY65" si="260">_xlfn.POISSON.DIST(6,K50,FALSE) * _xlfn.POISSON.DIST(1,L50,FALSE)</f>
        <v>1.4814915381054525E-8</v>
      </c>
      <c r="AZ50" s="5">
        <f t="shared" ref="AZ50:AZ65" si="261">_xlfn.POISSON.DIST(6,K50,FALSE) * _xlfn.POISSON.DIST(2,L50,FALSE)</f>
        <v>1.2950274575398046E-8</v>
      </c>
      <c r="BA50" s="5">
        <f t="shared" ref="BA50:BA65" si="262">_xlfn.POISSON.DIST(6,K50,FALSE) * _xlfn.POISSON.DIST(3,L50,FALSE)</f>
        <v>7.5468812911196188E-9</v>
      </c>
      <c r="BB50" s="5">
        <f t="shared" ref="BB50:BB65" si="263">_xlfn.POISSON.DIST(6,K50,FALSE) * _xlfn.POISSON.DIST(4,L50,FALSE)</f>
        <v>3.2985063496520912E-9</v>
      </c>
      <c r="BC50" s="5">
        <f t="shared" ref="BC50:BC65" si="264">_xlfn.POISSON.DIST(6,K50,FALSE) * _xlfn.POISSON.DIST(5,L50,FALSE)</f>
        <v>1.1533393696278508E-9</v>
      </c>
      <c r="BD50" s="5">
        <f t="shared" ref="BD50:BD65" si="265">_xlfn.POISSON.DIST(0,K50,FALSE) * _xlfn.POISSON.DIST(6,L50,FALSE)</f>
        <v>5.7281237510159689E-3</v>
      </c>
      <c r="BE50" s="5">
        <f t="shared" ref="BE50:BE65" si="266">_xlfn.POISSON.DIST(1,K50,FALSE) * _xlfn.POISSON.DIST(6,L50,FALSE)</f>
        <v>1.0689769808741242E-3</v>
      </c>
      <c r="BF50" s="5">
        <f t="shared" ref="BF50:BF65" si="267">_xlfn.POISSON.DIST(2,K50,FALSE) * _xlfn.POISSON.DIST(6,L50,FALSE)</f>
        <v>9.9745731351917857E-5</v>
      </c>
      <c r="BG50" s="5">
        <f t="shared" ref="BG50:BG65" si="268">_xlfn.POISSON.DIST(3,K50,FALSE) * _xlfn.POISSON.DIST(6,L50,FALSE)</f>
        <v>6.2048176907690406E-6</v>
      </c>
      <c r="BH50" s="5">
        <f t="shared" ref="BH50:BH65" si="269">_xlfn.POISSON.DIST(4,K50,FALSE) * _xlfn.POISSON.DIST(6,L50,FALSE)</f>
        <v>2.8948428710082499E-7</v>
      </c>
      <c r="BI50" s="5">
        <f t="shared" ref="BI50:BI65" si="270">_xlfn.POISSON.DIST(5,K50,FALSE) * _xlfn.POISSON.DIST(6,L50,FALSE)</f>
        <v>1.0804656208087404E-8</v>
      </c>
      <c r="BJ50" s="8">
        <f t="shared" ref="BJ50:BJ65" si="271">SUM(N50,Q50,T50,W50,X50,Y50,AD50,AE50,AF50,AG50,AM50,AN50,AO50,AP50,AQ50,AX50,AY50,AZ50,BA50,BB50,BC50)</f>
        <v>3.4575941223934828E-2</v>
      </c>
      <c r="BK50" s="8">
        <f t="shared" ref="BK50:BK65" si="272">SUM(M50,P50,S50,V50,AC50,AL50,AY50)</f>
        <v>0.19555060473949354</v>
      </c>
      <c r="BL50" s="8">
        <f t="shared" ref="BL50:BL65" si="273">SUM(O50,R50,U50,AA50,AB50,AH50,AI50,AJ50,AK50,AR50,AS50,AT50,AU50,AV50,BD50,BE50,BF50,BG50,BH50,BI50)</f>
        <v>0.63904767498237758</v>
      </c>
      <c r="BM50" s="8">
        <f t="shared" ref="BM50:BM65" si="274">SUM(S50:BI50)</f>
        <v>0.30351841400671337</v>
      </c>
      <c r="BN50" s="8">
        <f t="shared" ref="BN50:BN65" si="275">SUM(M50:R50)</f>
        <v>0.69429230194044556</v>
      </c>
    </row>
    <row r="51" spans="1:66" x14ac:dyDescent="0.25">
      <c r="A51" s="10" t="s">
        <v>61</v>
      </c>
      <c r="B51" t="s">
        <v>697</v>
      </c>
      <c r="C51" t="s">
        <v>69</v>
      </c>
      <c r="D51" s="11">
        <v>44238</v>
      </c>
      <c r="E51" s="1">
        <f>VLOOKUP(A51,home!$A$2:$E$670,3,FALSE)</f>
        <v>1.46</v>
      </c>
      <c r="F51">
        <f>VLOOKUP(B51,home!$B$2:$E$670,3,FALSE)</f>
        <v>1.5615000000000001</v>
      </c>
      <c r="G51">
        <f>VLOOKUP(C51,away!$B$2:$E$670,4,FALSE)</f>
        <v>0.14000000000000001</v>
      </c>
      <c r="H51">
        <f>VLOOKUP(A51,away!$A$2:$E$670,3,FALSE)</f>
        <v>1.36</v>
      </c>
      <c r="I51">
        <f>VLOOKUP(C51,away!$B$2:$E$670,3,FALSE)</f>
        <v>1.37</v>
      </c>
      <c r="J51">
        <f>VLOOKUP(B51,home!$B$2:$E$670,4,FALSE)</f>
        <v>1.1158999999999999</v>
      </c>
      <c r="K51" s="3">
        <f t="shared" si="221"/>
        <v>0.31917060000000008</v>
      </c>
      <c r="L51" s="3">
        <f t="shared" si="222"/>
        <v>2.0791448799999999</v>
      </c>
      <c r="M51" s="5">
        <f t="shared" si="2"/>
        <v>9.0870898279368326E-2</v>
      </c>
      <c r="N51" s="5">
        <f t="shared" si="223"/>
        <v>2.9003319126364963E-2</v>
      </c>
      <c r="O51" s="5">
        <f t="shared" si="224"/>
        <v>0.18893376289854946</v>
      </c>
      <c r="P51" s="5">
        <f t="shared" si="225"/>
        <v>6.0302102464587788E-2</v>
      </c>
      <c r="Q51" s="5">
        <f t="shared" si="226"/>
        <v>4.6285033837766909E-3</v>
      </c>
      <c r="R51" s="5">
        <f t="shared" si="227"/>
        <v>0.19641033289482659</v>
      </c>
      <c r="S51" s="5">
        <f t="shared" si="228"/>
        <v>1.0004147726344347E-2</v>
      </c>
      <c r="T51" s="5">
        <f t="shared" si="229"/>
        <v>9.623329112441981E-3</v>
      </c>
      <c r="U51" s="5">
        <f t="shared" si="230"/>
        <v>6.2688403796241549E-2</v>
      </c>
      <c r="V51" s="5">
        <f t="shared" si="231"/>
        <v>7.3764129194735532E-4</v>
      </c>
      <c r="W51" s="5">
        <f t="shared" si="232"/>
        <v>4.9242740070067905E-4</v>
      </c>
      <c r="X51" s="5">
        <f t="shared" si="233"/>
        <v>1.0238279089385251E-3</v>
      </c>
      <c r="Y51" s="5">
        <f t="shared" si="234"/>
        <v>1.0643432774353205E-3</v>
      </c>
      <c r="Z51" s="5">
        <f t="shared" si="235"/>
        <v>0.13612184600579141</v>
      </c>
      <c r="AA51" s="5">
        <f t="shared" si="236"/>
        <v>4.3446091262776057E-2</v>
      </c>
      <c r="AB51" s="5">
        <f t="shared" si="237"/>
        <v>6.9333575079974959E-3</v>
      </c>
      <c r="AC51" s="5">
        <f t="shared" si="238"/>
        <v>3.0593761046832538E-5</v>
      </c>
      <c r="AD51" s="5">
        <f t="shared" si="239"/>
        <v>3.9292087234519036E-5</v>
      </c>
      <c r="AE51" s="5">
        <f t="shared" si="240"/>
        <v>8.1693941998163601E-5</v>
      </c>
      <c r="AF51" s="5">
        <f t="shared" si="241"/>
        <v>8.4926770616249435E-5</v>
      </c>
      <c r="AG51" s="5">
        <f t="shared" si="242"/>
        <v>5.8858353433903141E-5</v>
      </c>
      <c r="AH51" s="5">
        <f t="shared" si="243"/>
        <v>7.0754259794772428E-2</v>
      </c>
      <c r="AI51" s="5">
        <f t="shared" si="244"/>
        <v>2.2582679551253398E-2</v>
      </c>
      <c r="AJ51" s="5">
        <f t="shared" si="245"/>
        <v>3.603863690990639E-3</v>
      </c>
      <c r="AK51" s="5">
        <f t="shared" si="246"/>
        <v>3.8341577885723236E-4</v>
      </c>
      <c r="AL51" s="5">
        <f t="shared" si="247"/>
        <v>8.12083141404172E-7</v>
      </c>
      <c r="AM51" s="5">
        <f t="shared" si="248"/>
        <v>2.5081758115787577E-6</v>
      </c>
      <c r="AN51" s="5">
        <f t="shared" si="249"/>
        <v>5.2148608967838192E-6</v>
      </c>
      <c r="AO51" s="5">
        <f t="shared" si="250"/>
        <v>5.4212256667301437E-6</v>
      </c>
      <c r="AP51" s="5">
        <f t="shared" si="251"/>
        <v>3.7571711961021881E-6</v>
      </c>
      <c r="AQ51" s="5">
        <f t="shared" si="252"/>
        <v>1.9529258139148353E-6</v>
      </c>
      <c r="AR51" s="5">
        <f t="shared" si="253"/>
        <v>2.9421671398098169E-2</v>
      </c>
      <c r="AS51" s="5">
        <f t="shared" si="254"/>
        <v>9.3905325131338341E-3</v>
      </c>
      <c r="AT51" s="5">
        <f t="shared" si="255"/>
        <v>1.4985909482682169E-3</v>
      </c>
      <c r="AU51" s="5">
        <f t="shared" si="256"/>
        <v>1.5943539070444529E-4</v>
      </c>
      <c r="AV51" s="5">
        <f t="shared" si="257"/>
        <v>1.2721772328093055E-5</v>
      </c>
      <c r="AW51" s="5">
        <f t="shared" si="258"/>
        <v>1.4969442524739E-8</v>
      </c>
      <c r="AX51" s="5">
        <f t="shared" si="259"/>
        <v>1.3342266311451312E-7</v>
      </c>
      <c r="AY51" s="5">
        <f t="shared" si="260"/>
        <v>2.7740504689050482E-7</v>
      </c>
      <c r="AZ51" s="5">
        <f t="shared" si="261"/>
        <v>2.8838264146427659E-7</v>
      </c>
      <c r="BA51" s="5">
        <f t="shared" si="262"/>
        <v>1.9986309749377542E-7</v>
      </c>
      <c r="BB51" s="5">
        <f t="shared" si="263"/>
        <v>1.0388608396378102E-7</v>
      </c>
      <c r="BC51" s="5">
        <f t="shared" si="264"/>
        <v>4.3198843915309052E-8</v>
      </c>
      <c r="BD51" s="5">
        <f t="shared" si="265"/>
        <v>1.0195319574733045E-2</v>
      </c>
      <c r="BE51" s="5">
        <f t="shared" si="266"/>
        <v>3.2540462658592916E-3</v>
      </c>
      <c r="BF51" s="5">
        <f t="shared" si="267"/>
        <v>5.1929794955103486E-4</v>
      </c>
      <c r="BG51" s="5">
        <f t="shared" si="268"/>
        <v>5.5248212712324517E-5</v>
      </c>
      <c r="BH51" s="5">
        <f t="shared" si="269"/>
        <v>4.4084013000800608E-6</v>
      </c>
      <c r="BI51" s="5">
        <f t="shared" si="270"/>
        <v>2.8140641759746682E-7</v>
      </c>
      <c r="BJ51" s="8">
        <f t="shared" si="271"/>
        <v>4.6120421880702943E-2</v>
      </c>
      <c r="BK51" s="8">
        <f t="shared" si="272"/>
        <v>0.16194647301148293</v>
      </c>
      <c r="BL51" s="8">
        <f t="shared" si="273"/>
        <v>0.650247721009371</v>
      </c>
      <c r="BM51" s="8">
        <f t="shared" si="274"/>
        <v>0.42428728042427</v>
      </c>
      <c r="BN51" s="8">
        <f t="shared" si="275"/>
        <v>0.57014891904747378</v>
      </c>
    </row>
    <row r="52" spans="1:66" x14ac:dyDescent="0.25">
      <c r="A52" s="10" t="s">
        <v>318</v>
      </c>
      <c r="B52" t="s">
        <v>674</v>
      </c>
      <c r="C52" t="s">
        <v>331</v>
      </c>
      <c r="D52" s="11">
        <v>44238</v>
      </c>
      <c r="E52" s="1">
        <f>VLOOKUP(A52,home!$A$2:$E$670,3,FALSE)</f>
        <v>1.3534482758620701</v>
      </c>
      <c r="F52">
        <f>VLOOKUP(B52,home!$B$2:$E$670,3,FALSE)</f>
        <v>0.9143</v>
      </c>
      <c r="G52">
        <f>VLOOKUP(C52,away!$B$2:$E$670,4,FALSE)</f>
        <v>0.74</v>
      </c>
      <c r="H52">
        <f>VLOOKUP(A52,away!$A$2:$E$670,3,FALSE)</f>
        <v>1.02586206896552</v>
      </c>
      <c r="I52">
        <f>VLOOKUP(C52,away!$B$2:$E$670,3,FALSE)</f>
        <v>0.18</v>
      </c>
      <c r="J52">
        <f>VLOOKUP(B52,home!$B$2:$E$670,4,FALSE)</f>
        <v>0.83330000000000004</v>
      </c>
      <c r="K52" s="3">
        <f t="shared" si="221"/>
        <v>0.91571874137931109</v>
      </c>
      <c r="L52" s="3">
        <f t="shared" si="222"/>
        <v>0.15387315517241421</v>
      </c>
      <c r="M52" s="5">
        <f t="shared" si="2"/>
        <v>0.343148528945103</v>
      </c>
      <c r="N52" s="5">
        <f t="shared" si="223"/>
        <v>0.31422753903177175</v>
      </c>
      <c r="O52" s="5">
        <f t="shared" si="224"/>
        <v>5.2801346841555505E-2</v>
      </c>
      <c r="P52" s="5">
        <f t="shared" si="225"/>
        <v>4.8351182872881662E-2</v>
      </c>
      <c r="Q52" s="5">
        <f t="shared" si="226"/>
        <v>0.1438720232744462</v>
      </c>
      <c r="R52" s="5">
        <f t="shared" si="227"/>
        <v>4.0623549179315665E-3</v>
      </c>
      <c r="S52" s="5">
        <f t="shared" si="228"/>
        <v>1.7032251984248294E-3</v>
      </c>
      <c r="T52" s="5">
        <f t="shared" si="229"/>
        <v>2.2138042162278052E-2</v>
      </c>
      <c r="U52" s="5">
        <f t="shared" si="230"/>
        <v>3.7199745324843479E-3</v>
      </c>
      <c r="V52" s="5">
        <f t="shared" si="231"/>
        <v>2.6665794383527061E-5</v>
      </c>
      <c r="W52" s="5">
        <f t="shared" si="232"/>
        <v>4.3915436024190277E-2</v>
      </c>
      <c r="X52" s="5">
        <f t="shared" si="233"/>
        <v>6.7574067018144604E-3</v>
      </c>
      <c r="Y52" s="5">
        <f t="shared" si="234"/>
        <v>5.1989174499570399E-4</v>
      </c>
      <c r="Z52" s="5">
        <f t="shared" si="235"/>
        <v>2.0836245621743467E-4</v>
      </c>
      <c r="AA52" s="5">
        <f t="shared" si="236"/>
        <v>1.9080140615813104E-4</v>
      </c>
      <c r="AB52" s="5">
        <f t="shared" si="237"/>
        <v>8.7360211750263269E-5</v>
      </c>
      <c r="AC52" s="5">
        <f t="shared" si="238"/>
        <v>2.348332048537726E-7</v>
      </c>
      <c r="AD52" s="5">
        <f t="shared" si="239"/>
        <v>1.0053546950798794E-2</v>
      </c>
      <c r="AE52" s="5">
        <f t="shared" si="240"/>
        <v>1.5469709899934147E-3</v>
      </c>
      <c r="AF52" s="5">
        <f t="shared" si="241"/>
        <v>1.1901865359523995E-4</v>
      </c>
      <c r="AG52" s="5">
        <f t="shared" si="242"/>
        <v>6.1045919176907251E-6</v>
      </c>
      <c r="AH52" s="5">
        <f t="shared" si="243"/>
        <v>8.0153471394126695E-6</v>
      </c>
      <c r="AI52" s="5">
        <f t="shared" si="244"/>
        <v>7.3398035942212303E-6</v>
      </c>
      <c r="AJ52" s="5">
        <f t="shared" si="245"/>
        <v>3.3605978546358051E-6</v>
      </c>
      <c r="AK52" s="5">
        <f t="shared" si="246"/>
        <v>1.0257874792430375E-6</v>
      </c>
      <c r="AL52" s="5">
        <f t="shared" si="247"/>
        <v>1.3235625129928678E-9</v>
      </c>
      <c r="AM52" s="5">
        <f t="shared" si="248"/>
        <v>1.841244272036657E-3</v>
      </c>
      <c r="AN52" s="5">
        <f t="shared" si="249"/>
        <v>2.8331806558141542E-4</v>
      </c>
      <c r="AO52" s="5">
        <f t="shared" si="250"/>
        <v>2.1797522334178675E-5</v>
      </c>
      <c r="AP52" s="5">
        <f t="shared" si="251"/>
        <v>1.1180178455004135E-6</v>
      </c>
      <c r="AQ52" s="5">
        <f t="shared" si="252"/>
        <v>4.3008233356553326E-8</v>
      </c>
      <c r="AR52" s="5">
        <f t="shared" si="253"/>
        <v>2.4666935082872274E-7</v>
      </c>
      <c r="AS52" s="5">
        <f t="shared" si="254"/>
        <v>2.2587974747772964E-7</v>
      </c>
      <c r="AT52" s="5">
        <f t="shared" si="255"/>
        <v>1.0342115903169162E-7</v>
      </c>
      <c r="AU52" s="5">
        <f t="shared" si="256"/>
        <v>3.1568231193496742E-8</v>
      </c>
      <c r="AV52" s="5">
        <f t="shared" si="257"/>
        <v>7.2269052340199851E-9</v>
      </c>
      <c r="AW52" s="5">
        <f t="shared" si="258"/>
        <v>5.1804432346721453E-12</v>
      </c>
      <c r="AX52" s="5">
        <f t="shared" si="259"/>
        <v>2.8101031456021213E-4</v>
      </c>
      <c r="AY52" s="5">
        <f t="shared" si="260"/>
        <v>4.3239943737372454E-5</v>
      </c>
      <c r="AZ52" s="5">
        <f t="shared" si="261"/>
        <v>3.3267332861735851E-6</v>
      </c>
      <c r="BA52" s="5">
        <f t="shared" si="262"/>
        <v>1.7063164905354123E-7</v>
      </c>
      <c r="BB52" s="5">
        <f t="shared" si="263"/>
        <v>6.5639075530351163E-9</v>
      </c>
      <c r="BC52" s="5">
        <f t="shared" si="264"/>
        <v>2.0200183308911107E-10</v>
      </c>
      <c r="BD52" s="5">
        <f t="shared" si="265"/>
        <v>6.3259652160577821E-9</v>
      </c>
      <c r="BE52" s="5">
        <f t="shared" si="266"/>
        <v>5.7928049056577326E-9</v>
      </c>
      <c r="BF52" s="5">
        <f t="shared" si="267"/>
        <v>2.6522900086323995E-9</v>
      </c>
      <c r="BG52" s="5">
        <f t="shared" si="268"/>
        <v>8.0958388949259425E-10</v>
      </c>
      <c r="BH52" s="5">
        <f t="shared" si="269"/>
        <v>1.8533778508178142E-10</v>
      </c>
      <c r="BI52" s="5">
        <f t="shared" si="270"/>
        <v>3.394345665702364E-11</v>
      </c>
      <c r="BJ52" s="8">
        <f t="shared" si="271"/>
        <v>0.5456312554009749</v>
      </c>
      <c r="BK52" s="8">
        <f t="shared" si="272"/>
        <v>0.39327307891129776</v>
      </c>
      <c r="BL52" s="8">
        <f t="shared" si="273"/>
        <v>6.0882210011266355E-2</v>
      </c>
      <c r="BM52" s="8">
        <f t="shared" si="274"/>
        <v>9.3488690957509821E-2</v>
      </c>
      <c r="BN52" s="8">
        <f t="shared" si="275"/>
        <v>0.90646297588368963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1.8444444444444399</v>
      </c>
      <c r="F53">
        <f>VLOOKUP(B53,home!$B$2:$E$670,3,FALSE)</f>
        <v>2.17</v>
      </c>
      <c r="G53">
        <f>VLOOKUP(C53,away!$B$2:$E$670,4,FALSE)</f>
        <v>0.38</v>
      </c>
      <c r="H53">
        <f>VLOOKUP(A53,away!$A$2:$E$670,3,FALSE)</f>
        <v>1.24444444444444</v>
      </c>
      <c r="I53">
        <f>VLOOKUP(C53,away!$B$2:$E$670,3,FALSE)</f>
        <v>1.78</v>
      </c>
      <c r="J53">
        <f>VLOOKUP(B53,home!$B$2:$E$670,4,FALSE)</f>
        <v>0.64</v>
      </c>
      <c r="K53" s="3">
        <f t="shared" si="221"/>
        <v>1.5209288888888852</v>
      </c>
      <c r="L53" s="3">
        <f t="shared" si="222"/>
        <v>1.4176711111111062</v>
      </c>
      <c r="M53" s="5">
        <f t="shared" si="2"/>
        <v>5.2939792591184399E-2</v>
      </c>
      <c r="N53" s="5">
        <f t="shared" si="223"/>
        <v>8.0517659923718121E-2</v>
      </c>
      <c r="O53" s="5">
        <f t="shared" si="224"/>
        <v>7.505121458473589E-2</v>
      </c>
      <c r="P53" s="5">
        <f t="shared" si="225"/>
        <v>0.11414756040812367</v>
      </c>
      <c r="Q53" s="5">
        <f t="shared" si="226"/>
        <v>6.1230817521856877E-2</v>
      </c>
      <c r="R53" s="5">
        <f t="shared" si="227"/>
        <v>5.3198969385290305E-2</v>
      </c>
      <c r="S53" s="5">
        <f t="shared" si="228"/>
        <v>6.1530584600816708E-2</v>
      </c>
      <c r="T53" s="5">
        <f t="shared" si="229"/>
        <v>8.6805161110452236E-2</v>
      </c>
      <c r="U53" s="5">
        <f t="shared" si="230"/>
        <v>8.0911849397203403E-2</v>
      </c>
      <c r="V53" s="5">
        <f t="shared" si="231"/>
        <v>1.4741203122545883E-2</v>
      </c>
      <c r="W53" s="5">
        <f t="shared" si="232"/>
        <v>3.1042573086425294E-2</v>
      </c>
      <c r="X53" s="5">
        <f t="shared" si="233"/>
        <v>4.4008159079180265E-2</v>
      </c>
      <c r="Y53" s="5">
        <f t="shared" si="234"/>
        <v>3.1194547889867908E-2</v>
      </c>
      <c r="Z53" s="5">
        <f t="shared" si="235"/>
        <v>2.5139547346136742E-2</v>
      </c>
      <c r="AA53" s="5">
        <f t="shared" si="236"/>
        <v>3.8235463812329284E-2</v>
      </c>
      <c r="AB53" s="5">
        <f t="shared" si="237"/>
        <v>2.9076710746118579E-2</v>
      </c>
      <c r="AC53" s="5">
        <f t="shared" si="238"/>
        <v>1.9865401472589877E-3</v>
      </c>
      <c r="AD53" s="5">
        <f t="shared" si="239"/>
        <v>1.1803386548147207E-2</v>
      </c>
      <c r="AE53" s="5">
        <f t="shared" si="240"/>
        <v>1.6733320122585736E-2</v>
      </c>
      <c r="AF53" s="5">
        <f t="shared" si="241"/>
        <v>1.1861172265381976E-2</v>
      </c>
      <c r="AG53" s="5">
        <f t="shared" si="242"/>
        <v>5.6050804215147685E-3</v>
      </c>
      <c r="AH53" s="5">
        <f t="shared" si="243"/>
        <v>8.9099025047569853E-3</v>
      </c>
      <c r="AI53" s="5">
        <f t="shared" si="244"/>
        <v>1.3551328116668338E-2</v>
      </c>
      <c r="AJ53" s="5">
        <f t="shared" si="245"/>
        <v>1.0305303207726544E-2</v>
      </c>
      <c r="AK53" s="5">
        <f t="shared" si="246"/>
        <v>5.224544452463533E-3</v>
      </c>
      <c r="AL53" s="5">
        <f t="shared" si="247"/>
        <v>1.7133328285851129E-4</v>
      </c>
      <c r="AM53" s="5">
        <f t="shared" si="248"/>
        <v>3.5904223175599074E-3</v>
      </c>
      <c r="AN53" s="5">
        <f t="shared" si="249"/>
        <v>5.090037996293267E-3</v>
      </c>
      <c r="AO53" s="5">
        <f t="shared" si="250"/>
        <v>3.6079999109014126E-3</v>
      </c>
      <c r="AP53" s="5">
        <f t="shared" si="251"/>
        <v>1.7049857475254593E-3</v>
      </c>
      <c r="AQ53" s="5">
        <f t="shared" si="252"/>
        <v>6.0427725978075459E-4</v>
      </c>
      <c r="AR53" s="5">
        <f t="shared" si="253"/>
        <v>2.5262622767620916E-3</v>
      </c>
      <c r="AS53" s="5">
        <f t="shared" si="254"/>
        <v>3.8422652776376734E-3</v>
      </c>
      <c r="AT53" s="5">
        <f t="shared" si="255"/>
        <v>2.9219061297669057E-3</v>
      </c>
      <c r="AU53" s="5">
        <f t="shared" si="256"/>
        <v>1.4813371477946679E-3</v>
      </c>
      <c r="AV53" s="5">
        <f t="shared" si="257"/>
        <v>5.632521155662936E-4</v>
      </c>
      <c r="AW53" s="5">
        <f t="shared" si="258"/>
        <v>1.0261802080442119E-5</v>
      </c>
      <c r="AX53" s="5">
        <f t="shared" si="259"/>
        <v>9.1012950434804193E-4</v>
      </c>
      <c r="AY53" s="5">
        <f t="shared" si="260"/>
        <v>1.2902643056840889E-3</v>
      </c>
      <c r="AZ53" s="5">
        <f t="shared" si="261"/>
        <v>9.145852159330813E-4</v>
      </c>
      <c r="BA53" s="5">
        <f t="shared" si="262"/>
        <v>4.3219367975921413E-4</v>
      </c>
      <c r="BB53" s="5">
        <f t="shared" si="263"/>
        <v>1.5317712354986069E-4</v>
      </c>
      <c r="BC53" s="5">
        <f t="shared" si="264"/>
        <v>4.3430956587946817E-5</v>
      </c>
      <c r="BD53" s="5">
        <f t="shared" si="265"/>
        <v>5.9690150814256388E-4</v>
      </c>
      <c r="BE53" s="5">
        <f t="shared" si="266"/>
        <v>9.0784474755536959E-4</v>
      </c>
      <c r="BF53" s="5">
        <f t="shared" si="267"/>
        <v>6.9038365159149943E-4</v>
      </c>
      <c r="BG53" s="5">
        <f t="shared" si="268"/>
        <v>3.5000814670737022E-4</v>
      </c>
      <c r="BH53" s="5">
        <f t="shared" si="269"/>
        <v>1.3308437541842462E-4</v>
      </c>
      <c r="BI53" s="5">
        <f t="shared" si="270"/>
        <v>4.0482374246723146E-5</v>
      </c>
      <c r="BJ53" s="8">
        <f t="shared" si="271"/>
        <v>0.39914338198705335</v>
      </c>
      <c r="BK53" s="8">
        <f t="shared" si="272"/>
        <v>0.24680727845847225</v>
      </c>
      <c r="BL53" s="8">
        <f t="shared" si="273"/>
        <v>0.32851901395848238</v>
      </c>
      <c r="BM53" s="8">
        <f t="shared" si="274"/>
        <v>0.56124320483163193</v>
      </c>
      <c r="BN53" s="8">
        <f t="shared" si="275"/>
        <v>0.43708601441490924</v>
      </c>
    </row>
    <row r="54" spans="1:66" x14ac:dyDescent="0.25">
      <c r="A54" s="10" t="s">
        <v>318</v>
      </c>
      <c r="B54" t="s">
        <v>400</v>
      </c>
      <c r="C54" t="s">
        <v>741</v>
      </c>
      <c r="D54" s="11">
        <v>44238</v>
      </c>
      <c r="E54" s="1">
        <f>VLOOKUP(A54,home!$A$2:$E$670,3,FALSE)</f>
        <v>1.3534482758620701</v>
      </c>
      <c r="F54">
        <f>VLOOKUP(B54,home!$B$2:$E$670,3,FALSE)</f>
        <v>1.48</v>
      </c>
      <c r="G54">
        <f>VLOOKUP(C54,away!$B$2:$E$670,4,FALSE)</f>
        <v>0.6</v>
      </c>
      <c r="H54">
        <f>VLOOKUP(A54,away!$A$2:$E$670,3,FALSE)</f>
        <v>1.02586206896552</v>
      </c>
      <c r="I54">
        <f>VLOOKUP(C54,away!$B$2:$E$670,3,FALSE)</f>
        <v>2.1071</v>
      </c>
      <c r="J54">
        <f>VLOOKUP(B54,home!$B$2:$E$670,4,FALSE)</f>
        <v>1.17</v>
      </c>
      <c r="K54" s="3">
        <f t="shared" si="221"/>
        <v>1.2018620689655182</v>
      </c>
      <c r="L54" s="3">
        <f t="shared" si="222"/>
        <v>2.5290649396551794</v>
      </c>
      <c r="M54" s="5">
        <f t="shared" si="2"/>
        <v>2.3970604576930322E-2</v>
      </c>
      <c r="N54" s="5">
        <f t="shared" si="223"/>
        <v>2.8809360411183794E-2</v>
      </c>
      <c r="O54" s="5">
        <f t="shared" si="224"/>
        <v>6.0623215617852451E-2</v>
      </c>
      <c r="P54" s="5">
        <f t="shared" si="225"/>
        <v>7.2860743349814863E-2</v>
      </c>
      <c r="Q54" s="5">
        <f t="shared" si="226"/>
        <v>1.7312438754679329E-2</v>
      </c>
      <c r="R54" s="5">
        <f t="shared" si="227"/>
        <v>7.666002457413347E-2</v>
      </c>
      <c r="S54" s="5">
        <f t="shared" si="228"/>
        <v>5.5366646098246049E-2</v>
      </c>
      <c r="T54" s="5">
        <f t="shared" si="229"/>
        <v>4.3784281874387064E-2</v>
      </c>
      <c r="U54" s="5">
        <f t="shared" si="230"/>
        <v>9.2134775741615521E-2</v>
      </c>
      <c r="V54" s="5">
        <f t="shared" si="231"/>
        <v>1.8699083327282963E-2</v>
      </c>
      <c r="W54" s="5">
        <f t="shared" si="232"/>
        <v>6.9357211535125722E-3</v>
      </c>
      <c r="X54" s="5">
        <f t="shared" si="233"/>
        <v>1.7540889200573426E-2</v>
      </c>
      <c r="Y54" s="5">
        <f t="shared" si="234"/>
        <v>2.218102394377321E-2</v>
      </c>
      <c r="Z54" s="5">
        <f t="shared" si="235"/>
        <v>6.4626060141181829E-2</v>
      </c>
      <c r="AA54" s="5">
        <f t="shared" si="236"/>
        <v>7.767161035037079E-2</v>
      </c>
      <c r="AB54" s="5">
        <f t="shared" si="237"/>
        <v>4.6675281157790113E-2</v>
      </c>
      <c r="AC54" s="5">
        <f t="shared" si="238"/>
        <v>3.5523434202854578E-3</v>
      </c>
      <c r="AD54" s="5">
        <f t="shared" si="239"/>
        <v>2.083945043832133E-3</v>
      </c>
      <c r="AE54" s="5">
        <f t="shared" si="240"/>
        <v>5.2704323465240241E-3</v>
      </c>
      <c r="AF54" s="5">
        <f t="shared" si="241"/>
        <v>6.6646328322092444E-3</v>
      </c>
      <c r="AG54" s="5">
        <f t="shared" si="242"/>
        <v>5.6184297438717336E-3</v>
      </c>
      <c r="AH54" s="5">
        <f t="shared" si="243"/>
        <v>4.0860875722777495E-2</v>
      </c>
      <c r="AI54" s="5">
        <f t="shared" si="244"/>
        <v>4.9109136635920279E-2</v>
      </c>
      <c r="AJ54" s="5">
        <f t="shared" si="245"/>
        <v>2.9511204281178743E-2</v>
      </c>
      <c r="AK54" s="5">
        <f t="shared" si="246"/>
        <v>1.1822799011680514E-2</v>
      </c>
      <c r="AL54" s="5">
        <f t="shared" si="247"/>
        <v>4.3190630658505863E-4</v>
      </c>
      <c r="AM54" s="5">
        <f t="shared" si="248"/>
        <v>5.0092290039810449E-4</v>
      </c>
      <c r="AN54" s="5">
        <f t="shared" si="249"/>
        <v>1.2668665448672296E-3</v>
      </c>
      <c r="AO54" s="5">
        <f t="shared" si="250"/>
        <v>1.6019938809229029E-3</v>
      </c>
      <c r="AP54" s="5">
        <f t="shared" si="251"/>
        <v>1.3505155192614162E-3</v>
      </c>
      <c r="AQ54" s="5">
        <f t="shared" si="252"/>
        <v>8.5388536255606414E-4</v>
      </c>
      <c r="AR54" s="5">
        <f t="shared" si="253"/>
        <v>2.0667961638816807E-2</v>
      </c>
      <c r="AS54" s="5">
        <f t="shared" si="254"/>
        <v>2.4840039136528332E-2</v>
      </c>
      <c r="AT54" s="5">
        <f t="shared" si="255"/>
        <v>1.4927150414906196E-2</v>
      </c>
      <c r="AU54" s="5">
        <f t="shared" si="256"/>
        <v>5.9801252938062183E-3</v>
      </c>
      <c r="AV54" s="5">
        <f t="shared" si="257"/>
        <v>1.7968214395717426E-3</v>
      </c>
      <c r="AW54" s="5">
        <f t="shared" si="258"/>
        <v>3.6467135836989424E-5</v>
      </c>
      <c r="AX54" s="5">
        <f t="shared" si="259"/>
        <v>1.0034003891077909E-4</v>
      </c>
      <c r="AY54" s="5">
        <f t="shared" si="260"/>
        <v>2.5376647445288789E-4</v>
      </c>
      <c r="AZ54" s="5">
        <f t="shared" si="261"/>
        <v>3.2089594669935028E-4</v>
      </c>
      <c r="BA54" s="5">
        <f t="shared" si="262"/>
        <v>2.7052222935826137E-4</v>
      </c>
      <c r="BB54" s="5">
        <f t="shared" si="263"/>
        <v>1.7104207141683395E-4</v>
      </c>
      <c r="BC54" s="5">
        <f t="shared" si="264"/>
        <v>8.65153012052624E-5</v>
      </c>
      <c r="BD54" s="5">
        <f t="shared" si="265"/>
        <v>8.7117695258116315E-3</v>
      </c>
      <c r="BE54" s="5">
        <f t="shared" si="266"/>
        <v>1.0470345346642717E-2</v>
      </c>
      <c r="BF54" s="5">
        <f t="shared" si="267"/>
        <v>6.291955460549753E-3</v>
      </c>
      <c r="BG54" s="5">
        <f t="shared" si="268"/>
        <v>2.5206875358850717E-3</v>
      </c>
      <c r="BH54" s="5">
        <f t="shared" si="269"/>
        <v>7.5737968427360683E-4</v>
      </c>
      <c r="BI54" s="5">
        <f t="shared" si="270"/>
        <v>1.8205318286670542E-4</v>
      </c>
      <c r="BJ54" s="8">
        <f t="shared" si="271"/>
        <v>0.16297842157459561</v>
      </c>
      <c r="BK54" s="8">
        <f t="shared" si="272"/>
        <v>0.17513509355359758</v>
      </c>
      <c r="BL54" s="8">
        <f t="shared" si="273"/>
        <v>0.58221521175297819</v>
      </c>
      <c r="BM54" s="8">
        <f t="shared" si="274"/>
        <v>0.70450110039914293</v>
      </c>
      <c r="BN54" s="8">
        <f t="shared" si="275"/>
        <v>0.28023638728459427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1.6818181818181801</v>
      </c>
      <c r="F55">
        <f>VLOOKUP(B55,home!$B$2:$E$670,3,FALSE)</f>
        <v>0.79</v>
      </c>
      <c r="G55">
        <f>VLOOKUP(C55,away!$B$2:$E$670,4,FALSE)</f>
        <v>0.82</v>
      </c>
      <c r="H55">
        <f>VLOOKUP(A55,away!$A$2:$E$670,3,FALSE)</f>
        <v>1.39090909090909</v>
      </c>
      <c r="I55">
        <f>VLOOKUP(C55,away!$B$2:$E$670,3,FALSE)</f>
        <v>1.23</v>
      </c>
      <c r="J55">
        <f>VLOOKUP(B55,home!$B$2:$E$670,4,FALSE)</f>
        <v>1.08</v>
      </c>
      <c r="K55" s="3">
        <f t="shared" si="221"/>
        <v>1.0894818181818171</v>
      </c>
      <c r="L55" s="3">
        <f t="shared" si="222"/>
        <v>1.8476836363636353</v>
      </c>
      <c r="M55" s="5">
        <f t="shared" si="2"/>
        <v>5.3015791629014118E-2</v>
      </c>
      <c r="N55" s="5">
        <f t="shared" si="223"/>
        <v>5.7759741056326662E-2</v>
      </c>
      <c r="O55" s="5">
        <f t="shared" si="224"/>
        <v>9.7956410661793586E-2</v>
      </c>
      <c r="P55" s="5">
        <f t="shared" si="225"/>
        <v>0.10672172839037561</v>
      </c>
      <c r="Q55" s="5">
        <f t="shared" si="226"/>
        <v>3.1464093851878858E-2</v>
      </c>
      <c r="R55" s="5">
        <f t="shared" si="227"/>
        <v>9.049622852835619E-2</v>
      </c>
      <c r="S55" s="5">
        <f t="shared" si="228"/>
        <v>5.3708182791690699E-2</v>
      </c>
      <c r="T55" s="5">
        <f t="shared" si="229"/>
        <v>5.8135691343126225E-2</v>
      </c>
      <c r="U55" s="5">
        <f t="shared" si="230"/>
        <v>9.8593995595670725E-2</v>
      </c>
      <c r="V55" s="5">
        <f t="shared" si="231"/>
        <v>1.2012836008361843E-2</v>
      </c>
      <c r="W55" s="5">
        <f t="shared" si="232"/>
        <v>1.1426519392396105E-2</v>
      </c>
      <c r="X55" s="5">
        <f t="shared" si="233"/>
        <v>2.111259290192203E-2</v>
      </c>
      <c r="Y55" s="5">
        <f t="shared" si="234"/>
        <v>1.9504696213044188E-2</v>
      </c>
      <c r="Z55" s="5">
        <f t="shared" si="235"/>
        <v>5.5736133534822589E-2</v>
      </c>
      <c r="AA55" s="5">
        <f t="shared" si="236"/>
        <v>6.072350410194307E-2</v>
      </c>
      <c r="AB55" s="5">
        <f t="shared" si="237"/>
        <v>3.3078576827677973E-2</v>
      </c>
      <c r="AC55" s="5">
        <f t="shared" si="238"/>
        <v>1.5113782402016598E-3</v>
      </c>
      <c r="AD55" s="5">
        <f t="shared" si="239"/>
        <v>3.1122462807793745E-3</v>
      </c>
      <c r="AE55" s="5">
        <f t="shared" si="240"/>
        <v>5.7504465253296342E-3</v>
      </c>
      <c r="AF55" s="5">
        <f t="shared" si="241"/>
        <v>5.3125029733178458E-3</v>
      </c>
      <c r="AG55" s="5">
        <f t="shared" si="242"/>
        <v>3.2719416039775156E-3</v>
      </c>
      <c r="AH55" s="5">
        <f t="shared" si="243"/>
        <v>2.5745685471617534E-2</v>
      </c>
      <c r="AI55" s="5">
        <f t="shared" si="244"/>
        <v>2.8049456217955064E-2</v>
      </c>
      <c r="AJ55" s="5">
        <f t="shared" si="245"/>
        <v>1.5279686279674477E-2</v>
      </c>
      <c r="AK55" s="5">
        <f t="shared" si="246"/>
        <v>5.5489801297425052E-3</v>
      </c>
      <c r="AL55" s="5">
        <f t="shared" si="247"/>
        <v>1.2169724762359449E-4</v>
      </c>
      <c r="AM55" s="5">
        <f t="shared" si="248"/>
        <v>6.7814714732262246E-4</v>
      </c>
      <c r="AN55" s="5">
        <f t="shared" si="249"/>
        <v>1.2530013871546891E-3</v>
      </c>
      <c r="AO55" s="5">
        <f t="shared" si="250"/>
        <v>1.1575750796933276E-3</v>
      </c>
      <c r="AP55" s="5">
        <f t="shared" si="251"/>
        <v>7.129441775372312E-4</v>
      </c>
      <c r="AQ55" s="5">
        <f t="shared" si="252"/>
        <v>3.2932382261906799E-4</v>
      </c>
      <c r="AR55" s="5">
        <f t="shared" si="253"/>
        <v>9.5139763505745403E-3</v>
      </c>
      <c r="AS55" s="5">
        <f t="shared" si="254"/>
        <v>1.0365304252562759E-2</v>
      </c>
      <c r="AT55" s="5">
        <f t="shared" si="255"/>
        <v>5.646405261544897E-3</v>
      </c>
      <c r="AU55" s="5">
        <f t="shared" si="256"/>
        <v>2.0505519568464379E-3</v>
      </c>
      <c r="AV55" s="5">
        <f t="shared" si="257"/>
        <v>5.5850976855533504E-4</v>
      </c>
      <c r="AW55" s="5">
        <f t="shared" si="258"/>
        <v>6.8049643573000405E-6</v>
      </c>
      <c r="AX55" s="5">
        <f t="shared" si="259"/>
        <v>1.2313816450997719E-4</v>
      </c>
      <c r="AY55" s="5">
        <f t="shared" si="260"/>
        <v>2.2752037157693818E-4</v>
      </c>
      <c r="AZ55" s="5">
        <f t="shared" si="261"/>
        <v>2.1019283375104135E-4</v>
      </c>
      <c r="BA55" s="5">
        <f t="shared" si="262"/>
        <v>1.2945661980090042E-4</v>
      </c>
      <c r="BB55" s="5">
        <f t="shared" si="263"/>
        <v>5.9798719506268055E-5</v>
      </c>
      <c r="BC55" s="5">
        <f t="shared" si="264"/>
        <v>2.2097823101446083E-5</v>
      </c>
      <c r="BD55" s="5">
        <f t="shared" si="265"/>
        <v>2.9298030699511988E-3</v>
      </c>
      <c r="BE55" s="5">
        <f t="shared" si="266"/>
        <v>3.1919671755651015E-3</v>
      </c>
      <c r="BF55" s="5">
        <f t="shared" si="267"/>
        <v>1.738795101005673E-3</v>
      </c>
      <c r="BG55" s="5">
        <f t="shared" si="268"/>
        <v>6.3146188269643238E-4</v>
      </c>
      <c r="BH55" s="5">
        <f t="shared" si="269"/>
        <v>1.719915600181556E-4</v>
      </c>
      <c r="BI55" s="5">
        <f t="shared" si="270"/>
        <v>3.7476335504101468E-5</v>
      </c>
      <c r="BJ55" s="8">
        <f t="shared" si="271"/>
        <v>0.22175366828867196</v>
      </c>
      <c r="BK55" s="8">
        <f t="shared" si="272"/>
        <v>0.22731913467884449</v>
      </c>
      <c r="BL55" s="8">
        <f t="shared" si="273"/>
        <v>0.49230876652925576</v>
      </c>
      <c r="BM55" s="8">
        <f t="shared" si="274"/>
        <v>0.55948299350662989</v>
      </c>
      <c r="BN55" s="8">
        <f t="shared" si="275"/>
        <v>0.43741399411774501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1.3534482758620701</v>
      </c>
      <c r="F56">
        <f>VLOOKUP(B56,home!$B$2:$E$670,3,FALSE)</f>
        <v>2.2200000000000002</v>
      </c>
      <c r="G56">
        <f>VLOOKUP(C56,away!$B$2:$E$670,4,FALSE)</f>
        <v>0.94</v>
      </c>
      <c r="H56">
        <f>VLOOKUP(A56,away!$A$2:$E$670,3,FALSE)</f>
        <v>1.02586206896552</v>
      </c>
      <c r="I56">
        <f>VLOOKUP(C56,away!$B$2:$E$670,3,FALSE)</f>
        <v>0.69</v>
      </c>
      <c r="J56">
        <f>VLOOKUP(B56,home!$B$2:$E$670,4,FALSE)</f>
        <v>0.78</v>
      </c>
      <c r="K56" s="3">
        <f t="shared" si="221"/>
        <v>2.8243758620689681</v>
      </c>
      <c r="L56" s="3">
        <f t="shared" si="222"/>
        <v>0.55211896551724282</v>
      </c>
      <c r="M56" s="5">
        <f t="shared" si="2"/>
        <v>3.4167006335778814E-2</v>
      </c>
      <c r="N56" s="5">
        <f t="shared" si="223"/>
        <v>9.6500467973931178E-2</v>
      </c>
      <c r="O56" s="5">
        <f t="shared" si="224"/>
        <v>1.886425219293128E-2</v>
      </c>
      <c r="P56" s="5">
        <f t="shared" si="225"/>
        <v>5.3279738549696712E-2</v>
      </c>
      <c r="Q56" s="5">
        <f t="shared" si="226"/>
        <v>0.1362767962119654</v>
      </c>
      <c r="R56" s="5">
        <f t="shared" si="227"/>
        <v>5.2076557030087981E-3</v>
      </c>
      <c r="S56" s="5">
        <f t="shared" si="228"/>
        <v>2.0770992577065436E-2</v>
      </c>
      <c r="T56" s="5">
        <f t="shared" si="229"/>
        <v>7.5241003748554455E-2</v>
      </c>
      <c r="U56" s="5">
        <f t="shared" si="230"/>
        <v>1.4708377065543855E-2</v>
      </c>
      <c r="V56" s="5">
        <f t="shared" si="231"/>
        <v>3.5989009821275632E-3</v>
      </c>
      <c r="W56" s="5">
        <f t="shared" si="232"/>
        <v>0.12829896459372228</v>
      </c>
      <c r="X56" s="5">
        <f t="shared" si="233"/>
        <v>7.0836291608419311E-2</v>
      </c>
      <c r="Y56" s="5">
        <f t="shared" si="234"/>
        <v>1.9555030021959106E-2</v>
      </c>
      <c r="Z56" s="5">
        <f t="shared" si="235"/>
        <v>9.58415159838396E-4</v>
      </c>
      <c r="AA56" s="5">
        <f t="shared" si="236"/>
        <v>2.7069246432885378E-3</v>
      </c>
      <c r="AB56" s="5">
        <f t="shared" si="237"/>
        <v>3.8226863114719E-3</v>
      </c>
      <c r="AC56" s="5">
        <f t="shared" si="238"/>
        <v>3.5075597037530237E-4</v>
      </c>
      <c r="AD56" s="5">
        <f t="shared" si="239"/>
        <v>9.0591124681737592E-2</v>
      </c>
      <c r="AE56" s="5">
        <f t="shared" si="240"/>
        <v>5.0017078044324523E-2</v>
      </c>
      <c r="AF56" s="5">
        <f t="shared" si="241"/>
        <v>1.3807688694013828E-2</v>
      </c>
      <c r="AG56" s="5">
        <f t="shared" si="242"/>
        <v>2.541162265974348E-3</v>
      </c>
      <c r="AH56" s="5">
        <f t="shared" si="243"/>
        <v>1.3228979664650452E-4</v>
      </c>
      <c r="AI56" s="5">
        <f t="shared" si="244"/>
        <v>3.736361084463997E-4</v>
      </c>
      <c r="AJ56" s="5">
        <f t="shared" si="245"/>
        <v>5.2764440294669746E-4</v>
      </c>
      <c r="AK56" s="5">
        <f t="shared" si="246"/>
        <v>4.9675537181281479E-4</v>
      </c>
      <c r="AL56" s="5">
        <f t="shared" si="247"/>
        <v>2.1878634859234339E-5</v>
      </c>
      <c r="AM56" s="5">
        <f t="shared" si="248"/>
        <v>5.1172677173755989E-2</v>
      </c>
      <c r="AN56" s="5">
        <f t="shared" si="249"/>
        <v>2.8253405583921982E-2</v>
      </c>
      <c r="AO56" s="5">
        <f t="shared" si="250"/>
        <v>7.7996205316670474E-3</v>
      </c>
      <c r="AP56" s="5">
        <f t="shared" si="251"/>
        <v>1.4354394731236862E-3</v>
      </c>
      <c r="AQ56" s="5">
        <f t="shared" si="252"/>
        <v>1.9813333924091639E-4</v>
      </c>
      <c r="AR56" s="5">
        <f t="shared" si="253"/>
        <v>1.4607941134590899E-5</v>
      </c>
      <c r="AS56" s="5">
        <f t="shared" si="254"/>
        <v>4.1258316335062918E-5</v>
      </c>
      <c r="AT56" s="5">
        <f t="shared" si="255"/>
        <v>5.8264496383178766E-5</v>
      </c>
      <c r="AU56" s="5">
        <f t="shared" si="256"/>
        <v>5.4853612400084932E-5</v>
      </c>
      <c r="AV56" s="5">
        <f t="shared" si="257"/>
        <v>3.8731804702521725E-5</v>
      </c>
      <c r="AW56" s="5">
        <f t="shared" si="258"/>
        <v>9.4770435488780547E-7</v>
      </c>
      <c r="AX56" s="5">
        <f t="shared" si="259"/>
        <v>2.4088479034500673E-2</v>
      </c>
      <c r="AY56" s="5">
        <f t="shared" si="260"/>
        <v>1.3299706125412303E-2</v>
      </c>
      <c r="AZ56" s="5">
        <f t="shared" si="261"/>
        <v>3.6715099938229891E-3</v>
      </c>
      <c r="BA56" s="5">
        <f t="shared" si="262"/>
        <v>6.7570343322525585E-4</v>
      </c>
      <c r="BB56" s="5">
        <f t="shared" si="263"/>
        <v>9.3267170137194399E-5</v>
      </c>
      <c r="BC56" s="5">
        <f t="shared" si="264"/>
        <v>1.0298914698573692E-5</v>
      </c>
      <c r="BD56" s="5">
        <f t="shared" si="265"/>
        <v>1.3442202245945177E-6</v>
      </c>
      <c r="BE56" s="5">
        <f t="shared" si="266"/>
        <v>3.7965831556496829E-6</v>
      </c>
      <c r="BF56" s="5">
        <f t="shared" si="267"/>
        <v>5.3614889115772991E-6</v>
      </c>
      <c r="BG56" s="5">
        <f t="shared" si="268"/>
        <v>5.0476199555364491E-6</v>
      </c>
      <c r="BH56" s="5">
        <f t="shared" si="269"/>
        <v>3.5640939908286963E-6</v>
      </c>
      <c r="BI56" s="5">
        <f t="shared" si="270"/>
        <v>2.013268207568325E-6</v>
      </c>
      <c r="BJ56" s="8">
        <f t="shared" si="271"/>
        <v>0.81436384861810862</v>
      </c>
      <c r="BK56" s="8">
        <f t="shared" si="272"/>
        <v>0.12548897917531537</v>
      </c>
      <c r="BL56" s="8">
        <f t="shared" si="273"/>
        <v>4.7069065041498E-2</v>
      </c>
      <c r="BM56" s="8">
        <f t="shared" si="274"/>
        <v>0.63028563260639081</v>
      </c>
      <c r="BN56" s="8">
        <f t="shared" si="275"/>
        <v>0.34429591696731215</v>
      </c>
    </row>
    <row r="57" spans="1:66" x14ac:dyDescent="0.25">
      <c r="A57" s="10" t="s">
        <v>22</v>
      </c>
      <c r="B57" t="s">
        <v>281</v>
      </c>
      <c r="C57" t="s">
        <v>686</v>
      </c>
      <c r="D57" s="11">
        <v>44238</v>
      </c>
      <c r="E57" s="1">
        <f>VLOOKUP(A57,home!$A$2:$E$670,3,FALSE)</f>
        <v>1.6818181818181801</v>
      </c>
      <c r="F57">
        <f>VLOOKUP(B57,home!$B$2:$E$670,3,FALSE)</f>
        <v>0.71</v>
      </c>
      <c r="G57">
        <f>VLOOKUP(C57,away!$B$2:$E$670,4,FALSE)</f>
        <v>0.9143</v>
      </c>
      <c r="H57">
        <f>VLOOKUP(A57,away!$A$2:$E$670,3,FALSE)</f>
        <v>1.39090909090909</v>
      </c>
      <c r="I57">
        <f>VLOOKUP(C57,away!$B$2:$E$670,3,FALSE)</f>
        <v>2</v>
      </c>
      <c r="J57">
        <f>VLOOKUP(B57,home!$B$2:$E$670,4,FALSE)</f>
        <v>0.86</v>
      </c>
      <c r="K57" s="3">
        <f t="shared" si="221"/>
        <v>1.091757318181817</v>
      </c>
      <c r="L57" s="3">
        <f t="shared" si="222"/>
        <v>2.3923636363636347</v>
      </c>
      <c r="M57" s="5">
        <f t="shared" si="2"/>
        <v>3.0680716323088789E-2</v>
      </c>
      <c r="N57" s="5">
        <f t="shared" si="223"/>
        <v>3.3495896572792512E-2</v>
      </c>
      <c r="O57" s="5">
        <f t="shared" si="224"/>
        <v>7.3399430068945795E-2</v>
      </c>
      <c r="P57" s="5">
        <f t="shared" si="225"/>
        <v>8.0134364928146087E-2</v>
      </c>
      <c r="Q57" s="5">
        <f t="shared" si="226"/>
        <v>1.828469510620373E-2</v>
      </c>
      <c r="R57" s="5">
        <f t="shared" si="227"/>
        <v>8.7799063713380768E-2</v>
      </c>
      <c r="S57" s="5">
        <f t="shared" si="228"/>
        <v>5.2325346439228808E-2</v>
      </c>
      <c r="T57" s="5">
        <f t="shared" si="229"/>
        <v>4.3743639674077905E-2</v>
      </c>
      <c r="U57" s="5">
        <f t="shared" si="230"/>
        <v>9.5855270338595075E-2</v>
      </c>
      <c r="V57" s="5">
        <f t="shared" si="231"/>
        <v>1.5185283602888386E-2</v>
      </c>
      <c r="W57" s="5">
        <f t="shared" si="232"/>
        <v>6.6541498976403941E-3</v>
      </c>
      <c r="X57" s="5">
        <f t="shared" si="233"/>
        <v>1.5919146246027676E-2</v>
      </c>
      <c r="Y57" s="5">
        <f t="shared" si="234"/>
        <v>1.9042193300475647E-2</v>
      </c>
      <c r="Z57" s="5">
        <f t="shared" si="235"/>
        <v>7.0015762444888691E-2</v>
      </c>
      <c r="AA57" s="5">
        <f t="shared" si="236"/>
        <v>7.6440221037286857E-2</v>
      </c>
      <c r="AB57" s="5">
        <f t="shared" si="237"/>
        <v>4.1727085360446801E-2</v>
      </c>
      <c r="AC57" s="5">
        <f t="shared" si="238"/>
        <v>2.4788841404419482E-3</v>
      </c>
      <c r="AD57" s="5">
        <f t="shared" si="239"/>
        <v>1.8161792117569217E-3</v>
      </c>
      <c r="AE57" s="5">
        <f t="shared" si="240"/>
        <v>4.3449611033268285E-3</v>
      </c>
      <c r="AF57" s="5">
        <f t="shared" si="241"/>
        <v>5.197363472506762E-3</v>
      </c>
      <c r="AG57" s="5">
        <f t="shared" si="242"/>
        <v>4.1446611255299354E-3</v>
      </c>
      <c r="AH57" s="5">
        <f t="shared" si="243"/>
        <v>4.1875791011356585E-2</v>
      </c>
      <c r="AI57" s="5">
        <f t="shared" si="244"/>
        <v>4.5718201291300907E-2</v>
      </c>
      <c r="AJ57" s="5">
        <f t="shared" si="245"/>
        <v>2.4956590416943578E-2</v>
      </c>
      <c r="AK57" s="5">
        <f t="shared" si="246"/>
        <v>9.082180074854786E-3</v>
      </c>
      <c r="AL57" s="5">
        <f t="shared" si="247"/>
        <v>2.589819666958419E-4</v>
      </c>
      <c r="AM57" s="5">
        <f t="shared" si="248"/>
        <v>3.9656538911306071E-4</v>
      </c>
      <c r="AN57" s="5">
        <f t="shared" si="249"/>
        <v>9.4872861635448148E-4</v>
      </c>
      <c r="AO57" s="5">
        <f t="shared" si="250"/>
        <v>1.134851921272024E-3</v>
      </c>
      <c r="AP57" s="5">
        <f t="shared" si="251"/>
        <v>9.0499282303619884E-4</v>
      </c>
      <c r="AQ57" s="5">
        <f t="shared" si="252"/>
        <v>5.4126798025046804E-4</v>
      </c>
      <c r="AR57" s="5">
        <f t="shared" si="253"/>
        <v>2.0036423931906525E-2</v>
      </c>
      <c r="AS57" s="5">
        <f t="shared" si="254"/>
        <v>2.1874912457852249E-2</v>
      </c>
      <c r="AT57" s="5">
        <f t="shared" si="255"/>
        <v>1.1941047880223392E-2</v>
      </c>
      <c r="AU57" s="5">
        <f t="shared" si="256"/>
        <v>4.345575469997788E-3</v>
      </c>
      <c r="AV57" s="5">
        <f t="shared" si="257"/>
        <v>1.1860784552703682E-3</v>
      </c>
      <c r="AW57" s="5">
        <f t="shared" si="258"/>
        <v>1.8789720852004531E-5</v>
      </c>
      <c r="AX57" s="5">
        <f t="shared" si="259"/>
        <v>7.2158860950300631E-5</v>
      </c>
      <c r="AY57" s="5">
        <f t="shared" si="260"/>
        <v>1.7263023497891906E-4</v>
      </c>
      <c r="AZ57" s="5">
        <f t="shared" si="261"/>
        <v>2.0649714835023784E-4</v>
      </c>
      <c r="BA57" s="5">
        <f t="shared" si="262"/>
        <v>1.6467208957529863E-4</v>
      </c>
      <c r="BB57" s="5">
        <f t="shared" si="263"/>
        <v>9.8488879755989923E-5</v>
      </c>
      <c r="BC57" s="5">
        <f t="shared" si="264"/>
        <v>4.7124242902884159E-5</v>
      </c>
      <c r="BD57" s="5">
        <f t="shared" si="265"/>
        <v>7.9890686695765437E-3</v>
      </c>
      <c r="BE57" s="5">
        <f t="shared" si="266"/>
        <v>8.7221241854672643E-3</v>
      </c>
      <c r="BF57" s="5">
        <f t="shared" si="267"/>
        <v>4.7612214547872525E-3</v>
      </c>
      <c r="BG57" s="5">
        <f t="shared" si="268"/>
        <v>1.7326994555827535E-3</v>
      </c>
      <c r="BH57" s="5">
        <f t="shared" si="269"/>
        <v>4.7292182771053022E-4</v>
      </c>
      <c r="BI57" s="5">
        <f t="shared" si="270"/>
        <v>1.0326317326617837E-4</v>
      </c>
      <c r="BJ57" s="8">
        <f t="shared" si="271"/>
        <v>0.1573308638968782</v>
      </c>
      <c r="BK57" s="8">
        <f t="shared" si="272"/>
        <v>0.1812362076354688</v>
      </c>
      <c r="BL57" s="8">
        <f t="shared" si="273"/>
        <v>0.58001917027475203</v>
      </c>
      <c r="BM57" s="8">
        <f t="shared" si="274"/>
        <v>0.66465399702530314</v>
      </c>
      <c r="BN57" s="8">
        <f t="shared" si="275"/>
        <v>0.32379416671255767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1.6818181818181801</v>
      </c>
      <c r="F58">
        <f>VLOOKUP(B58,home!$B$2:$E$670,3,FALSE)</f>
        <v>1.43</v>
      </c>
      <c r="G58">
        <f>VLOOKUP(C58,away!$B$2:$E$670,4,FALSE)</f>
        <v>0.76</v>
      </c>
      <c r="H58">
        <f>VLOOKUP(A58,away!$A$2:$E$670,3,FALSE)</f>
        <v>1.39090909090909</v>
      </c>
      <c r="I58">
        <f>VLOOKUP(C58,away!$B$2:$E$670,3,FALSE)</f>
        <v>1.37</v>
      </c>
      <c r="J58">
        <f>VLOOKUP(B58,home!$B$2:$E$670,4,FALSE)</f>
        <v>0.43</v>
      </c>
      <c r="K58" s="3">
        <f t="shared" si="221"/>
        <v>1.8277999999999981</v>
      </c>
      <c r="L58" s="3">
        <f t="shared" si="222"/>
        <v>0.81938454545454487</v>
      </c>
      <c r="M58" s="5">
        <f t="shared" si="2"/>
        <v>7.0850408620823938E-2</v>
      </c>
      <c r="N58" s="5">
        <f t="shared" si="223"/>
        <v>0.12950037687714183</v>
      </c>
      <c r="O58" s="5">
        <f t="shared" si="224"/>
        <v>5.8053729863042587E-2</v>
      </c>
      <c r="P58" s="5">
        <f t="shared" si="225"/>
        <v>0.10611060744366911</v>
      </c>
      <c r="Q58" s="5">
        <f t="shared" si="226"/>
        <v>0.11835039442801983</v>
      </c>
      <c r="R58" s="5">
        <f t="shared" si="227"/>
        <v>2.3784164527885041E-2</v>
      </c>
      <c r="S58" s="5">
        <f t="shared" si="228"/>
        <v>3.9729696805005918E-2</v>
      </c>
      <c r="T58" s="5">
        <f t="shared" si="229"/>
        <v>9.6974484142769116E-2</v>
      </c>
      <c r="U58" s="5">
        <f t="shared" si="230"/>
        <v>4.3472695924068223E-2</v>
      </c>
      <c r="V58" s="5">
        <f t="shared" si="231"/>
        <v>6.6113352901568528E-3</v>
      </c>
      <c r="W58" s="5">
        <f t="shared" si="232"/>
        <v>7.2106950311844803E-2</v>
      </c>
      <c r="X58" s="5">
        <f t="shared" si="233"/>
        <v>5.9083320705384405E-2</v>
      </c>
      <c r="Y58" s="5">
        <f t="shared" si="234"/>
        <v>2.4205979940063248E-2</v>
      </c>
      <c r="Z58" s="5">
        <f t="shared" si="235"/>
        <v>6.4961256135657322E-3</v>
      </c>
      <c r="AA58" s="5">
        <f t="shared" si="236"/>
        <v>1.1873618396475431E-2</v>
      </c>
      <c r="AB58" s="5">
        <f t="shared" si="237"/>
        <v>1.0851299852538888E-2</v>
      </c>
      <c r="AC58" s="5">
        <f t="shared" si="238"/>
        <v>6.1885035078516816E-4</v>
      </c>
      <c r="AD58" s="5">
        <f t="shared" si="239"/>
        <v>3.2949270944997465E-2</v>
      </c>
      <c r="AE58" s="5">
        <f t="shared" si="240"/>
        <v>2.6998123396325392E-2</v>
      </c>
      <c r="AF58" s="5">
        <f t="shared" si="241"/>
        <v>1.1060922533611895E-2</v>
      </c>
      <c r="AG58" s="5">
        <f t="shared" si="242"/>
        <v>3.0210496608371724E-3</v>
      </c>
      <c r="AH58" s="5">
        <f t="shared" si="243"/>
        <v>1.3307062332717956E-3</v>
      </c>
      <c r="AI58" s="5">
        <f t="shared" si="244"/>
        <v>2.4322648531741853E-3</v>
      </c>
      <c r="AJ58" s="5">
        <f t="shared" si="245"/>
        <v>2.222846849315886E-3</v>
      </c>
      <c r="AK58" s="5">
        <f t="shared" si="246"/>
        <v>1.3543064903931907E-3</v>
      </c>
      <c r="AL58" s="5">
        <f t="shared" si="247"/>
        <v>3.7073370735220622E-5</v>
      </c>
      <c r="AM58" s="5">
        <f t="shared" si="248"/>
        <v>1.2044935486653257E-2</v>
      </c>
      <c r="AN58" s="5">
        <f t="shared" si="249"/>
        <v>9.8694339887606952E-3</v>
      </c>
      <c r="AO58" s="5">
        <f t="shared" si="250"/>
        <v>4.0434308413871585E-3</v>
      </c>
      <c r="AP58" s="5">
        <f t="shared" si="251"/>
        <v>1.1043749140156351E-3</v>
      </c>
      <c r="AQ58" s="5">
        <f t="shared" si="252"/>
        <v>2.2622693423302574E-4</v>
      </c>
      <c r="AR58" s="5">
        <f t="shared" si="253"/>
        <v>2.1807202441658806E-4</v>
      </c>
      <c r="AS58" s="5">
        <f t="shared" si="254"/>
        <v>3.9859204622863921E-4</v>
      </c>
      <c r="AT58" s="5">
        <f t="shared" si="255"/>
        <v>3.6427327104835306E-4</v>
      </c>
      <c r="AU58" s="5">
        <f t="shared" si="256"/>
        <v>2.2193956160739301E-4</v>
      </c>
      <c r="AV58" s="5">
        <f t="shared" si="257"/>
        <v>1.0141528267649819E-4</v>
      </c>
      <c r="AW58" s="5">
        <f t="shared" si="258"/>
        <v>1.542325413844772E-6</v>
      </c>
      <c r="AX58" s="5">
        <f t="shared" si="259"/>
        <v>3.6692888470841335E-3</v>
      </c>
      <c r="AY58" s="5">
        <f t="shared" si="260"/>
        <v>3.0065585741094634E-3</v>
      </c>
      <c r="AZ58" s="5">
        <f t="shared" si="261"/>
        <v>1.2317638153145735E-3</v>
      </c>
      <c r="BA58" s="5">
        <f t="shared" si="262"/>
        <v>3.3642941130629595E-4</v>
      </c>
      <c r="BB58" s="5">
        <f t="shared" si="263"/>
        <v>6.8916265065187344E-5</v>
      </c>
      <c r="BC58" s="5">
        <f t="shared" si="264"/>
        <v>1.1293784504972698E-5</v>
      </c>
      <c r="BD58" s="5">
        <f t="shared" si="265"/>
        <v>2.9780807767156389E-5</v>
      </c>
      <c r="BE58" s="5">
        <f t="shared" si="266"/>
        <v>5.4433360436808389E-5</v>
      </c>
      <c r="BF58" s="5">
        <f t="shared" si="267"/>
        <v>4.974664810319914E-5</v>
      </c>
      <c r="BG58" s="5">
        <f t="shared" si="268"/>
        <v>3.0308974467675767E-5</v>
      </c>
      <c r="BH58" s="5">
        <f t="shared" si="269"/>
        <v>1.3849685883004435E-5</v>
      </c>
      <c r="BI58" s="5">
        <f t="shared" si="270"/>
        <v>5.0628911713910934E-6</v>
      </c>
      <c r="BJ58" s="8">
        <f t="shared" si="271"/>
        <v>0.60986352580342951</v>
      </c>
      <c r="BK58" s="8">
        <f t="shared" si="272"/>
        <v>0.22696453045528567</v>
      </c>
      <c r="BL58" s="8">
        <f t="shared" si="273"/>
        <v>0.15686310754397198</v>
      </c>
      <c r="BM58" s="8">
        <f t="shared" si="274"/>
        <v>0.49053259140697503</v>
      </c>
      <c r="BN58" s="8">
        <f t="shared" si="275"/>
        <v>0.50664968176058234</v>
      </c>
    </row>
    <row r="59" spans="1:66" x14ac:dyDescent="0.25">
      <c r="A59" s="10" t="s">
        <v>318</v>
      </c>
      <c r="B59" t="s">
        <v>385</v>
      </c>
      <c r="C59" t="s">
        <v>745</v>
      </c>
      <c r="D59" s="11">
        <v>44266</v>
      </c>
      <c r="E59" s="1">
        <f>VLOOKUP(A59,home!$A$2:$E$670,3,FALSE)</f>
        <v>1.3534482758620701</v>
      </c>
      <c r="F59">
        <f>VLOOKUP(B59,home!$B$2:$E$670,3,FALSE)</f>
        <v>2.0299999999999998</v>
      </c>
      <c r="G59" t="e">
        <f>VLOOKUP(C59,away!$B$2:$E$670,4,FALSE)</f>
        <v>#N/A</v>
      </c>
      <c r="H59">
        <f>VLOOKUP(A59,away!$A$2:$E$670,3,FALSE)</f>
        <v>1.02586206896552</v>
      </c>
      <c r="I59" t="e">
        <f>VLOOKUP(C59,away!$B$2:$E$670,3,FALSE)</f>
        <v>#N/A</v>
      </c>
      <c r="J59">
        <f>VLOOKUP(B59,home!$B$2:$E$670,4,FALSE)</f>
        <v>0.73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1.46</v>
      </c>
      <c r="F60">
        <f>VLOOKUP(B60,home!$B$2:$E$670,3,FALSE)</f>
        <v>1.64</v>
      </c>
      <c r="G60">
        <f>VLOOKUP(C60,away!$B$2:$E$670,4,FALSE)</f>
        <v>0.8</v>
      </c>
      <c r="H60">
        <f>VLOOKUP(A60,away!$A$2:$E$670,3,FALSE)</f>
        <v>1.36</v>
      </c>
      <c r="I60">
        <f>VLOOKUP(C60,away!$B$2:$E$670,3,FALSE)</f>
        <v>0.97</v>
      </c>
      <c r="J60">
        <f>VLOOKUP(B60,home!$B$2:$E$670,4,FALSE)</f>
        <v>0.28999999999999998</v>
      </c>
      <c r="K60" s="3">
        <f t="shared" si="221"/>
        <v>1.9155199999999999</v>
      </c>
      <c r="L60" s="3">
        <f t="shared" si="222"/>
        <v>0.38256800000000002</v>
      </c>
      <c r="M60" s="5">
        <f t="shared" si="2"/>
        <v>0.10045072200918871</v>
      </c>
      <c r="N60" s="5">
        <f t="shared" si="223"/>
        <v>0.19241536702304113</v>
      </c>
      <c r="O60" s="5">
        <f t="shared" si="224"/>
        <v>3.8429231817611306E-2</v>
      </c>
      <c r="P60" s="5">
        <f t="shared" si="225"/>
        <v>7.3611962131270803E-2</v>
      </c>
      <c r="Q60" s="5">
        <f t="shared" si="226"/>
        <v>0.18428774191998792</v>
      </c>
      <c r="R60" s="5">
        <f t="shared" si="227"/>
        <v>7.3508971789999602E-3</v>
      </c>
      <c r="S60" s="5">
        <f t="shared" si="228"/>
        <v>1.3486017970881213E-2</v>
      </c>
      <c r="T60" s="5">
        <f t="shared" si="229"/>
        <v>7.0502592850845938E-2</v>
      </c>
      <c r="U60" s="5">
        <f t="shared" si="230"/>
        <v>1.4080790564318003E-2</v>
      </c>
      <c r="V60" s="5">
        <f t="shared" si="231"/>
        <v>1.0980865092828913E-3</v>
      </c>
      <c r="W60" s="5">
        <f t="shared" si="232"/>
        <v>0.11766895180085836</v>
      </c>
      <c r="X60" s="5">
        <f t="shared" si="233"/>
        <v>4.501637555255078E-2</v>
      </c>
      <c r="Y60" s="5">
        <f t="shared" si="234"/>
        <v>8.6109123811941232E-3</v>
      </c>
      <c r="Z60" s="5">
        <f t="shared" si="235"/>
        <v>9.3740601065855239E-4</v>
      </c>
      <c r="AA60" s="5">
        <f t="shared" si="236"/>
        <v>1.7956199615366702E-3</v>
      </c>
      <c r="AB60" s="5">
        <f t="shared" si="237"/>
        <v>1.7197729743613618E-3</v>
      </c>
      <c r="AC60" s="5">
        <f t="shared" si="238"/>
        <v>5.0293505189289152E-5</v>
      </c>
      <c r="AD60" s="5">
        <f t="shared" si="239"/>
        <v>5.6349307638395095E-2</v>
      </c>
      <c r="AE60" s="5">
        <f t="shared" si="240"/>
        <v>2.1557441924605535E-2</v>
      </c>
      <c r="AF60" s="5">
        <f t="shared" si="241"/>
        <v>4.1235937211062451E-3</v>
      </c>
      <c r="AG60" s="5">
        <f t="shared" si="242"/>
        <v>5.2585166756539134E-4</v>
      </c>
      <c r="AH60" s="5">
        <f t="shared" si="243"/>
        <v>8.9655385671405261E-5</v>
      </c>
      <c r="AI60" s="5">
        <f t="shared" si="244"/>
        <v>1.7173668436129018E-4</v>
      </c>
      <c r="AJ60" s="5">
        <f t="shared" si="245"/>
        <v>1.6448252681386933E-4</v>
      </c>
      <c r="AK60" s="5">
        <f t="shared" si="246"/>
        <v>1.0502318992083427E-4</v>
      </c>
      <c r="AL60" s="5">
        <f t="shared" si="247"/>
        <v>1.4742367303658281E-6</v>
      </c>
      <c r="AM60" s="5">
        <f t="shared" si="248"/>
        <v>2.1587645153499709E-2</v>
      </c>
      <c r="AN60" s="5">
        <f t="shared" si="249"/>
        <v>8.2587422310840767E-3</v>
      </c>
      <c r="AO60" s="5">
        <f t="shared" si="250"/>
        <v>1.5797652489306865E-3</v>
      </c>
      <c r="AP60" s="5">
        <f t="shared" si="251"/>
        <v>2.0145587725097164E-4</v>
      </c>
      <c r="AQ60" s="5">
        <f t="shared" si="252"/>
        <v>1.9267643012037428E-5</v>
      </c>
      <c r="AR60" s="5">
        <f t="shared" si="253"/>
        <v>6.8598563171076384E-6</v>
      </c>
      <c r="AS60" s="5">
        <f t="shared" si="254"/>
        <v>1.3140191972546024E-5</v>
      </c>
      <c r="AT60" s="5">
        <f t="shared" si="255"/>
        <v>1.2585150263625682E-5</v>
      </c>
      <c r="AU60" s="5">
        <f t="shared" si="256"/>
        <v>8.0357023443267506E-6</v>
      </c>
      <c r="AV60" s="5">
        <f t="shared" si="257"/>
        <v>3.8481371386511975E-6</v>
      </c>
      <c r="AW60" s="5">
        <f t="shared" si="258"/>
        <v>3.000958972098741E-8</v>
      </c>
      <c r="AX60" s="5">
        <f t="shared" si="259"/>
        <v>6.8919276740719562E-3</v>
      </c>
      <c r="AY60" s="5">
        <f t="shared" si="260"/>
        <v>2.63663098641436E-3</v>
      </c>
      <c r="AZ60" s="5">
        <f t="shared" si="261"/>
        <v>5.0434532160528441E-4</v>
      </c>
      <c r="BA60" s="5">
        <f t="shared" si="262"/>
        <v>6.4315460331963489E-5</v>
      </c>
      <c r="BB60" s="5">
        <f t="shared" si="263"/>
        <v>6.1512592570696513E-6</v>
      </c>
      <c r="BC60" s="5">
        <f t="shared" si="264"/>
        <v>4.7065499029172486E-7</v>
      </c>
      <c r="BD60" s="5">
        <f t="shared" si="265"/>
        <v>4.3739358525387219E-7</v>
      </c>
      <c r="BE60" s="5">
        <f t="shared" si="266"/>
        <v>8.3783616042549719E-7</v>
      </c>
      <c r="BF60" s="5">
        <f t="shared" si="267"/>
        <v>8.0244596100912435E-7</v>
      </c>
      <c r="BG60" s="5">
        <f t="shared" si="268"/>
        <v>5.1236709574406564E-7</v>
      </c>
      <c r="BH60" s="5">
        <f t="shared" si="269"/>
        <v>2.4536235480991838E-7</v>
      </c>
      <c r="BI60" s="5">
        <f t="shared" si="270"/>
        <v>9.3999299577098945E-8</v>
      </c>
      <c r="BJ60" s="8">
        <f t="shared" si="271"/>
        <v>0.74280885399059882</v>
      </c>
      <c r="BK60" s="8">
        <f t="shared" si="272"/>
        <v>0.19133518734895763</v>
      </c>
      <c r="BL60" s="8">
        <f t="shared" si="273"/>
        <v>6.3954608726087797E-2</v>
      </c>
      <c r="BM60" s="8">
        <f t="shared" si="274"/>
        <v>0.39985353301937837</v>
      </c>
      <c r="BN60" s="8">
        <f t="shared" si="275"/>
        <v>0.59654592208009982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1.8444444444444399</v>
      </c>
      <c r="F61">
        <f>VLOOKUP(B61,home!$B$2:$E$670,3,FALSE)</f>
        <v>1.95</v>
      </c>
      <c r="G61">
        <f>VLOOKUP(C61,away!$B$2:$E$670,4,FALSE)</f>
        <v>0.6</v>
      </c>
      <c r="H61">
        <f>VLOOKUP(A61,away!$A$2:$E$670,3,FALSE)</f>
        <v>1.24444444444444</v>
      </c>
      <c r="I61">
        <f>VLOOKUP(C61,away!$B$2:$E$670,3,FALSE)</f>
        <v>1</v>
      </c>
      <c r="J61">
        <f>VLOOKUP(B61,home!$B$2:$E$670,4,FALSE)</f>
        <v>0.8</v>
      </c>
      <c r="K61" s="3">
        <f t="shared" si="221"/>
        <v>2.1579999999999946</v>
      </c>
      <c r="L61" s="3">
        <f t="shared" si="222"/>
        <v>0.99555555555555209</v>
      </c>
      <c r="M61" s="5">
        <f t="shared" si="2"/>
        <v>4.2700034296312667E-2</v>
      </c>
      <c r="N61" s="5">
        <f t="shared" si="223"/>
        <v>9.2146674011442498E-2</v>
      </c>
      <c r="O61" s="5">
        <f t="shared" si="224"/>
        <v>4.2510256366106683E-2</v>
      </c>
      <c r="P61" s="5">
        <f t="shared" si="225"/>
        <v>9.1737133238057988E-2</v>
      </c>
      <c r="Q61" s="5">
        <f t="shared" si="226"/>
        <v>9.9426261258346221E-2</v>
      </c>
      <c r="R61" s="5">
        <f t="shared" si="227"/>
        <v>2.1160660946684139E-2</v>
      </c>
      <c r="S61" s="5">
        <f t="shared" si="228"/>
        <v>4.9272218122456739E-2</v>
      </c>
      <c r="T61" s="5">
        <f t="shared" si="229"/>
        <v>9.8984366763864323E-2</v>
      </c>
      <c r="U61" s="5">
        <f t="shared" si="230"/>
        <v>4.5664706322944261E-2</v>
      </c>
      <c r="V61" s="5">
        <f t="shared" si="231"/>
        <v>1.1761874598839737E-2</v>
      </c>
      <c r="W61" s="5">
        <f t="shared" si="232"/>
        <v>7.1520623931836877E-2</v>
      </c>
      <c r="X61" s="5">
        <f t="shared" si="233"/>
        <v>7.1202754492139572E-2</v>
      </c>
      <c r="Y61" s="5">
        <f t="shared" si="234"/>
        <v>3.5443148902753796E-2</v>
      </c>
      <c r="Z61" s="5">
        <f t="shared" si="235"/>
        <v>7.0222045215662682E-3</v>
      </c>
      <c r="AA61" s="5">
        <f t="shared" si="236"/>
        <v>1.5153917357539968E-2</v>
      </c>
      <c r="AB61" s="5">
        <f t="shared" si="237"/>
        <v>1.6351076828785584E-2</v>
      </c>
      <c r="AC61" s="5">
        <f t="shared" si="238"/>
        <v>1.5793322461339725E-3</v>
      </c>
      <c r="AD61" s="5">
        <f t="shared" si="239"/>
        <v>3.858537661122588E-2</v>
      </c>
      <c r="AE61" s="5">
        <f t="shared" si="240"/>
        <v>3.8413886048509184E-2</v>
      </c>
      <c r="AF61" s="5">
        <f t="shared" si="241"/>
        <v>1.9121578833035616E-2</v>
      </c>
      <c r="AG61" s="5">
        <f t="shared" si="242"/>
        <v>6.3455313460740199E-3</v>
      </c>
      <c r="AH61" s="5">
        <f t="shared" si="243"/>
        <v>1.7477486809231537E-3</v>
      </c>
      <c r="AI61" s="5">
        <f t="shared" si="244"/>
        <v>3.7716416534321561E-3</v>
      </c>
      <c r="AJ61" s="5">
        <f t="shared" si="245"/>
        <v>4.0696013440532867E-3</v>
      </c>
      <c r="AK61" s="5">
        <f t="shared" si="246"/>
        <v>2.9273999001556573E-3</v>
      </c>
      <c r="AL61" s="5">
        <f t="shared" si="247"/>
        <v>1.357220574441225E-4</v>
      </c>
      <c r="AM61" s="5">
        <f t="shared" si="248"/>
        <v>1.6653448545405049E-2</v>
      </c>
      <c r="AN61" s="5">
        <f t="shared" si="249"/>
        <v>1.6579433218536523E-2</v>
      </c>
      <c r="AO61" s="5">
        <f t="shared" si="250"/>
        <v>8.2528734243381523E-3</v>
      </c>
      <c r="AP61" s="5">
        <f t="shared" si="251"/>
        <v>2.73873132896554E-3</v>
      </c>
      <c r="AQ61" s="5">
        <f t="shared" si="252"/>
        <v>6.8163979743142086E-4</v>
      </c>
      <c r="AR61" s="5">
        <f t="shared" si="253"/>
        <v>3.4799618180158685E-4</v>
      </c>
      <c r="AS61" s="5">
        <f t="shared" si="254"/>
        <v>7.5097576032782259E-4</v>
      </c>
      <c r="AT61" s="5">
        <f t="shared" si="255"/>
        <v>8.1030284539371851E-4</v>
      </c>
      <c r="AU61" s="5">
        <f t="shared" si="256"/>
        <v>5.8287784678654679E-4</v>
      </c>
      <c r="AV61" s="5">
        <f t="shared" si="257"/>
        <v>3.144625983413411E-4</v>
      </c>
      <c r="AW61" s="5">
        <f t="shared" si="258"/>
        <v>8.0996242953122079E-6</v>
      </c>
      <c r="AX61" s="5">
        <f t="shared" si="259"/>
        <v>5.9896903268306725E-3</v>
      </c>
      <c r="AY61" s="5">
        <f t="shared" si="260"/>
        <v>5.9630694809336259E-3</v>
      </c>
      <c r="AZ61" s="5">
        <f t="shared" si="261"/>
        <v>2.9682834749536167E-3</v>
      </c>
      <c r="BA61" s="5">
        <f t="shared" si="262"/>
        <v>9.8503036798460418E-4</v>
      </c>
      <c r="BB61" s="5">
        <f t="shared" si="263"/>
        <v>2.4516311380950063E-4</v>
      </c>
      <c r="BC61" s="5">
        <f t="shared" si="264"/>
        <v>4.8814699994069304E-5</v>
      </c>
      <c r="BD61" s="5">
        <f t="shared" si="265"/>
        <v>5.7741588684114925E-5</v>
      </c>
      <c r="BE61" s="5">
        <f t="shared" si="266"/>
        <v>1.2460634838031969E-4</v>
      </c>
      <c r="BF61" s="5">
        <f t="shared" si="267"/>
        <v>1.3445024990236463E-4</v>
      </c>
      <c r="BG61" s="5">
        <f t="shared" si="268"/>
        <v>9.6714546429767383E-5</v>
      </c>
      <c r="BH61" s="5">
        <f t="shared" si="269"/>
        <v>5.2177497798859356E-5</v>
      </c>
      <c r="BI61" s="5">
        <f t="shared" si="270"/>
        <v>2.2519808049987642E-5</v>
      </c>
      <c r="BJ61" s="8">
        <f t="shared" si="271"/>
        <v>0.63229637997841082</v>
      </c>
      <c r="BK61" s="8">
        <f t="shared" si="272"/>
        <v>0.20314938404017882</v>
      </c>
      <c r="BL61" s="8">
        <f t="shared" si="273"/>
        <v>0.15665183467252128</v>
      </c>
      <c r="BM61" s="8">
        <f t="shared" si="274"/>
        <v>0.60348381323908873</v>
      </c>
      <c r="BN61" s="8">
        <f t="shared" si="275"/>
        <v>0.38968102011695016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1.46</v>
      </c>
      <c r="F62">
        <f>VLOOKUP(B62,home!$B$2:$E$670,3,FALSE)</f>
        <v>1.37</v>
      </c>
      <c r="G62">
        <f>VLOOKUP(C62,away!$B$2:$E$670,4,FALSE)</f>
        <v>0.89</v>
      </c>
      <c r="H62">
        <f>VLOOKUP(A62,away!$A$2:$E$670,3,FALSE)</f>
        <v>1.36</v>
      </c>
      <c r="I62">
        <f>VLOOKUP(C62,away!$B$2:$E$670,3,FALSE)</f>
        <v>1.18</v>
      </c>
      <c r="J62">
        <f>VLOOKUP(B62,home!$B$2:$E$670,4,FALSE)</f>
        <v>0.74</v>
      </c>
      <c r="K62" s="3">
        <f t="shared" si="221"/>
        <v>1.780178</v>
      </c>
      <c r="L62" s="3">
        <f t="shared" si="222"/>
        <v>1.1875519999999999</v>
      </c>
      <c r="M62" s="5">
        <f t="shared" si="2"/>
        <v>5.1419901126859784E-2</v>
      </c>
      <c r="N62" s="5">
        <f t="shared" si="223"/>
        <v>9.1536576748210988E-2</v>
      </c>
      <c r="O62" s="5">
        <f t="shared" si="224"/>
        <v>6.1063806423004581E-2</v>
      </c>
      <c r="P62" s="5">
        <f t="shared" si="225"/>
        <v>0.10870444479049143</v>
      </c>
      <c r="Q62" s="5">
        <f t="shared" si="226"/>
        <v>8.1475700061238401E-2</v>
      </c>
      <c r="R62" s="5">
        <f t="shared" si="227"/>
        <v>3.625822272262598E-2</v>
      </c>
      <c r="S62" s="5">
        <f t="shared" si="228"/>
        <v>5.7451765066874286E-2</v>
      </c>
      <c r="T62" s="5">
        <f t="shared" si="229"/>
        <v>9.6756630559123757E-2</v>
      </c>
      <c r="U62" s="5">
        <f t="shared" si="230"/>
        <v>6.4546090409918863E-2</v>
      </c>
      <c r="V62" s="5">
        <f t="shared" si="231"/>
        <v>1.349512561601051E-2</v>
      </c>
      <c r="W62" s="5">
        <f t="shared" si="232"/>
        <v>4.8347082927871751E-2</v>
      </c>
      <c r="X62" s="5">
        <f t="shared" si="233"/>
        <v>5.7414675025159942E-2</v>
      </c>
      <c r="Y62" s="5">
        <f t="shared" si="234"/>
        <v>3.4091456077739377E-2</v>
      </c>
      <c r="Z62" s="5">
        <f t="shared" si="235"/>
        <v>1.4352841636899965E-2</v>
      </c>
      <c r="AA62" s="5">
        <f t="shared" si="236"/>
        <v>2.5550612919493305E-2</v>
      </c>
      <c r="AB62" s="5">
        <f t="shared" si="237"/>
        <v>2.2742319502898883E-2</v>
      </c>
      <c r="AC62" s="5">
        <f t="shared" si="238"/>
        <v>1.783088971047325E-3</v>
      </c>
      <c r="AD62" s="5">
        <f t="shared" si="239"/>
        <v>2.151660334809322E-2</v>
      </c>
      <c r="AE62" s="5">
        <f t="shared" si="240"/>
        <v>2.5552085339234795E-2</v>
      </c>
      <c r="AF62" s="5">
        <f t="shared" si="241"/>
        <v>1.5172215024389485E-2</v>
      </c>
      <c r="AG62" s="5">
        <f t="shared" si="242"/>
        <v>6.0059314322145896E-3</v>
      </c>
      <c r="AH62" s="5">
        <f t="shared" si="243"/>
        <v>4.2611864478959566E-3</v>
      </c>
      <c r="AI62" s="5">
        <f t="shared" si="244"/>
        <v>7.5856703684425283E-3</v>
      </c>
      <c r="AJ62" s="5">
        <f t="shared" si="245"/>
        <v>6.7519217525766435E-3</v>
      </c>
      <c r="AK62" s="5">
        <f t="shared" si="246"/>
        <v>4.0065408538861279E-3</v>
      </c>
      <c r="AL62" s="5">
        <f t="shared" si="247"/>
        <v>1.507818508880787E-4</v>
      </c>
      <c r="AM62" s="5">
        <f t="shared" si="248"/>
        <v>7.6606767830003763E-3</v>
      </c>
      <c r="AN62" s="5">
        <f t="shared" si="249"/>
        <v>9.0974520350056605E-3</v>
      </c>
      <c r="AO62" s="5">
        <f t="shared" si="250"/>
        <v>5.4018486795375234E-3</v>
      </c>
      <c r="AP62" s="5">
        <f t="shared" si="251"/>
        <v>2.1383254010273801E-3</v>
      </c>
      <c r="AQ62" s="5">
        <f t="shared" si="252"/>
        <v>6.3484315166021678E-4</v>
      </c>
      <c r="AR62" s="5">
        <f t="shared" si="253"/>
        <v>1.0120760977143475E-3</v>
      </c>
      <c r="AS62" s="5">
        <f t="shared" si="254"/>
        <v>1.8016756034769316E-3</v>
      </c>
      <c r="AT62" s="5">
        <f t="shared" si="255"/>
        <v>1.6036516362231792E-3</v>
      </c>
      <c r="AU62" s="5">
        <f t="shared" si="256"/>
        <v>9.5159512082283553E-4</v>
      </c>
      <c r="AV62" s="5">
        <f t="shared" si="257"/>
        <v>4.2350217474903845E-4</v>
      </c>
      <c r="AW62" s="5">
        <f t="shared" si="258"/>
        <v>8.8544712942267456E-6</v>
      </c>
      <c r="AX62" s="5">
        <f t="shared" si="259"/>
        <v>2.2728947123680063E-3</v>
      </c>
      <c r="AY62" s="5">
        <f t="shared" si="260"/>
        <v>2.6991806614620499E-3</v>
      </c>
      <c r="AZ62" s="5">
        <f t="shared" si="261"/>
        <v>1.6027086964402906E-3</v>
      </c>
      <c r="BA62" s="5">
        <f t="shared" si="262"/>
        <v>6.3443330595835295E-4</v>
      </c>
      <c r="BB62" s="5">
        <f t="shared" si="263"/>
        <v>1.883556353393635E-4</v>
      </c>
      <c r="BC62" s="5">
        <f t="shared" si="264"/>
        <v>4.4736422291706344E-5</v>
      </c>
      <c r="BD62" s="5">
        <f t="shared" si="265"/>
        <v>2.0031549899881157E-4</v>
      </c>
      <c r="BE62" s="5">
        <f t="shared" si="266"/>
        <v>3.5659724437670637E-4</v>
      </c>
      <c r="BF62" s="5">
        <f t="shared" si="267"/>
        <v>3.174032846500183E-4</v>
      </c>
      <c r="BG62" s="5">
        <f t="shared" si="268"/>
        <v>1.8834478148723342E-4</v>
      </c>
      <c r="BH62" s="5">
        <f t="shared" si="269"/>
        <v>8.3821809104595059E-5</v>
      </c>
      <c r="BI62" s="5">
        <f t="shared" si="270"/>
        <v>2.9843548097639956E-5</v>
      </c>
      <c r="BJ62" s="8">
        <f t="shared" si="271"/>
        <v>0.51024441202736737</v>
      </c>
      <c r="BK62" s="8">
        <f t="shared" si="272"/>
        <v>0.23570428808363347</v>
      </c>
      <c r="BL62" s="8">
        <f t="shared" si="273"/>
        <v>0.2397351982004442</v>
      </c>
      <c r="BM62" s="8">
        <f t="shared" si="274"/>
        <v>0.56688776188574619</v>
      </c>
      <c r="BN62" s="8">
        <f t="shared" si="275"/>
        <v>0.4304586518724311</v>
      </c>
    </row>
    <row r="63" spans="1:66" x14ac:dyDescent="0.25">
      <c r="A63" s="10" t="s">
        <v>28</v>
      </c>
      <c r="B63" t="s">
        <v>746</v>
      </c>
      <c r="C63" t="s">
        <v>302</v>
      </c>
      <c r="D63" s="11">
        <v>44266</v>
      </c>
      <c r="E63" s="1">
        <f>VLOOKUP(A63,home!$A$2:$E$670,3,FALSE)</f>
        <v>1.31111111111111</v>
      </c>
      <c r="F63">
        <f>VLOOKUP(B63,home!$B$2:$E$670,3,FALSE)</f>
        <v>1.1399999999999999</v>
      </c>
      <c r="G63">
        <f>VLOOKUP(C63,away!$B$2:$E$670,4,FALSE)</f>
        <v>1</v>
      </c>
      <c r="H63">
        <f>VLOOKUP(A63,away!$A$2:$E$670,3,FALSE)</f>
        <v>1.12222222222222</v>
      </c>
      <c r="I63">
        <f>VLOOKUP(C63,away!$B$2:$E$670,3,FALSE)</f>
        <v>0.75</v>
      </c>
      <c r="J63">
        <f>VLOOKUP(B63,home!$B$2:$E$670,4,FALSE)</f>
        <v>0.15</v>
      </c>
      <c r="K63" s="3">
        <f t="shared" si="221"/>
        <v>1.4946666666666653</v>
      </c>
      <c r="L63" s="3">
        <f t="shared" si="222"/>
        <v>0.12624999999999975</v>
      </c>
      <c r="M63" s="5">
        <f t="shared" si="2"/>
        <v>0.19771737506232834</v>
      </c>
      <c r="N63" s="5">
        <f t="shared" si="223"/>
        <v>0.29552156992649309</v>
      </c>
      <c r="O63" s="5">
        <f t="shared" si="224"/>
        <v>2.4961818601618908E-2</v>
      </c>
      <c r="P63" s="5">
        <f t="shared" si="225"/>
        <v>3.730959820321969E-2</v>
      </c>
      <c r="Q63" s="5">
        <f t="shared" si="226"/>
        <v>0.22085311992506568</v>
      </c>
      <c r="R63" s="5">
        <f t="shared" si="227"/>
        <v>1.5757147992271905E-3</v>
      </c>
      <c r="S63" s="5">
        <f t="shared" si="228"/>
        <v>1.760095840902802E-3</v>
      </c>
      <c r="T63" s="5">
        <f t="shared" si="229"/>
        <v>2.7882706390539493E-2</v>
      </c>
      <c r="U63" s="5">
        <f t="shared" si="230"/>
        <v>2.3551683865782385E-3</v>
      </c>
      <c r="V63" s="5">
        <f t="shared" si="231"/>
        <v>3.6903668741269536E-5</v>
      </c>
      <c r="W63" s="5">
        <f t="shared" si="232"/>
        <v>0.11003393219377704</v>
      </c>
      <c r="X63" s="5">
        <f t="shared" si="233"/>
        <v>1.3891783939464327E-2</v>
      </c>
      <c r="Y63" s="5">
        <f t="shared" si="234"/>
        <v>8.7691886117868389E-4</v>
      </c>
      <c r="Z63" s="5">
        <f t="shared" si="235"/>
        <v>6.6311331134144135E-5</v>
      </c>
      <c r="AA63" s="5">
        <f t="shared" si="236"/>
        <v>9.9113336268500659E-5</v>
      </c>
      <c r="AB63" s="5">
        <f t="shared" si="237"/>
        <v>7.4070699971326101E-5</v>
      </c>
      <c r="AC63" s="5">
        <f t="shared" si="238"/>
        <v>4.3523648734950722E-7</v>
      </c>
      <c r="AD63" s="5">
        <f t="shared" si="239"/>
        <v>4.1116012663074658E-2</v>
      </c>
      <c r="AE63" s="5">
        <f t="shared" si="240"/>
        <v>5.1908965987131662E-3</v>
      </c>
      <c r="AF63" s="5">
        <f t="shared" si="241"/>
        <v>3.27675347793768E-4</v>
      </c>
      <c r="AG63" s="5">
        <f t="shared" si="242"/>
        <v>1.3789670886321042E-5</v>
      </c>
      <c r="AH63" s="5">
        <f t="shared" si="243"/>
        <v>2.092951388921421E-6</v>
      </c>
      <c r="AI63" s="5">
        <f t="shared" si="244"/>
        <v>3.1282646759745475E-6</v>
      </c>
      <c r="AJ63" s="5">
        <f t="shared" si="245"/>
        <v>2.3378564678449766E-6</v>
      </c>
      <c r="AK63" s="5">
        <f t="shared" si="246"/>
        <v>1.164772044646318E-6</v>
      </c>
      <c r="AL63" s="5">
        <f t="shared" si="247"/>
        <v>3.2851940222798972E-9</v>
      </c>
      <c r="AM63" s="5">
        <f t="shared" si="248"/>
        <v>1.2290946718748438E-2</v>
      </c>
      <c r="AN63" s="5">
        <f t="shared" si="249"/>
        <v>1.5517320232419877E-3</v>
      </c>
      <c r="AO63" s="5">
        <f t="shared" si="250"/>
        <v>9.7953083967150279E-5</v>
      </c>
      <c r="AP63" s="5">
        <f t="shared" si="251"/>
        <v>4.122192283617566E-6</v>
      </c>
      <c r="AQ63" s="5">
        <f t="shared" si="252"/>
        <v>1.3010669395167922E-7</v>
      </c>
      <c r="AR63" s="5">
        <f t="shared" si="253"/>
        <v>5.2847022570265822E-8</v>
      </c>
      <c r="AS63" s="5">
        <f t="shared" si="254"/>
        <v>7.8988683068357235E-8</v>
      </c>
      <c r="AT63" s="5">
        <f t="shared" si="255"/>
        <v>5.9030875813085591E-8</v>
      </c>
      <c r="AU63" s="5">
        <f t="shared" si="256"/>
        <v>2.94104941273195E-8</v>
      </c>
      <c r="AV63" s="5">
        <f t="shared" si="257"/>
        <v>1.0989721305575045E-8</v>
      </c>
      <c r="AW63" s="5">
        <f t="shared" si="258"/>
        <v>1.7220044092432877E-11</v>
      </c>
      <c r="AX63" s="5">
        <f t="shared" si="259"/>
        <v>3.0618113937148821E-3</v>
      </c>
      <c r="AY63" s="5">
        <f t="shared" si="260"/>
        <v>3.8655368845650322E-4</v>
      </c>
      <c r="AZ63" s="5">
        <f t="shared" si="261"/>
        <v>2.4401201583816716E-5</v>
      </c>
      <c r="BA63" s="5">
        <f t="shared" si="262"/>
        <v>1.0268838999856181E-6</v>
      </c>
      <c r="BB63" s="5">
        <f t="shared" si="263"/>
        <v>3.2411023093296023E-8</v>
      </c>
      <c r="BC63" s="5">
        <f t="shared" si="264"/>
        <v>8.1837833310572367E-10</v>
      </c>
      <c r="BD63" s="5">
        <f t="shared" si="265"/>
        <v>1.1119894332493395E-9</v>
      </c>
      <c r="BE63" s="5">
        <f t="shared" si="266"/>
        <v>1.6620535395633445E-9</v>
      </c>
      <c r="BF63" s="5">
        <f t="shared" si="267"/>
        <v>1.2421080119003385E-9</v>
      </c>
      <c r="BG63" s="5">
        <f t="shared" si="268"/>
        <v>6.1884581392901241E-10</v>
      </c>
      <c r="BH63" s="5">
        <f t="shared" si="269"/>
        <v>2.3124205247147415E-10</v>
      </c>
      <c r="BI63" s="5">
        <f t="shared" si="270"/>
        <v>6.9125957552139269E-11</v>
      </c>
      <c r="BJ63" s="8">
        <f t="shared" si="271"/>
        <v>0.73312711603897796</v>
      </c>
      <c r="BK63" s="8">
        <f t="shared" si="272"/>
        <v>0.23721096498532998</v>
      </c>
      <c r="BL63" s="8">
        <f t="shared" si="273"/>
        <v>2.9074845870403248E-2</v>
      </c>
      <c r="BM63" s="8">
        <f t="shared" si="274"/>
        <v>0.22115348803665597</v>
      </c>
      <c r="BN63" s="8">
        <f t="shared" si="275"/>
        <v>0.77793919651795296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1.8444444444444399</v>
      </c>
      <c r="F64">
        <f>VLOOKUP(B64,home!$B$2:$E$670,3,FALSE)</f>
        <v>1.72</v>
      </c>
      <c r="G64">
        <f>VLOOKUP(C64,away!$B$2:$E$670,4,FALSE)</f>
        <v>0.11</v>
      </c>
      <c r="H64">
        <f>VLOOKUP(A64,away!$A$2:$E$670,3,FALSE)</f>
        <v>1.24444444444444</v>
      </c>
      <c r="I64">
        <f>VLOOKUP(C64,away!$B$2:$E$670,3,FALSE)</f>
        <v>1.0900000000000001</v>
      </c>
      <c r="J64">
        <f>VLOOKUP(B64,home!$B$2:$E$670,4,FALSE)</f>
        <v>1.07</v>
      </c>
      <c r="K64" s="3">
        <f t="shared" si="221"/>
        <v>0.348968888888888</v>
      </c>
      <c r="L64" s="3">
        <f t="shared" si="222"/>
        <v>1.4513955555555504</v>
      </c>
      <c r="M64" s="5">
        <f t="shared" si="2"/>
        <v>0.16523865693624762</v>
      </c>
      <c r="N64" s="5">
        <f t="shared" si="223"/>
        <v>5.7663150512534483E-2</v>
      </c>
      <c r="O64" s="5">
        <f t="shared" si="224"/>
        <v>0.23982665228323813</v>
      </c>
      <c r="P64" s="5">
        <f t="shared" si="225"/>
        <v>8.3692040373223309E-2</v>
      </c>
      <c r="Q64" s="5">
        <f t="shared" si="226"/>
        <v>1.0061322782095934E-2</v>
      </c>
      <c r="R64" s="5">
        <f t="shared" si="227"/>
        <v>0.17404166861382914</v>
      </c>
      <c r="S64" s="5">
        <f t="shared" si="228"/>
        <v>1.0597335017882138E-2</v>
      </c>
      <c r="T64" s="5">
        <f t="shared" si="229"/>
        <v>1.4602959168943845E-2</v>
      </c>
      <c r="U64" s="5">
        <f t="shared" si="230"/>
        <v>6.0735127716536011E-2</v>
      </c>
      <c r="V64" s="5">
        <f t="shared" si="231"/>
        <v>5.9638492093109846E-4</v>
      </c>
      <c r="W64" s="5">
        <f t="shared" si="232"/>
        <v>1.1703628773401576E-3</v>
      </c>
      <c r="X64" s="5">
        <f t="shared" si="233"/>
        <v>1.6986594785587106E-3</v>
      </c>
      <c r="Y64" s="5">
        <f t="shared" si="234"/>
        <v>1.232713408791211E-3</v>
      </c>
      <c r="Z64" s="5">
        <f t="shared" si="235"/>
        <v>8.4201101435861167E-2</v>
      </c>
      <c r="AA64" s="5">
        <f t="shared" si="236"/>
        <v>2.9383564811293023E-2</v>
      </c>
      <c r="AB64" s="5">
        <f t="shared" si="237"/>
        <v>5.1269749818957768E-3</v>
      </c>
      <c r="AC64" s="5">
        <f t="shared" si="238"/>
        <v>1.8879008023151472E-5</v>
      </c>
      <c r="AD64" s="5">
        <f t="shared" si="239"/>
        <v>1.0210505822554919E-4</v>
      </c>
      <c r="AE64" s="5">
        <f t="shared" si="240"/>
        <v>1.4819482770830279E-4</v>
      </c>
      <c r="AF64" s="5">
        <f t="shared" si="241"/>
        <v>1.0754465714607562E-4</v>
      </c>
      <c r="AG64" s="5">
        <f t="shared" si="242"/>
        <v>5.202994580185319E-5</v>
      </c>
      <c r="AH64" s="5">
        <f t="shared" si="243"/>
        <v>3.0552276099222741E-2</v>
      </c>
      <c r="AI64" s="5">
        <f t="shared" si="244"/>
        <v>1.066179384337229E-2</v>
      </c>
      <c r="AJ64" s="5">
        <f t="shared" si="245"/>
        <v>1.8603171755420071E-3</v>
      </c>
      <c r="AK64" s="5">
        <f t="shared" si="246"/>
        <v>2.1639760590993617E-4</v>
      </c>
      <c r="AL64" s="5">
        <f t="shared" si="247"/>
        <v>3.8248258149171577E-7</v>
      </c>
      <c r="AM64" s="5">
        <f t="shared" si="248"/>
        <v>7.1262977437810269E-6</v>
      </c>
      <c r="AN64" s="5">
        <f t="shared" si="249"/>
        <v>1.034307687288933E-5</v>
      </c>
      <c r="AO64" s="5">
        <f t="shared" si="250"/>
        <v>7.5059479020404881E-6</v>
      </c>
      <c r="AP64" s="5">
        <f t="shared" si="251"/>
        <v>3.6313664750843566E-6</v>
      </c>
      <c r="AQ64" s="5">
        <f t="shared" si="252"/>
        <v>1.317637290632715E-6</v>
      </c>
      <c r="AR64" s="5">
        <f t="shared" si="253"/>
        <v>8.8686875485035881E-3</v>
      </c>
      <c r="AS64" s="5">
        <f t="shared" si="254"/>
        <v>3.0948960397040128E-3</v>
      </c>
      <c r="AT64" s="5">
        <f t="shared" si="255"/>
        <v>5.4001121610106452E-4</v>
      </c>
      <c r="AU64" s="5">
        <f t="shared" si="256"/>
        <v>6.2815704690108554E-5</v>
      </c>
      <c r="AV64" s="5">
        <f t="shared" si="257"/>
        <v>5.4801816676199224E-6</v>
      </c>
      <c r="AW64" s="5">
        <f t="shared" si="258"/>
        <v>5.3812313127674877E-9</v>
      </c>
      <c r="AX64" s="5">
        <f t="shared" si="259"/>
        <v>4.1447603425644198E-7</v>
      </c>
      <c r="AY64" s="5">
        <f t="shared" si="260"/>
        <v>6.0156867400408997E-7</v>
      </c>
      <c r="AZ64" s="5">
        <f t="shared" si="261"/>
        <v>4.3655704990549106E-7</v>
      </c>
      <c r="BA64" s="5">
        <f t="shared" si="262"/>
        <v>2.1120565399309073E-7</v>
      </c>
      <c r="BB64" s="5">
        <f t="shared" si="263"/>
        <v>7.6635736878443821E-8</v>
      </c>
      <c r="BC64" s="5">
        <f t="shared" si="264"/>
        <v>2.224575358041958E-8</v>
      </c>
      <c r="BD64" s="5">
        <f t="shared" si="265"/>
        <v>2.1453289485848246E-3</v>
      </c>
      <c r="BE64" s="5">
        <f t="shared" si="266"/>
        <v>7.4865305948881259E-4</v>
      </c>
      <c r="BF64" s="5">
        <f t="shared" si="267"/>
        <v>1.3062831316653875E-4</v>
      </c>
      <c r="BG64" s="5">
        <f t="shared" si="268"/>
        <v>1.5195072434385571E-5</v>
      </c>
      <c r="BH64" s="5">
        <f t="shared" si="269"/>
        <v>1.3256518860034259E-6</v>
      </c>
      <c r="BI64" s="5">
        <f t="shared" si="270"/>
        <v>9.2522253142414923E-8</v>
      </c>
      <c r="BJ64" s="8">
        <f t="shared" si="271"/>
        <v>8.6870729732333174E-2</v>
      </c>
      <c r="BK64" s="8">
        <f t="shared" si="272"/>
        <v>0.26014428030756281</v>
      </c>
      <c r="BL64" s="8">
        <f t="shared" si="273"/>
        <v>0.56801788738931924</v>
      </c>
      <c r="BM64" s="8">
        <f t="shared" si="274"/>
        <v>0.26870991117646487</v>
      </c>
      <c r="BN64" s="8">
        <f t="shared" si="275"/>
        <v>0.73052349150116869</v>
      </c>
    </row>
    <row r="65" spans="1:66" x14ac:dyDescent="0.25">
      <c r="A65" s="10" t="s">
        <v>22</v>
      </c>
      <c r="B65" t="s">
        <v>744</v>
      </c>
      <c r="C65" t="s">
        <v>280</v>
      </c>
      <c r="D65" s="11">
        <v>44266</v>
      </c>
      <c r="E65" s="1">
        <f>VLOOKUP(A65,home!$A$2:$E$670,3,FALSE)</f>
        <v>1.6818181818181801</v>
      </c>
      <c r="F65" t="e">
        <f>VLOOKUP(B65,home!$B$2:$E$670,3,FALSE)</f>
        <v>#N/A</v>
      </c>
      <c r="G65">
        <f>VLOOKUP(C65,away!$B$2:$E$670,4,FALSE)</f>
        <v>0.79</v>
      </c>
      <c r="H65">
        <f>VLOOKUP(A65,away!$A$2:$E$670,3,FALSE)</f>
        <v>1.39090909090909</v>
      </c>
      <c r="I65">
        <f>VLOOKUP(C65,away!$B$2:$E$670,3,FALSE)</f>
        <v>1.29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1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1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1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1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1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1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1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1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1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1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1:66" s="10" customFormat="1" x14ac:dyDescent="0.25">
      <c r="K77" s="12"/>
      <c r="L77" s="12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4"/>
      <c r="BK77" s="14"/>
      <c r="BL77" s="14"/>
      <c r="BM77" s="14"/>
      <c r="BN77" s="14"/>
    </row>
    <row r="78" spans="1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1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1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2021-11-02T16:24:59Z</dcterms:modified>
</cp:coreProperties>
</file>