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-120" yWindow="-120" windowWidth="29040" windowHeight="15840" activeTab="2"/>
  </bookViews>
  <sheets>
    <sheet name="home" sheetId="1" r:id="rId1"/>
    <sheet name="away" sheetId="2" r:id="rId2"/>
    <sheet name="fixtur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" i="3" l="1"/>
  <c r="K66" i="3" s="1"/>
  <c r="AF66" i="3" s="1"/>
  <c r="F66" i="3"/>
  <c r="G66" i="3"/>
  <c r="H66" i="3"/>
  <c r="L66" i="3" s="1"/>
  <c r="I66" i="3"/>
  <c r="J66" i="3"/>
  <c r="E67" i="3"/>
  <c r="F67" i="3"/>
  <c r="G67" i="3"/>
  <c r="H67" i="3"/>
  <c r="I67" i="3"/>
  <c r="J67" i="3"/>
  <c r="E68" i="3"/>
  <c r="F68" i="3"/>
  <c r="G68" i="3"/>
  <c r="H68" i="3"/>
  <c r="L68" i="3" s="1"/>
  <c r="I68" i="3"/>
  <c r="J68" i="3"/>
  <c r="E69" i="3"/>
  <c r="F69" i="3"/>
  <c r="G69" i="3"/>
  <c r="H69" i="3"/>
  <c r="I69" i="3"/>
  <c r="J69" i="3"/>
  <c r="E70" i="3"/>
  <c r="F70" i="3"/>
  <c r="G70" i="3"/>
  <c r="H70" i="3"/>
  <c r="L70" i="3" s="1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K73" i="3" s="1"/>
  <c r="F73" i="3"/>
  <c r="G73" i="3"/>
  <c r="H73" i="3"/>
  <c r="I73" i="3"/>
  <c r="J73" i="3"/>
  <c r="E74" i="3"/>
  <c r="K74" i="3" s="1"/>
  <c r="F74" i="3"/>
  <c r="G74" i="3"/>
  <c r="H74" i="3"/>
  <c r="I74" i="3"/>
  <c r="J74" i="3"/>
  <c r="E75" i="3"/>
  <c r="K75" i="3" s="1"/>
  <c r="F75" i="3"/>
  <c r="G75" i="3"/>
  <c r="H75" i="3"/>
  <c r="I75" i="3"/>
  <c r="J75" i="3"/>
  <c r="E76" i="3"/>
  <c r="F76" i="3"/>
  <c r="G76" i="3"/>
  <c r="K76" i="3" s="1"/>
  <c r="H76" i="3"/>
  <c r="I76" i="3"/>
  <c r="J76" i="3"/>
  <c r="E77" i="3"/>
  <c r="K77" i="3" s="1"/>
  <c r="F77" i="3"/>
  <c r="G77" i="3"/>
  <c r="H77" i="3"/>
  <c r="L77" i="3" s="1"/>
  <c r="V77" i="3" s="1"/>
  <c r="I77" i="3"/>
  <c r="J77" i="3"/>
  <c r="E78" i="3"/>
  <c r="F78" i="3"/>
  <c r="G78" i="3"/>
  <c r="H78" i="3"/>
  <c r="L78" i="3" s="1"/>
  <c r="I78" i="3"/>
  <c r="J78" i="3"/>
  <c r="E79" i="3"/>
  <c r="F79" i="3"/>
  <c r="G79" i="3"/>
  <c r="H79" i="3"/>
  <c r="L79" i="3" s="1"/>
  <c r="I79" i="3"/>
  <c r="J79" i="3"/>
  <c r="E80" i="3"/>
  <c r="F80" i="3"/>
  <c r="G80" i="3"/>
  <c r="H80" i="3"/>
  <c r="L80" i="3" s="1"/>
  <c r="I80" i="3"/>
  <c r="J80" i="3"/>
  <c r="E81" i="3"/>
  <c r="F81" i="3"/>
  <c r="G81" i="3"/>
  <c r="H81" i="3"/>
  <c r="I81" i="3"/>
  <c r="J81" i="3"/>
  <c r="K80" i="3" l="1"/>
  <c r="BH80" i="3" s="1"/>
  <c r="K78" i="3"/>
  <c r="N77" i="3"/>
  <c r="AH77" i="3"/>
  <c r="AD77" i="3"/>
  <c r="AX77" i="3"/>
  <c r="R77" i="3"/>
  <c r="AT77" i="3"/>
  <c r="L76" i="3"/>
  <c r="L75" i="3"/>
  <c r="AM75" i="3" s="1"/>
  <c r="AE75" i="3"/>
  <c r="BG74" i="3"/>
  <c r="AY74" i="3"/>
  <c r="L74" i="3"/>
  <c r="AA74" i="3" s="1"/>
  <c r="L73" i="3"/>
  <c r="AE73" i="3" s="1"/>
  <c r="AM73" i="3"/>
  <c r="K72" i="3"/>
  <c r="K71" i="3"/>
  <c r="K70" i="3"/>
  <c r="L69" i="3"/>
  <c r="K69" i="3"/>
  <c r="N69" i="3" s="1"/>
  <c r="BJ69" i="3" s="1"/>
  <c r="K68" i="3"/>
  <c r="BD68" i="3" s="1"/>
  <c r="L67" i="3"/>
  <c r="K67" i="3"/>
  <c r="N76" i="3"/>
  <c r="R76" i="3"/>
  <c r="V76" i="3"/>
  <c r="P76" i="3"/>
  <c r="T76" i="3"/>
  <c r="X76" i="3"/>
  <c r="AB76" i="3"/>
  <c r="AF76" i="3"/>
  <c r="AJ76" i="3"/>
  <c r="AN76" i="3"/>
  <c r="AR76" i="3"/>
  <c r="AV76" i="3"/>
  <c r="AZ76" i="3"/>
  <c r="BD76" i="3"/>
  <c r="BH76" i="3"/>
  <c r="M76" i="3"/>
  <c r="U76" i="3"/>
  <c r="AA76" i="3"/>
  <c r="AG76" i="3"/>
  <c r="AL76" i="3"/>
  <c r="AQ76" i="3"/>
  <c r="AW76" i="3"/>
  <c r="BB76" i="3"/>
  <c r="BG76" i="3"/>
  <c r="O76" i="3"/>
  <c r="W76" i="3"/>
  <c r="AC76" i="3"/>
  <c r="AH76" i="3"/>
  <c r="AM76" i="3"/>
  <c r="AS76" i="3"/>
  <c r="AX76" i="3"/>
  <c r="BC76" i="3"/>
  <c r="BI76" i="3"/>
  <c r="Q76" i="3"/>
  <c r="Y76" i="3"/>
  <c r="AD76" i="3"/>
  <c r="AI76" i="3"/>
  <c r="AO76" i="3"/>
  <c r="AT76" i="3"/>
  <c r="AY76" i="3"/>
  <c r="BE76" i="3"/>
  <c r="S76" i="3"/>
  <c r="AP76" i="3"/>
  <c r="Z76" i="3"/>
  <c r="AU76" i="3"/>
  <c r="BA76" i="3"/>
  <c r="BF76" i="3"/>
  <c r="AE76" i="3"/>
  <c r="AK76" i="3"/>
  <c r="AR80" i="3"/>
  <c r="AB80" i="3"/>
  <c r="O75" i="3"/>
  <c r="BL75" i="3" s="1"/>
  <c r="P73" i="3"/>
  <c r="T73" i="3"/>
  <c r="X73" i="3"/>
  <c r="AB73" i="3"/>
  <c r="AF73" i="3"/>
  <c r="AJ73" i="3"/>
  <c r="AN73" i="3"/>
  <c r="AR73" i="3"/>
  <c r="AV73" i="3"/>
  <c r="AZ73" i="3"/>
  <c r="BD73" i="3"/>
  <c r="BH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Q73" i="3"/>
  <c r="Y73" i="3"/>
  <c r="AG73" i="3"/>
  <c r="AO73" i="3"/>
  <c r="AW73" i="3"/>
  <c r="BE73" i="3"/>
  <c r="S73" i="3"/>
  <c r="AA73" i="3"/>
  <c r="AI73" i="3"/>
  <c r="AQ73" i="3"/>
  <c r="AY73" i="3"/>
  <c r="BG73" i="3"/>
  <c r="M73" i="3"/>
  <c r="U73" i="3"/>
  <c r="AC73" i="3"/>
  <c r="AK73" i="3"/>
  <c r="AS73" i="3"/>
  <c r="BA73" i="3"/>
  <c r="BI73" i="3"/>
  <c r="BD80" i="3"/>
  <c r="AN80" i="3"/>
  <c r="X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BD78" i="3"/>
  <c r="AN78" i="3"/>
  <c r="X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N78" i="3"/>
  <c r="R78" i="3"/>
  <c r="V78" i="3"/>
  <c r="Z78" i="3"/>
  <c r="AD78" i="3"/>
  <c r="AH78" i="3"/>
  <c r="AL78" i="3"/>
  <c r="AP78" i="3"/>
  <c r="AT78" i="3"/>
  <c r="AX78" i="3"/>
  <c r="BB78" i="3"/>
  <c r="BF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BF77" i="3"/>
  <c r="AP77" i="3"/>
  <c r="Z77" i="3"/>
  <c r="AU75" i="3"/>
  <c r="K81" i="3"/>
  <c r="AZ80" i="3"/>
  <c r="AJ80" i="3"/>
  <c r="T80" i="3"/>
  <c r="K79" i="3"/>
  <c r="AZ78" i="3"/>
  <c r="AJ78" i="3"/>
  <c r="T78" i="3"/>
  <c r="BB77" i="3"/>
  <c r="AL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N74" i="3"/>
  <c r="R74" i="3"/>
  <c r="V74" i="3"/>
  <c r="Z74" i="3"/>
  <c r="AD74" i="3"/>
  <c r="AH74" i="3"/>
  <c r="AL74" i="3"/>
  <c r="AP74" i="3"/>
  <c r="AT74" i="3"/>
  <c r="AX74" i="3"/>
  <c r="BB74" i="3"/>
  <c r="BF74" i="3"/>
  <c r="P74" i="3"/>
  <c r="T74" i="3"/>
  <c r="X74" i="3"/>
  <c r="AB74" i="3"/>
  <c r="AF74" i="3"/>
  <c r="AJ74" i="3"/>
  <c r="AN74" i="3"/>
  <c r="AR74" i="3"/>
  <c r="AV74" i="3"/>
  <c r="AZ74" i="3"/>
  <c r="BD74" i="3"/>
  <c r="BH74" i="3"/>
  <c r="M74" i="3"/>
  <c r="U74" i="3"/>
  <c r="AC74" i="3"/>
  <c r="AK74" i="3"/>
  <c r="AS74" i="3"/>
  <c r="BA74" i="3"/>
  <c r="BI74" i="3"/>
  <c r="O74" i="3"/>
  <c r="W74" i="3"/>
  <c r="AE74" i="3"/>
  <c r="AM74" i="3"/>
  <c r="AU74" i="3"/>
  <c r="BC74" i="3"/>
  <c r="Q74" i="3"/>
  <c r="Y74" i="3"/>
  <c r="AG74" i="3"/>
  <c r="AO74" i="3"/>
  <c r="AW74" i="3"/>
  <c r="BE74" i="3"/>
  <c r="BC73" i="3"/>
  <c r="W73" i="3"/>
  <c r="AB78" i="3"/>
  <c r="L81" i="3"/>
  <c r="AV80" i="3"/>
  <c r="AF80" i="3"/>
  <c r="AV78" i="3"/>
  <c r="AF78" i="3"/>
  <c r="P75" i="3"/>
  <c r="T75" i="3"/>
  <c r="X75" i="3"/>
  <c r="AB75" i="3"/>
  <c r="AF75" i="3"/>
  <c r="AJ75" i="3"/>
  <c r="AN75" i="3"/>
  <c r="AR75" i="3"/>
  <c r="AV75" i="3"/>
  <c r="AZ75" i="3"/>
  <c r="BD75" i="3"/>
  <c r="BH75" i="3"/>
  <c r="N75" i="3"/>
  <c r="BJ75" i="3" s="1"/>
  <c r="R75" i="3"/>
  <c r="V75" i="3"/>
  <c r="Z75" i="3"/>
  <c r="AD75" i="3"/>
  <c r="AH75" i="3"/>
  <c r="AL75" i="3"/>
  <c r="AP75" i="3"/>
  <c r="AT75" i="3"/>
  <c r="AX75" i="3"/>
  <c r="BB75" i="3"/>
  <c r="BF75" i="3"/>
  <c r="Q75" i="3"/>
  <c r="Y75" i="3"/>
  <c r="AG75" i="3"/>
  <c r="AO75" i="3"/>
  <c r="AW75" i="3"/>
  <c r="BE75" i="3"/>
  <c r="S75" i="3"/>
  <c r="BM75" i="3" s="1"/>
  <c r="AA75" i="3"/>
  <c r="AI75" i="3"/>
  <c r="AQ75" i="3"/>
  <c r="AY75" i="3"/>
  <c r="BG75" i="3"/>
  <c r="M75" i="3"/>
  <c r="U75" i="3"/>
  <c r="AC75" i="3"/>
  <c r="AK75" i="3"/>
  <c r="AS75" i="3"/>
  <c r="BA75" i="3"/>
  <c r="BI75" i="3"/>
  <c r="AI74" i="3"/>
  <c r="AU73" i="3"/>
  <c r="O73" i="3"/>
  <c r="R72" i="3"/>
  <c r="AJ72" i="3"/>
  <c r="AE72" i="3"/>
  <c r="AY71" i="3"/>
  <c r="T71" i="3"/>
  <c r="AF71" i="3"/>
  <c r="M70" i="3"/>
  <c r="Q70" i="3"/>
  <c r="U70" i="3"/>
  <c r="Y70" i="3"/>
  <c r="AC70" i="3"/>
  <c r="AG70" i="3"/>
  <c r="AK70" i="3"/>
  <c r="AO70" i="3"/>
  <c r="AS70" i="3"/>
  <c r="AW70" i="3"/>
  <c r="BA70" i="3"/>
  <c r="BE70" i="3"/>
  <c r="BI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P70" i="3"/>
  <c r="X70" i="3"/>
  <c r="AF70" i="3"/>
  <c r="AN70" i="3"/>
  <c r="AV70" i="3"/>
  <c r="BD70" i="3"/>
  <c r="T70" i="3"/>
  <c r="AB70" i="3"/>
  <c r="AJ70" i="3"/>
  <c r="AR70" i="3"/>
  <c r="AZ70" i="3"/>
  <c r="BH70" i="3"/>
  <c r="T66" i="3"/>
  <c r="AJ66" i="3"/>
  <c r="AZ66" i="3"/>
  <c r="BB70" i="3"/>
  <c r="AL70" i="3"/>
  <c r="V70" i="3"/>
  <c r="AN68" i="3"/>
  <c r="P66" i="3"/>
  <c r="L72" i="3"/>
  <c r="AH72" i="3" s="1"/>
  <c r="AX71" i="3"/>
  <c r="R71" i="3"/>
  <c r="L71" i="3"/>
  <c r="Q71" i="3" s="1"/>
  <c r="AX70" i="3"/>
  <c r="AH70" i="3"/>
  <c r="R70" i="3"/>
  <c r="AT71" i="3"/>
  <c r="AD71" i="3"/>
  <c r="N71" i="3"/>
  <c r="AT70" i="3"/>
  <c r="AD70" i="3"/>
  <c r="N70" i="3"/>
  <c r="AV66" i="3"/>
  <c r="X66" i="3"/>
  <c r="BH68" i="3"/>
  <c r="AT67" i="3"/>
  <c r="AD67" i="3"/>
  <c r="BH66" i="3"/>
  <c r="AR66" i="3"/>
  <c r="AB66" i="3"/>
  <c r="W69" i="3"/>
  <c r="AM69" i="3"/>
  <c r="X69" i="3"/>
  <c r="AN69" i="3"/>
  <c r="BD69" i="3"/>
  <c r="AK69" i="3"/>
  <c r="BA69" i="3"/>
  <c r="U68" i="3"/>
  <c r="AK68" i="3"/>
  <c r="BA68" i="3"/>
  <c r="R68" i="3"/>
  <c r="AH68" i="3"/>
  <c r="AX68" i="3"/>
  <c r="S68" i="3"/>
  <c r="AI68" i="3"/>
  <c r="AY68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BD66" i="3"/>
  <c r="AN66" i="3"/>
  <c r="AL69" i="3"/>
  <c r="AJ68" i="3"/>
  <c r="BB67" i="3"/>
  <c r="AL67" i="3"/>
  <c r="V67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L52" i="3" s="1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BM80" i="3" l="1"/>
  <c r="BL80" i="3"/>
  <c r="BJ80" i="3"/>
  <c r="P80" i="3"/>
  <c r="BN80" i="3" s="1"/>
  <c r="BJ78" i="3"/>
  <c r="AR78" i="3"/>
  <c r="BH78" i="3"/>
  <c r="BL78" i="3" s="1"/>
  <c r="P78" i="3"/>
  <c r="BJ77" i="3"/>
  <c r="BM77" i="3"/>
  <c r="BL77" i="3"/>
  <c r="BM76" i="3"/>
  <c r="BL76" i="3"/>
  <c r="BJ76" i="3"/>
  <c r="BC75" i="3"/>
  <c r="W75" i="3"/>
  <c r="S74" i="3"/>
  <c r="BL74" i="3"/>
  <c r="AQ74" i="3"/>
  <c r="BJ74" i="3" s="1"/>
  <c r="AZ68" i="3"/>
  <c r="AU68" i="3"/>
  <c r="AE68" i="3"/>
  <c r="O68" i="3"/>
  <c r="BN68" i="3" s="1"/>
  <c r="AT68" i="3"/>
  <c r="AD68" i="3"/>
  <c r="N68" i="3"/>
  <c r="AW68" i="3"/>
  <c r="AG68" i="3"/>
  <c r="Q68" i="3"/>
  <c r="X68" i="3"/>
  <c r="BG68" i="3"/>
  <c r="AQ68" i="3"/>
  <c r="AA68" i="3"/>
  <c r="BF68" i="3"/>
  <c r="AP68" i="3"/>
  <c r="Z68" i="3"/>
  <c r="BI68" i="3"/>
  <c r="AS68" i="3"/>
  <c r="AC68" i="3"/>
  <c r="BK68" i="3" s="1"/>
  <c r="M68" i="3"/>
  <c r="P68" i="3"/>
  <c r="T68" i="3"/>
  <c r="BC68" i="3"/>
  <c r="AM68" i="3"/>
  <c r="W68" i="3"/>
  <c r="BB68" i="3"/>
  <c r="AL68" i="3"/>
  <c r="V68" i="3"/>
  <c r="BE68" i="3"/>
  <c r="AO68" i="3"/>
  <c r="Y68" i="3"/>
  <c r="AR68" i="3"/>
  <c r="AB68" i="3"/>
  <c r="BJ73" i="3"/>
  <c r="BL73" i="3"/>
  <c r="BM73" i="3"/>
  <c r="BA72" i="3"/>
  <c r="T72" i="3"/>
  <c r="AO72" i="3"/>
  <c r="U72" i="3"/>
  <c r="AX72" i="3"/>
  <c r="S72" i="3"/>
  <c r="AZ72" i="3"/>
  <c r="BB71" i="3"/>
  <c r="AW71" i="3"/>
  <c r="AI71" i="3"/>
  <c r="AG71" i="3"/>
  <c r="S71" i="3"/>
  <c r="AH71" i="3"/>
  <c r="AZ71" i="3"/>
  <c r="BL70" i="3"/>
  <c r="Z70" i="3"/>
  <c r="BM70" i="3" s="1"/>
  <c r="AP70" i="3"/>
  <c r="BJ70" i="3" s="1"/>
  <c r="BF70" i="3"/>
  <c r="U69" i="3"/>
  <c r="BC69" i="3"/>
  <c r="Z69" i="3"/>
  <c r="BB69" i="3"/>
  <c r="AW69" i="3"/>
  <c r="AY69" i="3"/>
  <c r="AG69" i="3"/>
  <c r="Q69" i="3"/>
  <c r="AZ69" i="3"/>
  <c r="AJ69" i="3"/>
  <c r="T69" i="3"/>
  <c r="AI69" i="3"/>
  <c r="S69" i="3"/>
  <c r="BM69" i="3" s="1"/>
  <c r="BI69" i="3"/>
  <c r="AS69" i="3"/>
  <c r="AC69" i="3"/>
  <c r="M69" i="3"/>
  <c r="AV69" i="3"/>
  <c r="AF69" i="3"/>
  <c r="P69" i="3"/>
  <c r="AU69" i="3"/>
  <c r="AE69" i="3"/>
  <c r="O69" i="3"/>
  <c r="BL69" i="3" s="1"/>
  <c r="AD69" i="3"/>
  <c r="V69" i="3"/>
  <c r="BE69" i="3"/>
  <c r="AO69" i="3"/>
  <c r="Y69" i="3"/>
  <c r="BH69" i="3"/>
  <c r="AR69" i="3"/>
  <c r="AB69" i="3"/>
  <c r="BG69" i="3"/>
  <c r="AQ69" i="3"/>
  <c r="AA69" i="3"/>
  <c r="AT69" i="3"/>
  <c r="BF69" i="3"/>
  <c r="AH69" i="3"/>
  <c r="R69" i="3"/>
  <c r="AP69" i="3"/>
  <c r="AX69" i="3"/>
  <c r="AF68" i="3"/>
  <c r="BM68" i="3" s="1"/>
  <c r="AV68" i="3"/>
  <c r="N67" i="3"/>
  <c r="R67" i="3"/>
  <c r="AX67" i="3"/>
  <c r="Z67" i="3"/>
  <c r="BM67" i="3" s="1"/>
  <c r="BF67" i="3"/>
  <c r="AH67" i="3"/>
  <c r="AP67" i="3"/>
  <c r="BM66" i="3"/>
  <c r="BL66" i="3"/>
  <c r="BJ66" i="3"/>
  <c r="BN76" i="3"/>
  <c r="BK76" i="3"/>
  <c r="Z71" i="3"/>
  <c r="AP71" i="3"/>
  <c r="BF71" i="3"/>
  <c r="AY72" i="3"/>
  <c r="AQ72" i="3"/>
  <c r="BD71" i="3"/>
  <c r="X71" i="3"/>
  <c r="AR71" i="3"/>
  <c r="BI71" i="3"/>
  <c r="AS71" i="3"/>
  <c r="AC71" i="3"/>
  <c r="M71" i="3"/>
  <c r="AU71" i="3"/>
  <c r="AE71" i="3"/>
  <c r="BJ71" i="3" s="1"/>
  <c r="O71" i="3"/>
  <c r="AG72" i="3"/>
  <c r="BC72" i="3"/>
  <c r="W72" i="3"/>
  <c r="AS72" i="3"/>
  <c r="M72" i="3"/>
  <c r="AV72" i="3"/>
  <c r="AF72" i="3"/>
  <c r="P72" i="3"/>
  <c r="AT72" i="3"/>
  <c r="AD72" i="3"/>
  <c r="N72" i="3"/>
  <c r="BN66" i="3"/>
  <c r="BK66" i="3"/>
  <c r="BK67" i="3"/>
  <c r="BN67" i="3"/>
  <c r="V71" i="3"/>
  <c r="AV71" i="3"/>
  <c r="P71" i="3"/>
  <c r="AJ71" i="3"/>
  <c r="BE71" i="3"/>
  <c r="AO71" i="3"/>
  <c r="Y71" i="3"/>
  <c r="BG71" i="3"/>
  <c r="AQ71" i="3"/>
  <c r="AA71" i="3"/>
  <c r="BE72" i="3"/>
  <c r="Y72" i="3"/>
  <c r="AU72" i="3"/>
  <c r="O72" i="3"/>
  <c r="BL72" i="3" s="1"/>
  <c r="AK72" i="3"/>
  <c r="BH72" i="3"/>
  <c r="AR72" i="3"/>
  <c r="AB72" i="3"/>
  <c r="BF72" i="3"/>
  <c r="AP72" i="3"/>
  <c r="Z72" i="3"/>
  <c r="BG72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R79" i="3"/>
  <c r="AH79" i="3"/>
  <c r="AX79" i="3"/>
  <c r="V79" i="3"/>
  <c r="AL79" i="3"/>
  <c r="BB79" i="3"/>
  <c r="Z79" i="3"/>
  <c r="AP79" i="3"/>
  <c r="BF79" i="3"/>
  <c r="N79" i="3"/>
  <c r="AD79" i="3"/>
  <c r="AT79" i="3"/>
  <c r="O81" i="3"/>
  <c r="BL81" i="3" s="1"/>
  <c r="S81" i="3"/>
  <c r="BM81" i="3" s="1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R81" i="3"/>
  <c r="AH81" i="3"/>
  <c r="AX81" i="3"/>
  <c r="Z81" i="3"/>
  <c r="AP81" i="3"/>
  <c r="BF81" i="3"/>
  <c r="V81" i="3"/>
  <c r="AL81" i="3"/>
  <c r="BB81" i="3"/>
  <c r="AT81" i="3"/>
  <c r="N81" i="3"/>
  <c r="BJ81" i="3" s="1"/>
  <c r="AD81" i="3"/>
  <c r="BN73" i="3"/>
  <c r="BK73" i="3"/>
  <c r="AA72" i="3"/>
  <c r="BK69" i="3"/>
  <c r="BN69" i="3"/>
  <c r="BK70" i="3"/>
  <c r="BN70" i="3"/>
  <c r="BK77" i="3"/>
  <c r="BN77" i="3"/>
  <c r="AL71" i="3"/>
  <c r="AN71" i="3"/>
  <c r="BH71" i="3"/>
  <c r="AB71" i="3"/>
  <c r="BA71" i="3"/>
  <c r="AK71" i="3"/>
  <c r="U71" i="3"/>
  <c r="BC71" i="3"/>
  <c r="AM71" i="3"/>
  <c r="W71" i="3"/>
  <c r="AW72" i="3"/>
  <c r="Q72" i="3"/>
  <c r="AM72" i="3"/>
  <c r="BI72" i="3"/>
  <c r="AC72" i="3"/>
  <c r="BD72" i="3"/>
  <c r="AN72" i="3"/>
  <c r="X72" i="3"/>
  <c r="BB72" i="3"/>
  <c r="AL72" i="3"/>
  <c r="V72" i="3"/>
  <c r="BN75" i="3"/>
  <c r="BK75" i="3"/>
  <c r="BN74" i="3"/>
  <c r="BK74" i="3"/>
  <c r="BN78" i="3"/>
  <c r="BK78" i="3"/>
  <c r="BK80" i="3"/>
  <c r="AI72" i="3"/>
  <c r="L54" i="3"/>
  <c r="L50" i="3"/>
  <c r="L56" i="3"/>
  <c r="K62" i="3"/>
  <c r="AZ62" i="3" s="1"/>
  <c r="K60" i="3"/>
  <c r="K58" i="3"/>
  <c r="K63" i="3"/>
  <c r="K61" i="3"/>
  <c r="P61" i="3" s="1"/>
  <c r="K57" i="3"/>
  <c r="L62" i="3"/>
  <c r="K59" i="3"/>
  <c r="V59" i="3" s="1"/>
  <c r="K65" i="3"/>
  <c r="AM65" i="3" s="1"/>
  <c r="L61" i="3"/>
  <c r="L59" i="3"/>
  <c r="L57" i="3"/>
  <c r="U57" i="3" s="1"/>
  <c r="K56" i="3"/>
  <c r="AT56" i="3" s="1"/>
  <c r="K54" i="3"/>
  <c r="K52" i="3"/>
  <c r="U52" i="3" s="1"/>
  <c r="K50" i="3"/>
  <c r="AZ50" i="3" s="1"/>
  <c r="L65" i="3"/>
  <c r="BB65" i="3" s="1"/>
  <c r="L64" i="3"/>
  <c r="K64" i="3"/>
  <c r="L63" i="3"/>
  <c r="P63" i="3" s="1"/>
  <c r="L60" i="3"/>
  <c r="AD60" i="3" s="1"/>
  <c r="BI59" i="3"/>
  <c r="L58" i="3"/>
  <c r="AO58" i="3" s="1"/>
  <c r="L55" i="3"/>
  <c r="AG55" i="3" s="1"/>
  <c r="K55" i="3"/>
  <c r="L53" i="3"/>
  <c r="K53" i="3"/>
  <c r="AK52" i="3"/>
  <c r="AC52" i="3"/>
  <c r="BA52" i="3"/>
  <c r="K51" i="3"/>
  <c r="AL65" i="3"/>
  <c r="T65" i="3"/>
  <c r="AT64" i="3"/>
  <c r="BD50" i="3"/>
  <c r="Q62" i="3"/>
  <c r="AY58" i="3"/>
  <c r="X58" i="3"/>
  <c r="AR58" i="3"/>
  <c r="M58" i="3"/>
  <c r="BA58" i="3"/>
  <c r="AT58" i="3"/>
  <c r="M57" i="3"/>
  <c r="AO57" i="3"/>
  <c r="R57" i="3"/>
  <c r="AX57" i="3"/>
  <c r="AR57" i="3"/>
  <c r="AU57" i="3"/>
  <c r="BG63" i="3"/>
  <c r="AL62" i="3"/>
  <c r="R59" i="3"/>
  <c r="AL59" i="3"/>
  <c r="T59" i="3"/>
  <c r="AU59" i="3"/>
  <c r="AA59" i="3"/>
  <c r="BG59" i="3"/>
  <c r="AM59" i="3"/>
  <c r="BG57" i="3"/>
  <c r="AV54" i="3"/>
  <c r="AE63" i="3"/>
  <c r="AP60" i="3"/>
  <c r="Q58" i="3"/>
  <c r="AD56" i="3"/>
  <c r="AX53" i="3"/>
  <c r="P52" i="3"/>
  <c r="X52" i="3"/>
  <c r="AF52" i="3"/>
  <c r="AN52" i="3"/>
  <c r="AV52" i="3"/>
  <c r="BD52" i="3"/>
  <c r="AN53" i="3"/>
  <c r="U53" i="3"/>
  <c r="BA53" i="3"/>
  <c r="BG53" i="3"/>
  <c r="W53" i="3"/>
  <c r="AS52" i="3"/>
  <c r="M52" i="3"/>
  <c r="AR54" i="3"/>
  <c r="BH52" i="3"/>
  <c r="AZ52" i="3"/>
  <c r="AR52" i="3"/>
  <c r="AJ52" i="3"/>
  <c r="AB52" i="3"/>
  <c r="T52" i="3"/>
  <c r="L51" i="3"/>
  <c r="BG56" i="3"/>
  <c r="BE54" i="3"/>
  <c r="BE52" i="3"/>
  <c r="AW52" i="3"/>
  <c r="AO52" i="3"/>
  <c r="AG52" i="3"/>
  <c r="Y52" i="3"/>
  <c r="AP54" i="3"/>
  <c r="AA54" i="3"/>
  <c r="BG54" i="3"/>
  <c r="N52" i="3"/>
  <c r="R52" i="3"/>
  <c r="V52" i="3"/>
  <c r="Z52" i="3"/>
  <c r="AD52" i="3"/>
  <c r="AH52" i="3"/>
  <c r="AL52" i="3"/>
  <c r="AP52" i="3"/>
  <c r="AT52" i="3"/>
  <c r="AX52" i="3"/>
  <c r="BB52" i="3"/>
  <c r="BF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AH50" i="3"/>
  <c r="S50" i="3"/>
  <c r="AY50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BJ79" i="3" l="1"/>
  <c r="BM79" i="3"/>
  <c r="BL79" i="3"/>
  <c r="BM78" i="3"/>
  <c r="BM74" i="3"/>
  <c r="BL68" i="3"/>
  <c r="BJ72" i="3"/>
  <c r="BM72" i="3"/>
  <c r="BM71" i="3"/>
  <c r="BL71" i="3"/>
  <c r="BJ68" i="3"/>
  <c r="BL67" i="3"/>
  <c r="BJ67" i="3"/>
  <c r="BK79" i="3"/>
  <c r="BN79" i="3"/>
  <c r="BN72" i="3"/>
  <c r="BK72" i="3"/>
  <c r="BK71" i="3"/>
  <c r="BN71" i="3"/>
  <c r="BK81" i="3"/>
  <c r="BN81" i="3"/>
  <c r="T56" i="3"/>
  <c r="N56" i="3"/>
  <c r="AN60" i="3"/>
  <c r="BC62" i="3"/>
  <c r="R62" i="3"/>
  <c r="BE62" i="3"/>
  <c r="BA65" i="3"/>
  <c r="O56" i="3"/>
  <c r="AA56" i="3"/>
  <c r="AJ56" i="3"/>
  <c r="AC62" i="3"/>
  <c r="AI62" i="3"/>
  <c r="AV62" i="3"/>
  <c r="U65" i="3"/>
  <c r="AQ56" i="3"/>
  <c r="AZ56" i="3"/>
  <c r="AS56" i="3"/>
  <c r="AW60" i="3"/>
  <c r="O62" i="3"/>
  <c r="AQ50" i="3"/>
  <c r="BF50" i="3"/>
  <c r="Z50" i="3"/>
  <c r="Y50" i="3"/>
  <c r="AE55" i="3"/>
  <c r="AS59" i="3"/>
  <c r="AL60" i="3"/>
  <c r="Z60" i="3"/>
  <c r="AB60" i="3"/>
  <c r="AK62" i="3"/>
  <c r="BA63" i="3"/>
  <c r="BH59" i="3"/>
  <c r="AG59" i="3"/>
  <c r="AV59" i="3"/>
  <c r="U59" i="3"/>
  <c r="AO59" i="3"/>
  <c r="BB59" i="3"/>
  <c r="AH59" i="3"/>
  <c r="N59" i="3"/>
  <c r="BJ59" i="3" s="1"/>
  <c r="AY62" i="3"/>
  <c r="AE62" i="3"/>
  <c r="BB62" i="3"/>
  <c r="AH62" i="3"/>
  <c r="N62" i="3"/>
  <c r="AV63" i="3"/>
  <c r="AN57" i="3"/>
  <c r="AM57" i="3"/>
  <c r="AJ57" i="3"/>
  <c r="AL57" i="3"/>
  <c r="BI57" i="3"/>
  <c r="AK57" i="3"/>
  <c r="Y62" i="3"/>
  <c r="AC63" i="3"/>
  <c r="S59" i="3"/>
  <c r="BM59" i="3" s="1"/>
  <c r="BH62" i="3"/>
  <c r="AL63" i="3"/>
  <c r="AI50" i="3"/>
  <c r="AX50" i="3"/>
  <c r="BE50" i="3"/>
  <c r="AC60" i="3"/>
  <c r="V60" i="3"/>
  <c r="BH60" i="3"/>
  <c r="T60" i="3"/>
  <c r="AS62" i="3"/>
  <c r="BC59" i="3"/>
  <c r="W59" i="3"/>
  <c r="AQ59" i="3"/>
  <c r="O59" i="3"/>
  <c r="BL59" i="3" s="1"/>
  <c r="AE59" i="3"/>
  <c r="AX59" i="3"/>
  <c r="AD59" i="3"/>
  <c r="M59" i="3"/>
  <c r="BN59" i="3" s="1"/>
  <c r="AU62" i="3"/>
  <c r="W62" i="3"/>
  <c r="AX62" i="3"/>
  <c r="AD62" i="3"/>
  <c r="AF62" i="3"/>
  <c r="AF63" i="3"/>
  <c r="AF57" i="3"/>
  <c r="W57" i="3"/>
  <c r="BF57" i="3"/>
  <c r="AH57" i="3"/>
  <c r="BE57" i="3"/>
  <c r="Y57" i="3"/>
  <c r="AG62" i="3"/>
  <c r="M50" i="3"/>
  <c r="AI57" i="3"/>
  <c r="AN59" i="3"/>
  <c r="AR62" i="3"/>
  <c r="AJ62" i="3"/>
  <c r="BG50" i="3"/>
  <c r="AA50" i="3"/>
  <c r="AP50" i="3"/>
  <c r="AY57" i="3"/>
  <c r="M60" i="3"/>
  <c r="BA60" i="3"/>
  <c r="AZ60" i="3"/>
  <c r="M62" i="3"/>
  <c r="BI62" i="3"/>
  <c r="AA57" i="3"/>
  <c r="AR59" i="3"/>
  <c r="P59" i="3"/>
  <c r="AK59" i="3"/>
  <c r="AZ59" i="3"/>
  <c r="Y59" i="3"/>
  <c r="AT59" i="3"/>
  <c r="AS61" i="3"/>
  <c r="AM62" i="3"/>
  <c r="S62" i="3"/>
  <c r="AT62" i="3"/>
  <c r="V62" i="3"/>
  <c r="AN62" i="3"/>
  <c r="X57" i="3"/>
  <c r="BH57" i="3"/>
  <c r="BB57" i="3"/>
  <c r="Z57" i="3"/>
  <c r="AS57" i="3"/>
  <c r="AW62" i="3"/>
  <c r="BC60" i="3"/>
  <c r="V65" i="3"/>
  <c r="AQ57" i="3"/>
  <c r="P55" i="3"/>
  <c r="AJ55" i="3"/>
  <c r="BH55" i="3"/>
  <c r="AC55" i="3"/>
  <c r="AW55" i="3"/>
  <c r="AI55" i="3"/>
  <c r="V55" i="3"/>
  <c r="O55" i="3"/>
  <c r="Z55" i="3"/>
  <c r="AB55" i="3"/>
  <c r="AV55" i="3"/>
  <c r="Q55" i="3"/>
  <c r="AO55" i="3"/>
  <c r="BI55" i="3"/>
  <c r="AY55" i="3"/>
  <c r="AT55" i="3"/>
  <c r="AM55" i="3"/>
  <c r="AF55" i="3"/>
  <c r="AZ55" i="3"/>
  <c r="Y55" i="3"/>
  <c r="AS55" i="3"/>
  <c r="S55" i="3"/>
  <c r="N55" i="3"/>
  <c r="BB55" i="3"/>
  <c r="AU55" i="3"/>
  <c r="BF55" i="3"/>
  <c r="AD55" i="3"/>
  <c r="M55" i="3"/>
  <c r="AQ55" i="3"/>
  <c r="AR55" i="3"/>
  <c r="BE58" i="3"/>
  <c r="Z58" i="3"/>
  <c r="AA58" i="3"/>
  <c r="X64" i="3"/>
  <c r="AW64" i="3"/>
  <c r="S64" i="3"/>
  <c r="BA54" i="3"/>
  <c r="AF54" i="3"/>
  <c r="AS54" i="3"/>
  <c r="P54" i="3"/>
  <c r="BH54" i="3"/>
  <c r="AH54" i="3"/>
  <c r="S54" i="3"/>
  <c r="AY54" i="3"/>
  <c r="AC54" i="3"/>
  <c r="AB54" i="3"/>
  <c r="AO54" i="3"/>
  <c r="R54" i="3"/>
  <c r="AX54" i="3"/>
  <c r="AI54" i="3"/>
  <c r="AK54" i="3"/>
  <c r="U54" i="3"/>
  <c r="Y54" i="3"/>
  <c r="Z54" i="3"/>
  <c r="BF54" i="3"/>
  <c r="AQ54" i="3"/>
  <c r="AN61" i="3"/>
  <c r="AC61" i="3"/>
  <c r="AH61" i="3"/>
  <c r="T61" i="3"/>
  <c r="W61" i="3"/>
  <c r="BG61" i="3"/>
  <c r="X61" i="3"/>
  <c r="AR61" i="3"/>
  <c r="O58" i="3"/>
  <c r="AE58" i="3"/>
  <c r="AU58" i="3"/>
  <c r="P58" i="3"/>
  <c r="AF58" i="3"/>
  <c r="AV58" i="3"/>
  <c r="R58" i="3"/>
  <c r="AX58" i="3"/>
  <c r="AC58" i="3"/>
  <c r="BI58" i="3"/>
  <c r="AL58" i="3"/>
  <c r="Y58" i="3"/>
  <c r="W58" i="3"/>
  <c r="AQ58" i="3"/>
  <c r="T58" i="3"/>
  <c r="AN58" i="3"/>
  <c r="BH58" i="3"/>
  <c r="BF58" i="3"/>
  <c r="AS58" i="3"/>
  <c r="AD58" i="3"/>
  <c r="AW58" i="3"/>
  <c r="AI58" i="3"/>
  <c r="BC58" i="3"/>
  <c r="AB58" i="3"/>
  <c r="AZ58" i="3"/>
  <c r="AH58" i="3"/>
  <c r="U58" i="3"/>
  <c r="N58" i="3"/>
  <c r="BB58" i="3"/>
  <c r="S58" i="3"/>
  <c r="AM58" i="3"/>
  <c r="BG58" i="3"/>
  <c r="AJ58" i="3"/>
  <c r="BD58" i="3"/>
  <c r="AP58" i="3"/>
  <c r="AK58" i="3"/>
  <c r="V58" i="3"/>
  <c r="P50" i="3"/>
  <c r="AV50" i="3"/>
  <c r="AJ50" i="3"/>
  <c r="AC50" i="3"/>
  <c r="AS50" i="3"/>
  <c r="AN50" i="3"/>
  <c r="AR50" i="3"/>
  <c r="AK50" i="3"/>
  <c r="Q50" i="3"/>
  <c r="AG50" i="3"/>
  <c r="V50" i="3"/>
  <c r="AL50" i="3"/>
  <c r="BB50" i="3"/>
  <c r="W50" i="3"/>
  <c r="AM50" i="3"/>
  <c r="BC50" i="3"/>
  <c r="X50" i="3"/>
  <c r="T50" i="3"/>
  <c r="BH50" i="3"/>
  <c r="AW50" i="3"/>
  <c r="N50" i="3"/>
  <c r="AD50" i="3"/>
  <c r="AT50" i="3"/>
  <c r="O50" i="3"/>
  <c r="AE50" i="3"/>
  <c r="AU50" i="3"/>
  <c r="AF50" i="3"/>
  <c r="AB50" i="3"/>
  <c r="BI50" i="3"/>
  <c r="U50" i="3"/>
  <c r="AO50" i="3"/>
  <c r="R50" i="3"/>
  <c r="P51" i="3"/>
  <c r="BE55" i="3"/>
  <c r="T55" i="3"/>
  <c r="AH60" i="3"/>
  <c r="BG60" i="3"/>
  <c r="AA60" i="3"/>
  <c r="AU60" i="3"/>
  <c r="U60" i="3"/>
  <c r="AR60" i="3"/>
  <c r="X60" i="3"/>
  <c r="BD57" i="3"/>
  <c r="BC57" i="3"/>
  <c r="O57" i="3"/>
  <c r="AB57" i="3"/>
  <c r="AP57" i="3"/>
  <c r="V57" i="3"/>
  <c r="BA57" i="3"/>
  <c r="AC57" i="3"/>
  <c r="AJ65" i="3"/>
  <c r="BC65" i="3"/>
  <c r="X55" i="3"/>
  <c r="AN55" i="3"/>
  <c r="BD55" i="3"/>
  <c r="U55" i="3"/>
  <c r="AK55" i="3"/>
  <c r="BA55" i="3"/>
  <c r="AA55" i="3"/>
  <c r="BG55" i="3"/>
  <c r="AL55" i="3"/>
  <c r="W55" i="3"/>
  <c r="BC55" i="3"/>
  <c r="AH55" i="3"/>
  <c r="Q52" i="3"/>
  <c r="BI52" i="3"/>
  <c r="BL52" i="3" s="1"/>
  <c r="BD59" i="3"/>
  <c r="AY59" i="3"/>
  <c r="Q59" i="3"/>
  <c r="Z59" i="3"/>
  <c r="AP59" i="3"/>
  <c r="BF59" i="3"/>
  <c r="AJ59" i="3"/>
  <c r="BE59" i="3"/>
  <c r="AF59" i="3"/>
  <c r="BA59" i="3"/>
  <c r="AB59" i="3"/>
  <c r="AW59" i="3"/>
  <c r="X59" i="3"/>
  <c r="P62" i="3"/>
  <c r="T62" i="3"/>
  <c r="AO62" i="3"/>
  <c r="BD62" i="3"/>
  <c r="X62" i="3"/>
  <c r="Z62" i="3"/>
  <c r="AP62" i="3"/>
  <c r="BF62" i="3"/>
  <c r="AA62" i="3"/>
  <c r="AQ62" i="3"/>
  <c r="BG62" i="3"/>
  <c r="BA62" i="3"/>
  <c r="U62" i="3"/>
  <c r="R60" i="3"/>
  <c r="AQ60" i="3"/>
  <c r="Q60" i="3"/>
  <c r="AE60" i="3"/>
  <c r="BD60" i="3"/>
  <c r="AJ60" i="3"/>
  <c r="N60" i="3"/>
  <c r="BJ60" i="3" s="1"/>
  <c r="BA56" i="3"/>
  <c r="Q56" i="3"/>
  <c r="W65" i="3"/>
  <c r="AK65" i="3"/>
  <c r="AZ65" i="3"/>
  <c r="Q57" i="3"/>
  <c r="AG57" i="3"/>
  <c r="AW57" i="3"/>
  <c r="N57" i="3"/>
  <c r="AD57" i="3"/>
  <c r="AT57" i="3"/>
  <c r="T57" i="3"/>
  <c r="AZ57" i="3"/>
  <c r="AE57" i="3"/>
  <c r="P57" i="3"/>
  <c r="BN57" i="3" s="1"/>
  <c r="AV57" i="3"/>
  <c r="S57" i="3"/>
  <c r="P60" i="3"/>
  <c r="AF60" i="3"/>
  <c r="AV60" i="3"/>
  <c r="O60" i="3"/>
  <c r="AK60" i="3"/>
  <c r="BF60" i="3"/>
  <c r="AG60" i="3"/>
  <c r="BB60" i="3"/>
  <c r="W60" i="3"/>
  <c r="N64" i="3"/>
  <c r="Q64" i="3"/>
  <c r="AJ64" i="3"/>
  <c r="BI61" i="3"/>
  <c r="Y60" i="3"/>
  <c r="BE60" i="3"/>
  <c r="BA50" i="3"/>
  <c r="AC59" i="3"/>
  <c r="AO61" i="3"/>
  <c r="R61" i="3"/>
  <c r="AE64" i="3"/>
  <c r="AQ64" i="3"/>
  <c r="T64" i="3"/>
  <c r="AS60" i="3"/>
  <c r="AO60" i="3"/>
  <c r="S60" i="3"/>
  <c r="AK61" i="3"/>
  <c r="AX61" i="3"/>
  <c r="AD64" i="3"/>
  <c r="AG64" i="3"/>
  <c r="AZ64" i="3"/>
  <c r="AM61" i="3"/>
  <c r="P53" i="3"/>
  <c r="AM60" i="3"/>
  <c r="AT60" i="3"/>
  <c r="AY60" i="3"/>
  <c r="Z65" i="3"/>
  <c r="AE56" i="3"/>
  <c r="AU56" i="3"/>
  <c r="X56" i="3"/>
  <c r="AN56" i="3"/>
  <c r="BD56" i="3"/>
  <c r="BB53" i="3"/>
  <c r="AQ53" i="3"/>
  <c r="AS53" i="3"/>
  <c r="M53" i="3"/>
  <c r="AF53" i="3"/>
  <c r="BF56" i="3"/>
  <c r="AP56" i="3"/>
  <c r="Z56" i="3"/>
  <c r="AV65" i="3"/>
  <c r="AF65" i="3"/>
  <c r="P65" i="3"/>
  <c r="AW65" i="3"/>
  <c r="AG65" i="3"/>
  <c r="Q65" i="3"/>
  <c r="AY65" i="3"/>
  <c r="AI65" i="3"/>
  <c r="S65" i="3"/>
  <c r="BM65" i="3" s="1"/>
  <c r="AX65" i="3"/>
  <c r="AH65" i="3"/>
  <c r="R65" i="3"/>
  <c r="R53" i="3"/>
  <c r="AW56" i="3"/>
  <c r="AK56" i="3"/>
  <c r="AG58" i="3"/>
  <c r="AI59" i="3"/>
  <c r="BI60" i="3"/>
  <c r="AI60" i="3"/>
  <c r="AX60" i="3"/>
  <c r="AB62" i="3"/>
  <c r="Q63" i="3"/>
  <c r="S56" i="3"/>
  <c r="AI56" i="3"/>
  <c r="AY56" i="3"/>
  <c r="AB56" i="3"/>
  <c r="AR56" i="3"/>
  <c r="BH56" i="3"/>
  <c r="BC53" i="3"/>
  <c r="AL53" i="3"/>
  <c r="AA53" i="3"/>
  <c r="AK53" i="3"/>
  <c r="BD53" i="3"/>
  <c r="X53" i="3"/>
  <c r="M56" i="3"/>
  <c r="BB56" i="3"/>
  <c r="AL56" i="3"/>
  <c r="V56" i="3"/>
  <c r="BH65" i="3"/>
  <c r="AR65" i="3"/>
  <c r="AB65" i="3"/>
  <c r="BI65" i="3"/>
  <c r="AS65" i="3"/>
  <c r="AC65" i="3"/>
  <c r="M65" i="3"/>
  <c r="BN65" i="3" s="1"/>
  <c r="AU65" i="3"/>
  <c r="AE65" i="3"/>
  <c r="O65" i="3"/>
  <c r="BL65" i="3" s="1"/>
  <c r="AT65" i="3"/>
  <c r="AD65" i="3"/>
  <c r="N65" i="3"/>
  <c r="BJ65" i="3" s="1"/>
  <c r="AG56" i="3"/>
  <c r="BE56" i="3"/>
  <c r="W56" i="3"/>
  <c r="AM56" i="3"/>
  <c r="BC56" i="3"/>
  <c r="P56" i="3"/>
  <c r="AF56" i="3"/>
  <c r="AV56" i="3"/>
  <c r="AM53" i="3"/>
  <c r="V53" i="3"/>
  <c r="BI53" i="3"/>
  <c r="AC53" i="3"/>
  <c r="AV53" i="3"/>
  <c r="AC56" i="3"/>
  <c r="AX56" i="3"/>
  <c r="AH56" i="3"/>
  <c r="R56" i="3"/>
  <c r="BD65" i="3"/>
  <c r="AN65" i="3"/>
  <c r="X65" i="3"/>
  <c r="BE65" i="3"/>
  <c r="AO65" i="3"/>
  <c r="Y65" i="3"/>
  <c r="BG65" i="3"/>
  <c r="AQ65" i="3"/>
  <c r="AA65" i="3"/>
  <c r="BF65" i="3"/>
  <c r="AP65" i="3"/>
  <c r="AU54" i="3"/>
  <c r="AE54" i="3"/>
  <c r="O54" i="3"/>
  <c r="AT54" i="3"/>
  <c r="AD54" i="3"/>
  <c r="N54" i="3"/>
  <c r="AG54" i="3"/>
  <c r="AJ54" i="3"/>
  <c r="AU53" i="3"/>
  <c r="O53" i="3"/>
  <c r="AD53" i="3"/>
  <c r="AY53" i="3"/>
  <c r="S53" i="3"/>
  <c r="AW53" i="3"/>
  <c r="AG53" i="3"/>
  <c r="Q53" i="3"/>
  <c r="AZ53" i="3"/>
  <c r="AJ53" i="3"/>
  <c r="T53" i="3"/>
  <c r="BC61" i="3"/>
  <c r="O63" i="3"/>
  <c r="BF63" i="3"/>
  <c r="BI54" i="3"/>
  <c r="AN54" i="3"/>
  <c r="M61" i="3"/>
  <c r="BD61" i="3"/>
  <c r="AJ63" i="3"/>
  <c r="AG63" i="3"/>
  <c r="BA61" i="3"/>
  <c r="AF61" i="3"/>
  <c r="BE61" i="3"/>
  <c r="AJ61" i="3"/>
  <c r="O61" i="3"/>
  <c r="AT61" i="3"/>
  <c r="AD61" i="3"/>
  <c r="N61" i="3"/>
  <c r="AH63" i="3"/>
  <c r="BF64" i="3"/>
  <c r="AP64" i="3"/>
  <c r="Z64" i="3"/>
  <c r="BC64" i="3"/>
  <c r="BI64" i="3"/>
  <c r="AS64" i="3"/>
  <c r="AC64" i="3"/>
  <c r="M64" i="3"/>
  <c r="AI64" i="3"/>
  <c r="O64" i="3"/>
  <c r="AV64" i="3"/>
  <c r="AF64" i="3"/>
  <c r="P64" i="3"/>
  <c r="S61" i="3"/>
  <c r="AB61" i="3"/>
  <c r="BI63" i="3"/>
  <c r="BI56" i="3"/>
  <c r="AO56" i="3"/>
  <c r="U56" i="3"/>
  <c r="Y56" i="3"/>
  <c r="AV61" i="3"/>
  <c r="AA61" i="3"/>
  <c r="AZ61" i="3"/>
  <c r="AE61" i="3"/>
  <c r="BF61" i="3"/>
  <c r="AP61" i="3"/>
  <c r="Z61" i="3"/>
  <c r="AX63" i="3"/>
  <c r="BB64" i="3"/>
  <c r="AL64" i="3"/>
  <c r="V64" i="3"/>
  <c r="AU64" i="3"/>
  <c r="BE64" i="3"/>
  <c r="AO64" i="3"/>
  <c r="Y64" i="3"/>
  <c r="BG64" i="3"/>
  <c r="AA64" i="3"/>
  <c r="BH64" i="3"/>
  <c r="AR64" i="3"/>
  <c r="AB64" i="3"/>
  <c r="BH61" i="3"/>
  <c r="Q61" i="3"/>
  <c r="BN61" i="3" s="1"/>
  <c r="AI63" i="3"/>
  <c r="BC54" i="3"/>
  <c r="AM54" i="3"/>
  <c r="W54" i="3"/>
  <c r="BB54" i="3"/>
  <c r="AL54" i="3"/>
  <c r="V54" i="3"/>
  <c r="AW54" i="3"/>
  <c r="T54" i="3"/>
  <c r="AZ54" i="3"/>
  <c r="AE53" i="3"/>
  <c r="AT53" i="3"/>
  <c r="N53" i="3"/>
  <c r="AI53" i="3"/>
  <c r="BE53" i="3"/>
  <c r="AO53" i="3"/>
  <c r="Y53" i="3"/>
  <c r="BH53" i="3"/>
  <c r="AR53" i="3"/>
  <c r="AB53" i="3"/>
  <c r="Q54" i="3"/>
  <c r="AG61" i="3"/>
  <c r="AK63" i="3"/>
  <c r="M54" i="3"/>
  <c r="BD54" i="3"/>
  <c r="X54" i="3"/>
  <c r="AI61" i="3"/>
  <c r="AZ63" i="3"/>
  <c r="T63" i="3"/>
  <c r="BB63" i="3"/>
  <c r="AQ61" i="3"/>
  <c r="U61" i="3"/>
  <c r="AU61" i="3"/>
  <c r="Y61" i="3"/>
  <c r="BB61" i="3"/>
  <c r="AL61" i="3"/>
  <c r="V61" i="3"/>
  <c r="BC63" i="3"/>
  <c r="AX64" i="3"/>
  <c r="AH64" i="3"/>
  <c r="R64" i="3"/>
  <c r="AM64" i="3"/>
  <c r="BA64" i="3"/>
  <c r="AK64" i="3"/>
  <c r="U64" i="3"/>
  <c r="AY64" i="3"/>
  <c r="W64" i="3"/>
  <c r="BD64" i="3"/>
  <c r="AN64" i="3"/>
  <c r="AY61" i="3"/>
  <c r="AW61" i="3"/>
  <c r="AY63" i="3"/>
  <c r="U63" i="3"/>
  <c r="AP63" i="3"/>
  <c r="AR63" i="3"/>
  <c r="AB63" i="3"/>
  <c r="V63" i="3"/>
  <c r="AQ63" i="3"/>
  <c r="N63" i="3"/>
  <c r="R63" i="3"/>
  <c r="AM63" i="3"/>
  <c r="BH63" i="3"/>
  <c r="AT63" i="3"/>
  <c r="S63" i="3"/>
  <c r="AD63" i="3"/>
  <c r="AO63" i="3"/>
  <c r="Z63" i="3"/>
  <c r="AU63" i="3"/>
  <c r="BD63" i="3"/>
  <c r="AN63" i="3"/>
  <c r="X63" i="3"/>
  <c r="AA63" i="3"/>
  <c r="AW63" i="3"/>
  <c r="W63" i="3"/>
  <c r="AS63" i="3"/>
  <c r="Y63" i="3"/>
  <c r="BE63" i="3"/>
  <c r="M63" i="3"/>
  <c r="R55" i="3"/>
  <c r="AP55" i="3"/>
  <c r="AX55" i="3"/>
  <c r="Z53" i="3"/>
  <c r="AH53" i="3"/>
  <c r="AP53" i="3"/>
  <c r="BF53" i="3"/>
  <c r="BJ52" i="3"/>
  <c r="W51" i="3"/>
  <c r="AA51" i="3"/>
  <c r="AU51" i="3"/>
  <c r="O51" i="3"/>
  <c r="AD51" i="3"/>
  <c r="AY51" i="3"/>
  <c r="S51" i="3"/>
  <c r="AW51" i="3"/>
  <c r="AG51" i="3"/>
  <c r="Q51" i="3"/>
  <c r="AZ51" i="3"/>
  <c r="AJ51" i="3"/>
  <c r="T51" i="3"/>
  <c r="BN52" i="3"/>
  <c r="BK52" i="3"/>
  <c r="AL51" i="3"/>
  <c r="BA51" i="3"/>
  <c r="U51" i="3"/>
  <c r="BD51" i="3"/>
  <c r="X51" i="3"/>
  <c r="Z51" i="3"/>
  <c r="AM51" i="3"/>
  <c r="BB51" i="3"/>
  <c r="V51" i="3"/>
  <c r="AQ51" i="3"/>
  <c r="BI51" i="3"/>
  <c r="AS51" i="3"/>
  <c r="AC51" i="3"/>
  <c r="M51" i="3"/>
  <c r="AV51" i="3"/>
  <c r="AF51" i="3"/>
  <c r="BN50" i="3"/>
  <c r="AP51" i="3"/>
  <c r="R51" i="3"/>
  <c r="AX51" i="3"/>
  <c r="AH51" i="3"/>
  <c r="BC51" i="3"/>
  <c r="BG51" i="3"/>
  <c r="AK51" i="3"/>
  <c r="AN51" i="3"/>
  <c r="BF51" i="3"/>
  <c r="AE51" i="3"/>
  <c r="AT51" i="3"/>
  <c r="N51" i="3"/>
  <c r="AI51" i="3"/>
  <c r="BE51" i="3"/>
  <c r="AO51" i="3"/>
  <c r="Y51" i="3"/>
  <c r="BH51" i="3"/>
  <c r="AR51" i="3"/>
  <c r="AB51" i="3"/>
  <c r="K34" i="3"/>
  <c r="L48" i="3"/>
  <c r="L46" i="3"/>
  <c r="L40" i="3"/>
  <c r="K35" i="3"/>
  <c r="K45" i="3"/>
  <c r="K43" i="3"/>
  <c r="K49" i="3"/>
  <c r="K47" i="3"/>
  <c r="AE47" i="3" s="1"/>
  <c r="L41" i="3"/>
  <c r="L42" i="3"/>
  <c r="K42" i="3"/>
  <c r="K40" i="3"/>
  <c r="BE40" i="3" s="1"/>
  <c r="K38" i="3"/>
  <c r="AZ38" i="3" s="1"/>
  <c r="K36" i="3"/>
  <c r="K41" i="3"/>
  <c r="AV41" i="3" s="1"/>
  <c r="K39" i="3"/>
  <c r="AL39" i="3" s="1"/>
  <c r="K37" i="3"/>
  <c r="AK37" i="3" s="1"/>
  <c r="L37" i="3"/>
  <c r="L35" i="3"/>
  <c r="L49" i="3"/>
  <c r="K48" i="3"/>
  <c r="AB48" i="3" s="1"/>
  <c r="L47" i="3"/>
  <c r="K46" i="3"/>
  <c r="L45" i="3"/>
  <c r="L44" i="3"/>
  <c r="L43" i="3"/>
  <c r="L39" i="3"/>
  <c r="L38" i="3"/>
  <c r="R38" i="3" s="1"/>
  <c r="L36" i="3"/>
  <c r="S36" i="3" s="1"/>
  <c r="L34" i="3"/>
  <c r="BD48" i="3"/>
  <c r="S48" i="3"/>
  <c r="AB45" i="3"/>
  <c r="K44" i="3"/>
  <c r="S38" i="3"/>
  <c r="BC38" i="3"/>
  <c r="U39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AD34" i="3" l="1"/>
  <c r="AL35" i="3"/>
  <c r="AF49" i="3"/>
  <c r="AG40" i="3"/>
  <c r="BL62" i="3"/>
  <c r="BL50" i="3"/>
  <c r="BK58" i="3"/>
  <c r="BJ57" i="3"/>
  <c r="BN62" i="3"/>
  <c r="BK62" i="3"/>
  <c r="X37" i="3"/>
  <c r="BF48" i="3"/>
  <c r="AX38" i="3"/>
  <c r="AX45" i="3"/>
  <c r="BK56" i="3"/>
  <c r="BJ62" i="3"/>
  <c r="BL57" i="3"/>
  <c r="BJ50" i="3"/>
  <c r="BM58" i="3"/>
  <c r="BL58" i="3"/>
  <c r="N34" i="3"/>
  <c r="AN38" i="3"/>
  <c r="AY38" i="3"/>
  <c r="AT37" i="3"/>
  <c r="BI45" i="3"/>
  <c r="Z48" i="3"/>
  <c r="BI48" i="3"/>
  <c r="AJ48" i="3"/>
  <c r="BK59" i="3"/>
  <c r="BK65" i="3"/>
  <c r="BM54" i="3"/>
  <c r="V38" i="3"/>
  <c r="AJ38" i="3"/>
  <c r="AI38" i="3"/>
  <c r="AL38" i="3"/>
  <c r="AH37" i="3"/>
  <c r="BL37" i="3" s="1"/>
  <c r="AH45" i="3"/>
  <c r="R48" i="3"/>
  <c r="AK48" i="3"/>
  <c r="BI41" i="3"/>
  <c r="BK57" i="3"/>
  <c r="T38" i="3"/>
  <c r="W38" i="3"/>
  <c r="AH38" i="3"/>
  <c r="AN37" i="3"/>
  <c r="AO45" i="3"/>
  <c r="AU48" i="3"/>
  <c r="M48" i="3"/>
  <c r="BN48" i="3" s="1"/>
  <c r="BA37" i="3"/>
  <c r="AX36" i="3"/>
  <c r="P43" i="3"/>
  <c r="BK60" i="3"/>
  <c r="BM57" i="3"/>
  <c r="BN60" i="3"/>
  <c r="BM62" i="3"/>
  <c r="BM50" i="3"/>
  <c r="BN58" i="3"/>
  <c r="BK55" i="3"/>
  <c r="AJ40" i="3"/>
  <c r="Y35" i="3"/>
  <c r="AE37" i="3"/>
  <c r="AK43" i="3"/>
  <c r="AZ43" i="3"/>
  <c r="BK50" i="3"/>
  <c r="BL55" i="3"/>
  <c r="BM52" i="3"/>
  <c r="AM40" i="3"/>
  <c r="BJ58" i="3"/>
  <c r="BN53" i="3"/>
  <c r="AW38" i="3"/>
  <c r="BD38" i="3"/>
  <c r="X38" i="3"/>
  <c r="AM38" i="3"/>
  <c r="BB38" i="3"/>
  <c r="AQ37" i="3"/>
  <c r="Q43" i="3"/>
  <c r="AT48" i="3"/>
  <c r="AQ48" i="3"/>
  <c r="AG48" i="3"/>
  <c r="X48" i="3"/>
  <c r="BM60" i="3"/>
  <c r="BN54" i="3"/>
  <c r="BK53" i="3"/>
  <c r="BN56" i="3"/>
  <c r="BK54" i="3"/>
  <c r="BL61" i="3"/>
  <c r="BM64" i="3"/>
  <c r="AZ36" i="3"/>
  <c r="AQ40" i="3"/>
  <c r="AN40" i="3"/>
  <c r="AC40" i="3"/>
  <c r="BB40" i="3"/>
  <c r="BL56" i="3"/>
  <c r="AV36" i="3"/>
  <c r="BC40" i="3"/>
  <c r="BD40" i="3"/>
  <c r="AS40" i="3"/>
  <c r="AL40" i="3"/>
  <c r="Z38" i="3"/>
  <c r="AD41" i="3"/>
  <c r="S45" i="3"/>
  <c r="BL54" i="3"/>
  <c r="BL60" i="3"/>
  <c r="W40" i="3"/>
  <c r="X40" i="3"/>
  <c r="U49" i="3"/>
  <c r="V40" i="3"/>
  <c r="BJ56" i="3"/>
  <c r="BM56" i="3"/>
  <c r="BJ64" i="3"/>
  <c r="BK64" i="3"/>
  <c r="BK61" i="3"/>
  <c r="AH47" i="3"/>
  <c r="AB47" i="3"/>
  <c r="BI47" i="3"/>
  <c r="BF47" i="3"/>
  <c r="AV47" i="3"/>
  <c r="T37" i="3"/>
  <c r="AZ37" i="3"/>
  <c r="AG37" i="3"/>
  <c r="AJ37" i="3"/>
  <c r="Q37" i="3"/>
  <c r="AW37" i="3"/>
  <c r="AD37" i="3"/>
  <c r="AH36" i="3"/>
  <c r="AE36" i="3"/>
  <c r="T36" i="3"/>
  <c r="AO36" i="3"/>
  <c r="AT36" i="3"/>
  <c r="AI36" i="3"/>
  <c r="AJ36" i="3"/>
  <c r="AG42" i="3"/>
  <c r="AE42" i="3"/>
  <c r="AZ42" i="3"/>
  <c r="AY42" i="3"/>
  <c r="T42" i="3"/>
  <c r="AA43" i="3"/>
  <c r="BB43" i="3"/>
  <c r="AE43" i="3"/>
  <c r="AI43" i="3"/>
  <c r="AX43" i="3"/>
  <c r="W43" i="3"/>
  <c r="U43" i="3"/>
  <c r="AO43" i="3"/>
  <c r="AL43" i="3"/>
  <c r="T43" i="3"/>
  <c r="AU43" i="3"/>
  <c r="AY43" i="3"/>
  <c r="S43" i="3"/>
  <c r="BA43" i="3"/>
  <c r="AF43" i="3"/>
  <c r="BG43" i="3"/>
  <c r="AP43" i="3"/>
  <c r="BD43" i="3"/>
  <c r="AD43" i="3"/>
  <c r="AR43" i="3"/>
  <c r="Y43" i="3"/>
  <c r="AW43" i="3"/>
  <c r="R43" i="3"/>
  <c r="AH43" i="3"/>
  <c r="AG43" i="3"/>
  <c r="AV46" i="3"/>
  <c r="AK46" i="3"/>
  <c r="BJ53" i="3"/>
  <c r="BL64" i="3"/>
  <c r="BJ61" i="3"/>
  <c r="BJ54" i="3"/>
  <c r="BN64" i="3"/>
  <c r="BM61" i="3"/>
  <c r="P36" i="3"/>
  <c r="R36" i="3"/>
  <c r="AY37" i="3"/>
  <c r="AA37" i="3"/>
  <c r="R37" i="3"/>
  <c r="U37" i="3"/>
  <c r="AJ42" i="3"/>
  <c r="AB43" i="3"/>
  <c r="N43" i="3"/>
  <c r="Z43" i="3"/>
  <c r="AN39" i="3"/>
  <c r="BA39" i="3"/>
  <c r="AB37" i="3"/>
  <c r="Q39" i="3"/>
  <c r="AY36" i="3"/>
  <c r="N36" i="3"/>
  <c r="AU37" i="3"/>
  <c r="AX37" i="3"/>
  <c r="N37" i="3"/>
  <c r="BD37" i="3"/>
  <c r="BE43" i="3"/>
  <c r="BC43" i="3"/>
  <c r="AN43" i="3"/>
  <c r="AV43" i="3"/>
  <c r="Q47" i="3"/>
  <c r="N47" i="3"/>
  <c r="AV34" i="3"/>
  <c r="Q36" i="3"/>
  <c r="Q38" i="3"/>
  <c r="AV38" i="3"/>
  <c r="AF38" i="3"/>
  <c r="P38" i="3"/>
  <c r="AU38" i="3"/>
  <c r="AE38" i="3"/>
  <c r="O38" i="3"/>
  <c r="AT38" i="3"/>
  <c r="AD38" i="3"/>
  <c r="N38" i="3"/>
  <c r="AI37" i="3"/>
  <c r="O37" i="3"/>
  <c r="BF37" i="3"/>
  <c r="AP37" i="3"/>
  <c r="Z37" i="3"/>
  <c r="BI37" i="3"/>
  <c r="AS37" i="3"/>
  <c r="AC37" i="3"/>
  <c r="M37" i="3"/>
  <c r="AV37" i="3"/>
  <c r="AF37" i="3"/>
  <c r="P37" i="3"/>
  <c r="X41" i="3"/>
  <c r="Y45" i="3"/>
  <c r="AY45" i="3"/>
  <c r="AP48" i="3"/>
  <c r="N48" i="3"/>
  <c r="AE48" i="3"/>
  <c r="BA48" i="3"/>
  <c r="AC48" i="3"/>
  <c r="AV48" i="3"/>
  <c r="T48" i="3"/>
  <c r="W37" i="3"/>
  <c r="V45" i="3"/>
  <c r="T39" i="3"/>
  <c r="AW39" i="3"/>
  <c r="AJ39" i="3"/>
  <c r="AG38" i="3"/>
  <c r="AA40" i="3"/>
  <c r="BG40" i="3"/>
  <c r="BH38" i="3"/>
  <c r="AR38" i="3"/>
  <c r="AB38" i="3"/>
  <c r="BG38" i="3"/>
  <c r="AQ38" i="3"/>
  <c r="AA38" i="3"/>
  <c r="BF38" i="3"/>
  <c r="AP38" i="3"/>
  <c r="T40" i="3"/>
  <c r="AZ40" i="3"/>
  <c r="S37" i="3"/>
  <c r="BG37" i="3"/>
  <c r="BB37" i="3"/>
  <c r="AL37" i="3"/>
  <c r="V37" i="3"/>
  <c r="BE37" i="3"/>
  <c r="AO37" i="3"/>
  <c r="Y37" i="3"/>
  <c r="BH37" i="3"/>
  <c r="AR37" i="3"/>
  <c r="BH45" i="3"/>
  <c r="AO47" i="3"/>
  <c r="AY47" i="3"/>
  <c r="AH48" i="3"/>
  <c r="AY48" i="3"/>
  <c r="AA48" i="3"/>
  <c r="AW48" i="3"/>
  <c r="Q48" i="3"/>
  <c r="AN48" i="3"/>
  <c r="P48" i="3"/>
  <c r="AC38" i="3"/>
  <c r="AZ46" i="3"/>
  <c r="BA35" i="3"/>
  <c r="AA41" i="3"/>
  <c r="AC42" i="3"/>
  <c r="BM53" i="3"/>
  <c r="BM55" i="3"/>
  <c r="BL63" i="3"/>
  <c r="BM63" i="3"/>
  <c r="BK63" i="3"/>
  <c r="BN63" i="3"/>
  <c r="BJ63" i="3"/>
  <c r="BJ55" i="3"/>
  <c r="BN55" i="3"/>
  <c r="BL53" i="3"/>
  <c r="BL51" i="3"/>
  <c r="BJ51" i="3"/>
  <c r="BM51" i="3"/>
  <c r="BK51" i="3"/>
  <c r="BN51" i="3"/>
  <c r="AR45" i="3"/>
  <c r="AI45" i="3"/>
  <c r="R45" i="3"/>
  <c r="AX48" i="3"/>
  <c r="AD48" i="3"/>
  <c r="BG48" i="3"/>
  <c r="AI48" i="3"/>
  <c r="O48" i="3"/>
  <c r="AS48" i="3"/>
  <c r="U48" i="3"/>
  <c r="AZ48" i="3"/>
  <c r="AF48" i="3"/>
  <c r="AF36" i="3"/>
  <c r="AU36" i="3"/>
  <c r="O36" i="3"/>
  <c r="AD36" i="3"/>
  <c r="BE36" i="3"/>
  <c r="O40" i="3"/>
  <c r="BL40" i="3" s="1"/>
  <c r="AE34" i="3"/>
  <c r="AH35" i="3"/>
  <c r="S35" i="3"/>
  <c r="BE35" i="3"/>
  <c r="BH35" i="3"/>
  <c r="AI35" i="3"/>
  <c r="AU34" i="3"/>
  <c r="AK34" i="3"/>
  <c r="BC37" i="3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N45" i="3"/>
  <c r="BE47" i="3"/>
  <c r="AG47" i="3"/>
  <c r="M47" i="3"/>
  <c r="AR47" i="3"/>
  <c r="T47" i="3"/>
  <c r="AU47" i="3"/>
  <c r="AA47" i="3"/>
  <c r="AX47" i="3"/>
  <c r="AD47" i="3"/>
  <c r="BA40" i="3"/>
  <c r="AW40" i="3"/>
  <c r="P35" i="3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G45" i="3"/>
  <c r="AQ45" i="3"/>
  <c r="AA45" i="3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BK40" i="3" s="1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BN41" i="3" s="1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B39" i="3"/>
  <c r="M34" i="3"/>
  <c r="AT35" i="3"/>
  <c r="AD35" i="3"/>
  <c r="N35" i="3"/>
  <c r="AW35" i="3"/>
  <c r="AG35" i="3"/>
  <c r="Q35" i="3"/>
  <c r="AZ35" i="3"/>
  <c r="AJ35" i="3"/>
  <c r="T35" i="3"/>
  <c r="O39" i="3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AJ43" i="3"/>
  <c r="BF43" i="3"/>
  <c r="AT43" i="3"/>
  <c r="X43" i="3"/>
  <c r="BH43" i="3"/>
  <c r="AM43" i="3"/>
  <c r="M43" i="3"/>
  <c r="AC43" i="3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V48" i="3"/>
  <c r="BC48" i="3"/>
  <c r="AM48" i="3"/>
  <c r="W48" i="3"/>
  <c r="BE48" i="3"/>
  <c r="AO48" i="3"/>
  <c r="Y48" i="3"/>
  <c r="BH48" i="3"/>
  <c r="AR48" i="3"/>
  <c r="AH39" i="3"/>
  <c r="BI36" i="3"/>
  <c r="U38" i="3"/>
  <c r="AC36" i="3"/>
  <c r="BI38" i="3"/>
  <c r="M36" i="3"/>
  <c r="AK36" i="3"/>
  <c r="U36" i="3"/>
  <c r="BA38" i="3"/>
  <c r="M38" i="3"/>
  <c r="N42" i="3"/>
  <c r="V42" i="3"/>
  <c r="AW42" i="3"/>
  <c r="Y42" i="3"/>
  <c r="BB42" i="3"/>
  <c r="AL42" i="3"/>
  <c r="BE42" i="3"/>
  <c r="AO42" i="3"/>
  <c r="R39" i="3"/>
  <c r="AX39" i="3"/>
  <c r="AP39" i="3"/>
  <c r="AK38" i="3"/>
  <c r="Y38" i="3"/>
  <c r="BE38" i="3"/>
  <c r="AO38" i="3"/>
  <c r="AS38" i="3"/>
  <c r="AS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K45" i="3"/>
  <c r="BK41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K32" i="3"/>
  <c r="K28" i="3"/>
  <c r="K25" i="3"/>
  <c r="K23" i="3"/>
  <c r="K21" i="3"/>
  <c r="L21" i="3"/>
  <c r="AC21" i="3" s="1"/>
  <c r="K29" i="3"/>
  <c r="K27" i="3"/>
  <c r="K19" i="3"/>
  <c r="K33" i="3"/>
  <c r="L33" i="3"/>
  <c r="L31" i="3"/>
  <c r="L27" i="3"/>
  <c r="L25" i="3"/>
  <c r="AK25" i="3" s="1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L18" i="3"/>
  <c r="L32" i="3"/>
  <c r="N32" i="3" s="1"/>
  <c r="L26" i="3"/>
  <c r="L24" i="3"/>
  <c r="L22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BN40" i="3" l="1"/>
  <c r="BK37" i="3"/>
  <c r="BM37" i="3"/>
  <c r="BK49" i="3"/>
  <c r="BK43" i="3"/>
  <c r="BJ43" i="3"/>
  <c r="BK39" i="3"/>
  <c r="BF18" i="3"/>
  <c r="S33" i="3"/>
  <c r="BA25" i="3"/>
  <c r="BA19" i="3"/>
  <c r="Z18" i="3"/>
  <c r="AL29" i="3"/>
  <c r="AB26" i="3"/>
  <c r="AP21" i="3"/>
  <c r="BN37" i="3"/>
  <c r="AC18" i="3"/>
  <c r="BN38" i="3"/>
  <c r="BN36" i="3"/>
  <c r="BL48" i="3"/>
  <c r="BK48" i="3"/>
  <c r="BJ36" i="3"/>
  <c r="BL42" i="3"/>
  <c r="BK42" i="3"/>
  <c r="BM45" i="3"/>
  <c r="BK35" i="3"/>
  <c r="BN45" i="3"/>
  <c r="BN43" i="3"/>
  <c r="P21" i="3"/>
  <c r="BF25" i="3"/>
  <c r="R27" i="3"/>
  <c r="BH18" i="3"/>
  <c r="AO18" i="3"/>
  <c r="BJ46" i="3"/>
  <c r="BN42" i="3"/>
  <c r="BN39" i="3"/>
  <c r="BN35" i="3"/>
  <c r="BL45" i="3"/>
  <c r="BL47" i="3"/>
  <c r="BK47" i="3"/>
  <c r="BJ45" i="3"/>
  <c r="AR18" i="3"/>
  <c r="M33" i="3"/>
  <c r="AA18" i="3"/>
  <c r="AX33" i="3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U19" i="3"/>
  <c r="BD29" i="3"/>
  <c r="BK38" i="3"/>
  <c r="AZ18" i="3"/>
  <c r="AJ18" i="3"/>
  <c r="T18" i="3"/>
  <c r="AY18" i="3"/>
  <c r="AI18" i="3"/>
  <c r="S18" i="3"/>
  <c r="AX18" i="3"/>
  <c r="AH18" i="3"/>
  <c r="R18" i="3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BN25" i="3" s="1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V24" i="3"/>
  <c r="AL24" i="3"/>
  <c r="BB24" i="3"/>
  <c r="N24" i="3"/>
  <c r="AT24" i="3"/>
  <c r="AD24" i="3"/>
  <c r="AW24" i="3"/>
  <c r="AG24" i="3"/>
  <c r="Q24" i="3"/>
  <c r="AZ24" i="3"/>
  <c r="AJ24" i="3"/>
  <c r="T24" i="3"/>
  <c r="AY24" i="3"/>
  <c r="AI24" i="3"/>
  <c r="S24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E24" i="3"/>
  <c r="AO24" i="3"/>
  <c r="Y24" i="3"/>
  <c r="BH24" i="3"/>
  <c r="AR24" i="3"/>
  <c r="AB24" i="3"/>
  <c r="BG24" i="3"/>
  <c r="AQ24" i="3"/>
  <c r="AA24" i="3"/>
  <c r="AP24" i="3"/>
  <c r="AH26" i="3"/>
  <c r="AM26" i="3"/>
  <c r="BF26" i="3"/>
  <c r="AT26" i="3"/>
  <c r="N26" i="3"/>
  <c r="AI26" i="3"/>
  <c r="BE26" i="3"/>
  <c r="AO26" i="3"/>
  <c r="Y26" i="3"/>
  <c r="BH26" i="3"/>
  <c r="AR26" i="3"/>
  <c r="BA32" i="3"/>
  <c r="AK32" i="3"/>
  <c r="U32" i="3"/>
  <c r="BD32" i="3"/>
  <c r="AN32" i="3"/>
  <c r="X32" i="3"/>
  <c r="L17" i="3"/>
  <c r="K17" i="3"/>
  <c r="K15" i="3"/>
  <c r="K14" i="3"/>
  <c r="K12" i="3"/>
  <c r="K10" i="3"/>
  <c r="L14" i="3"/>
  <c r="K16" i="3"/>
  <c r="W11" i="3"/>
  <c r="K13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BK28" i="3" l="1"/>
  <c r="BK33" i="3"/>
  <c r="BK25" i="3"/>
  <c r="BK21" i="3"/>
  <c r="O15" i="3"/>
  <c r="BN19" i="3"/>
  <c r="BL21" i="3"/>
  <c r="R11" i="3"/>
  <c r="BJ28" i="3"/>
  <c r="BK29" i="3"/>
  <c r="BN21" i="3"/>
  <c r="BM29" i="3"/>
  <c r="BN29" i="3"/>
  <c r="BL18" i="3"/>
  <c r="BK18" i="3"/>
  <c r="BN33" i="3"/>
  <c r="X11" i="3"/>
  <c r="BN18" i="3"/>
  <c r="AK11" i="3"/>
  <c r="AQ12" i="3"/>
  <c r="BK20" i="3"/>
  <c r="AF12" i="3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BN11" i="3" s="1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L5" i="3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K6" i="3"/>
  <c r="L4" i="3"/>
  <c r="K4" i="3"/>
  <c r="AG7" i="3"/>
  <c r="AT7" i="3"/>
  <c r="AM5" i="3"/>
  <c r="AB3" i="3" l="1"/>
  <c r="AJ7" i="3"/>
  <c r="BK12" i="3"/>
  <c r="BD5" i="3"/>
  <c r="AW3" i="3"/>
  <c r="AE9" i="3"/>
  <c r="AL6" i="3"/>
  <c r="O3" i="3"/>
  <c r="Q9" i="3"/>
  <c r="AB5" i="3"/>
  <c r="M6" i="3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K6" i="3" l="1"/>
  <c r="BJ8" i="3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<sst xmlns="http://schemas.openxmlformats.org/spreadsheetml/2006/main" count="3077" uniqueCount="791">
  <si>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</si>
  <si>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</si>
  <si>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</si>
  <si>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</si>
  <si>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</si>
  <si>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</si>
  <si>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</si>
  <si>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</si>
  <si>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</si>
  <si>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</si>
  <si>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</si>
  <si>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</si>
  <si>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</si>
  <si>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</si>
  <si>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</si>
  <si>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</si>
  <si>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</si>
  <si>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</si>
  <si>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</si>
  <si>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</si>
  <si>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</si>
  <si>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</si>
  <si>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</si>
  <si>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</si>
  <si>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</si>
  <si>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</si>
  <si>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</si>
  <si>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</si>
  <si>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</si>
  <si>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</si>
  <si>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</si>
  <si>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</si>
  <si>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</si>
  <si>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</si>
  <si>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</si>
  <si>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</si>
  <si>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</si>
  <si>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</si>
  <si>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</si>
  <si>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</si>
  <si>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</si>
  <si>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</si>
  <si>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</si>
  <si>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</si>
  <si>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</si>
  <si>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</si>
  <si>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</si>
  <si>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</si>
  <si>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</si>
  <si>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</si>
  <si>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</si>
  <si>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</si>
  <si>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</si>
  <si>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</si>
  <si>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</si>
  <si>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</si>
  <si>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</si>
  <si>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</si>
  <si>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</si>
  <si>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</si>
  <si>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</si>
  <si>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</si>
  <si>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</si>
  <si>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</si>
  <si>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</si>
  <si>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</si>
  <si>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</si>
  <si>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</si>
  <si>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</si>
  <si>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</si>
  <si>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</si>
  <si>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</si>
  <si>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</si>
  <si>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</si>
  <si>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</si>
  <si>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</si>
  <si>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</si>
  <si>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</si>
  <si>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</si>
  <si>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</si>
  <si>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</si>
  <si>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</si>
  <si>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</si>
  <si>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</si>
  <si>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</si>
  <si>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</si>
  <si>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</si>
  <si>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</si>
  <si>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</si>
  <si>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</si>
  <si>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</si>
  <si>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</si>
  <si>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</si>
  <si>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</si>
  <si>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</si>
  <si>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</si>
  <si>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</si>
  <si>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</si>
  <si>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</si>
  <si>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</si>
  <si>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</si>
  <si>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</si>
  <si>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</si>
  <si>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</si>
  <si>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</si>
  <si>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</si>
  <si>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</si>
  <si>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</si>
  <si>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</si>
  <si>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</si>
  <si>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</si>
  <si>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</si>
  <si>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</si>
  <si>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</si>
  <si>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</si>
  <si>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</si>
  <si>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</si>
  <si>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</si>
  <si>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</si>
  <si>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</si>
  <si>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</si>
  <si>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</si>
  <si>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</si>
  <si>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</si>
  <si>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</si>
  <si>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</si>
  <si>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</si>
  <si>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</si>
  <si>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</si>
  <si>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</si>
  <si>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</si>
  <si>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</si>
  <si>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</si>
  <si>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</si>
  <si>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</si>
  <si>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</si>
  <si>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</si>
  <si>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</si>
  <si>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</si>
  <si>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</si>
  <si>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</si>
  <si>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</si>
  <si>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</si>
  <si>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</si>
  <si>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</si>
  <si>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</si>
  <si>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</si>
  <si>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</si>
  <si>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</si>
  <si>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</si>
  <si>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</si>
  <si>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</si>
  <si>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</si>
  <si>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</si>
  <si>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</si>
  <si>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</si>
  <si>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</si>
  <si>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</si>
  <si>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</si>
  <si>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</si>
  <si>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</si>
  <si>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</si>
  <si>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</si>
  <si>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</si>
  <si>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</si>
  <si>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</si>
  <si>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</si>
  <si>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</si>
  <si>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</si>
  <si>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</si>
  <si>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</si>
  <si>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</si>
  <si>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</si>
  <si>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</si>
  <si>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</si>
  <si>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</si>
  <si>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</si>
  <si>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</si>
  <si>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</si>
  <si>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</si>
  <si>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</si>
  <si>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</si>
  <si>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</si>
  <si>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</si>
  <si>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</si>
  <si>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</si>
  <si>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</si>
  <si>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</si>
  <si>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</si>
  <si>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</si>
  <si>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</si>
  <si>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</si>
  <si>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</si>
  <si>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</si>
  <si>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</si>
  <si>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</si>
  <si>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</si>
  <si>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</si>
  <si>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</si>
  <si>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</si>
  <si>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</si>
  <si>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</si>
  <si>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</si>
  <si>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</si>
  <si>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</si>
  <si>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</si>
  <si>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</si>
  <si>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</si>
  <si>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</si>
  <si>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</si>
  <si>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</si>
  <si>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</si>
  <si>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</si>
  <si>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</si>
  <si>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</si>
  <si>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</si>
  <si>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</si>
  <si>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</si>
  <si>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</si>
  <si>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</si>
  <si>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</si>
  <si>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</si>
  <si>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</si>
  <si>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</si>
  <si>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</si>
  <si>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</si>
  <si>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</si>
  <si>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</si>
  <si>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</si>
  <si>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</si>
  <si>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</si>
  <si>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</si>
  <si>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</si>
  <si>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</si>
  <si>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</si>
  <si>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</si>
  <si>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</si>
  <si>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</si>
  <si>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</si>
  <si>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</si>
  <si>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</si>
  <si>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</si>
  <si>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</si>
  <si>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</si>
  <si>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</si>
  <si>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</si>
  <si>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</si>
  <si>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</si>
  <si>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</si>
  <si>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</si>
  <si>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</si>
  <si>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</si>
  <si>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</si>
  <si>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</si>
  <si>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</si>
  <si>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</si>
  <si>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</si>
  <si>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</si>
  <si>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</si>
  <si>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</si>
  <si>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</si>
  <si>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</si>
  <si>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</si>
  <si>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</si>
  <si>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</si>
  <si>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</si>
  <si>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</si>
  <si>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</si>
  <si>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</si>
  <si>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</si>
  <si>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</si>
  <si>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</si>
  <si>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</si>
  <si>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</si>
  <si>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</si>
  <si>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</si>
  <si>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</si>
  <si>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</si>
  <si>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</si>
  <si>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</si>
  <si>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</si>
  <si>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</si>
  <si>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</si>
  <si>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</si>
  <si>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</si>
  <si>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</si>
  <si>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</si>
  <si>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</si>
  <si>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</si>
  <si>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</si>
  <si>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</si>
  <si>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</si>
  <si>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</si>
  <si>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</si>
  <si>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</si>
  <si>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</si>
  <si>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</si>
  <si>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</si>
  <si>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</si>
  <si>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</si>
  <si>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</si>
  <si>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</si>
  <si>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</si>
  <si>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</si>
  <si>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</si>
  <si>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</si>
  <si>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</si>
  <si>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</si>
  <si>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</si>
  <si>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</si>
  <si>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</si>
  <si>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</si>
  <si>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</si>
  <si>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</si>
  <si>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</si>
  <si>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</si>
  <si>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</si>
  <si>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</si>
  <si>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</si>
  <si>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</si>
  <si>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</si>
  <si>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</si>
  <si>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</si>
  <si>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</si>
  <si>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</si>
  <si>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</si>
  <si>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</si>
  <si>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</si>
  <si>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</si>
  <si>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</si>
  <si>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</si>
  <si>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</si>
  <si>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</si>
  <si>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</si>
  <si>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</si>
  <si>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</si>
  <si>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</si>
  <si>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</si>
  <si>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</si>
  <si>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</si>
  <si>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</si>
  <si>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</si>
  <si>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</si>
  <si>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</si>
  <si>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</si>
  <si>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</si>
  <si>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</si>
  <si>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</si>
  <si>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</si>
  <si>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</si>
  <si>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</si>
  <si>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</si>
  <si>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</si>
  <si>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</si>
  <si>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</si>
  <si>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</si>
  <si>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</si>
  <si>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</si>
  <si>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</si>
  <si>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</si>
  <si>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</si>
  <si>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</si>
  <si>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</si>
  <si>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</si>
  <si>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</si>
  <si>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</si>
  <si>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</si>
  <si>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</si>
  <si>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</si>
  <si>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</si>
  <si>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</si>
  <si>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</si>
  <si>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</si>
  <si>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</si>
  <si>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</si>
  <si>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</si>
  <si>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</si>
  <si>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</si>
  <si>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</si>
  <si>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</si>
  <si>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</si>
  <si>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</si>
  <si>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</si>
  <si>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</si>
  <si>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</si>
  <si>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</si>
  <si>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</si>
  <si>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</si>
  <si>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</si>
  <si>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</si>
  <si>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</si>
  <si>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</si>
  <si>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</si>
  <si>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</si>
  <si>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</si>
  <si>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</si>
  <si>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</si>
  <si>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</si>
  <si>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</si>
  <si>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</si>
  <si>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</si>
  <si>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</si>
  <si>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</si>
  <si>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</si>
  <si>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</si>
  <si>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</si>
  <si>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</si>
  <si>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</si>
  <si>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</si>
  <si>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</si>
  <si>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</si>
  <si>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</si>
  <si>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</si>
  <si>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</si>
  <si>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</si>
  <si>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</si>
  <si>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</si>
  <si>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</si>
  <si>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</si>
  <si>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</si>
  <si>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</si>
  <si>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</si>
  <si>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</si>
  <si>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</si>
  <si>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</si>
  <si>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</si>
  <si>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</si>
  <si>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</si>
  <si>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</si>
  <si>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</si>
  <si>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</si>
  <si>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</si>
  <si>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</si>
  <si>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</si>
  <si>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</si>
  <si>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</si>
  <si>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</si>
  <si>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</si>
  <si>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</si>
  <si>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</si>
  <si>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</si>
  <si>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</si>
  <si>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</si>
  <si>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</si>
  <si>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</si>
  <si>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</si>
  <si>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</si>
  <si>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</si>
  <si>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</si>
  <si>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</si>
  <si>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</si>
  <si>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</si>
  <si>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</si>
  <si>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</si>
  <si>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</si>
  <si>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</si>
  <si>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</si>
  <si>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</si>
  <si>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</si>
  <si>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</si>
  <si>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</si>
  <si>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</si>
  <si>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</si>
  <si>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</si>
  <si>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</si>
  <si>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</si>
  <si>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</si>
  <si>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</si>
  <si>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</si>
  <si>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</si>
  <si>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</si>
  <si>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</si>
  <si>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</si>
  <si>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</si>
  <si>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</si>
  <si>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</si>
  <si>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</si>
  <si>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</si>
  <si>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</si>
  <si>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</si>
  <si>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</si>
  <si>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</si>
  <si>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</si>
  <si>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</si>
  <si>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</si>
  <si>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</si>
  <si>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</si>
  <si>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</si>
  <si>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</si>
  <si>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</si>
  <si>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</si>
  <si>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</si>
  <si>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</si>
  <si>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</si>
  <si>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</si>
  <si>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</si>
  <si>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</si>
  <si>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</si>
  <si>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</si>
  <si>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</si>
  <si>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</si>
  <si>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</si>
  <si>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</si>
  <si>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</si>
  <si>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</si>
  <si>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</si>
  <si>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</si>
  <si>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</si>
  <si>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</si>
  <si>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</si>
  <si>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</si>
  <si>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</si>
  <si>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</si>
  <si>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</si>
  <si>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</si>
  <si>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</si>
  <si>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</si>
  <si>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</si>
  <si>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</si>
  <si>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</si>
  <si>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</si>
  <si>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</si>
  <si>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</si>
  <si>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</si>
  <si>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</si>
  <si>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</si>
  <si>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</si>
  <si>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</si>
  <si>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</si>
  <si>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</si>
  <si>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</si>
  <si>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</si>
  <si>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</si>
  <si>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</si>
  <si>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</si>
  <si>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</si>
  <si>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</si>
  <si>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</si>
  <si>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</si>
  <si>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</si>
  <si>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</si>
  <si>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</si>
  <si>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</si>
  <si>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</si>
  <si>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</si>
  <si>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</si>
  <si>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</si>
  <si>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</si>
  <si>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</si>
  <si>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</si>
  <si>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</si>
  <si>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</si>
  <si>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</si>
  <si>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</si>
  <si>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</si>
  <si>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</si>
  <si>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</si>
  <si>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</si>
  <si>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</si>
  <si>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</si>
  <si>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</si>
  <si>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</si>
  <si>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</si>
  <si>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</si>
  <si>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</si>
  <si>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</si>
  <si>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</si>
  <si>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</si>
  <si>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</si>
  <si>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</si>
  <si>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</si>
  <si>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</si>
  <si>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</si>
  <si>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</si>
  <si>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</si>
  <si>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</si>
  <si>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</si>
  <si>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</si>
  <si>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</si>
  <si>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</si>
  <si>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</si>
  <si>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</si>
  <si>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</si>
  <si>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</si>
  <si>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</si>
  <si>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</si>
  <si>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</si>
  <si>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</si>
  <si>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</si>
  <si>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</si>
  <si>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</si>
  <si>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</si>
  <si>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</si>
  <si>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</si>
  <si>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</si>
  <si>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</si>
  <si>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</si>
  <si>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</si>
  <si>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</si>
  <si>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</si>
  <si>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</si>
  <si>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</si>
  <si>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</si>
  <si>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</si>
  <si>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</si>
  <si>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</si>
  <si>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</si>
  <si>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</si>
  <si>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</si>
  <si>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</si>
  <si>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</si>
  <si>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</si>
  <si>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</si>
  <si>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</si>
  <si>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</si>
  <si>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</si>
  <si>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</si>
  <si>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</si>
  <si>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</si>
  <si>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</si>
  <si>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</si>
  <si>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</si>
  <si>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</si>
  <si>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</si>
  <si>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</si>
  <si>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</si>
  <si>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</si>
  <si>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</si>
  <si>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</si>
  <si>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</si>
  <si>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</si>
  <si>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</si>
  <si>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</si>
  <si>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</si>
  <si>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</si>
  <si>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</si>
  <si>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</si>
  <si>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</si>
  <si>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</si>
  <si>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</si>
  <si>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</si>
  <si>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</si>
  <si>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</si>
  <si>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</si>
  <si>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</si>
  <si>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</si>
  <si>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</si>
  <si>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</si>
  <si>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</si>
  <si>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</si>
  <si>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</si>
  <si>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</si>
  <si>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</si>
  <si>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</si>
  <si>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</si>
  <si>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</si>
  <si>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</si>
  <si>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</si>
  <si>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</si>
  <si>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</si>
  <si>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</si>
  <si>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</si>
  <si>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</si>
  <si>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</si>
  <si>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</si>
  <si>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</si>
  <si>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</si>
  <si>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</si>
  <si>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</si>
  <si>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</si>
  <si>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</si>
  <si>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</si>
  <si>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</si>
  <si>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</si>
  <si>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</si>
  <si>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</si>
  <si>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</si>
  <si>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</si>
  <si>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</si>
  <si>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</si>
  <si>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</si>
  <si>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</si>
  <si>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</si>
  <si>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</si>
  <si>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</si>
  <si>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</si>
  <si>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</si>
  <si>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</si>
  <si>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</si>
  <si>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</si>
  <si>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</si>
  <si>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</si>
  <si>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</si>
  <si>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</si>
  <si>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</si>
  <si>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</si>
  <si>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</si>
  <si>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</si>
  <si>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</si>
  <si>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</si>
  <si>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</si>
  <si>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</si>
  <si>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</si>
  <si>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</si>
  <si>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</si>
  <si>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</si>
  <si>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</si>
  <si>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</si>
  <si>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</si>
  <si>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</si>
  <si>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</si>
  <si>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</si>
  <si>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</si>
  <si>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</si>
  <si>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</si>
  <si>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</si>
  <si>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</si>
  <si>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</si>
  <si>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</si>
  <si>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</si>
  <si>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</si>
  <si>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</si>
  <si>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</si>
  <si>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</si>
  <si>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</si>
  <si>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</si>
  <si>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</si>
  <si>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</si>
  <si>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</si>
  <si>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</si>
  <si>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</si>
  <si>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</si>
  <si>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</si>
  <si>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</si>
  <si>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</si>
  <si>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</si>
  <si>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</si>
  <si>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</si>
  <si>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</si>
  <si>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</si>
  <si>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</si>
  <si>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</si>
  <si>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</si>
  <si>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</si>
  <si>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</si>
  <si>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</si>
  <si>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</si>
  <si>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</si>
  <si>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</si>
  <si>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</si>
  <si>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</si>
  <si>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</si>
  <si>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</si>
  <si>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</si>
  <si>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</si>
  <si>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</si>
  <si>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</si>
  <si>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</si>
  <si>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</si>
  <si>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</si>
  <si>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</si>
  <si>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</si>
  <si>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</si>
  <si>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</si>
  <si>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</si>
  <si>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</si>
  <si>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</si>
  <si>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</si>
  <si>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</si>
  <si>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</si>
  <si>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</si>
  <si>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</si>
  <si>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</si>
  <si>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</si>
  <si>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</si>
  <si>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</si>
  <si>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</si>
  <si>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</si>
  <si>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</si>
  <si>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</si>
  <si>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</si>
  <si>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</si>
  <si>
    <t>Wolfsberger</t>
  </si>
  <si>
    <t>Rovaniemi</t>
  </si>
  <si>
    <t>Bray</t>
  </si>
  <si>
    <t>Galway</t>
  </si>
  <si>
    <t>Treaty United</t>
  </si>
  <si>
    <t>UC Dublin</t>
  </si>
  <si>
    <t>Inf</t>
  </si>
  <si>
    <t>23/11/2021</t>
  </si>
  <si>
    <t>24/11/2021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</si>
</sst>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5"/>
  <sheetViews>
    <sheetView topLeftCell="A649" zoomScale="80" zoomScaleNormal="80" workbookViewId="0">
      <selection activeCell="A405" sqref="A405:E67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1.5778000000000001</v>
      </c>
      <c r="D2">
        <v>1.5845</v>
      </c>
      <c r="E2">
        <v>1.0226999999999999</v>
      </c>
    </row>
    <row r="3" spans="1:5" x14ac:dyDescent="0.25">
      <c r="A3" t="s">
        <v>10</v>
      </c>
      <c r="B3" t="s">
        <v>227</v>
      </c>
      <c r="C3">
        <v>1.5778000000000001</v>
      </c>
      <c r="D3">
        <v>1.0865</v>
      </c>
      <c r="E3">
        <v>0.68179999999999996</v>
      </c>
    </row>
    <row r="4" spans="1:5" x14ac:dyDescent="0.25">
      <c r="A4" t="s">
        <v>10</v>
      </c>
      <c r="B4" t="s">
        <v>230</v>
      </c>
      <c r="C4">
        <v>1.5778000000000001</v>
      </c>
      <c r="D4">
        <v>0.39610000000000001</v>
      </c>
      <c r="E4">
        <v>0.85229999999999995</v>
      </c>
    </row>
    <row r="5" spans="1:5" x14ac:dyDescent="0.25">
      <c r="A5" t="s">
        <v>10</v>
      </c>
      <c r="B5" t="s">
        <v>228</v>
      </c>
      <c r="C5">
        <v>1.5778000000000001</v>
      </c>
      <c r="D5">
        <v>0.39610000000000001</v>
      </c>
      <c r="E5">
        <v>1.1079000000000001</v>
      </c>
    </row>
    <row r="6" spans="1:5" x14ac:dyDescent="0.25">
      <c r="A6" t="s">
        <v>10</v>
      </c>
      <c r="B6" t="s">
        <v>41</v>
      </c>
      <c r="C6">
        <v>1.5778000000000001</v>
      </c>
      <c r="D6">
        <v>0.996</v>
      </c>
      <c r="E6">
        <v>0.58440000000000003</v>
      </c>
    </row>
    <row r="7" spans="1:5" x14ac:dyDescent="0.25">
      <c r="A7" t="s">
        <v>10</v>
      </c>
      <c r="B7" t="s">
        <v>231</v>
      </c>
      <c r="C7">
        <v>1.5778000000000001</v>
      </c>
      <c r="D7">
        <v>1.2676000000000001</v>
      </c>
      <c r="E7">
        <v>0.7792</v>
      </c>
    </row>
    <row r="8" spans="1:5" x14ac:dyDescent="0.25">
      <c r="A8" t="s">
        <v>10</v>
      </c>
      <c r="B8" t="s">
        <v>11</v>
      </c>
      <c r="C8">
        <v>1.5778000000000001</v>
      </c>
      <c r="D8">
        <v>0.90539999999999998</v>
      </c>
      <c r="E8">
        <v>1.0713999999999999</v>
      </c>
    </row>
    <row r="9" spans="1:5" x14ac:dyDescent="0.25">
      <c r="A9" t="s">
        <v>10</v>
      </c>
      <c r="B9" t="s">
        <v>39</v>
      </c>
      <c r="C9">
        <v>1.5778000000000001</v>
      </c>
      <c r="D9">
        <v>1.177</v>
      </c>
      <c r="E9">
        <v>0.87660000000000005</v>
      </c>
    </row>
    <row r="10" spans="1:5" x14ac:dyDescent="0.25">
      <c r="A10" t="s">
        <v>10</v>
      </c>
      <c r="B10" t="s">
        <v>226</v>
      </c>
      <c r="C10">
        <v>1.5778000000000001</v>
      </c>
      <c r="D10">
        <v>1.4487000000000001</v>
      </c>
      <c r="E10">
        <v>0.87660000000000005</v>
      </c>
    </row>
    <row r="11" spans="1:5" x14ac:dyDescent="0.25">
      <c r="A11" t="s">
        <v>10</v>
      </c>
      <c r="B11" t="s">
        <v>38</v>
      </c>
      <c r="C11">
        <v>1.5778000000000001</v>
      </c>
      <c r="D11">
        <v>0.90539999999999998</v>
      </c>
      <c r="E11">
        <v>0.68179999999999996</v>
      </c>
    </row>
    <row r="12" spans="1:5" x14ac:dyDescent="0.25">
      <c r="A12" t="s">
        <v>10</v>
      </c>
      <c r="B12" t="s">
        <v>42</v>
      </c>
      <c r="C12">
        <v>1.5778000000000001</v>
      </c>
      <c r="D12">
        <v>1.2676000000000001</v>
      </c>
      <c r="E12">
        <v>0.9375</v>
      </c>
    </row>
    <row r="13" spans="1:5" x14ac:dyDescent="0.25">
      <c r="A13" t="s">
        <v>10</v>
      </c>
      <c r="B13" t="s">
        <v>37</v>
      </c>
      <c r="C13">
        <v>1.5778000000000001</v>
      </c>
      <c r="D13">
        <v>0.87150000000000005</v>
      </c>
      <c r="E13">
        <v>1.7044999999999999</v>
      </c>
    </row>
    <row r="14" spans="1:5" x14ac:dyDescent="0.25">
      <c r="A14" t="s">
        <v>10</v>
      </c>
      <c r="B14" t="s">
        <v>233</v>
      </c>
      <c r="C14">
        <v>1.5778000000000001</v>
      </c>
      <c r="D14">
        <v>0.87150000000000005</v>
      </c>
      <c r="E14">
        <v>0.9375</v>
      </c>
    </row>
    <row r="15" spans="1:5" x14ac:dyDescent="0.25">
      <c r="A15" t="s">
        <v>10</v>
      </c>
      <c r="B15" t="s">
        <v>769</v>
      </c>
      <c r="C15">
        <v>1.5778000000000001</v>
      </c>
      <c r="D15">
        <v>0.996</v>
      </c>
      <c r="E15">
        <v>0.87660000000000005</v>
      </c>
    </row>
    <row r="16" spans="1:5" x14ac:dyDescent="0.25">
      <c r="A16" t="s">
        <v>10</v>
      </c>
      <c r="B16" t="s">
        <v>232</v>
      </c>
      <c r="C16">
        <v>1.5778000000000001</v>
      </c>
      <c r="D16">
        <v>0.79220000000000002</v>
      </c>
      <c r="E16">
        <v>1.1932</v>
      </c>
    </row>
    <row r="17" spans="1:5" x14ac:dyDescent="0.25">
      <c r="A17" t="s">
        <v>10</v>
      </c>
      <c r="B17" t="s">
        <v>770</v>
      </c>
      <c r="C17">
        <v>1.5778000000000001</v>
      </c>
      <c r="D17">
        <v>1.5391999999999999</v>
      </c>
      <c r="E17">
        <v>0.58440000000000003</v>
      </c>
    </row>
    <row r="18" spans="1:5" x14ac:dyDescent="0.25">
      <c r="A18" t="s">
        <v>10</v>
      </c>
      <c r="B18" t="s">
        <v>229</v>
      </c>
      <c r="C18">
        <v>1.5778000000000001</v>
      </c>
      <c r="D18">
        <v>0.71299999999999997</v>
      </c>
      <c r="E18">
        <v>1.0226999999999999</v>
      </c>
    </row>
    <row r="19" spans="1:5" x14ac:dyDescent="0.25">
      <c r="A19" t="s">
        <v>10</v>
      </c>
      <c r="B19" t="s">
        <v>40</v>
      </c>
      <c r="C19">
        <v>1.5778000000000001</v>
      </c>
      <c r="D19">
        <v>0.95069999999999999</v>
      </c>
      <c r="E19">
        <v>1.9601999999999999</v>
      </c>
    </row>
    <row r="20" spans="1:5" x14ac:dyDescent="0.25">
      <c r="A20" t="s">
        <v>13</v>
      </c>
      <c r="B20" t="s">
        <v>50</v>
      </c>
      <c r="C20">
        <v>1.7963</v>
      </c>
      <c r="D20">
        <v>0.83499999999999996</v>
      </c>
      <c r="E20">
        <v>1.5468999999999999</v>
      </c>
    </row>
    <row r="21" spans="1:5" x14ac:dyDescent="0.25">
      <c r="A21" t="s">
        <v>13</v>
      </c>
      <c r="B21" t="s">
        <v>234</v>
      </c>
      <c r="C21">
        <v>1.7963</v>
      </c>
      <c r="D21">
        <v>2.0411999999999999</v>
      </c>
      <c r="E21">
        <v>0.70309999999999995</v>
      </c>
    </row>
    <row r="22" spans="1:5" x14ac:dyDescent="0.25">
      <c r="A22" t="s">
        <v>13</v>
      </c>
      <c r="B22" t="s">
        <v>48</v>
      </c>
      <c r="C22">
        <v>1.7963</v>
      </c>
      <c r="D22">
        <v>0.39760000000000001</v>
      </c>
      <c r="E22">
        <v>1.4463999999999999</v>
      </c>
    </row>
    <row r="23" spans="1:5" x14ac:dyDescent="0.25">
      <c r="A23" t="s">
        <v>13</v>
      </c>
      <c r="B23" t="s">
        <v>55</v>
      </c>
      <c r="C23">
        <v>1.7963</v>
      </c>
      <c r="D23">
        <v>0.77939999999999998</v>
      </c>
      <c r="E23">
        <v>0.50619999999999998</v>
      </c>
    </row>
    <row r="24" spans="1:5" x14ac:dyDescent="0.25">
      <c r="A24" t="s">
        <v>13</v>
      </c>
      <c r="B24" t="s">
        <v>43</v>
      </c>
      <c r="C24">
        <v>1.7963</v>
      </c>
      <c r="D24">
        <v>1.6700999999999999</v>
      </c>
      <c r="E24">
        <v>1.0848</v>
      </c>
    </row>
    <row r="25" spans="1:5" x14ac:dyDescent="0.25">
      <c r="A25" t="s">
        <v>13</v>
      </c>
      <c r="B25" t="s">
        <v>236</v>
      </c>
      <c r="C25">
        <v>1.7963</v>
      </c>
      <c r="D25">
        <v>0.44540000000000002</v>
      </c>
      <c r="E25">
        <v>0.84370000000000001</v>
      </c>
    </row>
    <row r="26" spans="1:5" x14ac:dyDescent="0.25">
      <c r="A26" t="s">
        <v>13</v>
      </c>
      <c r="B26" t="s">
        <v>45</v>
      </c>
      <c r="C26">
        <v>1.7963</v>
      </c>
      <c r="D26">
        <v>1.2061999999999999</v>
      </c>
      <c r="E26">
        <v>1.125</v>
      </c>
    </row>
    <row r="27" spans="1:5" x14ac:dyDescent="0.25">
      <c r="A27" t="s">
        <v>13</v>
      </c>
      <c r="B27" t="s">
        <v>235</v>
      </c>
      <c r="C27">
        <v>1.7963</v>
      </c>
      <c r="D27">
        <v>0.92779999999999996</v>
      </c>
      <c r="E27">
        <v>0.84370000000000001</v>
      </c>
    </row>
    <row r="28" spans="1:5" x14ac:dyDescent="0.25">
      <c r="A28" t="s">
        <v>13</v>
      </c>
      <c r="B28" t="s">
        <v>17</v>
      </c>
      <c r="C28">
        <v>1.7963</v>
      </c>
      <c r="D28">
        <v>0.33400000000000002</v>
      </c>
      <c r="E28">
        <v>1.5186999999999999</v>
      </c>
    </row>
    <row r="29" spans="1:5" x14ac:dyDescent="0.25">
      <c r="A29" t="s">
        <v>13</v>
      </c>
      <c r="B29" t="s">
        <v>46</v>
      </c>
      <c r="C29">
        <v>1.7963</v>
      </c>
      <c r="D29">
        <v>0.66800000000000004</v>
      </c>
      <c r="E29">
        <v>1.0125</v>
      </c>
    </row>
    <row r="30" spans="1:5" x14ac:dyDescent="0.25">
      <c r="A30" t="s">
        <v>13</v>
      </c>
      <c r="B30" t="s">
        <v>47</v>
      </c>
      <c r="C30">
        <v>1.7963</v>
      </c>
      <c r="D30">
        <v>1.2989999999999999</v>
      </c>
      <c r="E30">
        <v>0.70309999999999995</v>
      </c>
    </row>
    <row r="31" spans="1:5" x14ac:dyDescent="0.25">
      <c r="A31" t="s">
        <v>13</v>
      </c>
      <c r="B31" t="s">
        <v>15</v>
      </c>
      <c r="C31">
        <v>1.7963</v>
      </c>
      <c r="D31">
        <v>0.92779999999999996</v>
      </c>
      <c r="E31">
        <v>1.5468999999999999</v>
      </c>
    </row>
    <row r="32" spans="1:5" x14ac:dyDescent="0.25">
      <c r="A32" t="s">
        <v>13</v>
      </c>
      <c r="B32" t="s">
        <v>44</v>
      </c>
      <c r="C32">
        <v>1.7963</v>
      </c>
      <c r="D32">
        <v>0.87480000000000002</v>
      </c>
      <c r="E32">
        <v>0.60270000000000001</v>
      </c>
    </row>
    <row r="33" spans="1:5" x14ac:dyDescent="0.25">
      <c r="A33" t="s">
        <v>13</v>
      </c>
      <c r="B33" t="s">
        <v>54</v>
      </c>
      <c r="C33">
        <v>1.7963</v>
      </c>
      <c r="D33">
        <v>1.1133999999999999</v>
      </c>
      <c r="E33">
        <v>0.5625</v>
      </c>
    </row>
    <row r="34" spans="1:5" x14ac:dyDescent="0.25">
      <c r="A34" t="s">
        <v>13</v>
      </c>
      <c r="B34" t="s">
        <v>52</v>
      </c>
      <c r="C34">
        <v>1.7963</v>
      </c>
      <c r="D34">
        <v>1.8556999999999999</v>
      </c>
      <c r="E34">
        <v>0.84370000000000001</v>
      </c>
    </row>
    <row r="35" spans="1:5" x14ac:dyDescent="0.25">
      <c r="A35" t="s">
        <v>13</v>
      </c>
      <c r="B35" t="s">
        <v>53</v>
      </c>
      <c r="C35">
        <v>1.7963</v>
      </c>
      <c r="D35">
        <v>1.1133999999999999</v>
      </c>
      <c r="E35">
        <v>1.4061999999999999</v>
      </c>
    </row>
    <row r="36" spans="1:5" x14ac:dyDescent="0.25">
      <c r="A36" t="s">
        <v>13</v>
      </c>
      <c r="B36" t="s">
        <v>14</v>
      </c>
      <c r="C36">
        <v>1.7963</v>
      </c>
      <c r="D36">
        <v>0.79530000000000001</v>
      </c>
      <c r="E36">
        <v>0.84370000000000001</v>
      </c>
    </row>
    <row r="37" spans="1:5" x14ac:dyDescent="0.25">
      <c r="A37" t="s">
        <v>13</v>
      </c>
      <c r="B37" t="s">
        <v>51</v>
      </c>
      <c r="C37">
        <v>1.7963</v>
      </c>
      <c r="D37">
        <v>0.46389999999999998</v>
      </c>
      <c r="E37">
        <v>0.84370000000000001</v>
      </c>
    </row>
    <row r="38" spans="1:5" x14ac:dyDescent="0.25">
      <c r="A38" t="s">
        <v>16</v>
      </c>
      <c r="B38" t="s">
        <v>239</v>
      </c>
      <c r="C38">
        <v>1.512</v>
      </c>
      <c r="D38">
        <v>1.8895999999999999</v>
      </c>
      <c r="E38">
        <v>0.32469999999999999</v>
      </c>
    </row>
    <row r="39" spans="1:5" x14ac:dyDescent="0.25">
      <c r="A39" t="s">
        <v>16</v>
      </c>
      <c r="B39" t="s">
        <v>754</v>
      </c>
      <c r="C39">
        <v>1.512</v>
      </c>
      <c r="D39">
        <v>0.85029999999999994</v>
      </c>
      <c r="E39">
        <v>0.54110000000000003</v>
      </c>
    </row>
    <row r="40" spans="1:5" x14ac:dyDescent="0.25">
      <c r="A40" t="s">
        <v>16</v>
      </c>
      <c r="B40" t="s">
        <v>57</v>
      </c>
      <c r="C40">
        <v>1.512</v>
      </c>
      <c r="D40">
        <v>0.56689999999999996</v>
      </c>
      <c r="E40">
        <v>0.97399999999999998</v>
      </c>
    </row>
    <row r="41" spans="1:5" x14ac:dyDescent="0.25">
      <c r="A41" t="s">
        <v>16</v>
      </c>
      <c r="B41" t="s">
        <v>58</v>
      </c>
      <c r="C41">
        <v>1.512</v>
      </c>
      <c r="D41">
        <v>1.2124999999999999</v>
      </c>
      <c r="E41">
        <v>1.3889</v>
      </c>
    </row>
    <row r="42" spans="1:5" x14ac:dyDescent="0.25">
      <c r="A42" t="s">
        <v>16</v>
      </c>
      <c r="B42" t="s">
        <v>304</v>
      </c>
      <c r="C42">
        <v>1.512</v>
      </c>
      <c r="D42">
        <v>1.2282999999999999</v>
      </c>
      <c r="E42">
        <v>0.97399999999999998</v>
      </c>
    </row>
    <row r="43" spans="1:5" x14ac:dyDescent="0.25">
      <c r="A43" t="s">
        <v>16</v>
      </c>
      <c r="B43" t="s">
        <v>59</v>
      </c>
      <c r="C43">
        <v>1.512</v>
      </c>
      <c r="D43">
        <v>0.37790000000000001</v>
      </c>
      <c r="E43">
        <v>0.75760000000000005</v>
      </c>
    </row>
    <row r="44" spans="1:5" x14ac:dyDescent="0.25">
      <c r="A44" t="s">
        <v>16</v>
      </c>
      <c r="B44" t="s">
        <v>755</v>
      </c>
      <c r="C44">
        <v>1.512</v>
      </c>
      <c r="D44">
        <v>0.75590000000000002</v>
      </c>
      <c r="E44">
        <v>1.4069</v>
      </c>
    </row>
    <row r="45" spans="1:5" x14ac:dyDescent="0.25">
      <c r="A45" t="s">
        <v>16</v>
      </c>
      <c r="B45" t="s">
        <v>238</v>
      </c>
      <c r="C45">
        <v>1.512</v>
      </c>
      <c r="D45">
        <v>0.82669999999999999</v>
      </c>
      <c r="E45">
        <v>0.75760000000000005</v>
      </c>
    </row>
    <row r="46" spans="1:5" x14ac:dyDescent="0.25">
      <c r="A46" t="s">
        <v>16</v>
      </c>
      <c r="B46" t="s">
        <v>240</v>
      </c>
      <c r="C46">
        <v>1.512</v>
      </c>
      <c r="D46">
        <v>0.56689999999999996</v>
      </c>
      <c r="E46">
        <v>1.4069</v>
      </c>
    </row>
    <row r="47" spans="1:5" x14ac:dyDescent="0.25">
      <c r="A47" t="s">
        <v>16</v>
      </c>
      <c r="B47" t="s">
        <v>756</v>
      </c>
      <c r="C47">
        <v>1.512</v>
      </c>
      <c r="D47">
        <v>0.37790000000000001</v>
      </c>
      <c r="E47">
        <v>1.2987</v>
      </c>
    </row>
    <row r="48" spans="1:5" x14ac:dyDescent="0.25">
      <c r="A48" t="s">
        <v>16</v>
      </c>
      <c r="B48" t="s">
        <v>241</v>
      </c>
      <c r="C48">
        <v>1.512</v>
      </c>
      <c r="D48">
        <v>1.0392999999999999</v>
      </c>
      <c r="E48">
        <v>1.1904999999999999</v>
      </c>
    </row>
    <row r="49" spans="1:5" x14ac:dyDescent="0.25">
      <c r="A49" t="s">
        <v>16</v>
      </c>
      <c r="B49" t="s">
        <v>56</v>
      </c>
      <c r="C49">
        <v>1.512</v>
      </c>
      <c r="D49">
        <v>0.94479999999999997</v>
      </c>
      <c r="E49">
        <v>0.32469999999999999</v>
      </c>
    </row>
    <row r="50" spans="1:5" x14ac:dyDescent="0.25">
      <c r="A50" t="s">
        <v>16</v>
      </c>
      <c r="B50" t="s">
        <v>18</v>
      </c>
      <c r="C50">
        <v>1.512</v>
      </c>
      <c r="D50">
        <v>0.94479999999999997</v>
      </c>
      <c r="E50">
        <v>1.0823</v>
      </c>
    </row>
    <row r="51" spans="1:5" x14ac:dyDescent="0.25">
      <c r="A51" t="s">
        <v>16</v>
      </c>
      <c r="B51" t="s">
        <v>242</v>
      </c>
      <c r="C51">
        <v>1.512</v>
      </c>
      <c r="D51">
        <v>1.7951999999999999</v>
      </c>
      <c r="E51">
        <v>1.1904999999999999</v>
      </c>
    </row>
    <row r="52" spans="1:5" x14ac:dyDescent="0.25">
      <c r="A52" t="s">
        <v>16</v>
      </c>
      <c r="B52" t="s">
        <v>243</v>
      </c>
      <c r="C52">
        <v>1.512</v>
      </c>
      <c r="D52">
        <v>0.47239999999999999</v>
      </c>
      <c r="E52">
        <v>1.8398000000000001</v>
      </c>
    </row>
    <row r="53" spans="1:5" x14ac:dyDescent="0.25">
      <c r="A53" t="s">
        <v>16</v>
      </c>
      <c r="B53" t="s">
        <v>237</v>
      </c>
      <c r="C53">
        <v>1.512</v>
      </c>
      <c r="D53">
        <v>1.3228</v>
      </c>
      <c r="E53">
        <v>1.1904999999999999</v>
      </c>
    </row>
    <row r="54" spans="1:5" x14ac:dyDescent="0.25">
      <c r="A54" t="s">
        <v>16</v>
      </c>
      <c r="B54" t="s">
        <v>60</v>
      </c>
      <c r="C54">
        <v>1.512</v>
      </c>
      <c r="D54">
        <v>2.0943999999999998</v>
      </c>
      <c r="E54">
        <v>0.37880000000000003</v>
      </c>
    </row>
    <row r="55" spans="1:5" x14ac:dyDescent="0.25">
      <c r="A55" t="s">
        <v>16</v>
      </c>
      <c r="B55" t="s">
        <v>49</v>
      </c>
      <c r="C55">
        <v>1.512</v>
      </c>
      <c r="D55">
        <v>0.94479999999999997</v>
      </c>
      <c r="E55">
        <v>0.97399999999999998</v>
      </c>
    </row>
    <row r="56" spans="1:5" x14ac:dyDescent="0.25">
      <c r="A56" t="s">
        <v>61</v>
      </c>
      <c r="B56" t="s">
        <v>305</v>
      </c>
      <c r="C56">
        <v>1.5083</v>
      </c>
      <c r="D56">
        <v>1.105</v>
      </c>
      <c r="E56">
        <v>0.76439999999999997</v>
      </c>
    </row>
    <row r="57" spans="1:5" x14ac:dyDescent="0.25">
      <c r="A57" t="s">
        <v>61</v>
      </c>
      <c r="B57" t="s">
        <v>328</v>
      </c>
      <c r="C57">
        <v>1.5083</v>
      </c>
      <c r="D57">
        <v>1.2155</v>
      </c>
      <c r="E57">
        <v>1.0190999999999999</v>
      </c>
    </row>
    <row r="58" spans="1:5" x14ac:dyDescent="0.25">
      <c r="A58" t="s">
        <v>61</v>
      </c>
      <c r="B58" t="s">
        <v>335</v>
      </c>
      <c r="C58">
        <v>1.5083</v>
      </c>
      <c r="D58">
        <v>0.77349999999999997</v>
      </c>
      <c r="E58">
        <v>1.1465000000000001</v>
      </c>
    </row>
    <row r="59" spans="1:5" x14ac:dyDescent="0.25">
      <c r="A59" t="s">
        <v>61</v>
      </c>
      <c r="B59" t="s">
        <v>65</v>
      </c>
      <c r="C59">
        <v>1.5083</v>
      </c>
      <c r="D59">
        <v>0.66300000000000003</v>
      </c>
      <c r="E59">
        <v>1.0190999999999999</v>
      </c>
    </row>
    <row r="60" spans="1:5" x14ac:dyDescent="0.25">
      <c r="A60" t="s">
        <v>61</v>
      </c>
      <c r="B60" t="s">
        <v>67</v>
      </c>
      <c r="C60">
        <v>1.5083</v>
      </c>
      <c r="D60">
        <v>0.88400000000000001</v>
      </c>
      <c r="E60">
        <v>1.0190999999999999</v>
      </c>
    </row>
    <row r="61" spans="1:5" x14ac:dyDescent="0.25">
      <c r="A61" t="s">
        <v>61</v>
      </c>
      <c r="B61" t="s">
        <v>69</v>
      </c>
      <c r="C61">
        <v>1.5083</v>
      </c>
      <c r="D61">
        <v>1.8785000000000001</v>
      </c>
      <c r="E61">
        <v>0.38219999999999998</v>
      </c>
    </row>
    <row r="62" spans="1:5" x14ac:dyDescent="0.25">
      <c r="A62" t="s">
        <v>61</v>
      </c>
      <c r="B62" t="s">
        <v>249</v>
      </c>
      <c r="C62">
        <v>1.5083</v>
      </c>
      <c r="D62">
        <v>0.99450000000000005</v>
      </c>
      <c r="E62">
        <v>0.50960000000000005</v>
      </c>
    </row>
    <row r="63" spans="1:5" x14ac:dyDescent="0.25">
      <c r="A63" t="s">
        <v>61</v>
      </c>
      <c r="B63" t="s">
        <v>354</v>
      </c>
      <c r="C63">
        <v>1.5083</v>
      </c>
      <c r="D63">
        <v>1.105</v>
      </c>
      <c r="E63">
        <v>1.0190999999999999</v>
      </c>
    </row>
    <row r="64" spans="1:5" x14ac:dyDescent="0.25">
      <c r="A64" t="s">
        <v>61</v>
      </c>
      <c r="B64" t="s">
        <v>64</v>
      </c>
      <c r="C64">
        <v>1.5083</v>
      </c>
      <c r="D64">
        <v>0.66300000000000003</v>
      </c>
      <c r="E64">
        <v>1.1465000000000001</v>
      </c>
    </row>
    <row r="65" spans="1:5" x14ac:dyDescent="0.25">
      <c r="A65" t="s">
        <v>61</v>
      </c>
      <c r="B65" t="s">
        <v>70</v>
      </c>
      <c r="C65">
        <v>1.5083</v>
      </c>
      <c r="D65">
        <v>0.77349999999999997</v>
      </c>
      <c r="E65">
        <v>1.2739</v>
      </c>
    </row>
    <row r="66" spans="1:5" x14ac:dyDescent="0.25">
      <c r="A66" t="s">
        <v>61</v>
      </c>
      <c r="B66" t="s">
        <v>246</v>
      </c>
      <c r="C66">
        <v>1.5083</v>
      </c>
      <c r="D66">
        <v>1.5469999999999999</v>
      </c>
      <c r="E66">
        <v>0.63700000000000001</v>
      </c>
    </row>
    <row r="67" spans="1:5" x14ac:dyDescent="0.25">
      <c r="A67" t="s">
        <v>61</v>
      </c>
      <c r="B67" t="s">
        <v>248</v>
      </c>
      <c r="C67">
        <v>1.5083</v>
      </c>
      <c r="D67">
        <v>1.6575</v>
      </c>
      <c r="E67">
        <v>0.25480000000000003</v>
      </c>
    </row>
    <row r="68" spans="1:5" x14ac:dyDescent="0.25">
      <c r="A68" t="s">
        <v>61</v>
      </c>
      <c r="B68" t="s">
        <v>247</v>
      </c>
      <c r="C68">
        <v>1.5083</v>
      </c>
      <c r="D68">
        <v>1.105</v>
      </c>
      <c r="E68">
        <v>1.4013</v>
      </c>
    </row>
    <row r="69" spans="1:5" x14ac:dyDescent="0.25">
      <c r="A69" t="s">
        <v>61</v>
      </c>
      <c r="B69" t="s">
        <v>306</v>
      </c>
      <c r="C69">
        <v>1.5083</v>
      </c>
      <c r="D69">
        <v>1.105</v>
      </c>
      <c r="E69">
        <v>2.0383</v>
      </c>
    </row>
    <row r="70" spans="1:5" x14ac:dyDescent="0.25">
      <c r="A70" t="s">
        <v>61</v>
      </c>
      <c r="B70" t="s">
        <v>82</v>
      </c>
      <c r="C70">
        <v>1.5083</v>
      </c>
      <c r="D70">
        <v>0.55249999999999999</v>
      </c>
      <c r="E70">
        <v>1.4013</v>
      </c>
    </row>
    <row r="71" spans="1:5" x14ac:dyDescent="0.25">
      <c r="A71" t="s">
        <v>61</v>
      </c>
      <c r="B71" t="s">
        <v>71</v>
      </c>
      <c r="C71">
        <v>1.5083</v>
      </c>
      <c r="D71">
        <v>0.55249999999999999</v>
      </c>
      <c r="E71">
        <v>0.50960000000000005</v>
      </c>
    </row>
    <row r="72" spans="1:5" x14ac:dyDescent="0.25">
      <c r="A72" t="s">
        <v>61</v>
      </c>
      <c r="B72" t="s">
        <v>245</v>
      </c>
      <c r="C72">
        <v>1.5083</v>
      </c>
      <c r="D72">
        <v>0.66300000000000003</v>
      </c>
      <c r="E72">
        <v>1.0190999999999999</v>
      </c>
    </row>
    <row r="73" spans="1:5" x14ac:dyDescent="0.25">
      <c r="A73" t="s">
        <v>61</v>
      </c>
      <c r="B73" t="s">
        <v>87</v>
      </c>
      <c r="C73">
        <v>1.5083</v>
      </c>
      <c r="D73">
        <v>0.88400000000000001</v>
      </c>
      <c r="E73">
        <v>1.5286999999999999</v>
      </c>
    </row>
    <row r="74" spans="1:5" x14ac:dyDescent="0.25">
      <c r="A74" t="s">
        <v>61</v>
      </c>
      <c r="B74" t="s">
        <v>66</v>
      </c>
      <c r="C74">
        <v>1.5083</v>
      </c>
      <c r="D74">
        <v>1.3260000000000001</v>
      </c>
      <c r="E74">
        <v>1.1465000000000001</v>
      </c>
    </row>
    <row r="75" spans="1:5" x14ac:dyDescent="0.25">
      <c r="A75" t="s">
        <v>61</v>
      </c>
      <c r="B75" t="s">
        <v>62</v>
      </c>
      <c r="C75">
        <v>1.5083</v>
      </c>
      <c r="D75">
        <v>0.55249999999999999</v>
      </c>
      <c r="E75">
        <v>0.76439999999999997</v>
      </c>
    </row>
    <row r="76" spans="1:5" x14ac:dyDescent="0.25">
      <c r="A76" t="s">
        <v>72</v>
      </c>
      <c r="B76" t="s">
        <v>89</v>
      </c>
      <c r="C76">
        <v>1.4213</v>
      </c>
      <c r="D76">
        <v>0.54720000000000002</v>
      </c>
      <c r="E76">
        <v>1.2</v>
      </c>
    </row>
    <row r="77" spans="1:5" x14ac:dyDescent="0.25">
      <c r="A77" t="s">
        <v>72</v>
      </c>
      <c r="B77" t="s">
        <v>74</v>
      </c>
      <c r="C77">
        <v>1.4213</v>
      </c>
      <c r="D77">
        <v>0.7036</v>
      </c>
      <c r="E77">
        <v>1.2</v>
      </c>
    </row>
    <row r="78" spans="1:5" x14ac:dyDescent="0.25">
      <c r="A78" t="s">
        <v>72</v>
      </c>
      <c r="B78" t="s">
        <v>75</v>
      </c>
      <c r="C78">
        <v>1.4213</v>
      </c>
      <c r="D78">
        <v>1.4853000000000001</v>
      </c>
      <c r="E78">
        <v>1.6</v>
      </c>
    </row>
    <row r="79" spans="1:5" x14ac:dyDescent="0.25">
      <c r="A79" t="s">
        <v>72</v>
      </c>
      <c r="B79" t="s">
        <v>103</v>
      </c>
      <c r="C79">
        <v>1.4213</v>
      </c>
      <c r="D79">
        <v>0.54720000000000002</v>
      </c>
      <c r="E79">
        <v>0.9</v>
      </c>
    </row>
    <row r="80" spans="1:5" x14ac:dyDescent="0.25">
      <c r="A80" t="s">
        <v>72</v>
      </c>
      <c r="B80" t="s">
        <v>77</v>
      </c>
      <c r="C80">
        <v>1.4213</v>
      </c>
      <c r="D80">
        <v>1.6416999999999999</v>
      </c>
      <c r="E80">
        <v>0.9</v>
      </c>
    </row>
    <row r="81" spans="1:5" x14ac:dyDescent="0.25">
      <c r="A81" t="s">
        <v>72</v>
      </c>
      <c r="B81" t="s">
        <v>79</v>
      </c>
      <c r="C81">
        <v>1.4213</v>
      </c>
      <c r="D81">
        <v>0.54720000000000002</v>
      </c>
      <c r="E81">
        <v>1</v>
      </c>
    </row>
    <row r="82" spans="1:5" x14ac:dyDescent="0.25">
      <c r="A82" t="s">
        <v>72</v>
      </c>
      <c r="B82" t="s">
        <v>81</v>
      </c>
      <c r="C82">
        <v>1.4213</v>
      </c>
      <c r="D82">
        <v>0.54720000000000002</v>
      </c>
      <c r="E82">
        <v>1.4</v>
      </c>
    </row>
    <row r="83" spans="1:5" x14ac:dyDescent="0.25">
      <c r="A83" t="s">
        <v>72</v>
      </c>
      <c r="B83" t="s">
        <v>344</v>
      </c>
      <c r="C83">
        <v>1.4213</v>
      </c>
      <c r="D83">
        <v>1.4853000000000001</v>
      </c>
      <c r="E83">
        <v>0.8</v>
      </c>
    </row>
    <row r="84" spans="1:5" x14ac:dyDescent="0.25">
      <c r="A84" t="s">
        <v>72</v>
      </c>
      <c r="B84" t="s">
        <v>83</v>
      </c>
      <c r="C84">
        <v>1.4213</v>
      </c>
      <c r="D84">
        <v>0.8599</v>
      </c>
      <c r="E84">
        <v>0.9</v>
      </c>
    </row>
    <row r="85" spans="1:5" x14ac:dyDescent="0.25">
      <c r="A85" t="s">
        <v>72</v>
      </c>
      <c r="B85" t="s">
        <v>68</v>
      </c>
      <c r="C85">
        <v>1.4213</v>
      </c>
      <c r="D85">
        <v>1.798</v>
      </c>
      <c r="E85">
        <v>0.6</v>
      </c>
    </row>
    <row r="86" spans="1:5" x14ac:dyDescent="0.25">
      <c r="A86" t="s">
        <v>72</v>
      </c>
      <c r="B86" t="s">
        <v>88</v>
      </c>
      <c r="C86">
        <v>1.4213</v>
      </c>
      <c r="D86">
        <v>1.0163</v>
      </c>
      <c r="E86">
        <v>0.9</v>
      </c>
    </row>
    <row r="87" spans="1:5" x14ac:dyDescent="0.25">
      <c r="A87" t="s">
        <v>72</v>
      </c>
      <c r="B87" t="s">
        <v>102</v>
      </c>
      <c r="C87">
        <v>1.4213</v>
      </c>
      <c r="D87">
        <v>0.54720000000000002</v>
      </c>
      <c r="E87">
        <v>1.1000000000000001</v>
      </c>
    </row>
    <row r="88" spans="1:5" x14ac:dyDescent="0.25">
      <c r="A88" t="s">
        <v>72</v>
      </c>
      <c r="B88" t="s">
        <v>78</v>
      </c>
      <c r="C88">
        <v>1.4213</v>
      </c>
      <c r="D88">
        <v>1.1726000000000001</v>
      </c>
      <c r="E88">
        <v>1</v>
      </c>
    </row>
    <row r="89" spans="1:5" x14ac:dyDescent="0.25">
      <c r="A89" t="s">
        <v>72</v>
      </c>
      <c r="B89" t="s">
        <v>73</v>
      </c>
      <c r="C89">
        <v>1.4213</v>
      </c>
      <c r="D89">
        <v>1.0163</v>
      </c>
      <c r="E89">
        <v>1</v>
      </c>
    </row>
    <row r="90" spans="1:5" x14ac:dyDescent="0.25">
      <c r="A90" t="s">
        <v>72</v>
      </c>
      <c r="B90" t="s">
        <v>86</v>
      </c>
      <c r="C90">
        <v>1.4213</v>
      </c>
      <c r="D90">
        <v>0.78180000000000005</v>
      </c>
      <c r="E90">
        <v>0.9</v>
      </c>
    </row>
    <row r="91" spans="1:5" x14ac:dyDescent="0.25">
      <c r="A91" t="s">
        <v>72</v>
      </c>
      <c r="B91" t="s">
        <v>85</v>
      </c>
      <c r="C91">
        <v>1.4213</v>
      </c>
      <c r="D91">
        <v>0.78180000000000005</v>
      </c>
      <c r="E91">
        <v>1.5</v>
      </c>
    </row>
    <row r="92" spans="1:5" x14ac:dyDescent="0.25">
      <c r="A92" t="s">
        <v>72</v>
      </c>
      <c r="B92" t="s">
        <v>106</v>
      </c>
      <c r="C92">
        <v>1.4213</v>
      </c>
      <c r="D92">
        <v>0.93810000000000004</v>
      </c>
      <c r="E92">
        <v>1</v>
      </c>
    </row>
    <row r="93" spans="1:5" x14ac:dyDescent="0.25">
      <c r="A93" t="s">
        <v>72</v>
      </c>
      <c r="B93" t="s">
        <v>80</v>
      </c>
      <c r="C93">
        <v>1.4213</v>
      </c>
      <c r="D93">
        <v>0.93810000000000004</v>
      </c>
      <c r="E93">
        <v>1</v>
      </c>
    </row>
    <row r="94" spans="1:5" x14ac:dyDescent="0.25">
      <c r="A94" t="s">
        <v>72</v>
      </c>
      <c r="B94" t="s">
        <v>382</v>
      </c>
      <c r="C94">
        <v>1.4213</v>
      </c>
      <c r="D94">
        <v>1.1726000000000001</v>
      </c>
      <c r="E94">
        <v>0.8</v>
      </c>
    </row>
    <row r="95" spans="1:5" x14ac:dyDescent="0.25">
      <c r="A95" t="s">
        <v>72</v>
      </c>
      <c r="B95" t="s">
        <v>384</v>
      </c>
      <c r="C95">
        <v>1.4213</v>
      </c>
      <c r="D95">
        <v>1.1726000000000001</v>
      </c>
      <c r="E95">
        <v>1.4</v>
      </c>
    </row>
    <row r="96" spans="1:5" x14ac:dyDescent="0.25">
      <c r="A96" t="s">
        <v>72</v>
      </c>
      <c r="B96" t="s">
        <v>244</v>
      </c>
      <c r="C96">
        <v>1.4213</v>
      </c>
      <c r="D96">
        <v>1.0163</v>
      </c>
      <c r="E96">
        <v>1.1000000000000001</v>
      </c>
    </row>
    <row r="97" spans="1:5" x14ac:dyDescent="0.25">
      <c r="A97" t="s">
        <v>72</v>
      </c>
      <c r="B97" t="s">
        <v>76</v>
      </c>
      <c r="C97">
        <v>1.4213</v>
      </c>
      <c r="D97">
        <v>1.1726000000000001</v>
      </c>
      <c r="E97">
        <v>0.8</v>
      </c>
    </row>
    <row r="98" spans="1:5" x14ac:dyDescent="0.25">
      <c r="A98" t="s">
        <v>72</v>
      </c>
      <c r="B98" t="s">
        <v>90</v>
      </c>
      <c r="C98">
        <v>1.4213</v>
      </c>
      <c r="D98">
        <v>0.8599</v>
      </c>
      <c r="E98">
        <v>0.5</v>
      </c>
    </row>
    <row r="99" spans="1:5" x14ac:dyDescent="0.25">
      <c r="A99" t="s">
        <v>72</v>
      </c>
      <c r="B99" t="s">
        <v>63</v>
      </c>
      <c r="C99">
        <v>1.4213</v>
      </c>
      <c r="D99">
        <v>1.2507999999999999</v>
      </c>
      <c r="E99">
        <v>0.5</v>
      </c>
    </row>
    <row r="100" spans="1:5" x14ac:dyDescent="0.25">
      <c r="A100" t="s">
        <v>91</v>
      </c>
      <c r="B100" t="s">
        <v>94</v>
      </c>
      <c r="C100">
        <v>1.5168999999999999</v>
      </c>
      <c r="D100">
        <v>0.9889</v>
      </c>
      <c r="E100">
        <v>1.5161</v>
      </c>
    </row>
    <row r="101" spans="1:5" x14ac:dyDescent="0.25">
      <c r="A101" t="s">
        <v>91</v>
      </c>
      <c r="B101" t="s">
        <v>92</v>
      </c>
      <c r="C101">
        <v>1.5168999999999999</v>
      </c>
      <c r="D101">
        <v>0.94179999999999997</v>
      </c>
      <c r="E101">
        <v>1.2706999999999999</v>
      </c>
    </row>
    <row r="102" spans="1:5" x14ac:dyDescent="0.25">
      <c r="A102" t="s">
        <v>91</v>
      </c>
      <c r="B102" t="s">
        <v>117</v>
      </c>
      <c r="C102">
        <v>1.5168999999999999</v>
      </c>
      <c r="D102">
        <v>0.90649999999999997</v>
      </c>
      <c r="E102">
        <v>1.3140000000000001</v>
      </c>
    </row>
    <row r="103" spans="1:5" x14ac:dyDescent="0.25">
      <c r="A103" t="s">
        <v>91</v>
      </c>
      <c r="B103" t="s">
        <v>98</v>
      </c>
      <c r="C103">
        <v>1.5168999999999999</v>
      </c>
      <c r="D103">
        <v>0.879</v>
      </c>
      <c r="E103">
        <v>1.0781000000000001</v>
      </c>
    </row>
    <row r="104" spans="1:5" x14ac:dyDescent="0.25">
      <c r="A104" t="s">
        <v>91</v>
      </c>
      <c r="B104" t="s">
        <v>122</v>
      </c>
      <c r="C104">
        <v>1.5168999999999999</v>
      </c>
      <c r="D104">
        <v>0.879</v>
      </c>
      <c r="E104">
        <v>1.1679999999999999</v>
      </c>
    </row>
    <row r="105" spans="1:5" x14ac:dyDescent="0.25">
      <c r="A105" t="s">
        <v>91</v>
      </c>
      <c r="B105" t="s">
        <v>97</v>
      </c>
      <c r="C105">
        <v>1.5168999999999999</v>
      </c>
      <c r="D105">
        <v>0.9889</v>
      </c>
      <c r="E105">
        <v>1.1319999999999999</v>
      </c>
    </row>
    <row r="106" spans="1:5" x14ac:dyDescent="0.25">
      <c r="A106" t="s">
        <v>91</v>
      </c>
      <c r="B106" t="s">
        <v>118</v>
      </c>
      <c r="C106">
        <v>1.5168999999999999</v>
      </c>
      <c r="D106">
        <v>0.95220000000000005</v>
      </c>
      <c r="E106">
        <v>0.98829999999999996</v>
      </c>
    </row>
    <row r="107" spans="1:5" x14ac:dyDescent="0.25">
      <c r="A107" t="s">
        <v>91</v>
      </c>
      <c r="B107" t="s">
        <v>109</v>
      </c>
      <c r="C107">
        <v>1.5168999999999999</v>
      </c>
      <c r="D107">
        <v>0.73250000000000004</v>
      </c>
      <c r="E107">
        <v>1.4375</v>
      </c>
    </row>
    <row r="108" spans="1:5" x14ac:dyDescent="0.25">
      <c r="A108" t="s">
        <v>91</v>
      </c>
      <c r="B108" t="s">
        <v>113</v>
      </c>
      <c r="C108">
        <v>1.5168999999999999</v>
      </c>
      <c r="D108">
        <v>0.65920000000000001</v>
      </c>
      <c r="E108">
        <v>0.80859999999999999</v>
      </c>
    </row>
    <row r="109" spans="1:5" x14ac:dyDescent="0.25">
      <c r="A109" t="s">
        <v>91</v>
      </c>
      <c r="B109" t="s">
        <v>100</v>
      </c>
      <c r="C109">
        <v>1.5168999999999999</v>
      </c>
      <c r="D109">
        <v>1.0987</v>
      </c>
      <c r="E109">
        <v>1.4375</v>
      </c>
    </row>
    <row r="110" spans="1:5" x14ac:dyDescent="0.25">
      <c r="A110" t="s">
        <v>91</v>
      </c>
      <c r="B110" t="s">
        <v>95</v>
      </c>
      <c r="C110">
        <v>1.5168999999999999</v>
      </c>
      <c r="D110">
        <v>0.57679999999999998</v>
      </c>
      <c r="E110">
        <v>1.1117999999999999</v>
      </c>
    </row>
    <row r="111" spans="1:5" x14ac:dyDescent="0.25">
      <c r="A111" t="s">
        <v>91</v>
      </c>
      <c r="B111" t="s">
        <v>99</v>
      </c>
      <c r="C111">
        <v>1.5168999999999999</v>
      </c>
      <c r="D111">
        <v>1.3916999999999999</v>
      </c>
      <c r="E111">
        <v>1.2578</v>
      </c>
    </row>
    <row r="112" spans="1:5" x14ac:dyDescent="0.25">
      <c r="A112" t="s">
        <v>91</v>
      </c>
      <c r="B112" t="s">
        <v>368</v>
      </c>
      <c r="C112">
        <v>1.5168999999999999</v>
      </c>
      <c r="D112">
        <v>0.65920000000000001</v>
      </c>
      <c r="E112">
        <v>0.90969999999999995</v>
      </c>
    </row>
    <row r="113" spans="1:5" x14ac:dyDescent="0.25">
      <c r="A113" t="s">
        <v>91</v>
      </c>
      <c r="B113" t="s">
        <v>107</v>
      </c>
      <c r="C113">
        <v>1.5168999999999999</v>
      </c>
      <c r="D113">
        <v>1.0987</v>
      </c>
      <c r="E113">
        <v>0.89839999999999998</v>
      </c>
    </row>
    <row r="114" spans="1:5" x14ac:dyDescent="0.25">
      <c r="A114" t="s">
        <v>91</v>
      </c>
      <c r="B114" t="s">
        <v>130</v>
      </c>
      <c r="C114">
        <v>1.5168999999999999</v>
      </c>
      <c r="D114">
        <v>0.9889</v>
      </c>
      <c r="E114">
        <v>1.1117999999999999</v>
      </c>
    </row>
    <row r="115" spans="1:5" x14ac:dyDescent="0.25">
      <c r="A115" t="s">
        <v>91</v>
      </c>
      <c r="B115" t="s">
        <v>105</v>
      </c>
      <c r="C115">
        <v>1.5168999999999999</v>
      </c>
      <c r="D115">
        <v>1.3185</v>
      </c>
      <c r="E115">
        <v>0.71879999999999999</v>
      </c>
    </row>
    <row r="116" spans="1:5" x14ac:dyDescent="0.25">
      <c r="A116" t="s">
        <v>91</v>
      </c>
      <c r="B116" t="s">
        <v>108</v>
      </c>
      <c r="C116">
        <v>1.5168999999999999</v>
      </c>
      <c r="D116">
        <v>1.1719999999999999</v>
      </c>
      <c r="E116">
        <v>0.53910000000000002</v>
      </c>
    </row>
    <row r="117" spans="1:5" x14ac:dyDescent="0.25">
      <c r="A117" t="s">
        <v>91</v>
      </c>
      <c r="B117" t="s">
        <v>101</v>
      </c>
      <c r="C117">
        <v>1.5168999999999999</v>
      </c>
      <c r="D117">
        <v>1.0255000000000001</v>
      </c>
      <c r="E117">
        <v>0.89839999999999998</v>
      </c>
    </row>
    <row r="118" spans="1:5" x14ac:dyDescent="0.25">
      <c r="A118" t="s">
        <v>91</v>
      </c>
      <c r="B118" t="s">
        <v>84</v>
      </c>
      <c r="C118">
        <v>1.5168999999999999</v>
      </c>
      <c r="D118">
        <v>1.4502999999999999</v>
      </c>
      <c r="E118">
        <v>0.80859999999999999</v>
      </c>
    </row>
    <row r="119" spans="1:5" x14ac:dyDescent="0.25">
      <c r="A119" t="s">
        <v>91</v>
      </c>
      <c r="B119" t="s">
        <v>387</v>
      </c>
      <c r="C119">
        <v>1.5168999999999999</v>
      </c>
      <c r="D119">
        <v>0.90649999999999997</v>
      </c>
      <c r="E119">
        <v>0.50539999999999996</v>
      </c>
    </row>
    <row r="120" spans="1:5" x14ac:dyDescent="0.25">
      <c r="A120" t="s">
        <v>91</v>
      </c>
      <c r="B120" t="s">
        <v>388</v>
      </c>
      <c r="C120">
        <v>1.5168999999999999</v>
      </c>
      <c r="D120">
        <v>0.90649999999999997</v>
      </c>
      <c r="E120">
        <v>1.0107999999999999</v>
      </c>
    </row>
    <row r="121" spans="1:5" x14ac:dyDescent="0.25">
      <c r="A121" t="s">
        <v>91</v>
      </c>
      <c r="B121" t="s">
        <v>93</v>
      </c>
      <c r="C121">
        <v>1.5168999999999999</v>
      </c>
      <c r="D121">
        <v>1.3185</v>
      </c>
      <c r="E121">
        <v>0.40429999999999999</v>
      </c>
    </row>
    <row r="122" spans="1:5" x14ac:dyDescent="0.25">
      <c r="A122" t="s">
        <v>91</v>
      </c>
      <c r="B122" t="s">
        <v>111</v>
      </c>
      <c r="C122">
        <v>1.5168999999999999</v>
      </c>
      <c r="D122">
        <v>0.879</v>
      </c>
      <c r="E122">
        <v>0.71879999999999999</v>
      </c>
    </row>
    <row r="123" spans="1:5" x14ac:dyDescent="0.25">
      <c r="A123" t="s">
        <v>91</v>
      </c>
      <c r="B123" t="s">
        <v>404</v>
      </c>
      <c r="C123">
        <v>1.5168999999999999</v>
      </c>
      <c r="D123">
        <v>1.0987</v>
      </c>
      <c r="E123">
        <v>0.98829999999999996</v>
      </c>
    </row>
    <row r="124" spans="1:5" x14ac:dyDescent="0.25">
      <c r="A124" t="s">
        <v>114</v>
      </c>
      <c r="B124" t="s">
        <v>115</v>
      </c>
      <c r="C124">
        <v>1.3564000000000001</v>
      </c>
      <c r="D124">
        <v>0.90110000000000001</v>
      </c>
      <c r="E124">
        <v>1.1558999999999999</v>
      </c>
    </row>
    <row r="125" spans="1:5" x14ac:dyDescent="0.25">
      <c r="A125" t="s">
        <v>114</v>
      </c>
      <c r="B125" t="s">
        <v>119</v>
      </c>
      <c r="C125">
        <v>1.3564000000000001</v>
      </c>
      <c r="D125">
        <v>1.2286999999999999</v>
      </c>
      <c r="E125">
        <v>1.0596000000000001</v>
      </c>
    </row>
    <row r="126" spans="1:5" x14ac:dyDescent="0.25">
      <c r="A126" t="s">
        <v>114</v>
      </c>
      <c r="B126" t="s">
        <v>96</v>
      </c>
      <c r="C126">
        <v>1.3564000000000001</v>
      </c>
      <c r="D126">
        <v>0.98299999999999998</v>
      </c>
      <c r="E126">
        <v>1.3486</v>
      </c>
    </row>
    <row r="127" spans="1:5" x14ac:dyDescent="0.25">
      <c r="A127" t="s">
        <v>114</v>
      </c>
      <c r="B127" t="s">
        <v>338</v>
      </c>
      <c r="C127">
        <v>1.3564000000000001</v>
      </c>
      <c r="D127">
        <v>0.46079999999999999</v>
      </c>
      <c r="E127">
        <v>0.75860000000000005</v>
      </c>
    </row>
    <row r="128" spans="1:5" x14ac:dyDescent="0.25">
      <c r="A128" t="s">
        <v>114</v>
      </c>
      <c r="B128" t="s">
        <v>121</v>
      </c>
      <c r="C128">
        <v>1.3564000000000001</v>
      </c>
      <c r="D128">
        <v>0.55289999999999995</v>
      </c>
      <c r="E128">
        <v>1.0837000000000001</v>
      </c>
    </row>
    <row r="129" spans="1:5" x14ac:dyDescent="0.25">
      <c r="A129" t="s">
        <v>114</v>
      </c>
      <c r="B129" t="s">
        <v>120</v>
      </c>
      <c r="C129">
        <v>1.3564000000000001</v>
      </c>
      <c r="D129">
        <v>0.92159999999999997</v>
      </c>
      <c r="E129">
        <v>1.4088000000000001</v>
      </c>
    </row>
    <row r="130" spans="1:5" x14ac:dyDescent="0.25">
      <c r="A130" t="s">
        <v>114</v>
      </c>
      <c r="B130" t="s">
        <v>128</v>
      </c>
      <c r="C130">
        <v>1.3564000000000001</v>
      </c>
      <c r="D130">
        <v>1.3107</v>
      </c>
      <c r="E130">
        <v>0.77059999999999995</v>
      </c>
    </row>
    <row r="131" spans="1:5" x14ac:dyDescent="0.25">
      <c r="A131" t="s">
        <v>114</v>
      </c>
      <c r="B131" t="s">
        <v>123</v>
      </c>
      <c r="C131">
        <v>1.3564000000000001</v>
      </c>
      <c r="D131">
        <v>1.2638</v>
      </c>
      <c r="E131">
        <v>1.1146</v>
      </c>
    </row>
    <row r="132" spans="1:5" x14ac:dyDescent="0.25">
      <c r="A132" t="s">
        <v>114</v>
      </c>
      <c r="B132" t="s">
        <v>127</v>
      </c>
      <c r="C132">
        <v>1.3564000000000001</v>
      </c>
      <c r="D132">
        <v>1.3107</v>
      </c>
      <c r="E132">
        <v>1.1558999999999999</v>
      </c>
    </row>
    <row r="133" spans="1:5" x14ac:dyDescent="0.25">
      <c r="A133" t="s">
        <v>114</v>
      </c>
      <c r="B133" t="s">
        <v>362</v>
      </c>
      <c r="C133">
        <v>1.3564000000000001</v>
      </c>
      <c r="D133">
        <v>1.1468</v>
      </c>
      <c r="E133">
        <v>0.96330000000000005</v>
      </c>
    </row>
    <row r="134" spans="1:5" x14ac:dyDescent="0.25">
      <c r="A134" t="s">
        <v>114</v>
      </c>
      <c r="B134" t="s">
        <v>129</v>
      </c>
      <c r="C134">
        <v>1.3564000000000001</v>
      </c>
      <c r="D134">
        <v>1.5564</v>
      </c>
      <c r="E134">
        <v>0.38529999999999998</v>
      </c>
    </row>
    <row r="135" spans="1:5" x14ac:dyDescent="0.25">
      <c r="A135" t="s">
        <v>114</v>
      </c>
      <c r="B135" t="s">
        <v>373</v>
      </c>
      <c r="C135">
        <v>1.3564000000000001</v>
      </c>
      <c r="D135">
        <v>1.0321</v>
      </c>
      <c r="E135">
        <v>1.0403</v>
      </c>
    </row>
    <row r="136" spans="1:5" x14ac:dyDescent="0.25">
      <c r="A136" t="s">
        <v>114</v>
      </c>
      <c r="B136" t="s">
        <v>131</v>
      </c>
      <c r="C136">
        <v>1.3564000000000001</v>
      </c>
      <c r="D136">
        <v>1.3823000000000001</v>
      </c>
      <c r="E136">
        <v>0.8669</v>
      </c>
    </row>
    <row r="137" spans="1:5" x14ac:dyDescent="0.25">
      <c r="A137" t="s">
        <v>114</v>
      </c>
      <c r="B137" t="s">
        <v>104</v>
      </c>
      <c r="C137">
        <v>1.3564000000000001</v>
      </c>
      <c r="D137">
        <v>1.198</v>
      </c>
      <c r="E137">
        <v>0.6502</v>
      </c>
    </row>
    <row r="138" spans="1:5" x14ac:dyDescent="0.25">
      <c r="A138" t="s">
        <v>114</v>
      </c>
      <c r="B138" t="s">
        <v>136</v>
      </c>
      <c r="C138">
        <v>1.3564000000000001</v>
      </c>
      <c r="D138">
        <v>0.81920000000000004</v>
      </c>
      <c r="E138">
        <v>1.5411999999999999</v>
      </c>
    </row>
    <row r="139" spans="1:5" x14ac:dyDescent="0.25">
      <c r="A139" t="s">
        <v>114</v>
      </c>
      <c r="B139" t="s">
        <v>124</v>
      </c>
      <c r="C139">
        <v>1.3564000000000001</v>
      </c>
      <c r="D139">
        <v>1.2902</v>
      </c>
      <c r="E139">
        <v>0.75860000000000005</v>
      </c>
    </row>
    <row r="140" spans="1:5" x14ac:dyDescent="0.25">
      <c r="A140" t="s">
        <v>114</v>
      </c>
      <c r="B140" t="s">
        <v>110</v>
      </c>
      <c r="C140">
        <v>1.3564000000000001</v>
      </c>
      <c r="D140">
        <v>0.73719999999999997</v>
      </c>
      <c r="E140">
        <v>0.97529999999999994</v>
      </c>
    </row>
    <row r="141" spans="1:5" x14ac:dyDescent="0.25">
      <c r="A141" t="s">
        <v>114</v>
      </c>
      <c r="B141" t="s">
        <v>132</v>
      </c>
      <c r="C141">
        <v>1.3564000000000001</v>
      </c>
      <c r="D141">
        <v>0.81920000000000004</v>
      </c>
      <c r="E141">
        <v>0.57799999999999996</v>
      </c>
    </row>
    <row r="142" spans="1:5" x14ac:dyDescent="0.25">
      <c r="A142" t="s">
        <v>114</v>
      </c>
      <c r="B142" t="s">
        <v>116</v>
      </c>
      <c r="C142">
        <v>1.3564000000000001</v>
      </c>
      <c r="D142">
        <v>0.55289999999999995</v>
      </c>
      <c r="E142">
        <v>1.4088000000000001</v>
      </c>
    </row>
    <row r="143" spans="1:5" x14ac:dyDescent="0.25">
      <c r="A143" t="s">
        <v>114</v>
      </c>
      <c r="B143" t="s">
        <v>133</v>
      </c>
      <c r="C143">
        <v>1.3564000000000001</v>
      </c>
      <c r="D143">
        <v>0.73719999999999997</v>
      </c>
      <c r="E143">
        <v>0.96330000000000005</v>
      </c>
    </row>
    <row r="144" spans="1:5" x14ac:dyDescent="0.25">
      <c r="A144" t="s">
        <v>114</v>
      </c>
      <c r="B144" t="s">
        <v>394</v>
      </c>
      <c r="C144">
        <v>1.3564000000000001</v>
      </c>
      <c r="D144">
        <v>1.3692</v>
      </c>
      <c r="E144">
        <v>1.1146</v>
      </c>
    </row>
    <row r="145" spans="1:5" x14ac:dyDescent="0.25">
      <c r="A145" t="s">
        <v>114</v>
      </c>
      <c r="B145" t="s">
        <v>112</v>
      </c>
      <c r="C145">
        <v>1.3564000000000001</v>
      </c>
      <c r="D145">
        <v>0.63190000000000002</v>
      </c>
      <c r="E145">
        <v>1.1146</v>
      </c>
    </row>
    <row r="146" spans="1:5" x14ac:dyDescent="0.25">
      <c r="A146" t="s">
        <v>114</v>
      </c>
      <c r="B146" t="s">
        <v>134</v>
      </c>
      <c r="C146">
        <v>1.3564000000000001</v>
      </c>
      <c r="D146">
        <v>0.73719999999999997</v>
      </c>
      <c r="E146">
        <v>0.54179999999999995</v>
      </c>
    </row>
    <row r="147" spans="1:5" x14ac:dyDescent="0.25">
      <c r="A147" t="s">
        <v>114</v>
      </c>
      <c r="B147" t="s">
        <v>135</v>
      </c>
      <c r="C147">
        <v>1.3564000000000001</v>
      </c>
      <c r="D147">
        <v>0.98299999999999998</v>
      </c>
      <c r="E147">
        <v>1.2522</v>
      </c>
    </row>
    <row r="148" spans="1:5" x14ac:dyDescent="0.25">
      <c r="A148" t="s">
        <v>137</v>
      </c>
      <c r="B148" t="s">
        <v>324</v>
      </c>
      <c r="C148">
        <v>1.5114000000000001</v>
      </c>
      <c r="D148">
        <v>0.49619999999999997</v>
      </c>
      <c r="E148">
        <v>1.6995</v>
      </c>
    </row>
    <row r="149" spans="1:5" x14ac:dyDescent="0.25">
      <c r="A149" t="s">
        <v>137</v>
      </c>
      <c r="B149" t="s">
        <v>326</v>
      </c>
      <c r="C149">
        <v>1.5114000000000001</v>
      </c>
      <c r="D149">
        <v>1.3232999999999999</v>
      </c>
      <c r="E149">
        <v>0.97119999999999995</v>
      </c>
    </row>
    <row r="150" spans="1:5" x14ac:dyDescent="0.25">
      <c r="A150" t="s">
        <v>137</v>
      </c>
      <c r="B150" t="s">
        <v>332</v>
      </c>
      <c r="C150">
        <v>1.5114000000000001</v>
      </c>
      <c r="D150">
        <v>0.66159999999999997</v>
      </c>
      <c r="E150">
        <v>1.3219000000000001</v>
      </c>
    </row>
    <row r="151" spans="1:5" x14ac:dyDescent="0.25">
      <c r="A151" t="s">
        <v>137</v>
      </c>
      <c r="B151" t="s">
        <v>334</v>
      </c>
      <c r="C151">
        <v>1.5114000000000001</v>
      </c>
      <c r="D151">
        <v>1.1578999999999999</v>
      </c>
      <c r="E151">
        <v>0.2833</v>
      </c>
    </row>
    <row r="152" spans="1:5" x14ac:dyDescent="0.25">
      <c r="A152" t="s">
        <v>137</v>
      </c>
      <c r="B152" t="s">
        <v>336</v>
      </c>
      <c r="C152">
        <v>1.5114000000000001</v>
      </c>
      <c r="D152">
        <v>1.4886999999999999</v>
      </c>
      <c r="E152">
        <v>0.5665</v>
      </c>
    </row>
    <row r="153" spans="1:5" x14ac:dyDescent="0.25">
      <c r="A153" t="s">
        <v>137</v>
      </c>
      <c r="B153" t="s">
        <v>341</v>
      </c>
      <c r="C153">
        <v>1.5114000000000001</v>
      </c>
      <c r="D153">
        <v>1.6068</v>
      </c>
      <c r="E153">
        <v>0.75529999999999997</v>
      </c>
    </row>
    <row r="154" spans="1:5" x14ac:dyDescent="0.25">
      <c r="A154" t="s">
        <v>137</v>
      </c>
      <c r="B154" t="s">
        <v>345</v>
      </c>
      <c r="C154">
        <v>1.5114000000000001</v>
      </c>
      <c r="D154">
        <v>1.8194999999999999</v>
      </c>
      <c r="E154">
        <v>1.2274</v>
      </c>
    </row>
    <row r="155" spans="1:5" x14ac:dyDescent="0.25">
      <c r="A155" t="s">
        <v>137</v>
      </c>
      <c r="B155" t="s">
        <v>141</v>
      </c>
      <c r="C155">
        <v>1.5114000000000001</v>
      </c>
      <c r="D155">
        <v>0.41349999999999998</v>
      </c>
      <c r="E155">
        <v>1.3219000000000001</v>
      </c>
    </row>
    <row r="156" spans="1:5" x14ac:dyDescent="0.25">
      <c r="A156" t="s">
        <v>137</v>
      </c>
      <c r="B156" t="s">
        <v>349</v>
      </c>
      <c r="C156">
        <v>1.5114000000000001</v>
      </c>
      <c r="D156">
        <v>1.3232999999999999</v>
      </c>
      <c r="E156">
        <v>0.94420000000000004</v>
      </c>
    </row>
    <row r="157" spans="1:5" x14ac:dyDescent="0.25">
      <c r="A157" t="s">
        <v>137</v>
      </c>
      <c r="B157" t="s">
        <v>125</v>
      </c>
      <c r="C157">
        <v>1.5114000000000001</v>
      </c>
      <c r="D157">
        <v>1.5713999999999999</v>
      </c>
      <c r="E157">
        <v>0.47210000000000002</v>
      </c>
    </row>
    <row r="158" spans="1:5" x14ac:dyDescent="0.25">
      <c r="A158" t="s">
        <v>137</v>
      </c>
      <c r="B158" t="s">
        <v>361</v>
      </c>
      <c r="C158">
        <v>1.5114000000000001</v>
      </c>
      <c r="D158">
        <v>1.4177999999999999</v>
      </c>
      <c r="E158">
        <v>0.53949999999999998</v>
      </c>
    </row>
    <row r="159" spans="1:5" x14ac:dyDescent="0.25">
      <c r="A159" t="s">
        <v>137</v>
      </c>
      <c r="B159" t="s">
        <v>364</v>
      </c>
      <c r="C159">
        <v>1.5114000000000001</v>
      </c>
      <c r="D159">
        <v>0.33079999999999998</v>
      </c>
      <c r="E159">
        <v>1.4162999999999999</v>
      </c>
    </row>
    <row r="160" spans="1:5" x14ac:dyDescent="0.25">
      <c r="A160" t="s">
        <v>137</v>
      </c>
      <c r="B160" t="s">
        <v>138</v>
      </c>
      <c r="C160">
        <v>1.5114000000000001</v>
      </c>
      <c r="D160">
        <v>1.2405999999999999</v>
      </c>
      <c r="E160">
        <v>1.6995</v>
      </c>
    </row>
    <row r="161" spans="1:5" x14ac:dyDescent="0.25">
      <c r="A161" t="s">
        <v>137</v>
      </c>
      <c r="B161" t="s">
        <v>376</v>
      </c>
      <c r="C161">
        <v>1.5114000000000001</v>
      </c>
      <c r="D161">
        <v>1.1578999999999999</v>
      </c>
      <c r="E161">
        <v>1.0386</v>
      </c>
    </row>
    <row r="162" spans="1:5" x14ac:dyDescent="0.25">
      <c r="A162" t="s">
        <v>137</v>
      </c>
      <c r="B162" t="s">
        <v>390</v>
      </c>
      <c r="C162">
        <v>1.5114000000000001</v>
      </c>
      <c r="D162">
        <v>1.0291999999999999</v>
      </c>
      <c r="E162">
        <v>0.92320000000000002</v>
      </c>
    </row>
    <row r="163" spans="1:5" x14ac:dyDescent="0.25">
      <c r="A163" t="s">
        <v>137</v>
      </c>
      <c r="B163" t="s">
        <v>126</v>
      </c>
      <c r="C163">
        <v>1.5114000000000001</v>
      </c>
      <c r="D163">
        <v>0.85070000000000001</v>
      </c>
      <c r="E163">
        <v>1.4028</v>
      </c>
    </row>
    <row r="164" spans="1:5" x14ac:dyDescent="0.25">
      <c r="A164" t="s">
        <v>137</v>
      </c>
      <c r="B164" t="s">
        <v>392</v>
      </c>
      <c r="C164">
        <v>1.5114000000000001</v>
      </c>
      <c r="D164">
        <v>0.56710000000000005</v>
      </c>
      <c r="E164">
        <v>1.0790999999999999</v>
      </c>
    </row>
    <row r="165" spans="1:5" x14ac:dyDescent="0.25">
      <c r="A165" t="s">
        <v>137</v>
      </c>
      <c r="B165" t="s">
        <v>396</v>
      </c>
      <c r="C165">
        <v>1.5114000000000001</v>
      </c>
      <c r="D165">
        <v>1.1342000000000001</v>
      </c>
      <c r="E165">
        <v>1.1870000000000001</v>
      </c>
    </row>
    <row r="166" spans="1:5" x14ac:dyDescent="0.25">
      <c r="A166" t="s">
        <v>137</v>
      </c>
      <c r="B166" t="s">
        <v>401</v>
      </c>
      <c r="C166">
        <v>1.5114000000000001</v>
      </c>
      <c r="D166">
        <v>0.57889999999999997</v>
      </c>
      <c r="E166">
        <v>0.5665</v>
      </c>
    </row>
    <row r="167" spans="1:5" x14ac:dyDescent="0.25">
      <c r="A167" t="s">
        <v>137</v>
      </c>
      <c r="B167" t="s">
        <v>402</v>
      </c>
      <c r="C167">
        <v>1.5114000000000001</v>
      </c>
      <c r="D167">
        <v>0.74429999999999996</v>
      </c>
      <c r="E167">
        <v>1.133</v>
      </c>
    </row>
    <row r="168" spans="1:5" x14ac:dyDescent="0.25">
      <c r="A168" t="s">
        <v>137</v>
      </c>
      <c r="B168" t="s">
        <v>403</v>
      </c>
      <c r="C168">
        <v>1.5114000000000001</v>
      </c>
      <c r="D168">
        <v>0.94520000000000004</v>
      </c>
      <c r="E168">
        <v>1.1870000000000001</v>
      </c>
    </row>
    <row r="169" spans="1:5" x14ac:dyDescent="0.25">
      <c r="A169" t="s">
        <v>137</v>
      </c>
      <c r="B169" t="s">
        <v>140</v>
      </c>
      <c r="C169">
        <v>1.5114000000000001</v>
      </c>
      <c r="D169">
        <v>0.5514</v>
      </c>
      <c r="E169">
        <v>0.37769999999999998</v>
      </c>
    </row>
    <row r="170" spans="1:5" x14ac:dyDescent="0.25">
      <c r="A170" t="s">
        <v>137</v>
      </c>
      <c r="B170" t="s">
        <v>139</v>
      </c>
      <c r="C170">
        <v>1.5114000000000001</v>
      </c>
      <c r="D170">
        <v>0.57889999999999997</v>
      </c>
      <c r="E170">
        <v>0.75529999999999997</v>
      </c>
    </row>
    <row r="171" spans="1:5" x14ac:dyDescent="0.25">
      <c r="A171" t="s">
        <v>19</v>
      </c>
      <c r="B171" t="s">
        <v>144</v>
      </c>
      <c r="C171">
        <v>1.6835</v>
      </c>
      <c r="D171">
        <v>0.93340000000000001</v>
      </c>
      <c r="E171">
        <v>0.95699999999999996</v>
      </c>
    </row>
    <row r="172" spans="1:5" x14ac:dyDescent="0.25">
      <c r="A172" t="s">
        <v>19</v>
      </c>
      <c r="B172" t="s">
        <v>255</v>
      </c>
      <c r="C172">
        <v>1.6835</v>
      </c>
      <c r="D172">
        <v>0.84860000000000002</v>
      </c>
      <c r="E172">
        <v>1.5550999999999999</v>
      </c>
    </row>
    <row r="173" spans="1:5" x14ac:dyDescent="0.25">
      <c r="A173" t="s">
        <v>19</v>
      </c>
      <c r="B173" t="s">
        <v>250</v>
      </c>
      <c r="C173">
        <v>1.6835</v>
      </c>
      <c r="D173">
        <v>1.0183</v>
      </c>
      <c r="E173">
        <v>1.0766</v>
      </c>
    </row>
    <row r="174" spans="1:5" x14ac:dyDescent="0.25">
      <c r="A174" t="s">
        <v>19</v>
      </c>
      <c r="B174" t="s">
        <v>157</v>
      </c>
      <c r="C174">
        <v>1.6835</v>
      </c>
      <c r="D174">
        <v>0.67889999999999995</v>
      </c>
      <c r="E174">
        <v>1.0766</v>
      </c>
    </row>
    <row r="175" spans="1:5" x14ac:dyDescent="0.25">
      <c r="A175" t="s">
        <v>19</v>
      </c>
      <c r="B175" t="s">
        <v>253</v>
      </c>
      <c r="C175">
        <v>1.6835</v>
      </c>
      <c r="D175">
        <v>1.2728999999999999</v>
      </c>
      <c r="E175">
        <v>0.71779999999999999</v>
      </c>
    </row>
    <row r="176" spans="1:5" x14ac:dyDescent="0.25">
      <c r="A176" t="s">
        <v>19</v>
      </c>
      <c r="B176" t="s">
        <v>258</v>
      </c>
      <c r="C176">
        <v>1.6835</v>
      </c>
      <c r="D176">
        <v>0.79200000000000004</v>
      </c>
      <c r="E176">
        <v>1.1165</v>
      </c>
    </row>
    <row r="177" spans="1:5" x14ac:dyDescent="0.25">
      <c r="A177" t="s">
        <v>19</v>
      </c>
      <c r="B177" t="s">
        <v>369</v>
      </c>
      <c r="C177">
        <v>1.6835</v>
      </c>
      <c r="D177">
        <v>0.69299999999999995</v>
      </c>
      <c r="E177">
        <v>0.69779999999999998</v>
      </c>
    </row>
    <row r="178" spans="1:5" x14ac:dyDescent="0.25">
      <c r="A178" t="s">
        <v>19</v>
      </c>
      <c r="B178" t="s">
        <v>260</v>
      </c>
      <c r="C178">
        <v>1.6835</v>
      </c>
      <c r="D178">
        <v>1.2728999999999999</v>
      </c>
      <c r="E178">
        <v>0.95699999999999996</v>
      </c>
    </row>
    <row r="179" spans="1:5" x14ac:dyDescent="0.25">
      <c r="A179" t="s">
        <v>19</v>
      </c>
      <c r="B179" t="s">
        <v>142</v>
      </c>
      <c r="C179">
        <v>1.6835</v>
      </c>
      <c r="D179">
        <v>1.1031</v>
      </c>
      <c r="E179">
        <v>0.83740000000000003</v>
      </c>
    </row>
    <row r="180" spans="1:5" x14ac:dyDescent="0.25">
      <c r="A180" t="s">
        <v>19</v>
      </c>
      <c r="B180" t="s">
        <v>261</v>
      </c>
      <c r="C180">
        <v>1.6835</v>
      </c>
      <c r="D180">
        <v>0.76370000000000005</v>
      </c>
      <c r="E180">
        <v>1.7944</v>
      </c>
    </row>
    <row r="181" spans="1:5" x14ac:dyDescent="0.25">
      <c r="A181" t="s">
        <v>19</v>
      </c>
      <c r="B181" t="s">
        <v>21</v>
      </c>
      <c r="C181">
        <v>1.6835</v>
      </c>
      <c r="D181">
        <v>1.0183</v>
      </c>
      <c r="E181">
        <v>1.0766</v>
      </c>
    </row>
    <row r="182" spans="1:5" x14ac:dyDescent="0.25">
      <c r="A182" t="s">
        <v>19</v>
      </c>
      <c r="B182" t="s">
        <v>20</v>
      </c>
      <c r="C182">
        <v>1.6835</v>
      </c>
      <c r="D182">
        <v>1.1879999999999999</v>
      </c>
      <c r="E182">
        <v>0.95699999999999996</v>
      </c>
    </row>
    <row r="183" spans="1:5" x14ac:dyDescent="0.25">
      <c r="A183" t="s">
        <v>19</v>
      </c>
      <c r="B183" t="s">
        <v>252</v>
      </c>
      <c r="C183">
        <v>1.6835</v>
      </c>
      <c r="D183">
        <v>0.93340000000000001</v>
      </c>
      <c r="E183">
        <v>0.83740000000000003</v>
      </c>
    </row>
    <row r="184" spans="1:5" x14ac:dyDescent="0.25">
      <c r="A184" t="s">
        <v>19</v>
      </c>
      <c r="B184" t="s">
        <v>254</v>
      </c>
      <c r="C184">
        <v>1.6835</v>
      </c>
      <c r="D184">
        <v>1.0183</v>
      </c>
      <c r="E184">
        <v>0.83740000000000003</v>
      </c>
    </row>
    <row r="185" spans="1:5" x14ac:dyDescent="0.25">
      <c r="A185" t="s">
        <v>19</v>
      </c>
      <c r="B185" t="s">
        <v>145</v>
      </c>
      <c r="C185">
        <v>1.6835</v>
      </c>
      <c r="D185">
        <v>1.6123000000000001</v>
      </c>
      <c r="E185">
        <v>0.71779999999999999</v>
      </c>
    </row>
    <row r="186" spans="1:5" x14ac:dyDescent="0.25">
      <c r="A186" t="s">
        <v>19</v>
      </c>
      <c r="B186" t="s">
        <v>259</v>
      </c>
      <c r="C186">
        <v>1.6835</v>
      </c>
      <c r="D186">
        <v>0.69299999999999995</v>
      </c>
      <c r="E186">
        <v>1.1165</v>
      </c>
    </row>
    <row r="187" spans="1:5" x14ac:dyDescent="0.25">
      <c r="A187" t="s">
        <v>19</v>
      </c>
      <c r="B187" t="s">
        <v>251</v>
      </c>
      <c r="C187">
        <v>1.6835</v>
      </c>
      <c r="D187">
        <v>1.2623</v>
      </c>
      <c r="E187">
        <v>0.41870000000000002</v>
      </c>
    </row>
    <row r="188" spans="1:5" x14ac:dyDescent="0.25">
      <c r="A188" t="s">
        <v>19</v>
      </c>
      <c r="B188" t="s">
        <v>257</v>
      </c>
      <c r="C188">
        <v>1.6835</v>
      </c>
      <c r="D188">
        <v>0.76370000000000005</v>
      </c>
      <c r="E188">
        <v>1.4355</v>
      </c>
    </row>
    <row r="189" spans="1:5" x14ac:dyDescent="0.25">
      <c r="A189" t="s">
        <v>19</v>
      </c>
      <c r="B189" t="s">
        <v>256</v>
      </c>
      <c r="C189">
        <v>1.6835</v>
      </c>
      <c r="D189">
        <v>1.3365</v>
      </c>
      <c r="E189">
        <v>0.83740000000000003</v>
      </c>
    </row>
    <row r="190" spans="1:5" x14ac:dyDescent="0.25">
      <c r="A190" t="s">
        <v>19</v>
      </c>
      <c r="B190" t="s">
        <v>149</v>
      </c>
      <c r="C190">
        <v>1.6835</v>
      </c>
      <c r="D190">
        <v>0.59399999999999997</v>
      </c>
      <c r="E190">
        <v>1.0766</v>
      </c>
    </row>
    <row r="191" spans="1:5" x14ac:dyDescent="0.25">
      <c r="A191" t="s">
        <v>146</v>
      </c>
      <c r="B191" t="s">
        <v>151</v>
      </c>
      <c r="C191">
        <v>1.175</v>
      </c>
      <c r="D191">
        <v>1.0638000000000001</v>
      </c>
      <c r="E191">
        <v>0.25159999999999999</v>
      </c>
    </row>
    <row r="192" spans="1:5" x14ac:dyDescent="0.25">
      <c r="A192" t="s">
        <v>146</v>
      </c>
      <c r="B192" t="s">
        <v>153</v>
      </c>
      <c r="C192">
        <v>1.175</v>
      </c>
      <c r="D192">
        <v>0.74470000000000003</v>
      </c>
      <c r="E192">
        <v>1.0062</v>
      </c>
    </row>
    <row r="193" spans="1:5" x14ac:dyDescent="0.25">
      <c r="A193" t="s">
        <v>146</v>
      </c>
      <c r="B193" t="s">
        <v>155</v>
      </c>
      <c r="C193">
        <v>1.175</v>
      </c>
      <c r="D193">
        <v>1.7020999999999999</v>
      </c>
      <c r="E193">
        <v>0.62890000000000001</v>
      </c>
    </row>
    <row r="194" spans="1:5" x14ac:dyDescent="0.25">
      <c r="A194" t="s">
        <v>146</v>
      </c>
      <c r="B194" t="s">
        <v>757</v>
      </c>
      <c r="C194">
        <v>1.175</v>
      </c>
      <c r="D194">
        <v>0.74470000000000003</v>
      </c>
      <c r="E194">
        <v>0.37730000000000002</v>
      </c>
    </row>
    <row r="195" spans="1:5" x14ac:dyDescent="0.25">
      <c r="A195" t="s">
        <v>146</v>
      </c>
      <c r="B195" t="s">
        <v>152</v>
      </c>
      <c r="C195">
        <v>1.175</v>
      </c>
      <c r="D195">
        <v>0.9456</v>
      </c>
      <c r="E195">
        <v>1.2298</v>
      </c>
    </row>
    <row r="196" spans="1:5" x14ac:dyDescent="0.25">
      <c r="A196" t="s">
        <v>146</v>
      </c>
      <c r="B196" t="s">
        <v>346</v>
      </c>
      <c r="C196">
        <v>1.175</v>
      </c>
      <c r="D196">
        <v>1.1348</v>
      </c>
      <c r="E196">
        <v>1.3416999999999999</v>
      </c>
    </row>
    <row r="197" spans="1:5" x14ac:dyDescent="0.25">
      <c r="A197" t="s">
        <v>146</v>
      </c>
      <c r="B197" t="s">
        <v>158</v>
      </c>
      <c r="C197">
        <v>1.175</v>
      </c>
      <c r="D197">
        <v>0.56740000000000002</v>
      </c>
      <c r="E197">
        <v>1.0062</v>
      </c>
    </row>
    <row r="198" spans="1:5" x14ac:dyDescent="0.25">
      <c r="A198" t="s">
        <v>146</v>
      </c>
      <c r="B198" t="s">
        <v>148</v>
      </c>
      <c r="C198">
        <v>1.175</v>
      </c>
      <c r="D198">
        <v>1.2766</v>
      </c>
      <c r="E198">
        <v>1.0062</v>
      </c>
    </row>
    <row r="199" spans="1:5" x14ac:dyDescent="0.25">
      <c r="A199" t="s">
        <v>146</v>
      </c>
      <c r="B199" t="s">
        <v>159</v>
      </c>
      <c r="C199">
        <v>1.175</v>
      </c>
      <c r="D199">
        <v>1.2158</v>
      </c>
      <c r="E199">
        <v>1.5811999999999999</v>
      </c>
    </row>
    <row r="200" spans="1:5" x14ac:dyDescent="0.25">
      <c r="A200" t="s">
        <v>146</v>
      </c>
      <c r="B200" t="s">
        <v>154</v>
      </c>
      <c r="C200">
        <v>1.175</v>
      </c>
      <c r="D200">
        <v>0.85109999999999997</v>
      </c>
      <c r="E200">
        <v>0.55900000000000005</v>
      </c>
    </row>
    <row r="201" spans="1:5" x14ac:dyDescent="0.25">
      <c r="A201" t="s">
        <v>146</v>
      </c>
      <c r="B201" t="s">
        <v>160</v>
      </c>
      <c r="C201">
        <v>1.175</v>
      </c>
      <c r="D201">
        <v>0.53190000000000004</v>
      </c>
      <c r="E201">
        <v>1.7608999999999999</v>
      </c>
    </row>
    <row r="202" spans="1:5" x14ac:dyDescent="0.25">
      <c r="A202" t="s">
        <v>146</v>
      </c>
      <c r="B202" t="s">
        <v>143</v>
      </c>
      <c r="C202">
        <v>1.175</v>
      </c>
      <c r="D202">
        <v>0.85109999999999997</v>
      </c>
      <c r="E202">
        <v>1.2578</v>
      </c>
    </row>
    <row r="203" spans="1:5" x14ac:dyDescent="0.25">
      <c r="A203" t="s">
        <v>146</v>
      </c>
      <c r="B203" t="s">
        <v>156</v>
      </c>
      <c r="C203">
        <v>1.175</v>
      </c>
      <c r="D203">
        <v>0.97260000000000002</v>
      </c>
      <c r="E203">
        <v>1.0062</v>
      </c>
    </row>
    <row r="204" spans="1:5" x14ac:dyDescent="0.25">
      <c r="A204" t="s">
        <v>146</v>
      </c>
      <c r="B204" t="s">
        <v>164</v>
      </c>
      <c r="C204">
        <v>1.175</v>
      </c>
      <c r="D204">
        <v>1.0942000000000001</v>
      </c>
      <c r="E204">
        <v>0.86250000000000004</v>
      </c>
    </row>
    <row r="205" spans="1:5" x14ac:dyDescent="0.25">
      <c r="A205" t="s">
        <v>146</v>
      </c>
      <c r="B205" t="s">
        <v>162</v>
      </c>
      <c r="C205">
        <v>1.175</v>
      </c>
      <c r="D205">
        <v>1.1348</v>
      </c>
      <c r="E205">
        <v>0.55900000000000005</v>
      </c>
    </row>
    <row r="206" spans="1:5" x14ac:dyDescent="0.25">
      <c r="A206" t="s">
        <v>146</v>
      </c>
      <c r="B206" t="s">
        <v>758</v>
      </c>
      <c r="C206">
        <v>1.175</v>
      </c>
      <c r="D206">
        <v>0.6079</v>
      </c>
      <c r="E206">
        <v>1.2937000000000001</v>
      </c>
    </row>
    <row r="207" spans="1:5" x14ac:dyDescent="0.25">
      <c r="A207" t="s">
        <v>146</v>
      </c>
      <c r="B207" t="s">
        <v>161</v>
      </c>
      <c r="C207">
        <v>1.175</v>
      </c>
      <c r="D207">
        <v>0.85109999999999997</v>
      </c>
      <c r="E207">
        <v>0.86250000000000004</v>
      </c>
    </row>
    <row r="208" spans="1:5" x14ac:dyDescent="0.25">
      <c r="A208" t="s">
        <v>146</v>
      </c>
      <c r="B208" t="s">
        <v>150</v>
      </c>
      <c r="C208">
        <v>1.175</v>
      </c>
      <c r="D208">
        <v>0.63829999999999998</v>
      </c>
      <c r="E208">
        <v>0.50309999999999999</v>
      </c>
    </row>
    <row r="209" spans="1:5" x14ac:dyDescent="0.25">
      <c r="A209" t="s">
        <v>146</v>
      </c>
      <c r="B209" t="s">
        <v>147</v>
      </c>
      <c r="C209">
        <v>1.175</v>
      </c>
      <c r="D209">
        <v>2.3403999999999998</v>
      </c>
      <c r="E209">
        <v>1.1319999999999999</v>
      </c>
    </row>
    <row r="210" spans="1:5" x14ac:dyDescent="0.25">
      <c r="A210" t="s">
        <v>146</v>
      </c>
      <c r="B210" t="s">
        <v>163</v>
      </c>
      <c r="C210">
        <v>1.175</v>
      </c>
      <c r="D210">
        <v>0.74470000000000003</v>
      </c>
      <c r="E210">
        <v>1.8867</v>
      </c>
    </row>
    <row r="211" spans="1:5" x14ac:dyDescent="0.25">
      <c r="A211" t="s">
        <v>165</v>
      </c>
      <c r="B211" t="s">
        <v>270</v>
      </c>
      <c r="C211">
        <v>1.3768</v>
      </c>
      <c r="D211">
        <v>1.5979000000000001</v>
      </c>
      <c r="E211">
        <v>0.68149999999999999</v>
      </c>
    </row>
    <row r="212" spans="1:5" x14ac:dyDescent="0.25">
      <c r="A212" t="s">
        <v>165</v>
      </c>
      <c r="B212" t="s">
        <v>168</v>
      </c>
      <c r="C212">
        <v>1.3768</v>
      </c>
      <c r="D212">
        <v>0.58109999999999995</v>
      </c>
      <c r="E212">
        <v>1.0222</v>
      </c>
    </row>
    <row r="213" spans="1:5" x14ac:dyDescent="0.25">
      <c r="A213" t="s">
        <v>165</v>
      </c>
      <c r="B213" t="s">
        <v>268</v>
      </c>
      <c r="C213">
        <v>1.3768</v>
      </c>
      <c r="D213">
        <v>0.87160000000000004</v>
      </c>
      <c r="E213">
        <v>1.0222</v>
      </c>
    </row>
    <row r="214" spans="1:5" x14ac:dyDescent="0.25">
      <c r="A214" t="s">
        <v>165</v>
      </c>
      <c r="B214" t="s">
        <v>166</v>
      </c>
      <c r="C214">
        <v>1.3768</v>
      </c>
      <c r="D214">
        <v>0.36320000000000002</v>
      </c>
      <c r="E214">
        <v>1.0648</v>
      </c>
    </row>
    <row r="215" spans="1:5" x14ac:dyDescent="0.25">
      <c r="A215" t="s">
        <v>165</v>
      </c>
      <c r="B215" t="s">
        <v>271</v>
      </c>
      <c r="C215">
        <v>1.3768</v>
      </c>
      <c r="D215">
        <v>0.72629999999999995</v>
      </c>
      <c r="E215">
        <v>1.363</v>
      </c>
    </row>
    <row r="216" spans="1:5" x14ac:dyDescent="0.25">
      <c r="A216" t="s">
        <v>165</v>
      </c>
      <c r="B216" t="s">
        <v>263</v>
      </c>
      <c r="C216">
        <v>1.3768</v>
      </c>
      <c r="D216">
        <v>1.0168999999999999</v>
      </c>
      <c r="E216">
        <v>0.68149999999999999</v>
      </c>
    </row>
    <row r="217" spans="1:5" x14ac:dyDescent="0.25">
      <c r="A217" t="s">
        <v>165</v>
      </c>
      <c r="B217" t="s">
        <v>774</v>
      </c>
      <c r="C217">
        <v>1.3768</v>
      </c>
      <c r="D217">
        <v>0.58109999999999995</v>
      </c>
      <c r="E217">
        <v>0.68149999999999999</v>
      </c>
    </row>
    <row r="218" spans="1:5" x14ac:dyDescent="0.25">
      <c r="A218" t="s">
        <v>165</v>
      </c>
      <c r="B218" t="s">
        <v>267</v>
      </c>
      <c r="C218">
        <v>1.3768</v>
      </c>
      <c r="D218">
        <v>0.90790000000000004</v>
      </c>
      <c r="E218">
        <v>1.4907999999999999</v>
      </c>
    </row>
    <row r="219" spans="1:5" x14ac:dyDescent="0.25">
      <c r="A219" t="s">
        <v>165</v>
      </c>
      <c r="B219" t="s">
        <v>264</v>
      </c>
      <c r="C219">
        <v>1.3768</v>
      </c>
      <c r="D219">
        <v>0.87160000000000004</v>
      </c>
      <c r="E219">
        <v>1.0222</v>
      </c>
    </row>
    <row r="220" spans="1:5" x14ac:dyDescent="0.25">
      <c r="A220" t="s">
        <v>165</v>
      </c>
      <c r="B220" t="s">
        <v>262</v>
      </c>
      <c r="C220">
        <v>1.3768</v>
      </c>
      <c r="D220">
        <v>1.0168999999999999</v>
      </c>
      <c r="E220">
        <v>0.3407</v>
      </c>
    </row>
    <row r="221" spans="1:5" x14ac:dyDescent="0.25">
      <c r="A221" t="s">
        <v>165</v>
      </c>
      <c r="B221" t="s">
        <v>269</v>
      </c>
      <c r="C221">
        <v>1.3768</v>
      </c>
      <c r="D221">
        <v>2.0337000000000001</v>
      </c>
      <c r="E221">
        <v>0.85189999999999999</v>
      </c>
    </row>
    <row r="222" spans="1:5" x14ac:dyDescent="0.25">
      <c r="A222" t="s">
        <v>165</v>
      </c>
      <c r="B222" t="s">
        <v>167</v>
      </c>
      <c r="C222">
        <v>1.3768</v>
      </c>
      <c r="D222">
        <v>0.60529999999999995</v>
      </c>
      <c r="E222">
        <v>1.2778</v>
      </c>
    </row>
    <row r="223" spans="1:5" x14ac:dyDescent="0.25">
      <c r="A223" t="s">
        <v>165</v>
      </c>
      <c r="B223" t="s">
        <v>265</v>
      </c>
      <c r="C223">
        <v>1.3768</v>
      </c>
      <c r="D223">
        <v>1.8158000000000001</v>
      </c>
      <c r="E223">
        <v>1.2778</v>
      </c>
    </row>
    <row r="224" spans="1:5" x14ac:dyDescent="0.25">
      <c r="A224" t="s">
        <v>165</v>
      </c>
      <c r="B224" t="s">
        <v>266</v>
      </c>
      <c r="C224">
        <v>1.3768</v>
      </c>
      <c r="D224">
        <v>1.0894999999999999</v>
      </c>
      <c r="E224">
        <v>1.2778</v>
      </c>
    </row>
    <row r="225" spans="1:5" x14ac:dyDescent="0.25">
      <c r="A225" t="s">
        <v>22</v>
      </c>
      <c r="B225" t="s">
        <v>278</v>
      </c>
      <c r="C225">
        <v>1.6922999999999999</v>
      </c>
      <c r="D225">
        <v>1.0973999999999999</v>
      </c>
      <c r="E225">
        <v>1.1163000000000001</v>
      </c>
    </row>
    <row r="226" spans="1:5" x14ac:dyDescent="0.25">
      <c r="A226" t="s">
        <v>22</v>
      </c>
      <c r="B226" t="s">
        <v>169</v>
      </c>
      <c r="C226">
        <v>1.6922999999999999</v>
      </c>
      <c r="D226">
        <v>1.0973999999999999</v>
      </c>
      <c r="E226">
        <v>0.9133</v>
      </c>
    </row>
    <row r="227" spans="1:5" x14ac:dyDescent="0.25">
      <c r="A227" t="s">
        <v>22</v>
      </c>
      <c r="B227" t="s">
        <v>307</v>
      </c>
      <c r="C227">
        <v>1.6922999999999999</v>
      </c>
      <c r="D227">
        <v>0.84419999999999995</v>
      </c>
      <c r="E227">
        <v>1.3192999999999999</v>
      </c>
    </row>
    <row r="228" spans="1:5" x14ac:dyDescent="0.25">
      <c r="A228" t="s">
        <v>22</v>
      </c>
      <c r="B228" t="s">
        <v>283</v>
      </c>
      <c r="C228">
        <v>1.6922999999999999</v>
      </c>
      <c r="D228">
        <v>0.75970000000000004</v>
      </c>
      <c r="E228">
        <v>1.8267</v>
      </c>
    </row>
    <row r="229" spans="1:5" x14ac:dyDescent="0.25">
      <c r="A229" t="s">
        <v>22</v>
      </c>
      <c r="B229" t="s">
        <v>273</v>
      </c>
      <c r="C229">
        <v>1.6922999999999999</v>
      </c>
      <c r="D229">
        <v>1.3788</v>
      </c>
      <c r="E229">
        <v>1.0656000000000001</v>
      </c>
    </row>
    <row r="230" spans="1:5" x14ac:dyDescent="0.25">
      <c r="A230" t="s">
        <v>22</v>
      </c>
      <c r="B230" t="s">
        <v>279</v>
      </c>
      <c r="C230">
        <v>1.6922999999999999</v>
      </c>
      <c r="D230">
        <v>0.68940000000000001</v>
      </c>
      <c r="E230">
        <v>1.3024</v>
      </c>
    </row>
    <row r="231" spans="1:5" x14ac:dyDescent="0.25">
      <c r="A231" t="s">
        <v>22</v>
      </c>
      <c r="B231" t="s">
        <v>280</v>
      </c>
      <c r="C231">
        <v>1.6922999999999999</v>
      </c>
      <c r="D231">
        <v>1.7726999999999999</v>
      </c>
      <c r="E231">
        <v>0.71040000000000003</v>
      </c>
    </row>
    <row r="232" spans="1:5" x14ac:dyDescent="0.25">
      <c r="A232" t="s">
        <v>22</v>
      </c>
      <c r="B232" t="s">
        <v>281</v>
      </c>
      <c r="C232">
        <v>1.6922999999999999</v>
      </c>
      <c r="D232">
        <v>0.68940000000000001</v>
      </c>
      <c r="E232">
        <v>0.71040000000000003</v>
      </c>
    </row>
    <row r="233" spans="1:5" x14ac:dyDescent="0.25">
      <c r="A233" t="s">
        <v>22</v>
      </c>
      <c r="B233" t="s">
        <v>23</v>
      </c>
      <c r="C233">
        <v>1.6922999999999999</v>
      </c>
      <c r="D233">
        <v>1.5195000000000001</v>
      </c>
      <c r="E233">
        <v>0.81189999999999996</v>
      </c>
    </row>
    <row r="234" spans="1:5" x14ac:dyDescent="0.25">
      <c r="A234" t="s">
        <v>22</v>
      </c>
      <c r="B234" t="s">
        <v>308</v>
      </c>
      <c r="C234">
        <v>1.6922999999999999</v>
      </c>
      <c r="D234">
        <v>1.2803</v>
      </c>
      <c r="E234">
        <v>0.47360000000000002</v>
      </c>
    </row>
    <row r="235" spans="1:5" x14ac:dyDescent="0.25">
      <c r="A235" t="s">
        <v>22</v>
      </c>
      <c r="B235" t="s">
        <v>272</v>
      </c>
      <c r="C235">
        <v>1.6922999999999999</v>
      </c>
      <c r="D235">
        <v>1.0832999999999999</v>
      </c>
      <c r="E235">
        <v>0.23680000000000001</v>
      </c>
    </row>
    <row r="236" spans="1:5" x14ac:dyDescent="0.25">
      <c r="A236" t="s">
        <v>22</v>
      </c>
      <c r="B236" t="s">
        <v>24</v>
      </c>
      <c r="C236">
        <v>1.6922999999999999</v>
      </c>
      <c r="D236">
        <v>0.88639999999999997</v>
      </c>
      <c r="E236">
        <v>0.47360000000000002</v>
      </c>
    </row>
    <row r="237" spans="1:5" x14ac:dyDescent="0.25">
      <c r="A237" t="s">
        <v>22</v>
      </c>
      <c r="B237" t="s">
        <v>284</v>
      </c>
      <c r="C237">
        <v>1.6922999999999999</v>
      </c>
      <c r="D237">
        <v>0.42209999999999998</v>
      </c>
      <c r="E237">
        <v>1.4208000000000001</v>
      </c>
    </row>
    <row r="238" spans="1:5" x14ac:dyDescent="0.25">
      <c r="A238" t="s">
        <v>22</v>
      </c>
      <c r="B238" t="s">
        <v>173</v>
      </c>
      <c r="C238">
        <v>1.6922999999999999</v>
      </c>
      <c r="D238">
        <v>0.75970000000000004</v>
      </c>
      <c r="E238">
        <v>1.6236999999999999</v>
      </c>
    </row>
    <row r="239" spans="1:5" x14ac:dyDescent="0.25">
      <c r="A239" t="s">
        <v>22</v>
      </c>
      <c r="B239" t="s">
        <v>276</v>
      </c>
      <c r="C239">
        <v>1.6922999999999999</v>
      </c>
      <c r="D239">
        <v>0.67530000000000001</v>
      </c>
      <c r="E239">
        <v>0.81189999999999996</v>
      </c>
    </row>
    <row r="240" spans="1:5" x14ac:dyDescent="0.25">
      <c r="A240" t="s">
        <v>22</v>
      </c>
      <c r="B240" t="s">
        <v>172</v>
      </c>
      <c r="C240">
        <v>1.6922999999999999</v>
      </c>
      <c r="D240">
        <v>0.68940000000000001</v>
      </c>
      <c r="E240">
        <v>0.94720000000000004</v>
      </c>
    </row>
    <row r="241" spans="1:5" x14ac:dyDescent="0.25">
      <c r="A241" t="s">
        <v>22</v>
      </c>
      <c r="B241" t="s">
        <v>171</v>
      </c>
      <c r="C241">
        <v>1.6922999999999999</v>
      </c>
      <c r="D241">
        <v>1.1818</v>
      </c>
      <c r="E241">
        <v>0.71040000000000003</v>
      </c>
    </row>
    <row r="242" spans="1:5" x14ac:dyDescent="0.25">
      <c r="A242" t="s">
        <v>22</v>
      </c>
      <c r="B242" t="s">
        <v>174</v>
      </c>
      <c r="C242">
        <v>1.6922999999999999</v>
      </c>
      <c r="D242">
        <v>0.84419999999999995</v>
      </c>
      <c r="E242">
        <v>1.1163000000000001</v>
      </c>
    </row>
    <row r="243" spans="1:5" x14ac:dyDescent="0.25">
      <c r="A243" t="s">
        <v>22</v>
      </c>
      <c r="B243" t="s">
        <v>182</v>
      </c>
      <c r="C243">
        <v>1.6922999999999999</v>
      </c>
      <c r="D243">
        <v>0.82730000000000004</v>
      </c>
      <c r="E243">
        <v>0.99450000000000005</v>
      </c>
    </row>
    <row r="244" spans="1:5" x14ac:dyDescent="0.25">
      <c r="A244" t="s">
        <v>22</v>
      </c>
      <c r="B244" t="s">
        <v>170</v>
      </c>
      <c r="C244">
        <v>1.6922999999999999</v>
      </c>
      <c r="D244">
        <v>1.5195000000000001</v>
      </c>
      <c r="E244">
        <v>1.1163000000000001</v>
      </c>
    </row>
    <row r="245" spans="1:5" x14ac:dyDescent="0.25">
      <c r="A245" t="s">
        <v>25</v>
      </c>
      <c r="B245" t="s">
        <v>761</v>
      </c>
      <c r="C245">
        <v>1.3769</v>
      </c>
      <c r="D245">
        <v>0.60519999999999996</v>
      </c>
      <c r="E245">
        <v>1.2914000000000001</v>
      </c>
    </row>
    <row r="246" spans="1:5" x14ac:dyDescent="0.25">
      <c r="A246" t="s">
        <v>25</v>
      </c>
      <c r="B246" t="s">
        <v>176</v>
      </c>
      <c r="C246">
        <v>1.3769</v>
      </c>
      <c r="D246">
        <v>0.72629999999999995</v>
      </c>
      <c r="E246">
        <v>1.1478999999999999</v>
      </c>
    </row>
    <row r="247" spans="1:5" x14ac:dyDescent="0.25">
      <c r="A247" t="s">
        <v>25</v>
      </c>
      <c r="B247" t="s">
        <v>275</v>
      </c>
      <c r="C247">
        <v>1.3769</v>
      </c>
      <c r="D247">
        <v>1.2450000000000001</v>
      </c>
      <c r="E247">
        <v>1.1069</v>
      </c>
    </row>
    <row r="248" spans="1:5" x14ac:dyDescent="0.25">
      <c r="A248" t="s">
        <v>25</v>
      </c>
      <c r="B248" t="s">
        <v>180</v>
      </c>
      <c r="C248">
        <v>1.3769</v>
      </c>
      <c r="D248">
        <v>1.4524999999999999</v>
      </c>
      <c r="E248">
        <v>1.1478999999999999</v>
      </c>
    </row>
    <row r="249" spans="1:5" x14ac:dyDescent="0.25">
      <c r="A249" t="s">
        <v>25</v>
      </c>
      <c r="B249" t="s">
        <v>175</v>
      </c>
      <c r="C249">
        <v>1.3769</v>
      </c>
      <c r="D249">
        <v>1.0375000000000001</v>
      </c>
      <c r="E249">
        <v>0.73799999999999999</v>
      </c>
    </row>
    <row r="250" spans="1:5" x14ac:dyDescent="0.25">
      <c r="A250" t="s">
        <v>25</v>
      </c>
      <c r="B250" t="s">
        <v>762</v>
      </c>
      <c r="C250">
        <v>1.3769</v>
      </c>
      <c r="D250">
        <v>0.96840000000000004</v>
      </c>
      <c r="E250">
        <v>0.71750000000000003</v>
      </c>
    </row>
    <row r="251" spans="1:5" x14ac:dyDescent="0.25">
      <c r="A251" t="s">
        <v>25</v>
      </c>
      <c r="B251" t="s">
        <v>178</v>
      </c>
      <c r="C251">
        <v>1.3769</v>
      </c>
      <c r="D251">
        <v>1.0893999999999999</v>
      </c>
      <c r="E251">
        <v>0.57399999999999995</v>
      </c>
    </row>
    <row r="252" spans="1:5" x14ac:dyDescent="0.25">
      <c r="A252" t="s">
        <v>25</v>
      </c>
      <c r="B252" t="s">
        <v>282</v>
      </c>
      <c r="C252">
        <v>1.3769</v>
      </c>
      <c r="D252">
        <v>1.0375000000000001</v>
      </c>
      <c r="E252">
        <v>0.73799999999999999</v>
      </c>
    </row>
    <row r="253" spans="1:5" x14ac:dyDescent="0.25">
      <c r="A253" t="s">
        <v>25</v>
      </c>
      <c r="B253" t="s">
        <v>274</v>
      </c>
      <c r="C253">
        <v>1.3769</v>
      </c>
      <c r="D253">
        <v>0.83</v>
      </c>
      <c r="E253">
        <v>1.4759</v>
      </c>
    </row>
    <row r="254" spans="1:5" x14ac:dyDescent="0.25">
      <c r="A254" t="s">
        <v>25</v>
      </c>
      <c r="B254" t="s">
        <v>27</v>
      </c>
      <c r="C254">
        <v>1.3769</v>
      </c>
      <c r="D254">
        <v>0.83</v>
      </c>
      <c r="E254">
        <v>0.86099999999999999</v>
      </c>
    </row>
    <row r="255" spans="1:5" x14ac:dyDescent="0.25">
      <c r="A255" t="s">
        <v>25</v>
      </c>
      <c r="B255" t="s">
        <v>184</v>
      </c>
      <c r="C255">
        <v>1.3769</v>
      </c>
      <c r="D255">
        <v>1.6946000000000001</v>
      </c>
      <c r="E255">
        <v>0.57399999999999995</v>
      </c>
    </row>
    <row r="256" spans="1:5" x14ac:dyDescent="0.25">
      <c r="A256" t="s">
        <v>25</v>
      </c>
      <c r="B256" t="s">
        <v>177</v>
      </c>
      <c r="C256">
        <v>1.3769</v>
      </c>
      <c r="D256">
        <v>1.2103999999999999</v>
      </c>
      <c r="E256">
        <v>0.57399999999999995</v>
      </c>
    </row>
    <row r="257" spans="1:5" x14ac:dyDescent="0.25">
      <c r="A257" t="s">
        <v>25</v>
      </c>
      <c r="B257" t="s">
        <v>277</v>
      </c>
      <c r="C257">
        <v>1.3769</v>
      </c>
      <c r="D257">
        <v>0.60519999999999996</v>
      </c>
      <c r="E257">
        <v>0.57399999999999995</v>
      </c>
    </row>
    <row r="258" spans="1:5" x14ac:dyDescent="0.25">
      <c r="A258" t="s">
        <v>25</v>
      </c>
      <c r="B258" t="s">
        <v>760</v>
      </c>
      <c r="C258">
        <v>1.3769</v>
      </c>
      <c r="D258">
        <v>0.84730000000000005</v>
      </c>
      <c r="E258">
        <v>1.0044</v>
      </c>
    </row>
    <row r="259" spans="1:5" x14ac:dyDescent="0.25">
      <c r="A259" t="s">
        <v>25</v>
      </c>
      <c r="B259" t="s">
        <v>179</v>
      </c>
      <c r="C259">
        <v>1.3769</v>
      </c>
      <c r="D259">
        <v>1.0375000000000001</v>
      </c>
      <c r="E259">
        <v>0.36899999999999999</v>
      </c>
    </row>
    <row r="260" spans="1:5" x14ac:dyDescent="0.25">
      <c r="A260" t="s">
        <v>25</v>
      </c>
      <c r="B260" t="s">
        <v>181</v>
      </c>
      <c r="C260">
        <v>1.3769</v>
      </c>
      <c r="D260">
        <v>0.62250000000000005</v>
      </c>
      <c r="E260">
        <v>1.9679</v>
      </c>
    </row>
    <row r="261" spans="1:5" x14ac:dyDescent="0.25">
      <c r="A261" t="s">
        <v>25</v>
      </c>
      <c r="B261" t="s">
        <v>183</v>
      </c>
      <c r="C261">
        <v>1.3769</v>
      </c>
      <c r="D261">
        <v>0.83</v>
      </c>
      <c r="E261">
        <v>0.86099999999999999</v>
      </c>
    </row>
    <row r="262" spans="1:5" x14ac:dyDescent="0.25">
      <c r="A262" t="s">
        <v>25</v>
      </c>
      <c r="B262" t="s">
        <v>309</v>
      </c>
      <c r="C262">
        <v>1.3769</v>
      </c>
      <c r="D262">
        <v>1.5563</v>
      </c>
      <c r="E262">
        <v>1.3529</v>
      </c>
    </row>
    <row r="263" spans="1:5" x14ac:dyDescent="0.25">
      <c r="A263" t="s">
        <v>25</v>
      </c>
      <c r="B263" t="s">
        <v>759</v>
      </c>
      <c r="C263">
        <v>1.3769</v>
      </c>
      <c r="D263">
        <v>1.2450000000000001</v>
      </c>
      <c r="E263">
        <v>1.2299</v>
      </c>
    </row>
    <row r="264" spans="1:5" x14ac:dyDescent="0.25">
      <c r="A264" t="s">
        <v>25</v>
      </c>
      <c r="B264" t="s">
        <v>26</v>
      </c>
      <c r="C264">
        <v>1.3769</v>
      </c>
      <c r="D264">
        <v>0.48420000000000002</v>
      </c>
      <c r="E264">
        <v>1.5784</v>
      </c>
    </row>
    <row r="265" spans="1:5" x14ac:dyDescent="0.25">
      <c r="A265" t="s">
        <v>185</v>
      </c>
      <c r="B265" t="s">
        <v>290</v>
      </c>
      <c r="C265">
        <v>1.7391000000000001</v>
      </c>
      <c r="D265">
        <v>2.2179000000000002</v>
      </c>
      <c r="E265">
        <v>0.1081</v>
      </c>
    </row>
    <row r="266" spans="1:5" x14ac:dyDescent="0.25">
      <c r="A266" t="s">
        <v>185</v>
      </c>
      <c r="B266" t="s">
        <v>193</v>
      </c>
      <c r="C266">
        <v>1.7391000000000001</v>
      </c>
      <c r="D266">
        <v>1.61</v>
      </c>
      <c r="E266">
        <v>1.0591999999999999</v>
      </c>
    </row>
    <row r="267" spans="1:5" x14ac:dyDescent="0.25">
      <c r="A267" t="s">
        <v>185</v>
      </c>
      <c r="B267" t="s">
        <v>767</v>
      </c>
      <c r="C267">
        <v>1.7391000000000001</v>
      </c>
      <c r="D267">
        <v>1.2322</v>
      </c>
      <c r="E267">
        <v>1.2969999999999999</v>
      </c>
    </row>
    <row r="268" spans="1:5" x14ac:dyDescent="0.25">
      <c r="A268" t="s">
        <v>185</v>
      </c>
      <c r="B268" t="s">
        <v>291</v>
      </c>
      <c r="C268">
        <v>1.7391000000000001</v>
      </c>
      <c r="D268">
        <v>1.6292</v>
      </c>
      <c r="E268">
        <v>0.75660000000000005</v>
      </c>
    </row>
    <row r="269" spans="1:5" x14ac:dyDescent="0.25">
      <c r="A269" t="s">
        <v>185</v>
      </c>
      <c r="B269" t="s">
        <v>192</v>
      </c>
      <c r="C269">
        <v>1.7391000000000001</v>
      </c>
      <c r="D269">
        <v>0.67079999999999995</v>
      </c>
      <c r="E269">
        <v>1.8915</v>
      </c>
    </row>
    <row r="270" spans="1:5" x14ac:dyDescent="0.25">
      <c r="A270" t="s">
        <v>185</v>
      </c>
      <c r="B270" t="s">
        <v>766</v>
      </c>
      <c r="C270">
        <v>1.7391000000000001</v>
      </c>
      <c r="D270">
        <v>0.98570000000000002</v>
      </c>
      <c r="E270">
        <v>0.9728</v>
      </c>
    </row>
    <row r="271" spans="1:5" x14ac:dyDescent="0.25">
      <c r="A271" t="s">
        <v>185</v>
      </c>
      <c r="B271" t="s">
        <v>287</v>
      </c>
      <c r="C271">
        <v>1.7391000000000001</v>
      </c>
      <c r="D271">
        <v>0.47920000000000001</v>
      </c>
      <c r="E271">
        <v>0.50439999999999996</v>
      </c>
    </row>
    <row r="272" spans="1:5" x14ac:dyDescent="0.25">
      <c r="A272" t="s">
        <v>185</v>
      </c>
      <c r="B272" t="s">
        <v>289</v>
      </c>
      <c r="C272">
        <v>1.7391000000000001</v>
      </c>
      <c r="D272">
        <v>0.82140000000000002</v>
      </c>
      <c r="E272">
        <v>1.4051</v>
      </c>
    </row>
    <row r="273" spans="1:5" x14ac:dyDescent="0.25">
      <c r="A273" t="s">
        <v>185</v>
      </c>
      <c r="B273" t="s">
        <v>190</v>
      </c>
      <c r="C273">
        <v>1.7391000000000001</v>
      </c>
      <c r="D273">
        <v>0.82140000000000002</v>
      </c>
      <c r="E273">
        <v>0.86470000000000002</v>
      </c>
    </row>
    <row r="274" spans="1:5" x14ac:dyDescent="0.25">
      <c r="A274" t="s">
        <v>185</v>
      </c>
      <c r="B274" t="s">
        <v>768</v>
      </c>
      <c r="C274">
        <v>1.7391000000000001</v>
      </c>
      <c r="D274">
        <v>0.57499999999999996</v>
      </c>
      <c r="E274">
        <v>0.63049999999999995</v>
      </c>
    </row>
    <row r="275" spans="1:5" x14ac:dyDescent="0.25">
      <c r="A275" t="s">
        <v>185</v>
      </c>
      <c r="B275" t="s">
        <v>188</v>
      </c>
      <c r="C275">
        <v>1.7391000000000001</v>
      </c>
      <c r="D275">
        <v>1.7250000000000001</v>
      </c>
      <c r="E275">
        <v>1.1889000000000001</v>
      </c>
    </row>
    <row r="276" spans="1:5" x14ac:dyDescent="0.25">
      <c r="A276" t="s">
        <v>185</v>
      </c>
      <c r="B276" t="s">
        <v>187</v>
      </c>
      <c r="C276">
        <v>1.7391000000000001</v>
      </c>
      <c r="D276">
        <v>0.4929</v>
      </c>
      <c r="E276">
        <v>1.0809</v>
      </c>
    </row>
    <row r="277" spans="1:5" x14ac:dyDescent="0.25">
      <c r="A277" t="s">
        <v>185</v>
      </c>
      <c r="B277" t="s">
        <v>288</v>
      </c>
      <c r="C277">
        <v>1.7391000000000001</v>
      </c>
      <c r="D277">
        <v>0.76670000000000005</v>
      </c>
      <c r="E277">
        <v>0.63049999999999995</v>
      </c>
    </row>
    <row r="278" spans="1:5" x14ac:dyDescent="0.25">
      <c r="A278" t="s">
        <v>185</v>
      </c>
      <c r="B278" t="s">
        <v>189</v>
      </c>
      <c r="C278">
        <v>1.7391000000000001</v>
      </c>
      <c r="D278">
        <v>2.0125000000000002</v>
      </c>
      <c r="E278">
        <v>0.75660000000000005</v>
      </c>
    </row>
    <row r="279" spans="1:5" x14ac:dyDescent="0.25">
      <c r="A279" t="s">
        <v>185</v>
      </c>
      <c r="B279" t="s">
        <v>186</v>
      </c>
      <c r="C279">
        <v>1.7391000000000001</v>
      </c>
      <c r="D279">
        <v>0.67079999999999995</v>
      </c>
      <c r="E279">
        <v>1.5132000000000001</v>
      </c>
    </row>
    <row r="280" spans="1:5" x14ac:dyDescent="0.25">
      <c r="A280" t="s">
        <v>185</v>
      </c>
      <c r="B280" t="s">
        <v>285</v>
      </c>
      <c r="C280">
        <v>1.7391000000000001</v>
      </c>
      <c r="D280">
        <v>0.41070000000000001</v>
      </c>
      <c r="E280">
        <v>1.1889000000000001</v>
      </c>
    </row>
    <row r="281" spans="1:5" x14ac:dyDescent="0.25">
      <c r="A281" t="s">
        <v>185</v>
      </c>
      <c r="B281" t="s">
        <v>286</v>
      </c>
      <c r="C281">
        <v>1.7391000000000001</v>
      </c>
      <c r="D281">
        <v>0.57499999999999996</v>
      </c>
      <c r="E281">
        <v>1.2609999999999999</v>
      </c>
    </row>
    <row r="282" spans="1:5" x14ac:dyDescent="0.25">
      <c r="A282" t="s">
        <v>185</v>
      </c>
      <c r="B282" t="s">
        <v>191</v>
      </c>
      <c r="C282">
        <v>1.7391000000000001</v>
      </c>
      <c r="D282">
        <v>0.28749999999999998</v>
      </c>
      <c r="E282">
        <v>0.88270000000000004</v>
      </c>
    </row>
    <row r="283" spans="1:5" x14ac:dyDescent="0.25">
      <c r="A283" t="s">
        <v>28</v>
      </c>
      <c r="B283" t="s">
        <v>763</v>
      </c>
      <c r="C283">
        <v>1.3736999999999999</v>
      </c>
      <c r="D283">
        <v>1.0190999999999999</v>
      </c>
      <c r="E283">
        <v>1.1846000000000001</v>
      </c>
    </row>
    <row r="284" spans="1:5" x14ac:dyDescent="0.25">
      <c r="A284" t="s">
        <v>28</v>
      </c>
      <c r="B284" t="s">
        <v>311</v>
      </c>
      <c r="C284">
        <v>1.3736999999999999</v>
      </c>
      <c r="D284">
        <v>0.72799999999999998</v>
      </c>
      <c r="E284">
        <v>1.1846000000000001</v>
      </c>
    </row>
    <row r="285" spans="1:5" x14ac:dyDescent="0.25">
      <c r="A285" t="s">
        <v>28</v>
      </c>
      <c r="B285" t="s">
        <v>31</v>
      </c>
      <c r="C285">
        <v>1.3736999999999999</v>
      </c>
      <c r="D285">
        <v>1.8927</v>
      </c>
      <c r="E285">
        <v>0.67689999999999995</v>
      </c>
    </row>
    <row r="286" spans="1:5" x14ac:dyDescent="0.25">
      <c r="A286" t="s">
        <v>28</v>
      </c>
      <c r="B286" t="s">
        <v>198</v>
      </c>
      <c r="C286">
        <v>1.3736999999999999</v>
      </c>
      <c r="D286">
        <v>1.0919000000000001</v>
      </c>
      <c r="E286">
        <v>0.98719999999999997</v>
      </c>
    </row>
    <row r="287" spans="1:5" x14ac:dyDescent="0.25">
      <c r="A287" t="s">
        <v>28</v>
      </c>
      <c r="B287" t="s">
        <v>764</v>
      </c>
      <c r="C287">
        <v>1.3736999999999999</v>
      </c>
      <c r="D287">
        <v>0.72799999999999998</v>
      </c>
      <c r="E287">
        <v>0.84619999999999995</v>
      </c>
    </row>
    <row r="288" spans="1:5" x14ac:dyDescent="0.25">
      <c r="A288" t="s">
        <v>28</v>
      </c>
      <c r="B288" t="s">
        <v>294</v>
      </c>
      <c r="C288">
        <v>1.3736999999999999</v>
      </c>
      <c r="D288">
        <v>0.58240000000000003</v>
      </c>
      <c r="E288">
        <v>1.0154000000000001</v>
      </c>
    </row>
    <row r="289" spans="1:5" x14ac:dyDescent="0.25">
      <c r="A289" t="s">
        <v>28</v>
      </c>
      <c r="B289" t="s">
        <v>295</v>
      </c>
      <c r="C289">
        <v>1.3736999999999999</v>
      </c>
      <c r="D289">
        <v>0.84930000000000005</v>
      </c>
      <c r="E289">
        <v>1.1282000000000001</v>
      </c>
    </row>
    <row r="290" spans="1:5" x14ac:dyDescent="0.25">
      <c r="A290" t="s">
        <v>28</v>
      </c>
      <c r="B290" t="s">
        <v>196</v>
      </c>
      <c r="C290">
        <v>1.3736999999999999</v>
      </c>
      <c r="D290">
        <v>1.0919000000000001</v>
      </c>
      <c r="E290">
        <v>0.84619999999999995</v>
      </c>
    </row>
    <row r="291" spans="1:5" x14ac:dyDescent="0.25">
      <c r="A291" t="s">
        <v>28</v>
      </c>
      <c r="B291" t="s">
        <v>296</v>
      </c>
      <c r="C291">
        <v>1.3736999999999999</v>
      </c>
      <c r="D291">
        <v>0.58240000000000003</v>
      </c>
      <c r="E291">
        <v>1.1846000000000001</v>
      </c>
    </row>
    <row r="292" spans="1:5" x14ac:dyDescent="0.25">
      <c r="A292" t="s">
        <v>28</v>
      </c>
      <c r="B292" t="s">
        <v>292</v>
      </c>
      <c r="C292">
        <v>1.3736999999999999</v>
      </c>
      <c r="D292">
        <v>1.1647000000000001</v>
      </c>
      <c r="E292">
        <v>1.5230999999999999</v>
      </c>
    </row>
    <row r="293" spans="1:5" x14ac:dyDescent="0.25">
      <c r="A293" t="s">
        <v>28</v>
      </c>
      <c r="B293" t="s">
        <v>194</v>
      </c>
      <c r="C293">
        <v>1.3736999999999999</v>
      </c>
      <c r="D293">
        <v>0.60660000000000003</v>
      </c>
      <c r="E293">
        <v>0.98719999999999997</v>
      </c>
    </row>
    <row r="294" spans="1:5" x14ac:dyDescent="0.25">
      <c r="A294" t="s">
        <v>28</v>
      </c>
      <c r="B294" t="s">
        <v>310</v>
      </c>
      <c r="C294">
        <v>1.3736999999999999</v>
      </c>
      <c r="D294">
        <v>0.48530000000000001</v>
      </c>
      <c r="E294">
        <v>0.70509999999999995</v>
      </c>
    </row>
    <row r="295" spans="1:5" x14ac:dyDescent="0.25">
      <c r="A295" t="s">
        <v>28</v>
      </c>
      <c r="B295" t="s">
        <v>30</v>
      </c>
      <c r="C295">
        <v>1.3736999999999999</v>
      </c>
      <c r="D295">
        <v>2.3294999999999999</v>
      </c>
      <c r="E295">
        <v>0.33850000000000002</v>
      </c>
    </row>
    <row r="296" spans="1:5" x14ac:dyDescent="0.25">
      <c r="A296" t="s">
        <v>28</v>
      </c>
      <c r="B296" t="s">
        <v>293</v>
      </c>
      <c r="C296">
        <v>1.3736999999999999</v>
      </c>
      <c r="D296">
        <v>0.48530000000000001</v>
      </c>
      <c r="E296">
        <v>1.8333999999999999</v>
      </c>
    </row>
    <row r="297" spans="1:5" x14ac:dyDescent="0.25">
      <c r="A297" t="s">
        <v>28</v>
      </c>
      <c r="B297" t="s">
        <v>195</v>
      </c>
      <c r="C297">
        <v>1.3736999999999999</v>
      </c>
      <c r="D297">
        <v>1.3103</v>
      </c>
      <c r="E297">
        <v>0.84619999999999995</v>
      </c>
    </row>
    <row r="298" spans="1:5" x14ac:dyDescent="0.25">
      <c r="A298" t="s">
        <v>28</v>
      </c>
      <c r="B298" t="s">
        <v>29</v>
      </c>
      <c r="C298">
        <v>1.3736999999999999</v>
      </c>
      <c r="D298">
        <v>1.0919000000000001</v>
      </c>
      <c r="E298">
        <v>0.14099999999999999</v>
      </c>
    </row>
    <row r="299" spans="1:5" x14ac:dyDescent="0.25">
      <c r="A299" t="s">
        <v>28</v>
      </c>
      <c r="B299" t="s">
        <v>197</v>
      </c>
      <c r="C299">
        <v>1.3736999999999999</v>
      </c>
      <c r="D299">
        <v>1.4559</v>
      </c>
      <c r="E299">
        <v>1.6922999999999999</v>
      </c>
    </row>
    <row r="300" spans="1:5" x14ac:dyDescent="0.25">
      <c r="A300" t="s">
        <v>28</v>
      </c>
      <c r="B300" t="s">
        <v>765</v>
      </c>
      <c r="C300">
        <v>1.3736999999999999</v>
      </c>
      <c r="D300">
        <v>0.72799999999999998</v>
      </c>
      <c r="E300">
        <v>0.84619999999999995</v>
      </c>
    </row>
    <row r="301" spans="1:5" x14ac:dyDescent="0.25">
      <c r="A301" t="s">
        <v>199</v>
      </c>
      <c r="B301" t="s">
        <v>207</v>
      </c>
      <c r="C301">
        <v>1.4177</v>
      </c>
      <c r="D301">
        <v>0.70540000000000003</v>
      </c>
      <c r="E301">
        <v>0.82289999999999996</v>
      </c>
    </row>
    <row r="302" spans="1:5" x14ac:dyDescent="0.25">
      <c r="A302" t="s">
        <v>199</v>
      </c>
      <c r="B302" t="s">
        <v>200</v>
      </c>
      <c r="C302">
        <v>1.4177</v>
      </c>
      <c r="D302">
        <v>2.1160999999999999</v>
      </c>
      <c r="E302">
        <v>0.13719999999999999</v>
      </c>
    </row>
    <row r="303" spans="1:5" x14ac:dyDescent="0.25">
      <c r="A303" t="s">
        <v>199</v>
      </c>
      <c r="B303" t="s">
        <v>212</v>
      </c>
      <c r="C303">
        <v>1.4177</v>
      </c>
      <c r="D303">
        <v>0.80610000000000004</v>
      </c>
      <c r="E303">
        <v>1.7634000000000001</v>
      </c>
    </row>
    <row r="304" spans="1:5" x14ac:dyDescent="0.25">
      <c r="A304" t="s">
        <v>199</v>
      </c>
      <c r="B304" t="s">
        <v>203</v>
      </c>
      <c r="C304">
        <v>1.4177</v>
      </c>
      <c r="D304">
        <v>0.60460000000000003</v>
      </c>
      <c r="E304">
        <v>0.47020000000000001</v>
      </c>
    </row>
    <row r="305" spans="1:5" x14ac:dyDescent="0.25">
      <c r="A305" t="s">
        <v>199</v>
      </c>
      <c r="B305" t="s">
        <v>211</v>
      </c>
      <c r="C305">
        <v>1.4177</v>
      </c>
      <c r="D305">
        <v>1.4107000000000001</v>
      </c>
      <c r="E305">
        <v>0.58779999999999999</v>
      </c>
    </row>
    <row r="306" spans="1:5" x14ac:dyDescent="0.25">
      <c r="A306" t="s">
        <v>199</v>
      </c>
      <c r="B306" t="s">
        <v>204</v>
      </c>
      <c r="C306">
        <v>1.4177</v>
      </c>
      <c r="D306">
        <v>1.0581</v>
      </c>
      <c r="E306">
        <v>1.0972</v>
      </c>
    </row>
    <row r="307" spans="1:5" x14ac:dyDescent="0.25">
      <c r="A307" t="s">
        <v>199</v>
      </c>
      <c r="B307" t="s">
        <v>201</v>
      </c>
      <c r="C307">
        <v>1.4177</v>
      </c>
      <c r="D307">
        <v>0.56430000000000002</v>
      </c>
      <c r="E307">
        <v>0.98750000000000004</v>
      </c>
    </row>
    <row r="308" spans="1:5" x14ac:dyDescent="0.25">
      <c r="A308" t="s">
        <v>199</v>
      </c>
      <c r="B308" t="s">
        <v>297</v>
      </c>
      <c r="C308">
        <v>1.4177</v>
      </c>
      <c r="D308">
        <v>1.0581</v>
      </c>
      <c r="E308">
        <v>1.4400999999999999</v>
      </c>
    </row>
    <row r="309" spans="1:5" x14ac:dyDescent="0.25">
      <c r="A309" t="s">
        <v>199</v>
      </c>
      <c r="B309" t="s">
        <v>298</v>
      </c>
      <c r="C309">
        <v>1.4177</v>
      </c>
      <c r="D309">
        <v>1.4107000000000001</v>
      </c>
      <c r="E309">
        <v>0.82289999999999996</v>
      </c>
    </row>
    <row r="310" spans="1:5" x14ac:dyDescent="0.25">
      <c r="A310" t="s">
        <v>199</v>
      </c>
      <c r="B310" t="s">
        <v>206</v>
      </c>
      <c r="C310">
        <v>1.4177</v>
      </c>
      <c r="D310">
        <v>1.1286</v>
      </c>
      <c r="E310">
        <v>1.9750000000000001</v>
      </c>
    </row>
    <row r="311" spans="1:5" x14ac:dyDescent="0.25">
      <c r="A311" t="s">
        <v>199</v>
      </c>
      <c r="B311" t="s">
        <v>208</v>
      </c>
      <c r="C311">
        <v>1.4177</v>
      </c>
      <c r="D311">
        <v>0.60460000000000003</v>
      </c>
      <c r="E311">
        <v>1.0580000000000001</v>
      </c>
    </row>
    <row r="312" spans="1:5" x14ac:dyDescent="0.25">
      <c r="A312" t="s">
        <v>199</v>
      </c>
      <c r="B312" t="s">
        <v>209</v>
      </c>
      <c r="C312">
        <v>1.4177</v>
      </c>
      <c r="D312">
        <v>0.60460000000000003</v>
      </c>
      <c r="E312">
        <v>0.9405</v>
      </c>
    </row>
    <row r="313" spans="1:5" x14ac:dyDescent="0.25">
      <c r="A313" t="s">
        <v>32</v>
      </c>
      <c r="B313" t="s">
        <v>215</v>
      </c>
      <c r="C313">
        <v>1.2133</v>
      </c>
      <c r="D313">
        <v>1.5306999999999999</v>
      </c>
      <c r="E313">
        <v>0.68389999999999995</v>
      </c>
    </row>
    <row r="314" spans="1:5" x14ac:dyDescent="0.25">
      <c r="A314" t="s">
        <v>32</v>
      </c>
      <c r="B314" t="s">
        <v>213</v>
      </c>
      <c r="C314">
        <v>1.2133</v>
      </c>
      <c r="D314">
        <v>0.92720000000000002</v>
      </c>
      <c r="E314">
        <v>1.2966</v>
      </c>
    </row>
    <row r="315" spans="1:5" x14ac:dyDescent="0.25">
      <c r="A315" t="s">
        <v>32</v>
      </c>
      <c r="B315" t="s">
        <v>34</v>
      </c>
      <c r="C315">
        <v>1.2133</v>
      </c>
      <c r="D315">
        <v>0.72119999999999995</v>
      </c>
      <c r="E315">
        <v>1.1968000000000001</v>
      </c>
    </row>
    <row r="316" spans="1:5" x14ac:dyDescent="0.25">
      <c r="A316" t="s">
        <v>32</v>
      </c>
      <c r="B316" t="s">
        <v>202</v>
      </c>
      <c r="C316">
        <v>1.2133</v>
      </c>
      <c r="D316">
        <v>0.5151</v>
      </c>
      <c r="E316">
        <v>1.5958000000000001</v>
      </c>
    </row>
    <row r="317" spans="1:5" x14ac:dyDescent="0.25">
      <c r="A317" t="s">
        <v>32</v>
      </c>
      <c r="B317" t="s">
        <v>217</v>
      </c>
      <c r="C317">
        <v>1.2133</v>
      </c>
      <c r="D317">
        <v>1.1774</v>
      </c>
      <c r="E317">
        <v>0.56989999999999996</v>
      </c>
    </row>
    <row r="318" spans="1:5" x14ac:dyDescent="0.25">
      <c r="A318" t="s">
        <v>32</v>
      </c>
      <c r="B318" t="s">
        <v>205</v>
      </c>
      <c r="C318">
        <v>1.2133</v>
      </c>
      <c r="D318">
        <v>1.0302</v>
      </c>
      <c r="E318">
        <v>0.69820000000000004</v>
      </c>
    </row>
    <row r="319" spans="1:5" x14ac:dyDescent="0.25">
      <c r="A319" t="s">
        <v>32</v>
      </c>
      <c r="B319" t="s">
        <v>33</v>
      </c>
      <c r="C319">
        <v>1.2133</v>
      </c>
      <c r="D319">
        <v>0.82420000000000004</v>
      </c>
      <c r="E319">
        <v>1.2538</v>
      </c>
    </row>
    <row r="320" spans="1:5" x14ac:dyDescent="0.25">
      <c r="A320" t="s">
        <v>32</v>
      </c>
      <c r="B320" t="s">
        <v>379</v>
      </c>
      <c r="C320">
        <v>1.2133</v>
      </c>
      <c r="D320">
        <v>1.2951999999999999</v>
      </c>
      <c r="E320">
        <v>0.45590000000000003</v>
      </c>
    </row>
    <row r="321" spans="1:5" x14ac:dyDescent="0.25">
      <c r="A321" t="s">
        <v>32</v>
      </c>
      <c r="B321" t="s">
        <v>214</v>
      </c>
      <c r="C321">
        <v>1.2133</v>
      </c>
      <c r="D321">
        <v>0.47099999999999997</v>
      </c>
      <c r="E321">
        <v>0.91190000000000004</v>
      </c>
    </row>
    <row r="322" spans="1:5" x14ac:dyDescent="0.25">
      <c r="A322" t="s">
        <v>32</v>
      </c>
      <c r="B322" t="s">
        <v>216</v>
      </c>
      <c r="C322">
        <v>1.2133</v>
      </c>
      <c r="D322">
        <v>1.5454000000000001</v>
      </c>
      <c r="E322">
        <v>1.1968000000000001</v>
      </c>
    </row>
    <row r="323" spans="1:5" x14ac:dyDescent="0.25">
      <c r="A323" t="s">
        <v>315</v>
      </c>
      <c r="B323" t="s">
        <v>316</v>
      </c>
      <c r="C323">
        <v>1.6133</v>
      </c>
      <c r="D323">
        <v>1.0847</v>
      </c>
      <c r="E323">
        <v>1.0713999999999999</v>
      </c>
    </row>
    <row r="324" spans="1:5" x14ac:dyDescent="0.25">
      <c r="A324" t="s">
        <v>315</v>
      </c>
      <c r="B324" t="s">
        <v>210</v>
      </c>
      <c r="C324">
        <v>1.6133</v>
      </c>
      <c r="D324">
        <v>1.0847</v>
      </c>
      <c r="E324">
        <v>1.25</v>
      </c>
    </row>
    <row r="325" spans="1:5" x14ac:dyDescent="0.25">
      <c r="A325" t="s">
        <v>315</v>
      </c>
      <c r="B325" t="s">
        <v>342</v>
      </c>
      <c r="C325">
        <v>1.6133</v>
      </c>
      <c r="D325">
        <v>0.88549999999999995</v>
      </c>
      <c r="E325">
        <v>1.6327</v>
      </c>
    </row>
    <row r="326" spans="1:5" x14ac:dyDescent="0.25">
      <c r="A326" t="s">
        <v>315</v>
      </c>
      <c r="B326" t="s">
        <v>343</v>
      </c>
      <c r="C326">
        <v>1.6133</v>
      </c>
      <c r="D326">
        <v>1.5053000000000001</v>
      </c>
      <c r="E326">
        <v>0.71430000000000005</v>
      </c>
    </row>
    <row r="327" spans="1:5" x14ac:dyDescent="0.25">
      <c r="A327" t="s">
        <v>315</v>
      </c>
      <c r="B327" t="s">
        <v>347</v>
      </c>
      <c r="C327">
        <v>1.6133</v>
      </c>
      <c r="D327">
        <v>0.88549999999999995</v>
      </c>
      <c r="E327">
        <v>1.3265</v>
      </c>
    </row>
    <row r="328" spans="1:5" x14ac:dyDescent="0.25">
      <c r="A328" t="s">
        <v>315</v>
      </c>
      <c r="B328" t="s">
        <v>348</v>
      </c>
      <c r="C328">
        <v>1.6133</v>
      </c>
      <c r="D328">
        <v>0.88549999999999995</v>
      </c>
      <c r="E328">
        <v>0.91839999999999999</v>
      </c>
    </row>
    <row r="329" spans="1:5" x14ac:dyDescent="0.25">
      <c r="A329" t="s">
        <v>315</v>
      </c>
      <c r="B329" t="s">
        <v>355</v>
      </c>
      <c r="C329">
        <v>1.6133</v>
      </c>
      <c r="D329">
        <v>0.69730000000000003</v>
      </c>
      <c r="E329">
        <v>0.89290000000000003</v>
      </c>
    </row>
    <row r="330" spans="1:5" x14ac:dyDescent="0.25">
      <c r="A330" t="s">
        <v>315</v>
      </c>
      <c r="B330" t="s">
        <v>375</v>
      </c>
      <c r="C330">
        <v>1.6133</v>
      </c>
      <c r="D330">
        <v>0.88549999999999995</v>
      </c>
      <c r="E330">
        <v>0.91839999999999999</v>
      </c>
    </row>
    <row r="331" spans="1:5" x14ac:dyDescent="0.25">
      <c r="A331" t="s">
        <v>315</v>
      </c>
      <c r="B331" t="s">
        <v>380</v>
      </c>
      <c r="C331">
        <v>1.6133</v>
      </c>
      <c r="D331">
        <v>1.0847</v>
      </c>
      <c r="E331">
        <v>0.625</v>
      </c>
    </row>
    <row r="332" spans="1:5" x14ac:dyDescent="0.25">
      <c r="A332" t="s">
        <v>315</v>
      </c>
      <c r="B332" t="s">
        <v>383</v>
      </c>
      <c r="C332">
        <v>1.6133</v>
      </c>
      <c r="D332">
        <v>1.0073000000000001</v>
      </c>
      <c r="E332">
        <v>0.71430000000000005</v>
      </c>
    </row>
    <row r="333" spans="1:5" x14ac:dyDescent="0.25">
      <c r="A333" t="s">
        <v>321</v>
      </c>
      <c r="B333" t="s">
        <v>322</v>
      </c>
      <c r="C333">
        <v>1.3478000000000001</v>
      </c>
      <c r="D333">
        <v>0.95389999999999997</v>
      </c>
      <c r="E333">
        <v>0.83130000000000004</v>
      </c>
    </row>
    <row r="334" spans="1:5" x14ac:dyDescent="0.25">
      <c r="A334" t="s">
        <v>321</v>
      </c>
      <c r="B334" t="s">
        <v>327</v>
      </c>
      <c r="C334">
        <v>1.3478000000000001</v>
      </c>
      <c r="D334">
        <v>0.95389999999999997</v>
      </c>
      <c r="E334">
        <v>1.3064</v>
      </c>
    </row>
    <row r="335" spans="1:5" x14ac:dyDescent="0.25">
      <c r="A335" t="s">
        <v>321</v>
      </c>
      <c r="B335" t="s">
        <v>780</v>
      </c>
      <c r="C335">
        <v>1.3478000000000001</v>
      </c>
      <c r="D335">
        <v>0.7419</v>
      </c>
      <c r="E335">
        <v>1.3855</v>
      </c>
    </row>
    <row r="336" spans="1:5" x14ac:dyDescent="0.25">
      <c r="A336" t="s">
        <v>321</v>
      </c>
      <c r="B336" t="s">
        <v>350</v>
      </c>
      <c r="C336">
        <v>1.3478000000000001</v>
      </c>
      <c r="D336">
        <v>1.1658999999999999</v>
      </c>
      <c r="E336">
        <v>1.3064</v>
      </c>
    </row>
    <row r="337" spans="1:5" x14ac:dyDescent="0.25">
      <c r="A337" t="s">
        <v>321</v>
      </c>
      <c r="B337" t="s">
        <v>777</v>
      </c>
      <c r="C337">
        <v>1.3478000000000001</v>
      </c>
      <c r="D337">
        <v>0.7419</v>
      </c>
      <c r="E337">
        <v>0.83130000000000004</v>
      </c>
    </row>
    <row r="338" spans="1:5" x14ac:dyDescent="0.25">
      <c r="A338" t="s">
        <v>321</v>
      </c>
      <c r="B338" t="s">
        <v>356</v>
      </c>
      <c r="C338">
        <v>1.3478000000000001</v>
      </c>
      <c r="D338">
        <v>1.5899000000000001</v>
      </c>
      <c r="E338">
        <v>0.59379999999999999</v>
      </c>
    </row>
    <row r="339" spans="1:5" x14ac:dyDescent="0.25">
      <c r="A339" t="s">
        <v>321</v>
      </c>
      <c r="B339" t="s">
        <v>778</v>
      </c>
      <c r="C339">
        <v>1.3478000000000001</v>
      </c>
      <c r="D339">
        <v>1.0202</v>
      </c>
      <c r="E339">
        <v>0.31169999999999998</v>
      </c>
    </row>
    <row r="340" spans="1:5" x14ac:dyDescent="0.25">
      <c r="A340" t="s">
        <v>321</v>
      </c>
      <c r="B340" t="s">
        <v>779</v>
      </c>
      <c r="C340">
        <v>1.3478000000000001</v>
      </c>
      <c r="D340">
        <v>0.95389999999999997</v>
      </c>
      <c r="E340">
        <v>1.1876</v>
      </c>
    </row>
    <row r="341" spans="1:5" x14ac:dyDescent="0.25">
      <c r="A341" t="s">
        <v>321</v>
      </c>
      <c r="B341" t="s">
        <v>781</v>
      </c>
      <c r="C341">
        <v>1.3478000000000001</v>
      </c>
      <c r="D341">
        <v>1.1658999999999999</v>
      </c>
      <c r="E341">
        <v>1.1876</v>
      </c>
    </row>
    <row r="342" spans="1:5" x14ac:dyDescent="0.25">
      <c r="A342" t="s">
        <v>321</v>
      </c>
      <c r="B342" t="s">
        <v>393</v>
      </c>
      <c r="C342">
        <v>1.3478000000000001</v>
      </c>
      <c r="D342">
        <v>0.63600000000000001</v>
      </c>
      <c r="E342">
        <v>1.1876</v>
      </c>
    </row>
    <row r="343" spans="1:5" x14ac:dyDescent="0.25">
      <c r="A343" t="s">
        <v>318</v>
      </c>
      <c r="B343" t="s">
        <v>319</v>
      </c>
      <c r="C343">
        <v>1.3603000000000001</v>
      </c>
      <c r="D343">
        <v>0.52510000000000001</v>
      </c>
      <c r="E343">
        <v>1.2059</v>
      </c>
    </row>
    <row r="344" spans="1:5" x14ac:dyDescent="0.25">
      <c r="A344" t="s">
        <v>318</v>
      </c>
      <c r="B344" t="s">
        <v>329</v>
      </c>
      <c r="C344">
        <v>1.3603000000000001</v>
      </c>
      <c r="D344">
        <v>0.85770000000000002</v>
      </c>
      <c r="E344">
        <v>0.78159999999999996</v>
      </c>
    </row>
    <row r="345" spans="1:5" x14ac:dyDescent="0.25">
      <c r="A345" t="s">
        <v>318</v>
      </c>
      <c r="B345" t="s">
        <v>330</v>
      </c>
      <c r="C345">
        <v>1.3603000000000001</v>
      </c>
      <c r="D345">
        <v>1.1552</v>
      </c>
      <c r="E345">
        <v>0.53590000000000004</v>
      </c>
    </row>
    <row r="346" spans="1:5" x14ac:dyDescent="0.25">
      <c r="A346" t="s">
        <v>318</v>
      </c>
      <c r="B346" t="s">
        <v>331</v>
      </c>
      <c r="C346">
        <v>1.3603000000000001</v>
      </c>
      <c r="D346">
        <v>1.4702999999999999</v>
      </c>
      <c r="E346">
        <v>0.93789999999999996</v>
      </c>
    </row>
    <row r="347" spans="1:5" x14ac:dyDescent="0.25">
      <c r="A347" t="s">
        <v>318</v>
      </c>
      <c r="B347" t="s">
        <v>333</v>
      </c>
      <c r="C347">
        <v>1.3603000000000001</v>
      </c>
      <c r="D347">
        <v>1.2602</v>
      </c>
      <c r="E347">
        <v>1.2059</v>
      </c>
    </row>
    <row r="348" spans="1:5" x14ac:dyDescent="0.25">
      <c r="A348" t="s">
        <v>318</v>
      </c>
      <c r="B348" t="s">
        <v>337</v>
      </c>
      <c r="C348">
        <v>1.3603000000000001</v>
      </c>
      <c r="D348">
        <v>0.42009999999999997</v>
      </c>
      <c r="E348">
        <v>1.2059</v>
      </c>
    </row>
    <row r="349" spans="1:5" x14ac:dyDescent="0.25">
      <c r="A349" t="s">
        <v>318</v>
      </c>
      <c r="B349" t="s">
        <v>340</v>
      </c>
      <c r="C349">
        <v>1.3603000000000001</v>
      </c>
      <c r="D349">
        <v>0.64319999999999999</v>
      </c>
      <c r="E349">
        <v>1.4069</v>
      </c>
    </row>
    <row r="350" spans="1:5" x14ac:dyDescent="0.25">
      <c r="A350" t="s">
        <v>318</v>
      </c>
      <c r="B350" t="s">
        <v>352</v>
      </c>
      <c r="C350">
        <v>1.3603000000000001</v>
      </c>
      <c r="D350">
        <v>0.63009999999999999</v>
      </c>
      <c r="E350">
        <v>1.2059</v>
      </c>
    </row>
    <row r="351" spans="1:5" x14ac:dyDescent="0.25">
      <c r="A351" t="s">
        <v>318</v>
      </c>
      <c r="B351" t="s">
        <v>353</v>
      </c>
      <c r="C351">
        <v>1.3603000000000001</v>
      </c>
      <c r="D351">
        <v>0.94520000000000004</v>
      </c>
      <c r="E351">
        <v>0.53590000000000004</v>
      </c>
    </row>
    <row r="352" spans="1:5" x14ac:dyDescent="0.25">
      <c r="A352" t="s">
        <v>318</v>
      </c>
      <c r="B352" t="s">
        <v>358</v>
      </c>
      <c r="C352">
        <v>1.3603000000000001</v>
      </c>
      <c r="D352">
        <v>0.84019999999999995</v>
      </c>
      <c r="E352">
        <v>1.2059</v>
      </c>
    </row>
    <row r="353" spans="1:5" x14ac:dyDescent="0.25">
      <c r="A353" t="s">
        <v>318</v>
      </c>
      <c r="B353" t="s">
        <v>360</v>
      </c>
      <c r="C353">
        <v>1.3603000000000001</v>
      </c>
      <c r="D353">
        <v>0.85770000000000002</v>
      </c>
      <c r="E353">
        <v>1.7195</v>
      </c>
    </row>
    <row r="354" spans="1:5" x14ac:dyDescent="0.25">
      <c r="A354" t="s">
        <v>318</v>
      </c>
      <c r="B354" t="s">
        <v>367</v>
      </c>
      <c r="C354">
        <v>1.3603000000000001</v>
      </c>
      <c r="D354">
        <v>0.63009999999999999</v>
      </c>
      <c r="E354">
        <v>1.4739</v>
      </c>
    </row>
    <row r="355" spans="1:5" x14ac:dyDescent="0.25">
      <c r="A355" t="s">
        <v>318</v>
      </c>
      <c r="B355" t="s">
        <v>372</v>
      </c>
      <c r="C355">
        <v>1.3603000000000001</v>
      </c>
      <c r="D355">
        <v>0.84019999999999995</v>
      </c>
      <c r="E355">
        <v>0.93789999999999996</v>
      </c>
    </row>
    <row r="356" spans="1:5" x14ac:dyDescent="0.25">
      <c r="A356" t="s">
        <v>318</v>
      </c>
      <c r="B356" t="s">
        <v>377</v>
      </c>
      <c r="C356">
        <v>1.3603000000000001</v>
      </c>
      <c r="D356">
        <v>0.42009999999999997</v>
      </c>
      <c r="E356">
        <v>1.3399000000000001</v>
      </c>
    </row>
    <row r="357" spans="1:5" x14ac:dyDescent="0.25">
      <c r="A357" t="s">
        <v>318</v>
      </c>
      <c r="B357" t="s">
        <v>385</v>
      </c>
      <c r="C357">
        <v>1.3603000000000001</v>
      </c>
      <c r="D357">
        <v>1.9113</v>
      </c>
      <c r="E357">
        <v>0.75029999999999997</v>
      </c>
    </row>
    <row r="358" spans="1:5" x14ac:dyDescent="0.25">
      <c r="A358" t="s">
        <v>318</v>
      </c>
      <c r="B358" t="s">
        <v>386</v>
      </c>
      <c r="C358">
        <v>1.3603000000000001</v>
      </c>
      <c r="D358">
        <v>2.0829</v>
      </c>
      <c r="E358">
        <v>0.93789999999999996</v>
      </c>
    </row>
    <row r="359" spans="1:5" x14ac:dyDescent="0.25">
      <c r="A359" t="s">
        <v>318</v>
      </c>
      <c r="B359" t="s">
        <v>389</v>
      </c>
      <c r="C359">
        <v>1.3603000000000001</v>
      </c>
      <c r="D359">
        <v>0.52510000000000001</v>
      </c>
      <c r="E359">
        <v>0.13400000000000001</v>
      </c>
    </row>
    <row r="360" spans="1:5" x14ac:dyDescent="0.25">
      <c r="A360" t="s">
        <v>318</v>
      </c>
      <c r="B360" t="s">
        <v>397</v>
      </c>
      <c r="C360">
        <v>1.3603000000000001</v>
      </c>
      <c r="D360">
        <v>1.3652</v>
      </c>
      <c r="E360">
        <v>1.0719000000000001</v>
      </c>
    </row>
    <row r="361" spans="1:5" x14ac:dyDescent="0.25">
      <c r="A361" t="s">
        <v>318</v>
      </c>
      <c r="B361" t="s">
        <v>399</v>
      </c>
      <c r="C361">
        <v>1.3603000000000001</v>
      </c>
      <c r="D361">
        <v>1.6802999999999999</v>
      </c>
      <c r="E361">
        <v>0.40200000000000002</v>
      </c>
    </row>
    <row r="362" spans="1:5" x14ac:dyDescent="0.25">
      <c r="A362" t="s">
        <v>318</v>
      </c>
      <c r="B362" t="s">
        <v>400</v>
      </c>
      <c r="C362">
        <v>1.3603000000000001</v>
      </c>
      <c r="D362">
        <v>1.3476999999999999</v>
      </c>
      <c r="E362">
        <v>0.93789999999999996</v>
      </c>
    </row>
    <row r="363" spans="1:5" x14ac:dyDescent="0.25">
      <c r="A363" t="s">
        <v>320</v>
      </c>
      <c r="B363" t="s">
        <v>323</v>
      </c>
      <c r="C363">
        <v>1.3209</v>
      </c>
      <c r="D363">
        <v>0.7571</v>
      </c>
      <c r="E363">
        <v>2.3624999999999998</v>
      </c>
    </row>
    <row r="364" spans="1:5" x14ac:dyDescent="0.25">
      <c r="A364" t="s">
        <v>320</v>
      </c>
      <c r="B364" t="s">
        <v>325</v>
      </c>
      <c r="C364">
        <v>1.3209</v>
      </c>
      <c r="D364">
        <v>1.6088</v>
      </c>
      <c r="E364">
        <v>0.62170000000000003</v>
      </c>
    </row>
    <row r="365" spans="1:5" x14ac:dyDescent="0.25">
      <c r="A365" t="s">
        <v>320</v>
      </c>
      <c r="B365" t="s">
        <v>752</v>
      </c>
      <c r="C365">
        <v>1.3209</v>
      </c>
      <c r="D365">
        <v>1.3249</v>
      </c>
      <c r="E365">
        <v>1.7407999999999999</v>
      </c>
    </row>
    <row r="366" spans="1:5" x14ac:dyDescent="0.25">
      <c r="A366" t="s">
        <v>320</v>
      </c>
      <c r="B366" t="s">
        <v>753</v>
      </c>
      <c r="C366">
        <v>1.3209</v>
      </c>
      <c r="D366">
        <v>0.85170000000000001</v>
      </c>
      <c r="E366">
        <v>0.49740000000000001</v>
      </c>
    </row>
    <row r="367" spans="1:5" x14ac:dyDescent="0.25">
      <c r="A367" t="s">
        <v>320</v>
      </c>
      <c r="B367" t="s">
        <v>339</v>
      </c>
      <c r="C367">
        <v>1.3209</v>
      </c>
      <c r="D367">
        <v>1.3249</v>
      </c>
      <c r="E367">
        <v>0.87039999999999995</v>
      </c>
    </row>
    <row r="368" spans="1:5" x14ac:dyDescent="0.25">
      <c r="A368" t="s">
        <v>320</v>
      </c>
      <c r="B368" t="s">
        <v>351</v>
      </c>
      <c r="C368">
        <v>1.3209</v>
      </c>
      <c r="D368">
        <v>1.2302</v>
      </c>
      <c r="E368">
        <v>0.87039999999999995</v>
      </c>
    </row>
    <row r="369" spans="1:5" x14ac:dyDescent="0.25">
      <c r="A369" t="s">
        <v>320</v>
      </c>
      <c r="B369" t="s">
        <v>357</v>
      </c>
      <c r="C369">
        <v>1.3209</v>
      </c>
      <c r="D369">
        <v>0.7571</v>
      </c>
      <c r="E369">
        <v>0.99470000000000003</v>
      </c>
    </row>
    <row r="370" spans="1:5" x14ac:dyDescent="0.25">
      <c r="A370" t="s">
        <v>320</v>
      </c>
      <c r="B370" t="s">
        <v>359</v>
      </c>
      <c r="C370">
        <v>1.3209</v>
      </c>
      <c r="D370">
        <v>1.0094000000000001</v>
      </c>
      <c r="E370">
        <v>0.99470000000000003</v>
      </c>
    </row>
    <row r="371" spans="1:5" x14ac:dyDescent="0.25">
      <c r="A371" t="s">
        <v>320</v>
      </c>
      <c r="B371" t="s">
        <v>363</v>
      </c>
      <c r="C371">
        <v>1.3209</v>
      </c>
      <c r="D371">
        <v>0.58879999999999999</v>
      </c>
      <c r="E371">
        <v>0.77370000000000005</v>
      </c>
    </row>
    <row r="372" spans="1:5" x14ac:dyDescent="0.25">
      <c r="A372" t="s">
        <v>320</v>
      </c>
      <c r="B372" t="s">
        <v>751</v>
      </c>
      <c r="C372">
        <v>1.3209</v>
      </c>
      <c r="D372">
        <v>0.85170000000000001</v>
      </c>
      <c r="E372">
        <v>0.99470000000000003</v>
      </c>
    </row>
    <row r="373" spans="1:5" x14ac:dyDescent="0.25">
      <c r="A373" t="s">
        <v>320</v>
      </c>
      <c r="B373" t="s">
        <v>365</v>
      </c>
      <c r="C373">
        <v>1.3209</v>
      </c>
      <c r="D373">
        <v>1.5982000000000001</v>
      </c>
      <c r="E373">
        <v>1.1052999999999999</v>
      </c>
    </row>
    <row r="374" spans="1:5" x14ac:dyDescent="0.25">
      <c r="A374" t="s">
        <v>320</v>
      </c>
      <c r="B374" t="s">
        <v>366</v>
      </c>
      <c r="C374">
        <v>1.3209</v>
      </c>
      <c r="D374">
        <v>0.47320000000000001</v>
      </c>
      <c r="E374">
        <v>0.99470000000000003</v>
      </c>
    </row>
    <row r="375" spans="1:5" x14ac:dyDescent="0.25">
      <c r="A375" t="s">
        <v>320</v>
      </c>
      <c r="B375" t="s">
        <v>370</v>
      </c>
      <c r="C375">
        <v>1.3209</v>
      </c>
      <c r="D375">
        <v>0.92530000000000001</v>
      </c>
      <c r="E375">
        <v>1.1052999999999999</v>
      </c>
    </row>
    <row r="376" spans="1:5" x14ac:dyDescent="0.25">
      <c r="A376" t="s">
        <v>320</v>
      </c>
      <c r="B376" t="s">
        <v>371</v>
      </c>
      <c r="C376">
        <v>1.3209</v>
      </c>
      <c r="D376">
        <v>0.92530000000000001</v>
      </c>
      <c r="E376">
        <v>0.33160000000000001</v>
      </c>
    </row>
    <row r="377" spans="1:5" x14ac:dyDescent="0.25">
      <c r="A377" t="s">
        <v>320</v>
      </c>
      <c r="B377" t="s">
        <v>374</v>
      </c>
      <c r="C377">
        <v>1.3209</v>
      </c>
      <c r="D377">
        <v>1.3459000000000001</v>
      </c>
      <c r="E377">
        <v>2.1</v>
      </c>
    </row>
    <row r="378" spans="1:5" x14ac:dyDescent="0.25">
      <c r="A378" t="s">
        <v>320</v>
      </c>
      <c r="B378" t="s">
        <v>378</v>
      </c>
      <c r="C378">
        <v>1.3209</v>
      </c>
      <c r="D378">
        <v>0.92530000000000001</v>
      </c>
      <c r="E378">
        <v>0.88419999999999999</v>
      </c>
    </row>
    <row r="379" spans="1:5" x14ac:dyDescent="0.25">
      <c r="A379" t="s">
        <v>320</v>
      </c>
      <c r="B379" t="s">
        <v>381</v>
      </c>
      <c r="C379">
        <v>1.3209</v>
      </c>
      <c r="D379">
        <v>1.3459000000000001</v>
      </c>
      <c r="E379">
        <v>0.77370000000000005</v>
      </c>
    </row>
    <row r="380" spans="1:5" x14ac:dyDescent="0.25">
      <c r="A380" t="s">
        <v>320</v>
      </c>
      <c r="B380" t="s">
        <v>750</v>
      </c>
      <c r="C380">
        <v>1.3209</v>
      </c>
      <c r="D380">
        <v>0.50470000000000004</v>
      </c>
      <c r="E380">
        <v>1.2158</v>
      </c>
    </row>
    <row r="381" spans="1:5" x14ac:dyDescent="0.25">
      <c r="A381" t="s">
        <v>320</v>
      </c>
      <c r="B381" t="s">
        <v>391</v>
      </c>
      <c r="C381">
        <v>1.3209</v>
      </c>
      <c r="D381">
        <v>0.85170000000000001</v>
      </c>
      <c r="E381">
        <v>0.87039999999999995</v>
      </c>
    </row>
    <row r="382" spans="1:5" x14ac:dyDescent="0.25">
      <c r="A382" t="s">
        <v>320</v>
      </c>
      <c r="B382" t="s">
        <v>395</v>
      </c>
      <c r="C382">
        <v>1.3209</v>
      </c>
      <c r="D382">
        <v>1.1355999999999999</v>
      </c>
      <c r="E382">
        <v>0.62170000000000003</v>
      </c>
    </row>
    <row r="383" spans="1:5" x14ac:dyDescent="0.25">
      <c r="A383" t="s">
        <v>320</v>
      </c>
      <c r="B383" t="s">
        <v>398</v>
      </c>
      <c r="C383">
        <v>1.3209</v>
      </c>
      <c r="D383">
        <v>1.3249</v>
      </c>
      <c r="E383">
        <v>0.62170000000000003</v>
      </c>
    </row>
    <row r="384" spans="1:5" x14ac:dyDescent="0.25">
      <c r="A384" t="s">
        <v>320</v>
      </c>
      <c r="B384" t="s">
        <v>405</v>
      </c>
      <c r="C384">
        <v>1.3209</v>
      </c>
      <c r="D384">
        <v>0.42059999999999997</v>
      </c>
      <c r="E384">
        <v>0.66320000000000001</v>
      </c>
    </row>
    <row r="385" spans="1:5" x14ac:dyDescent="0.25">
      <c r="A385" t="s">
        <v>35</v>
      </c>
      <c r="B385" t="s">
        <v>772</v>
      </c>
      <c r="C385">
        <v>1.5769</v>
      </c>
      <c r="D385">
        <v>0.95120000000000005</v>
      </c>
      <c r="E385">
        <v>0.75760000000000005</v>
      </c>
    </row>
    <row r="386" spans="1:5" x14ac:dyDescent="0.25">
      <c r="A386" t="s">
        <v>35</v>
      </c>
      <c r="B386" t="s">
        <v>317</v>
      </c>
      <c r="C386">
        <v>1.5769</v>
      </c>
      <c r="D386">
        <v>1.4797</v>
      </c>
      <c r="E386">
        <v>1.3635999999999999</v>
      </c>
    </row>
    <row r="387" spans="1:5" x14ac:dyDescent="0.25">
      <c r="A387" t="s">
        <v>35</v>
      </c>
      <c r="B387" t="s">
        <v>771</v>
      </c>
      <c r="C387">
        <v>1.5769</v>
      </c>
      <c r="D387">
        <v>0.81530000000000002</v>
      </c>
      <c r="E387">
        <v>1.1688000000000001</v>
      </c>
    </row>
    <row r="388" spans="1:5" x14ac:dyDescent="0.25">
      <c r="A388" t="s">
        <v>35</v>
      </c>
      <c r="B388" t="s">
        <v>224</v>
      </c>
      <c r="C388">
        <v>1.5769</v>
      </c>
      <c r="D388">
        <v>0.90590000000000004</v>
      </c>
      <c r="E388">
        <v>1.2987</v>
      </c>
    </row>
    <row r="389" spans="1:5" x14ac:dyDescent="0.25">
      <c r="A389" t="s">
        <v>35</v>
      </c>
      <c r="B389" t="s">
        <v>302</v>
      </c>
      <c r="C389">
        <v>1.5769</v>
      </c>
      <c r="D389">
        <v>1.3589</v>
      </c>
      <c r="E389">
        <v>0.90910000000000002</v>
      </c>
    </row>
    <row r="390" spans="1:5" x14ac:dyDescent="0.25">
      <c r="A390" t="s">
        <v>35</v>
      </c>
      <c r="B390" t="s">
        <v>220</v>
      </c>
      <c r="C390">
        <v>1.5769</v>
      </c>
      <c r="D390">
        <v>1.0871</v>
      </c>
      <c r="E390">
        <v>0.7792</v>
      </c>
    </row>
    <row r="391" spans="1:5" x14ac:dyDescent="0.25">
      <c r="A391" t="s">
        <v>35</v>
      </c>
      <c r="B391" t="s">
        <v>312</v>
      </c>
      <c r="C391">
        <v>1.5769</v>
      </c>
      <c r="D391">
        <v>1.0569</v>
      </c>
      <c r="E391">
        <v>1.0606</v>
      </c>
    </row>
    <row r="392" spans="1:5" x14ac:dyDescent="0.25">
      <c r="A392" t="s">
        <v>35</v>
      </c>
      <c r="B392" t="s">
        <v>303</v>
      </c>
      <c r="C392">
        <v>1.5769</v>
      </c>
      <c r="D392">
        <v>0.84550000000000003</v>
      </c>
      <c r="E392">
        <v>0.75760000000000005</v>
      </c>
    </row>
    <row r="393" spans="1:5" x14ac:dyDescent="0.25">
      <c r="A393" t="s">
        <v>35</v>
      </c>
      <c r="B393" t="s">
        <v>222</v>
      </c>
      <c r="C393">
        <v>1.5769</v>
      </c>
      <c r="D393">
        <v>1.0569</v>
      </c>
      <c r="E393">
        <v>0.30299999999999999</v>
      </c>
    </row>
    <row r="394" spans="1:5" x14ac:dyDescent="0.25">
      <c r="A394" t="s">
        <v>35</v>
      </c>
      <c r="B394" t="s">
        <v>773</v>
      </c>
      <c r="C394">
        <v>1.5769</v>
      </c>
      <c r="D394">
        <v>0.45300000000000001</v>
      </c>
      <c r="E394">
        <v>0.7792</v>
      </c>
    </row>
    <row r="395" spans="1:5" x14ac:dyDescent="0.25">
      <c r="A395" t="s">
        <v>35</v>
      </c>
      <c r="B395" t="s">
        <v>219</v>
      </c>
      <c r="C395">
        <v>1.5769</v>
      </c>
      <c r="D395">
        <v>0.2114</v>
      </c>
      <c r="E395">
        <v>1.2121</v>
      </c>
    </row>
    <row r="396" spans="1:5" x14ac:dyDescent="0.25">
      <c r="A396" t="s">
        <v>35</v>
      </c>
      <c r="B396" t="s">
        <v>299</v>
      </c>
      <c r="C396">
        <v>1.5769</v>
      </c>
      <c r="D396">
        <v>1.3589</v>
      </c>
      <c r="E396">
        <v>0.7792</v>
      </c>
    </row>
    <row r="397" spans="1:5" x14ac:dyDescent="0.25">
      <c r="A397" t="s">
        <v>35</v>
      </c>
      <c r="B397" t="s">
        <v>36</v>
      </c>
      <c r="C397">
        <v>1.5769</v>
      </c>
      <c r="D397">
        <v>1.2683</v>
      </c>
      <c r="E397">
        <v>0.75760000000000005</v>
      </c>
    </row>
    <row r="398" spans="1:5" x14ac:dyDescent="0.25">
      <c r="A398" t="s">
        <v>35</v>
      </c>
      <c r="B398" t="s">
        <v>313</v>
      </c>
      <c r="C398">
        <v>1.5769</v>
      </c>
      <c r="D398">
        <v>0.90590000000000004</v>
      </c>
      <c r="E398">
        <v>1.2987</v>
      </c>
    </row>
    <row r="399" spans="1:5" x14ac:dyDescent="0.25">
      <c r="A399" t="s">
        <v>35</v>
      </c>
      <c r="B399" t="s">
        <v>223</v>
      </c>
      <c r="C399">
        <v>1.5769</v>
      </c>
      <c r="D399">
        <v>1.0569</v>
      </c>
      <c r="E399">
        <v>0.75760000000000005</v>
      </c>
    </row>
    <row r="400" spans="1:5" x14ac:dyDescent="0.25">
      <c r="A400" t="s">
        <v>35</v>
      </c>
      <c r="B400" t="s">
        <v>218</v>
      </c>
      <c r="C400">
        <v>1.5769</v>
      </c>
      <c r="D400">
        <v>1.3589</v>
      </c>
      <c r="E400">
        <v>0.7792</v>
      </c>
    </row>
    <row r="401" spans="1:5" x14ac:dyDescent="0.25">
      <c r="A401" t="s">
        <v>35</v>
      </c>
      <c r="B401" t="s">
        <v>301</v>
      </c>
      <c r="C401">
        <v>1.5769</v>
      </c>
      <c r="D401">
        <v>0.73980000000000001</v>
      </c>
      <c r="E401">
        <v>1.2121</v>
      </c>
    </row>
    <row r="402" spans="1:5" x14ac:dyDescent="0.25">
      <c r="A402" t="s">
        <v>35</v>
      </c>
      <c r="B402" t="s">
        <v>221</v>
      </c>
      <c r="C402">
        <v>1.5769</v>
      </c>
      <c r="D402">
        <v>0.90590000000000004</v>
      </c>
      <c r="E402">
        <v>0.90910000000000002</v>
      </c>
    </row>
    <row r="403" spans="1:5" x14ac:dyDescent="0.25">
      <c r="A403" t="s">
        <v>35</v>
      </c>
      <c r="B403" t="s">
        <v>225</v>
      </c>
      <c r="C403">
        <v>1.5769</v>
      </c>
      <c r="D403">
        <v>1.3740000000000001</v>
      </c>
      <c r="E403">
        <v>0.90910000000000002</v>
      </c>
    </row>
    <row r="404" spans="1:5" x14ac:dyDescent="0.25">
      <c r="A404" t="s">
        <v>35</v>
      </c>
      <c r="B404" t="s">
        <v>300</v>
      </c>
      <c r="C404">
        <v>1.5769</v>
      </c>
      <c r="D404">
        <v>0.81530000000000002</v>
      </c>
      <c r="E404">
        <v>2.0779000000000001</v>
      </c>
    </row>
    <row r="405" spans="1:5" x14ac:dyDescent="0.25">
      <c r="A405" t="s">
        <v>462</v>
      </c>
      <c r="B405" t="s">
        <v>463</v>
      </c>
      <c r="C405">
        <v>1.3193999999999999</v>
      </c>
      <c r="D405">
        <v>0.82679999999999998</v>
      </c>
      <c r="E405">
        <v>1.8045</v>
      </c>
    </row>
    <row r="406" spans="1:5" x14ac:dyDescent="0.25">
      <c r="A406" t="s">
        <v>462</v>
      </c>
      <c r="B406" t="s">
        <v>464</v>
      </c>
      <c r="C406">
        <v>1.3193999999999999</v>
      </c>
      <c r="D406">
        <v>0.92630000000000001</v>
      </c>
      <c r="E406">
        <v>0.88219999999999998</v>
      </c>
    </row>
    <row r="407" spans="1:5" x14ac:dyDescent="0.25">
      <c r="A407" t="s">
        <v>462</v>
      </c>
      <c r="B407" t="s">
        <v>465</v>
      </c>
      <c r="C407">
        <v>1.3193999999999999</v>
      </c>
      <c r="D407">
        <v>0.45479999999999998</v>
      </c>
      <c r="E407">
        <v>0.69469999999999998</v>
      </c>
    </row>
    <row r="408" spans="1:5" x14ac:dyDescent="0.25">
      <c r="A408" t="s">
        <v>462</v>
      </c>
      <c r="B408" t="s">
        <v>466</v>
      </c>
      <c r="C408">
        <v>1.3193999999999999</v>
      </c>
      <c r="D408">
        <v>0.90949999999999998</v>
      </c>
      <c r="E408">
        <v>1.0916999999999999</v>
      </c>
    </row>
    <row r="409" spans="1:5" x14ac:dyDescent="0.25">
      <c r="A409" t="s">
        <v>462</v>
      </c>
      <c r="B409" t="s">
        <v>467</v>
      </c>
      <c r="C409">
        <v>1.3193999999999999</v>
      </c>
      <c r="D409">
        <v>0.68210000000000004</v>
      </c>
      <c r="E409">
        <v>1.5879000000000001</v>
      </c>
    </row>
    <row r="410" spans="1:5" x14ac:dyDescent="0.25">
      <c r="A410" t="s">
        <v>462</v>
      </c>
      <c r="B410" t="s">
        <v>468</v>
      </c>
      <c r="C410">
        <v>1.3193999999999999</v>
      </c>
      <c r="D410">
        <v>0.75790000000000002</v>
      </c>
      <c r="E410">
        <v>0.77190000000000003</v>
      </c>
    </row>
    <row r="411" spans="1:5" x14ac:dyDescent="0.25">
      <c r="A411" t="s">
        <v>462</v>
      </c>
      <c r="B411" t="s">
        <v>469</v>
      </c>
      <c r="C411">
        <v>1.3193999999999999</v>
      </c>
      <c r="D411">
        <v>0.98529999999999995</v>
      </c>
      <c r="E411">
        <v>1.6872</v>
      </c>
    </row>
    <row r="412" spans="1:5" x14ac:dyDescent="0.25">
      <c r="A412" t="s">
        <v>462</v>
      </c>
      <c r="B412" t="s">
        <v>470</v>
      </c>
      <c r="C412">
        <v>1.3193999999999999</v>
      </c>
      <c r="D412">
        <v>0.90949999999999998</v>
      </c>
      <c r="E412">
        <v>0.69469999999999998</v>
      </c>
    </row>
    <row r="413" spans="1:5" x14ac:dyDescent="0.25">
      <c r="A413" t="s">
        <v>462</v>
      </c>
      <c r="B413" t="s">
        <v>471</v>
      </c>
      <c r="C413">
        <v>1.3193999999999999</v>
      </c>
      <c r="D413">
        <v>1.5915999999999999</v>
      </c>
      <c r="E413">
        <v>0.89319999999999999</v>
      </c>
    </row>
    <row r="414" spans="1:5" x14ac:dyDescent="0.25">
      <c r="A414" t="s">
        <v>462</v>
      </c>
      <c r="B414" t="s">
        <v>472</v>
      </c>
      <c r="C414">
        <v>1.3193999999999999</v>
      </c>
      <c r="D414">
        <v>1.0948</v>
      </c>
      <c r="E414">
        <v>0.77190000000000003</v>
      </c>
    </row>
    <row r="415" spans="1:5" x14ac:dyDescent="0.25">
      <c r="A415" t="s">
        <v>462</v>
      </c>
      <c r="B415" t="s">
        <v>473</v>
      </c>
      <c r="C415">
        <v>1.3193999999999999</v>
      </c>
      <c r="D415">
        <v>0.62009999999999998</v>
      </c>
      <c r="E415">
        <v>0.63160000000000005</v>
      </c>
    </row>
    <row r="416" spans="1:5" x14ac:dyDescent="0.25">
      <c r="A416" t="s">
        <v>462</v>
      </c>
      <c r="B416" t="s">
        <v>474</v>
      </c>
      <c r="C416">
        <v>1.3193999999999999</v>
      </c>
      <c r="D416">
        <v>1.1024</v>
      </c>
      <c r="E416">
        <v>1.1729000000000001</v>
      </c>
    </row>
    <row r="417" spans="1:5" x14ac:dyDescent="0.25">
      <c r="A417" t="s">
        <v>462</v>
      </c>
      <c r="B417" t="s">
        <v>475</v>
      </c>
      <c r="C417">
        <v>1.3193999999999999</v>
      </c>
      <c r="D417">
        <v>0.68899999999999995</v>
      </c>
      <c r="E417">
        <v>0.9022</v>
      </c>
    </row>
    <row r="418" spans="1:5" x14ac:dyDescent="0.25">
      <c r="A418" t="s">
        <v>462</v>
      </c>
      <c r="B418" t="s">
        <v>476</v>
      </c>
      <c r="C418">
        <v>1.3193999999999999</v>
      </c>
      <c r="D418">
        <v>0.89570000000000005</v>
      </c>
      <c r="E418">
        <v>0.63160000000000005</v>
      </c>
    </row>
    <row r="419" spans="1:5" x14ac:dyDescent="0.25">
      <c r="A419" t="s">
        <v>462</v>
      </c>
      <c r="B419" t="s">
        <v>477</v>
      </c>
      <c r="C419">
        <v>1.3193999999999999</v>
      </c>
      <c r="D419">
        <v>1.3090999999999999</v>
      </c>
      <c r="E419">
        <v>1.4436</v>
      </c>
    </row>
    <row r="420" spans="1:5" x14ac:dyDescent="0.25">
      <c r="A420" t="s">
        <v>462</v>
      </c>
      <c r="B420" t="s">
        <v>478</v>
      </c>
      <c r="C420">
        <v>1.3193999999999999</v>
      </c>
      <c r="D420">
        <v>0.96460000000000001</v>
      </c>
      <c r="E420">
        <v>1.2630999999999999</v>
      </c>
    </row>
    <row r="421" spans="1:5" x14ac:dyDescent="0.25">
      <c r="A421" t="s">
        <v>462</v>
      </c>
      <c r="B421" t="s">
        <v>479</v>
      </c>
      <c r="C421">
        <v>1.3193999999999999</v>
      </c>
      <c r="D421">
        <v>1.0610999999999999</v>
      </c>
      <c r="E421">
        <v>0.99250000000000005</v>
      </c>
    </row>
    <row r="422" spans="1:5" x14ac:dyDescent="0.25">
      <c r="A422" t="s">
        <v>462</v>
      </c>
      <c r="B422" t="s">
        <v>480</v>
      </c>
      <c r="C422">
        <v>1.3193999999999999</v>
      </c>
      <c r="D422">
        <v>0.84209999999999996</v>
      </c>
      <c r="E422">
        <v>0.99250000000000005</v>
      </c>
    </row>
    <row r="423" spans="1:5" x14ac:dyDescent="0.25">
      <c r="A423" t="s">
        <v>462</v>
      </c>
      <c r="B423" t="s">
        <v>481</v>
      </c>
      <c r="C423">
        <v>1.3193999999999999</v>
      </c>
      <c r="D423">
        <v>0.50529999999999997</v>
      </c>
      <c r="E423">
        <v>0.66159999999999997</v>
      </c>
    </row>
    <row r="424" spans="1:5" x14ac:dyDescent="0.25">
      <c r="A424" t="s">
        <v>462</v>
      </c>
      <c r="B424" t="s">
        <v>482</v>
      </c>
      <c r="C424">
        <v>1.3193999999999999</v>
      </c>
      <c r="D424">
        <v>1.7224999999999999</v>
      </c>
      <c r="E424">
        <v>0.5413</v>
      </c>
    </row>
    <row r="425" spans="1:5" x14ac:dyDescent="0.25">
      <c r="A425" t="s">
        <v>462</v>
      </c>
      <c r="B425" t="s">
        <v>483</v>
      </c>
      <c r="C425">
        <v>1.3193999999999999</v>
      </c>
      <c r="D425">
        <v>1.179</v>
      </c>
      <c r="E425">
        <v>1.1027</v>
      </c>
    </row>
    <row r="426" spans="1:5" x14ac:dyDescent="0.25">
      <c r="A426" t="s">
        <v>462</v>
      </c>
      <c r="B426" t="s">
        <v>484</v>
      </c>
      <c r="C426">
        <v>1.3193999999999999</v>
      </c>
      <c r="D426">
        <v>0.92630000000000001</v>
      </c>
      <c r="E426">
        <v>0.99250000000000005</v>
      </c>
    </row>
    <row r="427" spans="1:5" x14ac:dyDescent="0.25">
      <c r="A427" t="s">
        <v>462</v>
      </c>
      <c r="B427" t="s">
        <v>485</v>
      </c>
      <c r="C427">
        <v>1.3193999999999999</v>
      </c>
      <c r="D427">
        <v>1.0335000000000001</v>
      </c>
      <c r="E427">
        <v>1.2630999999999999</v>
      </c>
    </row>
    <row r="428" spans="1:5" x14ac:dyDescent="0.25">
      <c r="A428" t="s">
        <v>462</v>
      </c>
      <c r="B428" t="s">
        <v>486</v>
      </c>
      <c r="C428">
        <v>1.3193999999999999</v>
      </c>
      <c r="D428">
        <v>1.2632000000000001</v>
      </c>
      <c r="E428">
        <v>0.44109999999999999</v>
      </c>
    </row>
    <row r="429" spans="1:5" x14ac:dyDescent="0.25">
      <c r="A429" t="s">
        <v>462</v>
      </c>
      <c r="B429" t="s">
        <v>487</v>
      </c>
      <c r="C429">
        <v>1.3193999999999999</v>
      </c>
      <c r="D429">
        <v>1.1024</v>
      </c>
      <c r="E429">
        <v>1.1729000000000001</v>
      </c>
    </row>
    <row r="430" spans="1:5" x14ac:dyDescent="0.25">
      <c r="A430" t="s">
        <v>462</v>
      </c>
      <c r="B430" t="s">
        <v>488</v>
      </c>
      <c r="C430">
        <v>1.3193999999999999</v>
      </c>
      <c r="D430">
        <v>1.5158</v>
      </c>
      <c r="E430">
        <v>0.7218</v>
      </c>
    </row>
    <row r="431" spans="1:5" x14ac:dyDescent="0.25">
      <c r="A431" t="s">
        <v>489</v>
      </c>
      <c r="B431" t="s">
        <v>490</v>
      </c>
      <c r="C431">
        <v>1.6506000000000001</v>
      </c>
      <c r="D431">
        <v>1.2117</v>
      </c>
      <c r="E431">
        <v>1.2134</v>
      </c>
    </row>
    <row r="432" spans="1:5" x14ac:dyDescent="0.25">
      <c r="A432" t="s">
        <v>489</v>
      </c>
      <c r="B432" t="s">
        <v>491</v>
      </c>
      <c r="C432">
        <v>1.6506000000000001</v>
      </c>
      <c r="D432">
        <v>0.77890000000000004</v>
      </c>
      <c r="E432">
        <v>0.62409999999999999</v>
      </c>
    </row>
    <row r="433" spans="1:5" x14ac:dyDescent="0.25">
      <c r="A433" t="s">
        <v>489</v>
      </c>
      <c r="B433" t="s">
        <v>492</v>
      </c>
      <c r="C433">
        <v>1.6506000000000001</v>
      </c>
      <c r="D433">
        <v>0.43269999999999997</v>
      </c>
      <c r="E433">
        <v>1.2481</v>
      </c>
    </row>
    <row r="434" spans="1:5" x14ac:dyDescent="0.25">
      <c r="A434" t="s">
        <v>489</v>
      </c>
      <c r="B434" t="s">
        <v>493</v>
      </c>
      <c r="C434">
        <v>1.6506000000000001</v>
      </c>
      <c r="D434">
        <v>0.77890000000000004</v>
      </c>
      <c r="E434">
        <v>0.72809999999999997</v>
      </c>
    </row>
    <row r="435" spans="1:5" x14ac:dyDescent="0.25">
      <c r="A435" t="s">
        <v>489</v>
      </c>
      <c r="B435" t="s">
        <v>494</v>
      </c>
      <c r="C435">
        <v>1.6506000000000001</v>
      </c>
      <c r="D435">
        <v>0.77890000000000004</v>
      </c>
      <c r="E435">
        <v>1.3521000000000001</v>
      </c>
    </row>
    <row r="436" spans="1:5" x14ac:dyDescent="0.25">
      <c r="A436" t="s">
        <v>489</v>
      </c>
      <c r="B436" t="s">
        <v>495</v>
      </c>
      <c r="C436">
        <v>1.6506000000000001</v>
      </c>
      <c r="D436">
        <v>0.68159999999999998</v>
      </c>
      <c r="E436">
        <v>0.91010000000000002</v>
      </c>
    </row>
    <row r="437" spans="1:5" x14ac:dyDescent="0.25">
      <c r="A437" t="s">
        <v>489</v>
      </c>
      <c r="B437" t="s">
        <v>496</v>
      </c>
      <c r="C437">
        <v>1.6506000000000001</v>
      </c>
      <c r="D437">
        <v>1.2982</v>
      </c>
      <c r="E437">
        <v>1.1440999999999999</v>
      </c>
    </row>
    <row r="438" spans="1:5" x14ac:dyDescent="0.25">
      <c r="A438" t="s">
        <v>489</v>
      </c>
      <c r="B438" t="s">
        <v>497</v>
      </c>
      <c r="C438">
        <v>1.6506000000000001</v>
      </c>
      <c r="D438">
        <v>1.1107</v>
      </c>
      <c r="E438">
        <v>0.9708</v>
      </c>
    </row>
    <row r="439" spans="1:5" x14ac:dyDescent="0.25">
      <c r="A439" t="s">
        <v>489</v>
      </c>
      <c r="B439" t="s">
        <v>498</v>
      </c>
      <c r="C439">
        <v>1.6506000000000001</v>
      </c>
      <c r="D439">
        <v>2.0194999999999999</v>
      </c>
      <c r="E439">
        <v>0.4854</v>
      </c>
    </row>
    <row r="440" spans="1:5" x14ac:dyDescent="0.25">
      <c r="A440" t="s">
        <v>489</v>
      </c>
      <c r="B440" t="s">
        <v>499</v>
      </c>
      <c r="C440">
        <v>1.6506000000000001</v>
      </c>
      <c r="D440">
        <v>1.2117</v>
      </c>
      <c r="E440">
        <v>1.0401</v>
      </c>
    </row>
    <row r="441" spans="1:5" x14ac:dyDescent="0.25">
      <c r="A441" t="s">
        <v>489</v>
      </c>
      <c r="B441" t="s">
        <v>500</v>
      </c>
      <c r="C441">
        <v>1.6506000000000001</v>
      </c>
      <c r="D441">
        <v>0.86550000000000005</v>
      </c>
      <c r="E441">
        <v>1.0401</v>
      </c>
    </row>
    <row r="442" spans="1:5" x14ac:dyDescent="0.25">
      <c r="A442" t="s">
        <v>489</v>
      </c>
      <c r="B442" t="s">
        <v>782</v>
      </c>
      <c r="C442">
        <v>1.6506000000000001</v>
      </c>
      <c r="D442">
        <v>2.4234</v>
      </c>
      <c r="E442">
        <v>0.72809999999999997</v>
      </c>
    </row>
    <row r="443" spans="1:5" x14ac:dyDescent="0.25">
      <c r="A443" t="s">
        <v>489</v>
      </c>
      <c r="B443" t="s">
        <v>501</v>
      </c>
      <c r="C443">
        <v>1.6506000000000001</v>
      </c>
      <c r="D443">
        <v>0.86550000000000005</v>
      </c>
      <c r="E443">
        <v>1.2481</v>
      </c>
    </row>
    <row r="444" spans="1:5" x14ac:dyDescent="0.25">
      <c r="A444" t="s">
        <v>502</v>
      </c>
      <c r="B444" t="s">
        <v>503</v>
      </c>
      <c r="C444">
        <v>1.2378</v>
      </c>
      <c r="D444">
        <v>0.80789999999999995</v>
      </c>
      <c r="E444">
        <v>0.66739999999999999</v>
      </c>
    </row>
    <row r="445" spans="1:5" x14ac:dyDescent="0.25">
      <c r="A445" t="s">
        <v>502</v>
      </c>
      <c r="B445" t="s">
        <v>504</v>
      </c>
      <c r="C445">
        <v>1.2378</v>
      </c>
      <c r="D445">
        <v>1.0455000000000001</v>
      </c>
      <c r="E445">
        <v>1.2742</v>
      </c>
    </row>
    <row r="446" spans="1:5" x14ac:dyDescent="0.25">
      <c r="A446" t="s">
        <v>502</v>
      </c>
      <c r="B446" t="s">
        <v>505</v>
      </c>
      <c r="C446">
        <v>1.2378</v>
      </c>
      <c r="D446">
        <v>1.7168000000000001</v>
      </c>
      <c r="E446">
        <v>0.58020000000000005</v>
      </c>
    </row>
    <row r="447" spans="1:5" x14ac:dyDescent="0.25">
      <c r="A447" t="s">
        <v>502</v>
      </c>
      <c r="B447" t="s">
        <v>506</v>
      </c>
      <c r="C447">
        <v>1.2378</v>
      </c>
      <c r="D447">
        <v>0.59240000000000004</v>
      </c>
      <c r="E447">
        <v>0.75639999999999996</v>
      </c>
    </row>
    <row r="448" spans="1:5" x14ac:dyDescent="0.25">
      <c r="A448" t="s">
        <v>502</v>
      </c>
      <c r="B448" t="s">
        <v>507</v>
      </c>
      <c r="C448">
        <v>1.2378</v>
      </c>
      <c r="D448">
        <v>1.0771999999999999</v>
      </c>
      <c r="E448">
        <v>1.2378</v>
      </c>
    </row>
    <row r="449" spans="1:5" x14ac:dyDescent="0.25">
      <c r="A449" t="s">
        <v>502</v>
      </c>
      <c r="B449" t="s">
        <v>508</v>
      </c>
      <c r="C449">
        <v>1.2378</v>
      </c>
      <c r="D449">
        <v>1.2356</v>
      </c>
      <c r="E449">
        <v>1.1528</v>
      </c>
    </row>
    <row r="450" spans="1:5" x14ac:dyDescent="0.25">
      <c r="A450" t="s">
        <v>502</v>
      </c>
      <c r="B450" t="s">
        <v>509</v>
      </c>
      <c r="C450">
        <v>1.2378</v>
      </c>
      <c r="D450">
        <v>1.0455000000000001</v>
      </c>
      <c r="E450">
        <v>0.78879999999999995</v>
      </c>
    </row>
    <row r="451" spans="1:5" x14ac:dyDescent="0.25">
      <c r="A451" t="s">
        <v>502</v>
      </c>
      <c r="B451" t="s">
        <v>510</v>
      </c>
      <c r="C451">
        <v>1.2378</v>
      </c>
      <c r="D451">
        <v>0.60589999999999999</v>
      </c>
      <c r="E451">
        <v>1.7405999999999999</v>
      </c>
    </row>
    <row r="452" spans="1:5" x14ac:dyDescent="0.25">
      <c r="A452" t="s">
        <v>502</v>
      </c>
      <c r="B452" t="s">
        <v>511</v>
      </c>
      <c r="C452">
        <v>1.2378</v>
      </c>
      <c r="D452">
        <v>1.1108</v>
      </c>
      <c r="E452">
        <v>1.0959000000000001</v>
      </c>
    </row>
    <row r="453" spans="1:5" x14ac:dyDescent="0.25">
      <c r="A453" t="s">
        <v>502</v>
      </c>
      <c r="B453" t="s">
        <v>512</v>
      </c>
      <c r="C453">
        <v>1.2378</v>
      </c>
      <c r="D453">
        <v>0.76039999999999996</v>
      </c>
      <c r="E453">
        <v>1.0315000000000001</v>
      </c>
    </row>
    <row r="454" spans="1:5" x14ac:dyDescent="0.25">
      <c r="A454" t="s">
        <v>502</v>
      </c>
      <c r="B454" t="s">
        <v>513</v>
      </c>
      <c r="C454">
        <v>1.2378</v>
      </c>
      <c r="D454">
        <v>1.3782000000000001</v>
      </c>
      <c r="E454">
        <v>0.78879999999999995</v>
      </c>
    </row>
    <row r="455" spans="1:5" x14ac:dyDescent="0.25">
      <c r="A455" t="s">
        <v>502</v>
      </c>
      <c r="B455" t="s">
        <v>514</v>
      </c>
      <c r="C455">
        <v>1.2378</v>
      </c>
      <c r="D455">
        <v>0.90890000000000004</v>
      </c>
      <c r="E455">
        <v>0.90249999999999997</v>
      </c>
    </row>
    <row r="456" spans="1:5" x14ac:dyDescent="0.25">
      <c r="A456" t="s">
        <v>502</v>
      </c>
      <c r="B456" t="s">
        <v>515</v>
      </c>
      <c r="C456">
        <v>1.2378</v>
      </c>
      <c r="D456">
        <v>1.1108</v>
      </c>
      <c r="E456">
        <v>1.1604000000000001</v>
      </c>
    </row>
    <row r="457" spans="1:5" x14ac:dyDescent="0.25">
      <c r="A457" t="s">
        <v>502</v>
      </c>
      <c r="B457" t="s">
        <v>516</v>
      </c>
      <c r="C457">
        <v>1.2378</v>
      </c>
      <c r="D457">
        <v>1.0099</v>
      </c>
      <c r="E457">
        <v>1.0315000000000001</v>
      </c>
    </row>
    <row r="458" spans="1:5" x14ac:dyDescent="0.25">
      <c r="A458" t="s">
        <v>502</v>
      </c>
      <c r="B458" t="s">
        <v>517</v>
      </c>
      <c r="C458">
        <v>1.2378</v>
      </c>
      <c r="D458">
        <v>1.3128</v>
      </c>
      <c r="E458">
        <v>1.0959000000000001</v>
      </c>
    </row>
    <row r="459" spans="1:5" x14ac:dyDescent="0.25">
      <c r="A459" t="s">
        <v>502</v>
      </c>
      <c r="B459" t="s">
        <v>518</v>
      </c>
      <c r="C459">
        <v>1.2378</v>
      </c>
      <c r="D459">
        <v>0.80789999999999995</v>
      </c>
      <c r="E459">
        <v>0.91010000000000002</v>
      </c>
    </row>
    <row r="460" spans="1:5" x14ac:dyDescent="0.25">
      <c r="A460" t="s">
        <v>502</v>
      </c>
      <c r="B460" t="s">
        <v>519</v>
      </c>
      <c r="C460">
        <v>1.2378</v>
      </c>
      <c r="D460">
        <v>1.4257</v>
      </c>
      <c r="E460">
        <v>1.4561999999999999</v>
      </c>
    </row>
    <row r="461" spans="1:5" x14ac:dyDescent="0.25">
      <c r="A461" t="s">
        <v>502</v>
      </c>
      <c r="B461" t="s">
        <v>520</v>
      </c>
      <c r="C461">
        <v>1.2378</v>
      </c>
      <c r="D461">
        <v>0.85540000000000005</v>
      </c>
      <c r="E461">
        <v>0.78879999999999995</v>
      </c>
    </row>
    <row r="462" spans="1:5" x14ac:dyDescent="0.25">
      <c r="A462" t="s">
        <v>502</v>
      </c>
      <c r="B462" t="s">
        <v>521</v>
      </c>
      <c r="C462">
        <v>1.2378</v>
      </c>
      <c r="D462">
        <v>0.65639999999999998</v>
      </c>
      <c r="E462">
        <v>0.90249999999999997</v>
      </c>
    </row>
    <row r="463" spans="1:5" x14ac:dyDescent="0.25">
      <c r="A463" t="s">
        <v>502</v>
      </c>
      <c r="B463" t="s">
        <v>522</v>
      </c>
      <c r="C463">
        <v>1.2378</v>
      </c>
      <c r="D463">
        <v>0.52270000000000005</v>
      </c>
      <c r="E463">
        <v>0.66739999999999999</v>
      </c>
    </row>
    <row r="464" spans="1:5" x14ac:dyDescent="0.25">
      <c r="A464" t="s">
        <v>523</v>
      </c>
      <c r="B464" t="s">
        <v>524</v>
      </c>
      <c r="C464">
        <v>1.4554</v>
      </c>
      <c r="D464">
        <v>1.276</v>
      </c>
      <c r="E464">
        <v>0.69569999999999999</v>
      </c>
    </row>
    <row r="465" spans="1:5" x14ac:dyDescent="0.25">
      <c r="A465" t="s">
        <v>523</v>
      </c>
      <c r="B465" t="s">
        <v>525</v>
      </c>
      <c r="C465">
        <v>1.4554</v>
      </c>
      <c r="D465">
        <v>0.49080000000000001</v>
      </c>
      <c r="E465">
        <v>0.92759999999999998</v>
      </c>
    </row>
    <row r="466" spans="1:5" x14ac:dyDescent="0.25">
      <c r="A466" t="s">
        <v>523</v>
      </c>
      <c r="B466" t="s">
        <v>526</v>
      </c>
      <c r="C466">
        <v>1.4554</v>
      </c>
      <c r="D466">
        <v>1.0797000000000001</v>
      </c>
      <c r="E466">
        <v>0.2319</v>
      </c>
    </row>
    <row r="467" spans="1:5" x14ac:dyDescent="0.25">
      <c r="A467" t="s">
        <v>523</v>
      </c>
      <c r="B467" t="s">
        <v>527</v>
      </c>
      <c r="C467">
        <v>1.4554</v>
      </c>
      <c r="D467">
        <v>1.0797000000000001</v>
      </c>
      <c r="E467">
        <v>1.6232</v>
      </c>
    </row>
    <row r="468" spans="1:5" x14ac:dyDescent="0.25">
      <c r="A468" t="s">
        <v>523</v>
      </c>
      <c r="B468" t="s">
        <v>528</v>
      </c>
      <c r="C468">
        <v>1.4554</v>
      </c>
      <c r="D468">
        <v>0.49080000000000001</v>
      </c>
      <c r="E468">
        <v>1.6232</v>
      </c>
    </row>
    <row r="469" spans="1:5" x14ac:dyDescent="0.25">
      <c r="A469" t="s">
        <v>523</v>
      </c>
      <c r="B469" t="s">
        <v>529</v>
      </c>
      <c r="C469">
        <v>1.4554</v>
      </c>
      <c r="D469">
        <v>1.3742000000000001</v>
      </c>
      <c r="E469">
        <v>1.6232</v>
      </c>
    </row>
    <row r="470" spans="1:5" x14ac:dyDescent="0.25">
      <c r="A470" t="s">
        <v>523</v>
      </c>
      <c r="B470" t="s">
        <v>530</v>
      </c>
      <c r="C470">
        <v>1.4554</v>
      </c>
      <c r="D470">
        <v>2.0613000000000001</v>
      </c>
      <c r="E470">
        <v>0.69569999999999999</v>
      </c>
    </row>
    <row r="471" spans="1:5" x14ac:dyDescent="0.25">
      <c r="A471" t="s">
        <v>523</v>
      </c>
      <c r="B471" t="s">
        <v>531</v>
      </c>
      <c r="C471">
        <v>1.4554</v>
      </c>
      <c r="D471">
        <v>0.7853</v>
      </c>
      <c r="E471">
        <v>0.46379999999999999</v>
      </c>
    </row>
    <row r="472" spans="1:5" x14ac:dyDescent="0.25">
      <c r="A472" t="s">
        <v>523</v>
      </c>
      <c r="B472" t="s">
        <v>532</v>
      </c>
      <c r="C472">
        <v>1.4554</v>
      </c>
      <c r="D472">
        <v>0.88339999999999996</v>
      </c>
      <c r="E472">
        <v>0.69569999999999999</v>
      </c>
    </row>
    <row r="473" spans="1:5" x14ac:dyDescent="0.25">
      <c r="A473" t="s">
        <v>523</v>
      </c>
      <c r="B473" t="s">
        <v>533</v>
      </c>
      <c r="C473">
        <v>1.4554</v>
      </c>
      <c r="D473">
        <v>0.3926</v>
      </c>
      <c r="E473">
        <v>2.0870000000000002</v>
      </c>
    </row>
    <row r="474" spans="1:5" x14ac:dyDescent="0.25">
      <c r="A474" t="s">
        <v>523</v>
      </c>
      <c r="B474" t="s">
        <v>534</v>
      </c>
      <c r="C474">
        <v>1.4554</v>
      </c>
      <c r="D474">
        <v>1.3742000000000001</v>
      </c>
      <c r="E474">
        <v>0.46379999999999999</v>
      </c>
    </row>
    <row r="475" spans="1:5" x14ac:dyDescent="0.25">
      <c r="A475" t="s">
        <v>523</v>
      </c>
      <c r="B475" t="s">
        <v>535</v>
      </c>
      <c r="C475">
        <v>1.4554</v>
      </c>
      <c r="D475">
        <v>1.5705</v>
      </c>
      <c r="E475">
        <v>0.1159</v>
      </c>
    </row>
    <row r="476" spans="1:5" x14ac:dyDescent="0.25">
      <c r="A476" t="s">
        <v>523</v>
      </c>
      <c r="B476" t="s">
        <v>536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523</v>
      </c>
      <c r="B477" t="s">
        <v>537</v>
      </c>
      <c r="C477">
        <v>1.4554</v>
      </c>
      <c r="D477">
        <v>0.7853</v>
      </c>
      <c r="E477">
        <v>0.69569999999999999</v>
      </c>
    </row>
    <row r="478" spans="1:5" x14ac:dyDescent="0.25">
      <c r="A478" t="s">
        <v>523</v>
      </c>
      <c r="B478" t="s">
        <v>538</v>
      </c>
      <c r="C478">
        <v>1.4554</v>
      </c>
      <c r="D478">
        <v>0.88339999999999996</v>
      </c>
      <c r="E478">
        <v>2.2029999999999998</v>
      </c>
    </row>
    <row r="479" spans="1:5" x14ac:dyDescent="0.25">
      <c r="A479" t="s">
        <v>523</v>
      </c>
      <c r="B479" t="s">
        <v>539</v>
      </c>
      <c r="C479">
        <v>1.4554</v>
      </c>
      <c r="D479">
        <v>0.68710000000000004</v>
      </c>
      <c r="E479">
        <v>1.1595</v>
      </c>
    </row>
    <row r="480" spans="1:5" x14ac:dyDescent="0.25">
      <c r="A480" t="s">
        <v>540</v>
      </c>
      <c r="B480" t="s">
        <v>541</v>
      </c>
      <c r="C480">
        <v>1.4778</v>
      </c>
      <c r="D480">
        <v>1.2566999999999999</v>
      </c>
      <c r="E480">
        <v>0.91839999999999999</v>
      </c>
    </row>
    <row r="481" spans="1:5" x14ac:dyDescent="0.25">
      <c r="A481" t="s">
        <v>540</v>
      </c>
      <c r="B481" t="s">
        <v>542</v>
      </c>
      <c r="C481">
        <v>1.4778</v>
      </c>
      <c r="D481">
        <v>0.9304</v>
      </c>
      <c r="E481">
        <v>0.80359999999999998</v>
      </c>
    </row>
    <row r="482" spans="1:5" x14ac:dyDescent="0.25">
      <c r="A482" t="s">
        <v>540</v>
      </c>
      <c r="B482" t="s">
        <v>543</v>
      </c>
      <c r="C482">
        <v>1.4778</v>
      </c>
      <c r="D482">
        <v>1.0995999999999999</v>
      </c>
      <c r="E482">
        <v>0.80359999999999998</v>
      </c>
    </row>
    <row r="483" spans="1:5" x14ac:dyDescent="0.25">
      <c r="A483" t="s">
        <v>540</v>
      </c>
      <c r="B483" t="s">
        <v>544</v>
      </c>
      <c r="C483">
        <v>1.4778</v>
      </c>
      <c r="D483">
        <v>1.1599999999999999</v>
      </c>
      <c r="E483">
        <v>0.68879999999999997</v>
      </c>
    </row>
    <row r="484" spans="1:5" x14ac:dyDescent="0.25">
      <c r="A484" t="s">
        <v>540</v>
      </c>
      <c r="B484" t="s">
        <v>545</v>
      </c>
      <c r="C484">
        <v>1.4778</v>
      </c>
      <c r="D484">
        <v>1.74</v>
      </c>
      <c r="E484">
        <v>0.57399999999999995</v>
      </c>
    </row>
    <row r="485" spans="1:5" x14ac:dyDescent="0.25">
      <c r="A485" t="s">
        <v>540</v>
      </c>
      <c r="B485" t="s">
        <v>546</v>
      </c>
      <c r="C485">
        <v>1.4778</v>
      </c>
      <c r="D485">
        <v>0.9667</v>
      </c>
      <c r="E485">
        <v>1.4923999999999999</v>
      </c>
    </row>
    <row r="486" spans="1:5" x14ac:dyDescent="0.25">
      <c r="A486" t="s">
        <v>540</v>
      </c>
      <c r="B486" t="s">
        <v>547</v>
      </c>
      <c r="C486">
        <v>1.4778</v>
      </c>
      <c r="D486">
        <v>1.1599999999999999</v>
      </c>
      <c r="E486">
        <v>0.91839999999999999</v>
      </c>
    </row>
    <row r="487" spans="1:5" x14ac:dyDescent="0.25">
      <c r="A487" t="s">
        <v>540</v>
      </c>
      <c r="B487" t="s">
        <v>548</v>
      </c>
      <c r="C487">
        <v>1.4778</v>
      </c>
      <c r="D487">
        <v>0.76129999999999998</v>
      </c>
      <c r="E487">
        <v>1.0044999999999999</v>
      </c>
    </row>
    <row r="488" spans="1:5" x14ac:dyDescent="0.25">
      <c r="A488" t="s">
        <v>540</v>
      </c>
      <c r="B488" t="s">
        <v>549</v>
      </c>
      <c r="C488">
        <v>1.4778</v>
      </c>
      <c r="D488">
        <v>0.9304</v>
      </c>
      <c r="E488">
        <v>0.60270000000000001</v>
      </c>
    </row>
    <row r="489" spans="1:5" x14ac:dyDescent="0.25">
      <c r="A489" t="s">
        <v>540</v>
      </c>
      <c r="B489" t="s">
        <v>550</v>
      </c>
      <c r="C489">
        <v>1.4778</v>
      </c>
      <c r="D489">
        <v>0.48330000000000001</v>
      </c>
      <c r="E489">
        <v>1.4923999999999999</v>
      </c>
    </row>
    <row r="490" spans="1:5" x14ac:dyDescent="0.25">
      <c r="A490" t="s">
        <v>540</v>
      </c>
      <c r="B490" t="s">
        <v>551</v>
      </c>
      <c r="C490">
        <v>1.4778</v>
      </c>
      <c r="D490">
        <v>0.84589999999999999</v>
      </c>
      <c r="E490">
        <v>1.5067999999999999</v>
      </c>
    </row>
    <row r="491" spans="1:5" x14ac:dyDescent="0.25">
      <c r="A491" t="s">
        <v>540</v>
      </c>
      <c r="B491" t="s">
        <v>552</v>
      </c>
      <c r="C491">
        <v>1.4778</v>
      </c>
      <c r="D491">
        <v>0.76129999999999998</v>
      </c>
      <c r="E491">
        <v>1.2054</v>
      </c>
    </row>
    <row r="492" spans="1:5" x14ac:dyDescent="0.25">
      <c r="A492" t="s">
        <v>553</v>
      </c>
      <c r="B492" t="s">
        <v>554</v>
      </c>
      <c r="C492">
        <v>1.3231999999999999</v>
      </c>
      <c r="D492">
        <v>0.70179999999999998</v>
      </c>
      <c r="E492">
        <v>1.0161</v>
      </c>
    </row>
    <row r="493" spans="1:5" x14ac:dyDescent="0.25">
      <c r="A493" t="s">
        <v>553</v>
      </c>
      <c r="B493" t="s">
        <v>555</v>
      </c>
      <c r="C493">
        <v>1.3231999999999999</v>
      </c>
      <c r="D493">
        <v>0.75570000000000004</v>
      </c>
      <c r="E493">
        <v>0.77700000000000002</v>
      </c>
    </row>
    <row r="494" spans="1:5" x14ac:dyDescent="0.25">
      <c r="A494" t="s">
        <v>553</v>
      </c>
      <c r="B494" t="s">
        <v>556</v>
      </c>
      <c r="C494">
        <v>1.3231999999999999</v>
      </c>
      <c r="D494">
        <v>0.81389999999999996</v>
      </c>
      <c r="E494">
        <v>1.4803999999999999</v>
      </c>
    </row>
    <row r="495" spans="1:5" x14ac:dyDescent="0.25">
      <c r="A495" t="s">
        <v>553</v>
      </c>
      <c r="B495" t="s">
        <v>557</v>
      </c>
      <c r="C495">
        <v>1.3231999999999999</v>
      </c>
      <c r="D495">
        <v>1.1876</v>
      </c>
      <c r="E495">
        <v>0.71719999999999995</v>
      </c>
    </row>
    <row r="496" spans="1:5" x14ac:dyDescent="0.25">
      <c r="A496" t="s">
        <v>553</v>
      </c>
      <c r="B496" t="s">
        <v>558</v>
      </c>
      <c r="C496">
        <v>1.3231999999999999</v>
      </c>
      <c r="D496">
        <v>1.0257000000000001</v>
      </c>
      <c r="E496">
        <v>1.0161</v>
      </c>
    </row>
    <row r="497" spans="1:5" x14ac:dyDescent="0.25">
      <c r="A497" t="s">
        <v>553</v>
      </c>
      <c r="B497" t="s">
        <v>559</v>
      </c>
      <c r="C497">
        <v>1.3231999999999999</v>
      </c>
      <c r="D497">
        <v>0.872</v>
      </c>
      <c r="E497">
        <v>0.77239999999999998</v>
      </c>
    </row>
    <row r="498" spans="1:5" x14ac:dyDescent="0.25">
      <c r="A498" t="s">
        <v>553</v>
      </c>
      <c r="B498" t="s">
        <v>560</v>
      </c>
      <c r="C498">
        <v>1.3231999999999999</v>
      </c>
      <c r="D498">
        <v>1.4035</v>
      </c>
      <c r="E498">
        <v>1.0161</v>
      </c>
    </row>
    <row r="499" spans="1:5" x14ac:dyDescent="0.25">
      <c r="A499" t="s">
        <v>553</v>
      </c>
      <c r="B499" t="s">
        <v>561</v>
      </c>
      <c r="C499">
        <v>1.3231999999999999</v>
      </c>
      <c r="D499">
        <v>0.63949999999999996</v>
      </c>
      <c r="E499">
        <v>1.6091</v>
      </c>
    </row>
    <row r="500" spans="1:5" x14ac:dyDescent="0.25">
      <c r="A500" t="s">
        <v>553</v>
      </c>
      <c r="B500" t="s">
        <v>562</v>
      </c>
      <c r="C500">
        <v>1.3231999999999999</v>
      </c>
      <c r="D500">
        <v>1.1335999999999999</v>
      </c>
      <c r="E500">
        <v>0.41839999999999999</v>
      </c>
    </row>
    <row r="501" spans="1:5" x14ac:dyDescent="0.25">
      <c r="A501" t="s">
        <v>553</v>
      </c>
      <c r="B501" t="s">
        <v>563</v>
      </c>
      <c r="C501">
        <v>1.3231999999999999</v>
      </c>
      <c r="D501">
        <v>0.97170000000000001</v>
      </c>
      <c r="E501">
        <v>0.89649999999999996</v>
      </c>
    </row>
    <row r="502" spans="1:5" x14ac:dyDescent="0.25">
      <c r="A502" t="s">
        <v>553</v>
      </c>
      <c r="B502" t="s">
        <v>564</v>
      </c>
      <c r="C502">
        <v>1.3231999999999999</v>
      </c>
      <c r="D502">
        <v>0.81389999999999996</v>
      </c>
      <c r="E502">
        <v>1.3516999999999999</v>
      </c>
    </row>
    <row r="503" spans="1:5" x14ac:dyDescent="0.25">
      <c r="A503" t="s">
        <v>553</v>
      </c>
      <c r="B503" t="s">
        <v>783</v>
      </c>
      <c r="C503">
        <v>1.3231999999999999</v>
      </c>
      <c r="D503">
        <v>1.5115000000000001</v>
      </c>
      <c r="E503">
        <v>0.83679999999999999</v>
      </c>
    </row>
    <row r="504" spans="1:5" x14ac:dyDescent="0.25">
      <c r="A504" t="s">
        <v>553</v>
      </c>
      <c r="B504" t="s">
        <v>565</v>
      </c>
      <c r="C504">
        <v>1.3231999999999999</v>
      </c>
      <c r="D504">
        <v>1.6277999999999999</v>
      </c>
      <c r="E504">
        <v>1.0298</v>
      </c>
    </row>
    <row r="505" spans="1:5" x14ac:dyDescent="0.25">
      <c r="A505" t="s">
        <v>566</v>
      </c>
      <c r="B505" t="s">
        <v>567</v>
      </c>
      <c r="C505">
        <v>1.3520000000000001</v>
      </c>
      <c r="D505">
        <v>1.5615000000000001</v>
      </c>
      <c r="E505">
        <v>1.0418000000000001</v>
      </c>
    </row>
    <row r="506" spans="1:5" x14ac:dyDescent="0.25">
      <c r="A506" t="s">
        <v>566</v>
      </c>
      <c r="B506" t="s">
        <v>784</v>
      </c>
      <c r="C506">
        <v>1.3520000000000001</v>
      </c>
      <c r="D506">
        <v>0</v>
      </c>
      <c r="E506">
        <v>0</v>
      </c>
    </row>
    <row r="507" spans="1:5" x14ac:dyDescent="0.25">
      <c r="A507" t="s">
        <v>566</v>
      </c>
      <c r="B507" t="s">
        <v>568</v>
      </c>
      <c r="C507">
        <v>1.3520000000000001</v>
      </c>
      <c r="D507">
        <v>1.0684</v>
      </c>
      <c r="E507">
        <v>0.94710000000000005</v>
      </c>
    </row>
    <row r="508" spans="1:5" x14ac:dyDescent="0.25">
      <c r="A508" t="s">
        <v>566</v>
      </c>
      <c r="B508" t="s">
        <v>569</v>
      </c>
      <c r="C508">
        <v>1.3520000000000001</v>
      </c>
      <c r="D508">
        <v>0.90400000000000003</v>
      </c>
      <c r="E508">
        <v>0.80500000000000005</v>
      </c>
    </row>
    <row r="509" spans="1:5" x14ac:dyDescent="0.25">
      <c r="A509" t="s">
        <v>566</v>
      </c>
      <c r="B509" t="s">
        <v>570</v>
      </c>
      <c r="C509">
        <v>1.3520000000000001</v>
      </c>
      <c r="D509">
        <v>1.0006999999999999</v>
      </c>
      <c r="E509">
        <v>1.0027999999999999</v>
      </c>
    </row>
    <row r="510" spans="1:5" x14ac:dyDescent="0.25">
      <c r="A510" t="s">
        <v>566</v>
      </c>
      <c r="B510" t="s">
        <v>571</v>
      </c>
      <c r="C510">
        <v>1.3520000000000001</v>
      </c>
      <c r="D510">
        <v>0.78320000000000001</v>
      </c>
      <c r="E510">
        <v>1.1031</v>
      </c>
    </row>
    <row r="511" spans="1:5" x14ac:dyDescent="0.25">
      <c r="A511" t="s">
        <v>566</v>
      </c>
      <c r="B511" t="s">
        <v>785</v>
      </c>
      <c r="C511">
        <v>1.3520000000000001</v>
      </c>
      <c r="D511">
        <v>0</v>
      </c>
      <c r="E511">
        <v>0.85240000000000005</v>
      </c>
    </row>
    <row r="512" spans="1:5" x14ac:dyDescent="0.25">
      <c r="A512" t="s">
        <v>566</v>
      </c>
      <c r="B512" t="s">
        <v>572</v>
      </c>
      <c r="C512">
        <v>1.3520000000000001</v>
      </c>
      <c r="D512">
        <v>0.45200000000000001</v>
      </c>
      <c r="E512">
        <v>1.5153000000000001</v>
      </c>
    </row>
    <row r="513" spans="1:5" x14ac:dyDescent="0.25">
      <c r="A513" t="s">
        <v>566</v>
      </c>
      <c r="B513" t="s">
        <v>573</v>
      </c>
      <c r="C513">
        <v>1.3520000000000001</v>
      </c>
      <c r="D513">
        <v>1.3052999999999999</v>
      </c>
      <c r="E513">
        <v>0.60170000000000001</v>
      </c>
    </row>
    <row r="514" spans="1:5" x14ac:dyDescent="0.25">
      <c r="A514" t="s">
        <v>566</v>
      </c>
      <c r="B514" t="s">
        <v>574</v>
      </c>
      <c r="C514">
        <v>1.3520000000000001</v>
      </c>
      <c r="D514">
        <v>1.0006999999999999</v>
      </c>
      <c r="E514">
        <v>0.60170000000000001</v>
      </c>
    </row>
    <row r="515" spans="1:5" x14ac:dyDescent="0.25">
      <c r="A515" t="s">
        <v>566</v>
      </c>
      <c r="B515" t="s">
        <v>575</v>
      </c>
      <c r="C515">
        <v>1.3520000000000001</v>
      </c>
      <c r="D515">
        <v>1.2326999999999999</v>
      </c>
      <c r="E515">
        <v>0.85240000000000005</v>
      </c>
    </row>
    <row r="516" spans="1:5" x14ac:dyDescent="0.25">
      <c r="A516" t="s">
        <v>566</v>
      </c>
      <c r="B516" t="s">
        <v>786</v>
      </c>
      <c r="C516">
        <v>1.3520000000000001</v>
      </c>
      <c r="D516">
        <v>0</v>
      </c>
      <c r="E516">
        <v>2.5571000000000002</v>
      </c>
    </row>
    <row r="517" spans="1:5" x14ac:dyDescent="0.25">
      <c r="A517" t="s">
        <v>566</v>
      </c>
      <c r="B517" t="s">
        <v>787</v>
      </c>
      <c r="C517">
        <v>1.3520000000000001</v>
      </c>
      <c r="D517">
        <v>0.73960000000000004</v>
      </c>
      <c r="E517">
        <v>1.7047000000000001</v>
      </c>
    </row>
    <row r="518" spans="1:5" x14ac:dyDescent="0.25">
      <c r="A518" t="s">
        <v>566</v>
      </c>
      <c r="B518" t="s">
        <v>576</v>
      </c>
      <c r="C518">
        <v>1.3520000000000001</v>
      </c>
      <c r="D518">
        <v>0.87019999999999997</v>
      </c>
      <c r="E518">
        <v>1.454</v>
      </c>
    </row>
    <row r="519" spans="1:5" x14ac:dyDescent="0.25">
      <c r="A519" t="s">
        <v>577</v>
      </c>
      <c r="B519" t="s">
        <v>578</v>
      </c>
      <c r="C519">
        <v>1.3371</v>
      </c>
      <c r="D519">
        <v>0.99719999999999998</v>
      </c>
      <c r="E519">
        <v>0.80179999999999996</v>
      </c>
    </row>
    <row r="520" spans="1:5" x14ac:dyDescent="0.25">
      <c r="A520" t="s">
        <v>577</v>
      </c>
      <c r="B520" t="s">
        <v>579</v>
      </c>
      <c r="C520">
        <v>1.3371</v>
      </c>
      <c r="D520">
        <v>1.0118</v>
      </c>
      <c r="E520">
        <v>1.2203999999999999</v>
      </c>
    </row>
    <row r="521" spans="1:5" x14ac:dyDescent="0.25">
      <c r="A521" t="s">
        <v>577</v>
      </c>
      <c r="B521" t="s">
        <v>580</v>
      </c>
      <c r="C521">
        <v>1.3371</v>
      </c>
      <c r="D521">
        <v>1.3198000000000001</v>
      </c>
      <c r="E521">
        <v>1.2735000000000001</v>
      </c>
    </row>
    <row r="522" spans="1:5" x14ac:dyDescent="0.25">
      <c r="A522" t="s">
        <v>577</v>
      </c>
      <c r="B522" t="s">
        <v>581</v>
      </c>
      <c r="C522">
        <v>1.3371</v>
      </c>
      <c r="D522">
        <v>0.70389999999999997</v>
      </c>
      <c r="E522">
        <v>1.3265</v>
      </c>
    </row>
    <row r="523" spans="1:5" x14ac:dyDescent="0.25">
      <c r="A523" t="s">
        <v>577</v>
      </c>
      <c r="B523" t="s">
        <v>582</v>
      </c>
      <c r="C523">
        <v>1.3371</v>
      </c>
      <c r="D523">
        <v>0.99719999999999998</v>
      </c>
      <c r="E523">
        <v>1.3028999999999999</v>
      </c>
    </row>
    <row r="524" spans="1:5" x14ac:dyDescent="0.25">
      <c r="A524" t="s">
        <v>577</v>
      </c>
      <c r="B524" t="s">
        <v>583</v>
      </c>
      <c r="C524">
        <v>1.3371</v>
      </c>
      <c r="D524">
        <v>1.3637999999999999</v>
      </c>
      <c r="E524">
        <v>1.0611999999999999</v>
      </c>
    </row>
    <row r="525" spans="1:5" x14ac:dyDescent="0.25">
      <c r="A525" t="s">
        <v>577</v>
      </c>
      <c r="B525" t="s">
        <v>584</v>
      </c>
      <c r="C525">
        <v>1.3371</v>
      </c>
      <c r="D525">
        <v>0.83589999999999998</v>
      </c>
      <c r="E525">
        <v>1.3795999999999999</v>
      </c>
    </row>
    <row r="526" spans="1:5" x14ac:dyDescent="0.25">
      <c r="A526" t="s">
        <v>577</v>
      </c>
      <c r="B526" t="s">
        <v>585</v>
      </c>
      <c r="C526">
        <v>1.3371</v>
      </c>
      <c r="D526">
        <v>1.4541999999999999</v>
      </c>
      <c r="E526">
        <v>0.65149999999999997</v>
      </c>
    </row>
    <row r="527" spans="1:5" x14ac:dyDescent="0.25">
      <c r="A527" t="s">
        <v>577</v>
      </c>
      <c r="B527" t="s">
        <v>586</v>
      </c>
      <c r="C527">
        <v>1.3371</v>
      </c>
      <c r="D527">
        <v>0.91410000000000002</v>
      </c>
      <c r="E527">
        <v>0.65149999999999997</v>
      </c>
    </row>
    <row r="528" spans="1:5" x14ac:dyDescent="0.25">
      <c r="A528" t="s">
        <v>577</v>
      </c>
      <c r="B528" t="s">
        <v>587</v>
      </c>
      <c r="C528">
        <v>1.3371</v>
      </c>
      <c r="D528">
        <v>0.70630000000000004</v>
      </c>
      <c r="E528">
        <v>1.0524</v>
      </c>
    </row>
    <row r="529" spans="1:5" x14ac:dyDescent="0.25">
      <c r="A529" t="s">
        <v>577</v>
      </c>
      <c r="B529" t="s">
        <v>588</v>
      </c>
      <c r="C529">
        <v>1.3371</v>
      </c>
      <c r="D529">
        <v>1.2758</v>
      </c>
      <c r="E529">
        <v>0.68979999999999997</v>
      </c>
    </row>
    <row r="530" spans="1:5" x14ac:dyDescent="0.25">
      <c r="A530" t="s">
        <v>577</v>
      </c>
      <c r="B530" t="s">
        <v>589</v>
      </c>
      <c r="C530">
        <v>1.3371</v>
      </c>
      <c r="D530">
        <v>0.74790000000000001</v>
      </c>
      <c r="E530">
        <v>1.0524</v>
      </c>
    </row>
    <row r="531" spans="1:5" x14ac:dyDescent="0.25">
      <c r="A531" t="s">
        <v>577</v>
      </c>
      <c r="B531" t="s">
        <v>590</v>
      </c>
      <c r="C531">
        <v>1.3371</v>
      </c>
      <c r="D531">
        <v>0.6159</v>
      </c>
      <c r="E531">
        <v>1.4326000000000001</v>
      </c>
    </row>
    <row r="532" spans="1:5" x14ac:dyDescent="0.25">
      <c r="A532" t="s">
        <v>577</v>
      </c>
      <c r="B532" t="s">
        <v>591</v>
      </c>
      <c r="C532">
        <v>1.3371</v>
      </c>
      <c r="D532">
        <v>0.54010000000000002</v>
      </c>
      <c r="E532">
        <v>0.7016</v>
      </c>
    </row>
    <row r="533" spans="1:5" x14ac:dyDescent="0.25">
      <c r="A533" t="s">
        <v>577</v>
      </c>
      <c r="B533" t="s">
        <v>592</v>
      </c>
      <c r="C533">
        <v>1.3371</v>
      </c>
      <c r="D533">
        <v>0.66479999999999995</v>
      </c>
      <c r="E533">
        <v>1.0023</v>
      </c>
    </row>
    <row r="534" spans="1:5" x14ac:dyDescent="0.25">
      <c r="A534" t="s">
        <v>577</v>
      </c>
      <c r="B534" t="s">
        <v>593</v>
      </c>
      <c r="C534">
        <v>1.3371</v>
      </c>
      <c r="D534">
        <v>1.2318</v>
      </c>
      <c r="E534">
        <v>0.79590000000000005</v>
      </c>
    </row>
    <row r="535" spans="1:5" x14ac:dyDescent="0.25">
      <c r="A535" t="s">
        <v>577</v>
      </c>
      <c r="B535" t="s">
        <v>594</v>
      </c>
      <c r="C535">
        <v>1.3371</v>
      </c>
      <c r="D535">
        <v>0.52790000000000004</v>
      </c>
      <c r="E535">
        <v>1.0611999999999999</v>
      </c>
    </row>
    <row r="536" spans="1:5" x14ac:dyDescent="0.25">
      <c r="A536" t="s">
        <v>577</v>
      </c>
      <c r="B536" t="s">
        <v>595</v>
      </c>
      <c r="C536">
        <v>1.3371</v>
      </c>
      <c r="D536">
        <v>1.288</v>
      </c>
      <c r="E536">
        <v>0.60140000000000005</v>
      </c>
    </row>
    <row r="537" spans="1:5" x14ac:dyDescent="0.25">
      <c r="A537" t="s">
        <v>577</v>
      </c>
      <c r="B537" t="s">
        <v>596</v>
      </c>
      <c r="C537">
        <v>1.3371</v>
      </c>
      <c r="D537">
        <v>1.8696999999999999</v>
      </c>
      <c r="E537">
        <v>0.55120000000000002</v>
      </c>
    </row>
    <row r="538" spans="1:5" x14ac:dyDescent="0.25">
      <c r="A538" t="s">
        <v>577</v>
      </c>
      <c r="B538" t="s">
        <v>597</v>
      </c>
      <c r="C538">
        <v>1.3371</v>
      </c>
      <c r="D538">
        <v>0.92390000000000005</v>
      </c>
      <c r="E538">
        <v>1.4857</v>
      </c>
    </row>
    <row r="539" spans="1:5" x14ac:dyDescent="0.25">
      <c r="A539" t="s">
        <v>598</v>
      </c>
      <c r="B539" t="s">
        <v>599</v>
      </c>
      <c r="C539">
        <v>1.3976999999999999</v>
      </c>
      <c r="D539">
        <v>0.79959999999999998</v>
      </c>
      <c r="E539">
        <v>1.8339000000000001</v>
      </c>
    </row>
    <row r="540" spans="1:5" x14ac:dyDescent="0.25">
      <c r="A540" t="s">
        <v>598</v>
      </c>
      <c r="B540" t="s">
        <v>600</v>
      </c>
      <c r="C540">
        <v>1.3976999999999999</v>
      </c>
      <c r="D540">
        <v>0.56479999999999997</v>
      </c>
      <c r="E540">
        <v>0.99450000000000005</v>
      </c>
    </row>
    <row r="541" spans="1:5" x14ac:dyDescent="0.25">
      <c r="A541" t="s">
        <v>598</v>
      </c>
      <c r="B541" t="s">
        <v>601</v>
      </c>
      <c r="C541">
        <v>1.3976999999999999</v>
      </c>
      <c r="D541">
        <v>1.4309000000000001</v>
      </c>
      <c r="E541">
        <v>0.89500000000000002</v>
      </c>
    </row>
    <row r="542" spans="1:5" x14ac:dyDescent="0.25">
      <c r="A542" t="s">
        <v>598</v>
      </c>
      <c r="B542" t="s">
        <v>602</v>
      </c>
      <c r="C542">
        <v>1.3976999999999999</v>
      </c>
      <c r="D542">
        <v>1.2264999999999999</v>
      </c>
      <c r="E542">
        <v>0.8548</v>
      </c>
    </row>
    <row r="543" spans="1:5" x14ac:dyDescent="0.25">
      <c r="A543" t="s">
        <v>598</v>
      </c>
      <c r="B543" t="s">
        <v>603</v>
      </c>
      <c r="C543">
        <v>1.3976999999999999</v>
      </c>
      <c r="D543">
        <v>0.8417</v>
      </c>
      <c r="E543">
        <v>1.0003</v>
      </c>
    </row>
    <row r="544" spans="1:5" x14ac:dyDescent="0.25">
      <c r="A544" t="s">
        <v>598</v>
      </c>
      <c r="B544" t="s">
        <v>604</v>
      </c>
      <c r="C544">
        <v>1.3976999999999999</v>
      </c>
      <c r="D544">
        <v>1.2358</v>
      </c>
      <c r="E544">
        <v>0.77300000000000002</v>
      </c>
    </row>
    <row r="545" spans="1:5" x14ac:dyDescent="0.25">
      <c r="A545" t="s">
        <v>598</v>
      </c>
      <c r="B545" t="s">
        <v>605</v>
      </c>
      <c r="C545">
        <v>1.3976999999999999</v>
      </c>
      <c r="D545">
        <v>0.82279999999999998</v>
      </c>
      <c r="E545">
        <v>0.94469999999999998</v>
      </c>
    </row>
    <row r="546" spans="1:5" x14ac:dyDescent="0.25">
      <c r="A546" t="s">
        <v>598</v>
      </c>
      <c r="B546" t="s">
        <v>606</v>
      </c>
      <c r="C546">
        <v>1.3976999999999999</v>
      </c>
      <c r="D546">
        <v>0.58919999999999995</v>
      </c>
      <c r="E546">
        <v>1.0003</v>
      </c>
    </row>
    <row r="547" spans="1:5" x14ac:dyDescent="0.25">
      <c r="A547" t="s">
        <v>598</v>
      </c>
      <c r="B547" t="s">
        <v>607</v>
      </c>
      <c r="C547">
        <v>1.3976999999999999</v>
      </c>
      <c r="D547">
        <v>0.96799999999999997</v>
      </c>
      <c r="E547">
        <v>1.2782</v>
      </c>
    </row>
    <row r="548" spans="1:5" x14ac:dyDescent="0.25">
      <c r="A548" t="s">
        <v>598</v>
      </c>
      <c r="B548" t="s">
        <v>608</v>
      </c>
      <c r="C548">
        <v>1.3976999999999999</v>
      </c>
      <c r="D548">
        <v>0.97909999999999997</v>
      </c>
      <c r="E548">
        <v>0.89500000000000002</v>
      </c>
    </row>
    <row r="549" spans="1:5" x14ac:dyDescent="0.25">
      <c r="A549" t="s">
        <v>598</v>
      </c>
      <c r="B549" t="s">
        <v>609</v>
      </c>
      <c r="C549">
        <v>1.3976999999999999</v>
      </c>
      <c r="D549">
        <v>0.6734</v>
      </c>
      <c r="E549">
        <v>1.2782</v>
      </c>
    </row>
    <row r="550" spans="1:5" x14ac:dyDescent="0.25">
      <c r="A550" t="s">
        <v>598</v>
      </c>
      <c r="B550" t="s">
        <v>610</v>
      </c>
      <c r="C550">
        <v>1.3976999999999999</v>
      </c>
      <c r="D550">
        <v>0.85170000000000001</v>
      </c>
      <c r="E550">
        <v>0.98970000000000002</v>
      </c>
    </row>
    <row r="551" spans="1:5" x14ac:dyDescent="0.25">
      <c r="A551" t="s">
        <v>598</v>
      </c>
      <c r="B551" t="s">
        <v>611</v>
      </c>
      <c r="C551">
        <v>1.3976999999999999</v>
      </c>
      <c r="D551">
        <v>0.93010000000000004</v>
      </c>
      <c r="E551">
        <v>0.89749999999999996</v>
      </c>
    </row>
    <row r="552" spans="1:5" x14ac:dyDescent="0.25">
      <c r="A552" t="s">
        <v>598</v>
      </c>
      <c r="B552" t="s">
        <v>612</v>
      </c>
      <c r="C552">
        <v>1.3976999999999999</v>
      </c>
      <c r="D552">
        <v>1.1783999999999999</v>
      </c>
      <c r="E552">
        <v>0.94469999999999998</v>
      </c>
    </row>
    <row r="553" spans="1:5" x14ac:dyDescent="0.25">
      <c r="A553" t="s">
        <v>598</v>
      </c>
      <c r="B553" t="s">
        <v>613</v>
      </c>
      <c r="C553">
        <v>1.3976999999999999</v>
      </c>
      <c r="D553">
        <v>1.2683</v>
      </c>
      <c r="E553">
        <v>0.73</v>
      </c>
    </row>
    <row r="554" spans="1:5" x14ac:dyDescent="0.25">
      <c r="A554" t="s">
        <v>598</v>
      </c>
      <c r="B554" t="s">
        <v>614</v>
      </c>
      <c r="C554">
        <v>1.3976999999999999</v>
      </c>
      <c r="D554">
        <v>1.3513999999999999</v>
      </c>
      <c r="E554">
        <v>1.1022000000000001</v>
      </c>
    </row>
    <row r="555" spans="1:5" x14ac:dyDescent="0.25">
      <c r="A555" t="s">
        <v>598</v>
      </c>
      <c r="B555" t="s">
        <v>615</v>
      </c>
      <c r="C555">
        <v>1.3976999999999999</v>
      </c>
      <c r="D555">
        <v>1.0544</v>
      </c>
      <c r="E555">
        <v>1.1933</v>
      </c>
    </row>
    <row r="556" spans="1:5" x14ac:dyDescent="0.25">
      <c r="A556" t="s">
        <v>598</v>
      </c>
      <c r="B556" t="s">
        <v>616</v>
      </c>
      <c r="C556">
        <v>1.3976999999999999</v>
      </c>
      <c r="D556">
        <v>1.0731999999999999</v>
      </c>
      <c r="E556">
        <v>0.6613</v>
      </c>
    </row>
    <row r="557" spans="1:5" x14ac:dyDescent="0.25">
      <c r="A557" t="s">
        <v>617</v>
      </c>
      <c r="B557" t="s">
        <v>618</v>
      </c>
      <c r="C557">
        <v>1.8412999999999999</v>
      </c>
      <c r="D557">
        <v>1.2533000000000001</v>
      </c>
      <c r="E557">
        <v>0.69020000000000004</v>
      </c>
    </row>
    <row r="558" spans="1:5" x14ac:dyDescent="0.25">
      <c r="A558" t="s">
        <v>617</v>
      </c>
      <c r="B558" t="s">
        <v>619</v>
      </c>
      <c r="C558">
        <v>1.8412999999999999</v>
      </c>
      <c r="D558">
        <v>0.752</v>
      </c>
      <c r="E558">
        <v>1.3803000000000001</v>
      </c>
    </row>
    <row r="559" spans="1:5" x14ac:dyDescent="0.25">
      <c r="A559" t="s">
        <v>617</v>
      </c>
      <c r="B559" t="s">
        <v>620</v>
      </c>
      <c r="C559">
        <v>1.8412999999999999</v>
      </c>
      <c r="D559">
        <v>1.1697</v>
      </c>
      <c r="E559">
        <v>0.81569999999999998</v>
      </c>
    </row>
    <row r="560" spans="1:5" x14ac:dyDescent="0.25">
      <c r="A560" t="s">
        <v>617</v>
      </c>
      <c r="B560" t="s">
        <v>621</v>
      </c>
      <c r="C560">
        <v>1.8412999999999999</v>
      </c>
      <c r="D560">
        <v>0.96089999999999998</v>
      </c>
      <c r="E560">
        <v>0.75290000000000001</v>
      </c>
    </row>
    <row r="561" spans="1:5" x14ac:dyDescent="0.25">
      <c r="A561" t="s">
        <v>617</v>
      </c>
      <c r="B561" t="s">
        <v>622</v>
      </c>
      <c r="C561">
        <v>1.8412999999999999</v>
      </c>
      <c r="D561">
        <v>0.71020000000000005</v>
      </c>
      <c r="E561">
        <v>0.75290000000000001</v>
      </c>
    </row>
    <row r="562" spans="1:5" x14ac:dyDescent="0.25">
      <c r="A562" t="s">
        <v>617</v>
      </c>
      <c r="B562" t="s">
        <v>623</v>
      </c>
      <c r="C562">
        <v>1.8412999999999999</v>
      </c>
      <c r="D562">
        <v>0.752</v>
      </c>
      <c r="E562">
        <v>1.0039</v>
      </c>
    </row>
    <row r="563" spans="1:5" x14ac:dyDescent="0.25">
      <c r="A563" t="s">
        <v>617</v>
      </c>
      <c r="B563" t="s">
        <v>624</v>
      </c>
      <c r="C563">
        <v>1.8412999999999999</v>
      </c>
      <c r="D563">
        <v>1.6293</v>
      </c>
      <c r="E563">
        <v>0.87839999999999996</v>
      </c>
    </row>
    <row r="564" spans="1:5" x14ac:dyDescent="0.25">
      <c r="A564" t="s">
        <v>617</v>
      </c>
      <c r="B564" t="s">
        <v>625</v>
      </c>
      <c r="C564">
        <v>1.8412999999999999</v>
      </c>
      <c r="D564">
        <v>1.0862000000000001</v>
      </c>
      <c r="E564">
        <v>1.6313</v>
      </c>
    </row>
    <row r="565" spans="1:5" x14ac:dyDescent="0.25">
      <c r="A565" t="s">
        <v>617</v>
      </c>
      <c r="B565" t="s">
        <v>626</v>
      </c>
      <c r="C565">
        <v>1.8412999999999999</v>
      </c>
      <c r="D565">
        <v>1.3786</v>
      </c>
      <c r="E565">
        <v>1.0666</v>
      </c>
    </row>
    <row r="566" spans="1:5" x14ac:dyDescent="0.25">
      <c r="A566" t="s">
        <v>617</v>
      </c>
      <c r="B566" t="s">
        <v>627</v>
      </c>
      <c r="C566">
        <v>1.8412999999999999</v>
      </c>
      <c r="D566">
        <v>0.66839999999999999</v>
      </c>
      <c r="E566">
        <v>0.87839999999999996</v>
      </c>
    </row>
    <row r="567" spans="1:5" x14ac:dyDescent="0.25">
      <c r="A567" t="s">
        <v>617</v>
      </c>
      <c r="B567" t="s">
        <v>628</v>
      </c>
      <c r="C567">
        <v>1.8412999999999999</v>
      </c>
      <c r="D567">
        <v>0.83550000000000002</v>
      </c>
      <c r="E567">
        <v>0.75290000000000001</v>
      </c>
    </row>
    <row r="568" spans="1:5" x14ac:dyDescent="0.25">
      <c r="A568" t="s">
        <v>617</v>
      </c>
      <c r="B568" t="s">
        <v>629</v>
      </c>
      <c r="C568">
        <v>1.8412999999999999</v>
      </c>
      <c r="D568">
        <v>0.54310000000000003</v>
      </c>
      <c r="E568">
        <v>1.5058</v>
      </c>
    </row>
    <row r="569" spans="1:5" x14ac:dyDescent="0.25">
      <c r="A569" t="s">
        <v>617</v>
      </c>
      <c r="B569" t="s">
        <v>630</v>
      </c>
      <c r="C569">
        <v>1.8412999999999999</v>
      </c>
      <c r="D569">
        <v>1.3368</v>
      </c>
      <c r="E569">
        <v>0.62739999999999996</v>
      </c>
    </row>
    <row r="570" spans="1:5" x14ac:dyDescent="0.25">
      <c r="A570" t="s">
        <v>617</v>
      </c>
      <c r="B570" t="s">
        <v>631</v>
      </c>
      <c r="C570">
        <v>1.8412999999999999</v>
      </c>
      <c r="D570">
        <v>0.66839999999999999</v>
      </c>
      <c r="E570">
        <v>1.1920999999999999</v>
      </c>
    </row>
    <row r="571" spans="1:5" x14ac:dyDescent="0.25">
      <c r="A571" t="s">
        <v>617</v>
      </c>
      <c r="B571" t="s">
        <v>632</v>
      </c>
      <c r="C571">
        <v>1.8412999999999999</v>
      </c>
      <c r="D571">
        <v>1.0025999999999999</v>
      </c>
      <c r="E571">
        <v>0.81569999999999998</v>
      </c>
    </row>
    <row r="572" spans="1:5" x14ac:dyDescent="0.25">
      <c r="A572" t="s">
        <v>617</v>
      </c>
      <c r="B572" t="s">
        <v>633</v>
      </c>
      <c r="C572">
        <v>1.8412999999999999</v>
      </c>
      <c r="D572">
        <v>1.2533000000000001</v>
      </c>
      <c r="E572">
        <v>1.2548999999999999</v>
      </c>
    </row>
    <row r="573" spans="1:5" x14ac:dyDescent="0.25">
      <c r="A573" t="s">
        <v>634</v>
      </c>
      <c r="B573" t="s">
        <v>635</v>
      </c>
      <c r="C573">
        <v>1.5366</v>
      </c>
      <c r="D573">
        <v>1.1931</v>
      </c>
      <c r="E573">
        <v>1.4137</v>
      </c>
    </row>
    <row r="574" spans="1:5" x14ac:dyDescent="0.25">
      <c r="A574" t="s">
        <v>634</v>
      </c>
      <c r="B574" t="s">
        <v>636</v>
      </c>
      <c r="C574">
        <v>1.5366</v>
      </c>
      <c r="D574">
        <v>0.65080000000000005</v>
      </c>
      <c r="E574">
        <v>0.84819999999999995</v>
      </c>
    </row>
    <row r="575" spans="1:5" x14ac:dyDescent="0.25">
      <c r="A575" t="s">
        <v>634</v>
      </c>
      <c r="B575" t="s">
        <v>637</v>
      </c>
      <c r="C575">
        <v>1.5366</v>
      </c>
      <c r="D575">
        <v>0.97619999999999996</v>
      </c>
      <c r="E575">
        <v>0.95430000000000004</v>
      </c>
    </row>
    <row r="576" spans="1:5" x14ac:dyDescent="0.25">
      <c r="A576" t="s">
        <v>634</v>
      </c>
      <c r="B576" t="s">
        <v>638</v>
      </c>
      <c r="C576">
        <v>1.5366</v>
      </c>
      <c r="D576">
        <v>1.6735</v>
      </c>
      <c r="E576">
        <v>0.2424</v>
      </c>
    </row>
    <row r="577" spans="1:5" x14ac:dyDescent="0.25">
      <c r="A577" t="s">
        <v>634</v>
      </c>
      <c r="B577" t="s">
        <v>639</v>
      </c>
      <c r="C577">
        <v>1.5366</v>
      </c>
      <c r="D577">
        <v>1.2085999999999999</v>
      </c>
      <c r="E577">
        <v>0.60589999999999999</v>
      </c>
    </row>
    <row r="578" spans="1:5" x14ac:dyDescent="0.25">
      <c r="A578" t="s">
        <v>634</v>
      </c>
      <c r="B578" t="s">
        <v>640</v>
      </c>
      <c r="C578">
        <v>1.5366</v>
      </c>
      <c r="D578">
        <v>0.56940000000000002</v>
      </c>
      <c r="E578">
        <v>1.6964999999999999</v>
      </c>
    </row>
    <row r="579" spans="1:5" x14ac:dyDescent="0.25">
      <c r="A579" t="s">
        <v>634</v>
      </c>
      <c r="B579" t="s">
        <v>641</v>
      </c>
      <c r="C579">
        <v>1.5366</v>
      </c>
      <c r="D579">
        <v>0.75929999999999997</v>
      </c>
      <c r="E579">
        <v>1.4137</v>
      </c>
    </row>
    <row r="580" spans="1:5" x14ac:dyDescent="0.25">
      <c r="A580" t="s">
        <v>634</v>
      </c>
      <c r="B580" t="s">
        <v>642</v>
      </c>
      <c r="C580">
        <v>1.5366</v>
      </c>
      <c r="D580">
        <v>1.1389</v>
      </c>
      <c r="E580">
        <v>1.4843999999999999</v>
      </c>
    </row>
    <row r="581" spans="1:5" x14ac:dyDescent="0.25">
      <c r="A581" t="s">
        <v>634</v>
      </c>
      <c r="B581" t="s">
        <v>643</v>
      </c>
      <c r="C581">
        <v>1.5366</v>
      </c>
      <c r="D581">
        <v>1.7354000000000001</v>
      </c>
      <c r="E581">
        <v>0.5655</v>
      </c>
    </row>
    <row r="582" spans="1:5" x14ac:dyDescent="0.25">
      <c r="A582" t="s">
        <v>634</v>
      </c>
      <c r="B582" t="s">
        <v>644</v>
      </c>
      <c r="C582">
        <v>1.5366</v>
      </c>
      <c r="D582">
        <v>1.0226999999999999</v>
      </c>
      <c r="E582">
        <v>0.60589999999999999</v>
      </c>
    </row>
    <row r="583" spans="1:5" x14ac:dyDescent="0.25">
      <c r="A583" t="s">
        <v>634</v>
      </c>
      <c r="B583" t="s">
        <v>645</v>
      </c>
      <c r="C583">
        <v>1.5366</v>
      </c>
      <c r="D583">
        <v>1.3016000000000001</v>
      </c>
      <c r="E583">
        <v>1.0179</v>
      </c>
    </row>
    <row r="584" spans="1:5" x14ac:dyDescent="0.25">
      <c r="A584" t="s">
        <v>634</v>
      </c>
      <c r="B584" t="s">
        <v>646</v>
      </c>
      <c r="C584">
        <v>1.5366</v>
      </c>
      <c r="D584">
        <v>0.92969999999999997</v>
      </c>
      <c r="E584">
        <v>0.96940000000000004</v>
      </c>
    </row>
    <row r="585" spans="1:5" x14ac:dyDescent="0.25">
      <c r="A585" t="s">
        <v>634</v>
      </c>
      <c r="B585" t="s">
        <v>647</v>
      </c>
      <c r="C585">
        <v>1.5366</v>
      </c>
      <c r="D585">
        <v>0.8367</v>
      </c>
      <c r="E585">
        <v>0.96940000000000004</v>
      </c>
    </row>
    <row r="586" spans="1:5" x14ac:dyDescent="0.25">
      <c r="A586" t="s">
        <v>634</v>
      </c>
      <c r="B586" t="s">
        <v>648</v>
      </c>
      <c r="C586">
        <v>1.5366</v>
      </c>
      <c r="D586">
        <v>1.1155999999999999</v>
      </c>
      <c r="E586">
        <v>1.6964999999999999</v>
      </c>
    </row>
    <row r="587" spans="1:5" x14ac:dyDescent="0.25">
      <c r="A587" t="s">
        <v>634</v>
      </c>
      <c r="B587" t="s">
        <v>649</v>
      </c>
      <c r="C587">
        <v>1.5366</v>
      </c>
      <c r="D587">
        <v>0.18590000000000001</v>
      </c>
      <c r="E587">
        <v>0.96940000000000004</v>
      </c>
    </row>
    <row r="588" spans="1:5" x14ac:dyDescent="0.25">
      <c r="A588" t="s">
        <v>634</v>
      </c>
      <c r="B588" t="s">
        <v>650</v>
      </c>
      <c r="C588">
        <v>1.5366</v>
      </c>
      <c r="D588">
        <v>0.74380000000000002</v>
      </c>
      <c r="E588">
        <v>1.2118</v>
      </c>
    </row>
    <row r="589" spans="1:5" x14ac:dyDescent="0.25">
      <c r="A589" t="s">
        <v>634</v>
      </c>
      <c r="B589" t="s">
        <v>651</v>
      </c>
      <c r="C589">
        <v>1.5366</v>
      </c>
      <c r="D589">
        <v>1.2085999999999999</v>
      </c>
      <c r="E589">
        <v>0.2424</v>
      </c>
    </row>
    <row r="590" spans="1:5" x14ac:dyDescent="0.25">
      <c r="A590" t="s">
        <v>634</v>
      </c>
      <c r="B590" t="s">
        <v>652</v>
      </c>
      <c r="C590">
        <v>1.5366</v>
      </c>
      <c r="D590">
        <v>0.97619999999999996</v>
      </c>
      <c r="E590">
        <v>0.98960000000000004</v>
      </c>
    </row>
    <row r="591" spans="1:5" x14ac:dyDescent="0.25">
      <c r="A591" t="s">
        <v>653</v>
      </c>
      <c r="B591" t="s">
        <v>654</v>
      </c>
      <c r="C591">
        <v>1.2417</v>
      </c>
      <c r="D591">
        <v>0.69030000000000002</v>
      </c>
      <c r="E591">
        <v>2.1223999999999998</v>
      </c>
    </row>
    <row r="592" spans="1:5" x14ac:dyDescent="0.25">
      <c r="A592" t="s">
        <v>653</v>
      </c>
      <c r="B592" t="s">
        <v>655</v>
      </c>
      <c r="C592">
        <v>1.2417</v>
      </c>
      <c r="D592">
        <v>1.51</v>
      </c>
      <c r="E592">
        <v>0.57140000000000002</v>
      </c>
    </row>
    <row r="593" spans="1:5" x14ac:dyDescent="0.25">
      <c r="A593" t="s">
        <v>653</v>
      </c>
      <c r="B593" t="s">
        <v>656</v>
      </c>
      <c r="C593">
        <v>1.2417</v>
      </c>
      <c r="D593">
        <v>0.69030000000000002</v>
      </c>
      <c r="E593">
        <v>0.97960000000000003</v>
      </c>
    </row>
    <row r="594" spans="1:5" x14ac:dyDescent="0.25">
      <c r="A594" t="s">
        <v>653</v>
      </c>
      <c r="B594" t="s">
        <v>657</v>
      </c>
      <c r="C594">
        <v>1.2417</v>
      </c>
      <c r="D594">
        <v>1.0066999999999999</v>
      </c>
      <c r="E594">
        <v>2</v>
      </c>
    </row>
    <row r="595" spans="1:5" x14ac:dyDescent="0.25">
      <c r="A595" t="s">
        <v>653</v>
      </c>
      <c r="B595" t="s">
        <v>658</v>
      </c>
      <c r="C595">
        <v>1.2417</v>
      </c>
      <c r="D595">
        <v>1.6107</v>
      </c>
      <c r="E595">
        <v>0.32650000000000001</v>
      </c>
    </row>
    <row r="596" spans="1:5" x14ac:dyDescent="0.25">
      <c r="A596" t="s">
        <v>653</v>
      </c>
      <c r="B596" t="s">
        <v>659</v>
      </c>
      <c r="C596">
        <v>1.2417</v>
      </c>
      <c r="D596">
        <v>0.34510000000000002</v>
      </c>
      <c r="E596">
        <v>0.81630000000000003</v>
      </c>
    </row>
    <row r="597" spans="1:5" x14ac:dyDescent="0.25">
      <c r="A597" t="s">
        <v>653</v>
      </c>
      <c r="B597" t="s">
        <v>660</v>
      </c>
      <c r="C597">
        <v>1.2417</v>
      </c>
      <c r="D597">
        <v>0.4602</v>
      </c>
      <c r="E597">
        <v>0.97960000000000003</v>
      </c>
    </row>
    <row r="598" spans="1:5" x14ac:dyDescent="0.25">
      <c r="A598" t="s">
        <v>653</v>
      </c>
      <c r="B598" t="s">
        <v>661</v>
      </c>
      <c r="C598">
        <v>1.2417</v>
      </c>
      <c r="D598">
        <v>0.60399999999999998</v>
      </c>
      <c r="E598">
        <v>0.71430000000000005</v>
      </c>
    </row>
    <row r="599" spans="1:5" x14ac:dyDescent="0.25">
      <c r="A599" t="s">
        <v>653</v>
      </c>
      <c r="B599" t="s">
        <v>662</v>
      </c>
      <c r="C599">
        <v>1.2417</v>
      </c>
      <c r="D599">
        <v>2.4159999999999999</v>
      </c>
      <c r="E599">
        <v>0.97960000000000003</v>
      </c>
    </row>
    <row r="600" spans="1:5" x14ac:dyDescent="0.25">
      <c r="A600" t="s">
        <v>653</v>
      </c>
      <c r="B600" t="s">
        <v>663</v>
      </c>
      <c r="C600">
        <v>1.2417</v>
      </c>
      <c r="D600">
        <v>1.0066999999999999</v>
      </c>
      <c r="E600">
        <v>0.71430000000000005</v>
      </c>
    </row>
    <row r="601" spans="1:5" x14ac:dyDescent="0.25">
      <c r="A601" t="s">
        <v>653</v>
      </c>
      <c r="B601" t="s">
        <v>664</v>
      </c>
      <c r="C601">
        <v>1.2417</v>
      </c>
      <c r="D601">
        <v>0.70469999999999999</v>
      </c>
      <c r="E601">
        <v>1.1429</v>
      </c>
    </row>
    <row r="602" spans="1:5" x14ac:dyDescent="0.25">
      <c r="A602" t="s">
        <v>653</v>
      </c>
      <c r="B602" t="s">
        <v>665</v>
      </c>
      <c r="C602">
        <v>1.2417</v>
      </c>
      <c r="D602">
        <v>0.2301</v>
      </c>
      <c r="E602">
        <v>0.81630000000000003</v>
      </c>
    </row>
    <row r="603" spans="1:5" x14ac:dyDescent="0.25">
      <c r="A603" t="s">
        <v>653</v>
      </c>
      <c r="B603" t="s">
        <v>666</v>
      </c>
      <c r="C603">
        <v>1.2417</v>
      </c>
      <c r="D603">
        <v>1.1073999999999999</v>
      </c>
      <c r="E603">
        <v>1.4286000000000001</v>
      </c>
    </row>
    <row r="604" spans="1:5" x14ac:dyDescent="0.25">
      <c r="A604" t="s">
        <v>653</v>
      </c>
      <c r="B604" t="s">
        <v>667</v>
      </c>
      <c r="C604">
        <v>1.2417</v>
      </c>
      <c r="D604">
        <v>0.57520000000000004</v>
      </c>
      <c r="E604">
        <v>0.81630000000000003</v>
      </c>
    </row>
    <row r="605" spans="1:5" x14ac:dyDescent="0.25">
      <c r="A605" t="s">
        <v>653</v>
      </c>
      <c r="B605" t="s">
        <v>668</v>
      </c>
      <c r="C605">
        <v>1.2417</v>
      </c>
      <c r="D605">
        <v>2.2147000000000001</v>
      </c>
      <c r="E605">
        <v>0.71430000000000005</v>
      </c>
    </row>
    <row r="606" spans="1:5" x14ac:dyDescent="0.25">
      <c r="A606" t="s">
        <v>653</v>
      </c>
      <c r="B606" t="s">
        <v>669</v>
      </c>
      <c r="C606">
        <v>1.2417</v>
      </c>
      <c r="D606">
        <v>0.70469999999999999</v>
      </c>
      <c r="E606">
        <v>0.85709999999999997</v>
      </c>
    </row>
    <row r="607" spans="1:5" x14ac:dyDescent="0.25">
      <c r="A607" t="s">
        <v>670</v>
      </c>
      <c r="B607" t="s">
        <v>671</v>
      </c>
      <c r="C607">
        <v>1.5</v>
      </c>
      <c r="D607">
        <v>0.85709999999999997</v>
      </c>
      <c r="E607">
        <v>1.024</v>
      </c>
    </row>
    <row r="608" spans="1:5" x14ac:dyDescent="0.25">
      <c r="A608" t="s">
        <v>670</v>
      </c>
      <c r="B608" t="s">
        <v>672</v>
      </c>
      <c r="C608">
        <v>1.5</v>
      </c>
      <c r="D608">
        <v>0.66669999999999996</v>
      </c>
      <c r="E608">
        <v>1.1200000000000001</v>
      </c>
    </row>
    <row r="609" spans="1:5" x14ac:dyDescent="0.25">
      <c r="A609" t="s">
        <v>670</v>
      </c>
      <c r="B609" t="s">
        <v>673</v>
      </c>
      <c r="C609">
        <v>1.5</v>
      </c>
      <c r="D609">
        <v>0.88890000000000002</v>
      </c>
      <c r="E609">
        <v>0.44800000000000001</v>
      </c>
    </row>
    <row r="610" spans="1:5" x14ac:dyDescent="0.25">
      <c r="A610" t="s">
        <v>670</v>
      </c>
      <c r="B610" t="s">
        <v>674</v>
      </c>
      <c r="C610">
        <v>1.5</v>
      </c>
      <c r="D610">
        <v>1.0476000000000001</v>
      </c>
      <c r="E610">
        <v>0.76800000000000002</v>
      </c>
    </row>
    <row r="611" spans="1:5" x14ac:dyDescent="0.25">
      <c r="A611" t="s">
        <v>670</v>
      </c>
      <c r="B611" t="s">
        <v>675</v>
      </c>
      <c r="C611">
        <v>1.5</v>
      </c>
      <c r="D611">
        <v>1.2222</v>
      </c>
      <c r="E611">
        <v>0.74660000000000004</v>
      </c>
    </row>
    <row r="612" spans="1:5" x14ac:dyDescent="0.25">
      <c r="A612" t="s">
        <v>670</v>
      </c>
      <c r="B612" t="s">
        <v>676</v>
      </c>
      <c r="C612">
        <v>1.5</v>
      </c>
      <c r="D612">
        <v>1.3332999999999999</v>
      </c>
      <c r="E612">
        <v>1.6639999999999999</v>
      </c>
    </row>
    <row r="613" spans="1:5" x14ac:dyDescent="0.25">
      <c r="A613" t="s">
        <v>670</v>
      </c>
      <c r="B613" t="s">
        <v>677</v>
      </c>
      <c r="C613">
        <v>1.5</v>
      </c>
      <c r="D613">
        <v>0.57140000000000002</v>
      </c>
      <c r="E613">
        <v>0.76800000000000002</v>
      </c>
    </row>
    <row r="614" spans="1:5" x14ac:dyDescent="0.25">
      <c r="A614" t="s">
        <v>670</v>
      </c>
      <c r="B614" t="s">
        <v>678</v>
      </c>
      <c r="C614">
        <v>1.5</v>
      </c>
      <c r="D614">
        <v>1</v>
      </c>
      <c r="E614">
        <v>0.74660000000000004</v>
      </c>
    </row>
    <row r="615" spans="1:5" x14ac:dyDescent="0.25">
      <c r="A615" t="s">
        <v>670</v>
      </c>
      <c r="B615" t="s">
        <v>679</v>
      </c>
      <c r="C615">
        <v>1.5</v>
      </c>
      <c r="D615">
        <v>1.2222</v>
      </c>
      <c r="E615">
        <v>0.89600000000000002</v>
      </c>
    </row>
    <row r="616" spans="1:5" x14ac:dyDescent="0.25">
      <c r="A616" t="s">
        <v>670</v>
      </c>
      <c r="B616" t="s">
        <v>680</v>
      </c>
      <c r="C616">
        <v>1.5</v>
      </c>
      <c r="D616">
        <v>0.66669999999999996</v>
      </c>
      <c r="E616">
        <v>1.92</v>
      </c>
    </row>
    <row r="617" spans="1:5" x14ac:dyDescent="0.25">
      <c r="A617" t="s">
        <v>670</v>
      </c>
      <c r="B617" t="s">
        <v>681</v>
      </c>
      <c r="C617">
        <v>1.5</v>
      </c>
      <c r="D617">
        <v>1</v>
      </c>
      <c r="E617">
        <v>0.89600000000000002</v>
      </c>
    </row>
    <row r="618" spans="1:5" x14ac:dyDescent="0.25">
      <c r="A618" t="s">
        <v>670</v>
      </c>
      <c r="B618" t="s">
        <v>682</v>
      </c>
      <c r="C618">
        <v>1.5</v>
      </c>
      <c r="D618">
        <v>1.6667000000000001</v>
      </c>
      <c r="E618">
        <v>0.74660000000000004</v>
      </c>
    </row>
    <row r="619" spans="1:5" x14ac:dyDescent="0.25">
      <c r="A619" t="s">
        <v>670</v>
      </c>
      <c r="B619" t="s">
        <v>683</v>
      </c>
      <c r="C619">
        <v>1.5</v>
      </c>
      <c r="D619">
        <v>1</v>
      </c>
      <c r="E619">
        <v>1.008</v>
      </c>
    </row>
    <row r="620" spans="1:5" x14ac:dyDescent="0.25">
      <c r="A620" t="s">
        <v>670</v>
      </c>
      <c r="B620" t="s">
        <v>684</v>
      </c>
      <c r="C620">
        <v>1.5</v>
      </c>
      <c r="D620">
        <v>0.83330000000000004</v>
      </c>
      <c r="E620">
        <v>1.232</v>
      </c>
    </row>
    <row r="621" spans="1:5" x14ac:dyDescent="0.25">
      <c r="A621" t="s">
        <v>670</v>
      </c>
      <c r="B621" t="s">
        <v>685</v>
      </c>
      <c r="C621">
        <v>1.5</v>
      </c>
      <c r="D621">
        <v>0.33329999999999999</v>
      </c>
      <c r="E621">
        <v>0.78400000000000003</v>
      </c>
    </row>
    <row r="622" spans="1:5" x14ac:dyDescent="0.25">
      <c r="A622" t="s">
        <v>670</v>
      </c>
      <c r="B622" t="s">
        <v>686</v>
      </c>
      <c r="C622">
        <v>1.5</v>
      </c>
      <c r="D622">
        <v>2</v>
      </c>
      <c r="E622">
        <v>1.024</v>
      </c>
    </row>
    <row r="623" spans="1:5" x14ac:dyDescent="0.25">
      <c r="A623" t="s">
        <v>687</v>
      </c>
      <c r="B623" t="s">
        <v>688</v>
      </c>
      <c r="C623">
        <v>1.5278</v>
      </c>
      <c r="D623">
        <v>1.1688000000000001</v>
      </c>
      <c r="E623">
        <v>0.39729999999999999</v>
      </c>
    </row>
    <row r="624" spans="1:5" x14ac:dyDescent="0.25">
      <c r="A624" t="s">
        <v>687</v>
      </c>
      <c r="B624" t="s">
        <v>689</v>
      </c>
      <c r="C624">
        <v>1.5278</v>
      </c>
      <c r="D624">
        <v>0.90629999999999999</v>
      </c>
      <c r="E624">
        <v>1.2122999999999999</v>
      </c>
    </row>
    <row r="625" spans="1:5" x14ac:dyDescent="0.25">
      <c r="A625" t="s">
        <v>687</v>
      </c>
      <c r="B625" t="s">
        <v>690</v>
      </c>
      <c r="C625">
        <v>1.5278</v>
      </c>
      <c r="D625">
        <v>1.3090999999999999</v>
      </c>
      <c r="E625">
        <v>0.99329999999999996</v>
      </c>
    </row>
    <row r="626" spans="1:5" x14ac:dyDescent="0.25">
      <c r="A626" t="s">
        <v>687</v>
      </c>
      <c r="B626" t="s">
        <v>691</v>
      </c>
      <c r="C626">
        <v>1.5278</v>
      </c>
      <c r="D626">
        <v>1.1221000000000001</v>
      </c>
      <c r="E626">
        <v>0.86080000000000001</v>
      </c>
    </row>
    <row r="627" spans="1:5" x14ac:dyDescent="0.25">
      <c r="A627" t="s">
        <v>687</v>
      </c>
      <c r="B627" t="s">
        <v>692</v>
      </c>
      <c r="C627">
        <v>1.5278</v>
      </c>
      <c r="D627">
        <v>0.88829999999999998</v>
      </c>
      <c r="E627">
        <v>1.1256999999999999</v>
      </c>
    </row>
    <row r="628" spans="1:5" x14ac:dyDescent="0.25">
      <c r="A628" t="s">
        <v>687</v>
      </c>
      <c r="B628" t="s">
        <v>693</v>
      </c>
      <c r="C628">
        <v>1.5278</v>
      </c>
      <c r="D628">
        <v>1.3557999999999999</v>
      </c>
      <c r="E628">
        <v>1.3243</v>
      </c>
    </row>
    <row r="629" spans="1:5" x14ac:dyDescent="0.25">
      <c r="A629" t="s">
        <v>687</v>
      </c>
      <c r="B629" t="s">
        <v>694</v>
      </c>
      <c r="C629">
        <v>1.5278</v>
      </c>
      <c r="D629">
        <v>0.50349999999999995</v>
      </c>
      <c r="E629">
        <v>0.57050000000000001</v>
      </c>
    </row>
    <row r="630" spans="1:5" x14ac:dyDescent="0.25">
      <c r="A630" t="s">
        <v>687</v>
      </c>
      <c r="B630" t="s">
        <v>695</v>
      </c>
      <c r="C630">
        <v>1.5278</v>
      </c>
      <c r="D630">
        <v>1.4026000000000001</v>
      </c>
      <c r="E630">
        <v>1.0595000000000001</v>
      </c>
    </row>
    <row r="631" spans="1:5" x14ac:dyDescent="0.25">
      <c r="A631" t="s">
        <v>687</v>
      </c>
      <c r="B631" t="s">
        <v>696</v>
      </c>
      <c r="C631">
        <v>1.5278</v>
      </c>
      <c r="D631">
        <v>0.84150000000000003</v>
      </c>
      <c r="E631">
        <v>0.92700000000000005</v>
      </c>
    </row>
    <row r="632" spans="1:5" x14ac:dyDescent="0.25">
      <c r="A632" t="s">
        <v>687</v>
      </c>
      <c r="B632" t="s">
        <v>697</v>
      </c>
      <c r="C632">
        <v>1.5278</v>
      </c>
      <c r="D632">
        <v>1.4601</v>
      </c>
      <c r="E632">
        <v>0.99839999999999995</v>
      </c>
    </row>
    <row r="633" spans="1:5" x14ac:dyDescent="0.25">
      <c r="A633" t="s">
        <v>687</v>
      </c>
      <c r="B633" t="s">
        <v>698</v>
      </c>
      <c r="C633">
        <v>1.5278</v>
      </c>
      <c r="D633">
        <v>0.748</v>
      </c>
      <c r="E633">
        <v>0.72840000000000005</v>
      </c>
    </row>
    <row r="634" spans="1:5" x14ac:dyDescent="0.25">
      <c r="A634" t="s">
        <v>687</v>
      </c>
      <c r="B634" t="s">
        <v>699</v>
      </c>
      <c r="C634">
        <v>1.5278</v>
      </c>
      <c r="D634">
        <v>1.3090999999999999</v>
      </c>
      <c r="E634">
        <v>0.99839999999999995</v>
      </c>
    </row>
    <row r="635" spans="1:5" x14ac:dyDescent="0.25">
      <c r="A635" t="s">
        <v>687</v>
      </c>
      <c r="B635" t="s">
        <v>700</v>
      </c>
      <c r="C635">
        <v>1.5278</v>
      </c>
      <c r="D635">
        <v>0.50349999999999995</v>
      </c>
      <c r="E635">
        <v>1.3549</v>
      </c>
    </row>
    <row r="636" spans="1:5" x14ac:dyDescent="0.25">
      <c r="A636" t="s">
        <v>687</v>
      </c>
      <c r="B636" t="s">
        <v>701</v>
      </c>
      <c r="C636">
        <v>1.5278</v>
      </c>
      <c r="D636">
        <v>0.90629999999999999</v>
      </c>
      <c r="E636">
        <v>1.4261999999999999</v>
      </c>
    </row>
    <row r="637" spans="1:5" x14ac:dyDescent="0.25">
      <c r="A637" t="s">
        <v>687</v>
      </c>
      <c r="B637" t="s">
        <v>702</v>
      </c>
      <c r="C637">
        <v>1.5278</v>
      </c>
      <c r="D637">
        <v>0.75519999999999998</v>
      </c>
      <c r="E637">
        <v>1.141</v>
      </c>
    </row>
    <row r="638" spans="1:5" x14ac:dyDescent="0.25">
      <c r="A638" t="s">
        <v>687</v>
      </c>
      <c r="B638" t="s">
        <v>703</v>
      </c>
      <c r="C638">
        <v>1.5278</v>
      </c>
      <c r="D638">
        <v>0.75519999999999998</v>
      </c>
      <c r="E638">
        <v>0.92700000000000005</v>
      </c>
    </row>
    <row r="639" spans="1:5" x14ac:dyDescent="0.25">
      <c r="A639" t="s">
        <v>704</v>
      </c>
      <c r="B639" t="s">
        <v>705</v>
      </c>
      <c r="C639">
        <v>1.6362000000000001</v>
      </c>
      <c r="D639">
        <v>0.89880000000000004</v>
      </c>
      <c r="E639">
        <v>0.71319999999999995</v>
      </c>
    </row>
    <row r="640" spans="1:5" x14ac:dyDescent="0.25">
      <c r="A640" t="s">
        <v>704</v>
      </c>
      <c r="B640" t="s">
        <v>706</v>
      </c>
      <c r="C640">
        <v>1.6362000000000001</v>
      </c>
      <c r="D640">
        <v>0.97070000000000001</v>
      </c>
      <c r="E640">
        <v>1.2736000000000001</v>
      </c>
    </row>
    <row r="641" spans="1:5" x14ac:dyDescent="0.25">
      <c r="A641" t="s">
        <v>704</v>
      </c>
      <c r="B641" t="s">
        <v>707</v>
      </c>
      <c r="C641">
        <v>1.6362000000000001</v>
      </c>
      <c r="D641">
        <v>0.82689999999999997</v>
      </c>
      <c r="E641">
        <v>0.91700000000000004</v>
      </c>
    </row>
    <row r="642" spans="1:5" x14ac:dyDescent="0.25">
      <c r="A642" t="s">
        <v>704</v>
      </c>
      <c r="B642" t="s">
        <v>708</v>
      </c>
      <c r="C642">
        <v>1.6362000000000001</v>
      </c>
      <c r="D642">
        <v>1.0426</v>
      </c>
      <c r="E642">
        <v>1.1717</v>
      </c>
    </row>
    <row r="643" spans="1:5" x14ac:dyDescent="0.25">
      <c r="A643" t="s">
        <v>704</v>
      </c>
      <c r="B643" t="s">
        <v>709</v>
      </c>
      <c r="C643">
        <v>1.6362000000000001</v>
      </c>
      <c r="D643">
        <v>1.1145</v>
      </c>
      <c r="E643">
        <v>0.71319999999999995</v>
      </c>
    </row>
    <row r="644" spans="1:5" x14ac:dyDescent="0.25">
      <c r="A644" t="s">
        <v>704</v>
      </c>
      <c r="B644" t="s">
        <v>710</v>
      </c>
      <c r="C644">
        <v>1.6362000000000001</v>
      </c>
      <c r="D644">
        <v>1.1863999999999999</v>
      </c>
      <c r="E644">
        <v>1.1207</v>
      </c>
    </row>
    <row r="645" spans="1:5" x14ac:dyDescent="0.25">
      <c r="A645" t="s">
        <v>704</v>
      </c>
      <c r="B645" t="s">
        <v>711</v>
      </c>
      <c r="C645">
        <v>1.6362000000000001</v>
      </c>
      <c r="D645">
        <v>1.1504000000000001</v>
      </c>
      <c r="E645">
        <v>0.86599999999999999</v>
      </c>
    </row>
    <row r="646" spans="1:5" x14ac:dyDescent="0.25">
      <c r="A646" t="s">
        <v>704</v>
      </c>
      <c r="B646" t="s">
        <v>712</v>
      </c>
      <c r="C646">
        <v>1.6362000000000001</v>
      </c>
      <c r="D646">
        <v>0.61119999999999997</v>
      </c>
      <c r="E646">
        <v>1.4773000000000001</v>
      </c>
    </row>
    <row r="647" spans="1:5" x14ac:dyDescent="0.25">
      <c r="A647" t="s">
        <v>704</v>
      </c>
      <c r="B647" t="s">
        <v>713</v>
      </c>
      <c r="C647">
        <v>1.6362000000000001</v>
      </c>
      <c r="D647">
        <v>0.89880000000000004</v>
      </c>
      <c r="E647">
        <v>1.0698000000000001</v>
      </c>
    </row>
    <row r="648" spans="1:5" x14ac:dyDescent="0.25">
      <c r="A648" t="s">
        <v>704</v>
      </c>
      <c r="B648" t="s">
        <v>714</v>
      </c>
      <c r="C648">
        <v>1.6362000000000001</v>
      </c>
      <c r="D648">
        <v>0.755</v>
      </c>
      <c r="E648">
        <v>1.1207</v>
      </c>
    </row>
    <row r="649" spans="1:5" x14ac:dyDescent="0.25">
      <c r="A649" t="s">
        <v>704</v>
      </c>
      <c r="B649" t="s">
        <v>715</v>
      </c>
      <c r="C649">
        <v>1.6362000000000001</v>
      </c>
      <c r="D649">
        <v>0.93469999999999998</v>
      </c>
      <c r="E649">
        <v>1.7829999999999999</v>
      </c>
    </row>
    <row r="650" spans="1:5" x14ac:dyDescent="0.25">
      <c r="A650" t="s">
        <v>704</v>
      </c>
      <c r="B650" t="s">
        <v>716</v>
      </c>
      <c r="C650">
        <v>1.6362000000000001</v>
      </c>
      <c r="D650">
        <v>1.2222999999999999</v>
      </c>
      <c r="E650">
        <v>1.1717</v>
      </c>
    </row>
    <row r="651" spans="1:5" x14ac:dyDescent="0.25">
      <c r="A651" t="s">
        <v>704</v>
      </c>
      <c r="B651" t="s">
        <v>717</v>
      </c>
      <c r="C651">
        <v>1.6362000000000001</v>
      </c>
      <c r="D651">
        <v>1.0426</v>
      </c>
      <c r="E651">
        <v>1.1207</v>
      </c>
    </row>
    <row r="652" spans="1:5" x14ac:dyDescent="0.25">
      <c r="A652" t="s">
        <v>704</v>
      </c>
      <c r="B652" t="s">
        <v>718</v>
      </c>
      <c r="C652">
        <v>1.6362000000000001</v>
      </c>
      <c r="D652">
        <v>0.86280000000000001</v>
      </c>
      <c r="E652">
        <v>0.71319999999999995</v>
      </c>
    </row>
    <row r="653" spans="1:5" x14ac:dyDescent="0.25">
      <c r="A653" t="s">
        <v>704</v>
      </c>
      <c r="B653" t="s">
        <v>719</v>
      </c>
      <c r="C653">
        <v>1.6362000000000001</v>
      </c>
      <c r="D653">
        <v>1.2583</v>
      </c>
      <c r="E653">
        <v>0.91700000000000004</v>
      </c>
    </row>
    <row r="654" spans="1:5" x14ac:dyDescent="0.25">
      <c r="A654" t="s">
        <v>704</v>
      </c>
      <c r="B654" t="s">
        <v>720</v>
      </c>
      <c r="C654">
        <v>1.6362000000000001</v>
      </c>
      <c r="D654">
        <v>1.1145</v>
      </c>
      <c r="E654">
        <v>0.91700000000000004</v>
      </c>
    </row>
    <row r="655" spans="1:5" x14ac:dyDescent="0.25">
      <c r="A655" t="s">
        <v>704</v>
      </c>
      <c r="B655" t="s">
        <v>721</v>
      </c>
      <c r="C655">
        <v>1.6362000000000001</v>
      </c>
      <c r="D655">
        <v>1.3302</v>
      </c>
      <c r="E655">
        <v>0.6623</v>
      </c>
    </row>
    <row r="656" spans="1:5" x14ac:dyDescent="0.25">
      <c r="A656" t="s">
        <v>704</v>
      </c>
      <c r="B656" t="s">
        <v>722</v>
      </c>
      <c r="C656">
        <v>1.6362000000000001</v>
      </c>
      <c r="D656">
        <v>0.68310000000000004</v>
      </c>
      <c r="E656">
        <v>0.56040000000000001</v>
      </c>
    </row>
    <row r="657" spans="1:5" x14ac:dyDescent="0.25">
      <c r="A657" t="s">
        <v>704</v>
      </c>
      <c r="B657" t="s">
        <v>723</v>
      </c>
      <c r="C657">
        <v>1.6362000000000001</v>
      </c>
      <c r="D657">
        <v>1.0426</v>
      </c>
      <c r="E657">
        <v>0.91700000000000004</v>
      </c>
    </row>
    <row r="658" spans="1:5" x14ac:dyDescent="0.25">
      <c r="A658" t="s">
        <v>704</v>
      </c>
      <c r="B658" t="s">
        <v>724</v>
      </c>
      <c r="C658">
        <v>1.6362000000000001</v>
      </c>
      <c r="D658">
        <v>0.89880000000000004</v>
      </c>
      <c r="E658">
        <v>0.50939999999999996</v>
      </c>
    </row>
    <row r="659" spans="1:5" x14ac:dyDescent="0.25">
      <c r="A659" t="s">
        <v>704</v>
      </c>
      <c r="B659" t="s">
        <v>725</v>
      </c>
      <c r="C659">
        <v>1.6362000000000001</v>
      </c>
      <c r="D659">
        <v>1.2583</v>
      </c>
      <c r="E659">
        <v>1.1207</v>
      </c>
    </row>
    <row r="660" spans="1:5" x14ac:dyDescent="0.25">
      <c r="A660" t="s">
        <v>704</v>
      </c>
      <c r="B660" t="s">
        <v>726</v>
      </c>
      <c r="C660">
        <v>1.6362000000000001</v>
      </c>
      <c r="D660">
        <v>1.0785</v>
      </c>
      <c r="E660">
        <v>1.0698000000000001</v>
      </c>
    </row>
    <row r="661" spans="1:5" x14ac:dyDescent="0.25">
      <c r="A661" t="s">
        <v>704</v>
      </c>
      <c r="B661" t="s">
        <v>727</v>
      </c>
      <c r="C661">
        <v>1.6362000000000001</v>
      </c>
      <c r="D661">
        <v>0.89880000000000004</v>
      </c>
      <c r="E661">
        <v>1.2225999999999999</v>
      </c>
    </row>
    <row r="662" spans="1:5" x14ac:dyDescent="0.25">
      <c r="A662" t="s">
        <v>704</v>
      </c>
      <c r="B662" t="s">
        <v>728</v>
      </c>
      <c r="C662">
        <v>1.6362000000000001</v>
      </c>
      <c r="D662">
        <v>1.0065999999999999</v>
      </c>
      <c r="E662">
        <v>0.7641</v>
      </c>
    </row>
    <row r="663" spans="1:5" x14ac:dyDescent="0.25">
      <c r="A663" t="s">
        <v>704</v>
      </c>
      <c r="B663" t="s">
        <v>729</v>
      </c>
      <c r="C663">
        <v>1.6362000000000001</v>
      </c>
      <c r="D663">
        <v>1.1504000000000001</v>
      </c>
      <c r="E663">
        <v>0.86599999999999999</v>
      </c>
    </row>
    <row r="664" spans="1:5" x14ac:dyDescent="0.25">
      <c r="A664" t="s">
        <v>704</v>
      </c>
      <c r="B664" t="s">
        <v>730</v>
      </c>
      <c r="C664">
        <v>1.6362000000000001</v>
      </c>
      <c r="D664">
        <v>0.86280000000000001</v>
      </c>
      <c r="E664">
        <v>1.3754999999999999</v>
      </c>
    </row>
    <row r="665" spans="1:5" x14ac:dyDescent="0.25">
      <c r="A665" t="s">
        <v>704</v>
      </c>
      <c r="B665" t="s">
        <v>731</v>
      </c>
      <c r="C665">
        <v>1.6362000000000001</v>
      </c>
      <c r="D665">
        <v>0.89880000000000004</v>
      </c>
      <c r="E665">
        <v>0.86599999999999999</v>
      </c>
    </row>
    <row r="666" spans="1:5" x14ac:dyDescent="0.25">
      <c r="A666" t="s">
        <v>732</v>
      </c>
      <c r="B666" t="s">
        <v>733</v>
      </c>
      <c r="C666">
        <v>1.8438000000000001</v>
      </c>
      <c r="D666">
        <v>1.3946000000000001</v>
      </c>
      <c r="E666">
        <v>0.55979999999999996</v>
      </c>
    </row>
    <row r="667" spans="1:5" x14ac:dyDescent="0.25">
      <c r="A667" t="s">
        <v>732</v>
      </c>
      <c r="B667" t="s">
        <v>734</v>
      </c>
      <c r="C667">
        <v>1.8438000000000001</v>
      </c>
      <c r="D667">
        <v>1.2397</v>
      </c>
      <c r="E667">
        <v>1.0263</v>
      </c>
    </row>
    <row r="668" spans="1:5" x14ac:dyDescent="0.25">
      <c r="A668" t="s">
        <v>732</v>
      </c>
      <c r="B668" t="s">
        <v>735</v>
      </c>
      <c r="C668">
        <v>1.8438000000000001</v>
      </c>
      <c r="D668">
        <v>0.69730000000000003</v>
      </c>
      <c r="E668">
        <v>1.3995</v>
      </c>
    </row>
    <row r="669" spans="1:5" x14ac:dyDescent="0.25">
      <c r="A669" t="s">
        <v>732</v>
      </c>
      <c r="B669" t="s">
        <v>736</v>
      </c>
      <c r="C669">
        <v>1.8438000000000001</v>
      </c>
      <c r="D669">
        <v>0.72309999999999997</v>
      </c>
      <c r="E669">
        <v>0.65310000000000001</v>
      </c>
    </row>
    <row r="670" spans="1:5" x14ac:dyDescent="0.25">
      <c r="A670" t="s">
        <v>732</v>
      </c>
      <c r="B670" t="s">
        <v>737</v>
      </c>
      <c r="C670">
        <v>1.8438000000000001</v>
      </c>
      <c r="D670">
        <v>0.77480000000000004</v>
      </c>
      <c r="E670">
        <v>1.2129000000000001</v>
      </c>
    </row>
    <row r="671" spans="1:5" x14ac:dyDescent="0.25">
      <c r="A671" t="s">
        <v>732</v>
      </c>
      <c r="B671" t="s">
        <v>738</v>
      </c>
      <c r="C671">
        <v>1.8438000000000001</v>
      </c>
      <c r="D671">
        <v>0.92979999999999996</v>
      </c>
      <c r="E671">
        <v>1.3995</v>
      </c>
    </row>
    <row r="672" spans="1:5" x14ac:dyDescent="0.25">
      <c r="A672" t="s">
        <v>732</v>
      </c>
      <c r="B672" t="s">
        <v>739</v>
      </c>
      <c r="C672">
        <v>1.8438000000000001</v>
      </c>
      <c r="D672">
        <v>0.63280000000000003</v>
      </c>
      <c r="E672">
        <v>0.97960000000000003</v>
      </c>
    </row>
    <row r="673" spans="1:5" x14ac:dyDescent="0.25">
      <c r="A673" t="s">
        <v>732</v>
      </c>
      <c r="B673" t="s">
        <v>740</v>
      </c>
      <c r="C673">
        <v>1.8438000000000001</v>
      </c>
      <c r="D673">
        <v>0.99429999999999996</v>
      </c>
      <c r="E673">
        <v>1.0885</v>
      </c>
    </row>
    <row r="674" spans="1:5" x14ac:dyDescent="0.25">
      <c r="A674" t="s">
        <v>732</v>
      </c>
      <c r="B674" t="s">
        <v>741</v>
      </c>
      <c r="C674">
        <v>1.8438000000000001</v>
      </c>
      <c r="D674">
        <v>1.0847</v>
      </c>
      <c r="E674">
        <v>0.52249999999999996</v>
      </c>
    </row>
    <row r="675" spans="1:5" x14ac:dyDescent="0.25">
      <c r="A675" t="s">
        <v>732</v>
      </c>
      <c r="B675" t="s">
        <v>742</v>
      </c>
      <c r="C675">
        <v>1.8438000000000001</v>
      </c>
      <c r="D675">
        <v>1.5367</v>
      </c>
      <c r="E675">
        <v>0.97960000000000003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5"/>
  <sheetViews>
    <sheetView topLeftCell="A658" zoomScale="80" zoomScaleNormal="80" workbookViewId="0">
      <selection activeCell="A405" sqref="A405:E675"/>
    </sheetView>
  </sheetViews>
  <sheetFormatPr defaultRowHeight="15" x14ac:dyDescent="0.25"/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10</v>
      </c>
      <c r="B2" t="s">
        <v>12</v>
      </c>
      <c r="C2">
        <v>1.4666999999999999</v>
      </c>
      <c r="D2">
        <v>0.7792</v>
      </c>
      <c r="E2">
        <v>0.81489999999999996</v>
      </c>
    </row>
    <row r="3" spans="1:5" x14ac:dyDescent="0.25">
      <c r="A3" t="s">
        <v>10</v>
      </c>
      <c r="B3" t="s">
        <v>227</v>
      </c>
      <c r="C3">
        <v>1.4666999999999999</v>
      </c>
      <c r="D3">
        <v>1.1932</v>
      </c>
      <c r="E3">
        <v>0.87150000000000005</v>
      </c>
    </row>
    <row r="4" spans="1:5" x14ac:dyDescent="0.25">
      <c r="A4" t="s">
        <v>10</v>
      </c>
      <c r="B4" t="s">
        <v>230</v>
      </c>
      <c r="C4">
        <v>1.4666999999999999</v>
      </c>
      <c r="D4">
        <v>0.97399999999999998</v>
      </c>
      <c r="E4">
        <v>1.6297999999999999</v>
      </c>
    </row>
    <row r="5" spans="1:5" x14ac:dyDescent="0.25">
      <c r="A5" t="s">
        <v>10</v>
      </c>
      <c r="B5" t="s">
        <v>228</v>
      </c>
      <c r="C5">
        <v>1.4666999999999999</v>
      </c>
      <c r="D5">
        <v>0.97399999999999998</v>
      </c>
      <c r="E5">
        <v>0.90539999999999998</v>
      </c>
    </row>
    <row r="6" spans="1:5" x14ac:dyDescent="0.25">
      <c r="A6" t="s">
        <v>10</v>
      </c>
      <c r="B6" t="s">
        <v>41</v>
      </c>
      <c r="C6">
        <v>1.4666999999999999</v>
      </c>
      <c r="D6">
        <v>1.3635999999999999</v>
      </c>
      <c r="E6">
        <v>1.0299</v>
      </c>
    </row>
    <row r="7" spans="1:5" x14ac:dyDescent="0.25">
      <c r="A7" t="s">
        <v>10</v>
      </c>
      <c r="B7" t="s">
        <v>231</v>
      </c>
      <c r="C7">
        <v>1.4666999999999999</v>
      </c>
      <c r="D7">
        <v>1.0226999999999999</v>
      </c>
      <c r="E7">
        <v>0.87150000000000005</v>
      </c>
    </row>
    <row r="8" spans="1:5" x14ac:dyDescent="0.25">
      <c r="A8" t="s">
        <v>10</v>
      </c>
      <c r="B8" t="s">
        <v>11</v>
      </c>
      <c r="C8">
        <v>1.4666999999999999</v>
      </c>
      <c r="D8">
        <v>1.1932</v>
      </c>
      <c r="E8">
        <v>0.87150000000000005</v>
      </c>
    </row>
    <row r="9" spans="1:5" x14ac:dyDescent="0.25">
      <c r="A9" t="s">
        <v>10</v>
      </c>
      <c r="B9" t="s">
        <v>39</v>
      </c>
      <c r="C9">
        <v>1.4666999999999999</v>
      </c>
      <c r="D9">
        <v>1.2784</v>
      </c>
      <c r="E9">
        <v>1.2676000000000001</v>
      </c>
    </row>
    <row r="10" spans="1:5" x14ac:dyDescent="0.25">
      <c r="A10" t="s">
        <v>10</v>
      </c>
      <c r="B10" t="s">
        <v>226</v>
      </c>
      <c r="C10">
        <v>1.4666999999999999</v>
      </c>
      <c r="D10">
        <v>0.59660000000000002</v>
      </c>
      <c r="E10">
        <v>0.55459999999999998</v>
      </c>
    </row>
    <row r="11" spans="1:5" x14ac:dyDescent="0.25">
      <c r="A11" t="s">
        <v>10</v>
      </c>
      <c r="B11" t="s">
        <v>38</v>
      </c>
      <c r="C11">
        <v>1.4666999999999999</v>
      </c>
      <c r="D11">
        <v>0.68179999999999996</v>
      </c>
      <c r="E11">
        <v>0.79220000000000002</v>
      </c>
    </row>
    <row r="12" spans="1:5" x14ac:dyDescent="0.25">
      <c r="A12" t="s">
        <v>10</v>
      </c>
      <c r="B12" t="s">
        <v>42</v>
      </c>
      <c r="C12">
        <v>1.4666999999999999</v>
      </c>
      <c r="D12">
        <v>1.0713999999999999</v>
      </c>
      <c r="E12">
        <v>1.2676000000000001</v>
      </c>
    </row>
    <row r="13" spans="1:5" x14ac:dyDescent="0.25">
      <c r="A13" t="s">
        <v>10</v>
      </c>
      <c r="B13" t="s">
        <v>37</v>
      </c>
      <c r="C13">
        <v>1.4666999999999999</v>
      </c>
      <c r="D13">
        <v>0.7792</v>
      </c>
      <c r="E13">
        <v>1.0865</v>
      </c>
    </row>
    <row r="14" spans="1:5" x14ac:dyDescent="0.25">
      <c r="A14" t="s">
        <v>10</v>
      </c>
      <c r="B14" t="s">
        <v>233</v>
      </c>
      <c r="C14">
        <v>1.4666999999999999</v>
      </c>
      <c r="D14">
        <v>0.7792</v>
      </c>
      <c r="E14">
        <v>1.2676000000000001</v>
      </c>
    </row>
    <row r="15" spans="1:5" x14ac:dyDescent="0.25">
      <c r="A15" t="s">
        <v>10</v>
      </c>
      <c r="B15" t="s">
        <v>769</v>
      </c>
      <c r="C15">
        <v>1.4666999999999999</v>
      </c>
      <c r="D15">
        <v>0.68179999999999996</v>
      </c>
      <c r="E15">
        <v>1.5053000000000001</v>
      </c>
    </row>
    <row r="16" spans="1:5" x14ac:dyDescent="0.25">
      <c r="A16" t="s">
        <v>10</v>
      </c>
      <c r="B16" t="s">
        <v>232</v>
      </c>
      <c r="C16">
        <v>1.4666999999999999</v>
      </c>
      <c r="D16">
        <v>0.68179999999999996</v>
      </c>
      <c r="E16">
        <v>0.63380000000000003</v>
      </c>
    </row>
    <row r="17" spans="1:5" x14ac:dyDescent="0.25">
      <c r="A17" t="s">
        <v>10</v>
      </c>
      <c r="B17" t="s">
        <v>770</v>
      </c>
      <c r="C17">
        <v>1.4666999999999999</v>
      </c>
      <c r="D17">
        <v>1.9601999999999999</v>
      </c>
      <c r="E17">
        <v>0.63380000000000003</v>
      </c>
    </row>
    <row r="18" spans="1:5" x14ac:dyDescent="0.25">
      <c r="A18" t="s">
        <v>10</v>
      </c>
      <c r="B18" t="s">
        <v>229</v>
      </c>
      <c r="C18">
        <v>1.4666999999999999</v>
      </c>
      <c r="D18">
        <v>0.7792</v>
      </c>
      <c r="E18">
        <v>0.996</v>
      </c>
    </row>
    <row r="19" spans="1:5" x14ac:dyDescent="0.25">
      <c r="A19" t="s">
        <v>10</v>
      </c>
      <c r="B19" t="s">
        <v>40</v>
      </c>
      <c r="C19">
        <v>1.4666999999999999</v>
      </c>
      <c r="D19">
        <v>1.0713999999999999</v>
      </c>
      <c r="E19">
        <v>1.0865</v>
      </c>
    </row>
    <row r="20" spans="1:5" x14ac:dyDescent="0.25">
      <c r="A20" t="s">
        <v>13</v>
      </c>
      <c r="B20" t="s">
        <v>50</v>
      </c>
      <c r="C20">
        <v>1.1852</v>
      </c>
      <c r="D20">
        <v>0.28120000000000001</v>
      </c>
      <c r="E20">
        <v>0.92779999999999996</v>
      </c>
    </row>
    <row r="21" spans="1:5" x14ac:dyDescent="0.25">
      <c r="A21" t="s">
        <v>13</v>
      </c>
      <c r="B21" t="s">
        <v>234</v>
      </c>
      <c r="C21">
        <v>1.1852</v>
      </c>
      <c r="D21">
        <v>2.6718000000000002</v>
      </c>
      <c r="E21">
        <v>0.74229999999999996</v>
      </c>
    </row>
    <row r="22" spans="1:5" x14ac:dyDescent="0.25">
      <c r="A22" t="s">
        <v>13</v>
      </c>
      <c r="B22" t="s">
        <v>48</v>
      </c>
      <c r="C22">
        <v>1.1852</v>
      </c>
      <c r="D22">
        <v>0.67500000000000004</v>
      </c>
      <c r="E22">
        <v>0.66800000000000004</v>
      </c>
    </row>
    <row r="23" spans="1:5" x14ac:dyDescent="0.25">
      <c r="A23" t="s">
        <v>13</v>
      </c>
      <c r="B23" t="s">
        <v>55</v>
      </c>
      <c r="C23">
        <v>1.1852</v>
      </c>
      <c r="D23">
        <v>0.36159999999999998</v>
      </c>
      <c r="E23">
        <v>1.2725</v>
      </c>
    </row>
    <row r="24" spans="1:5" x14ac:dyDescent="0.25">
      <c r="A24" t="s">
        <v>13</v>
      </c>
      <c r="B24" t="s">
        <v>43</v>
      </c>
      <c r="C24">
        <v>1.1852</v>
      </c>
      <c r="D24">
        <v>1.5186999999999999</v>
      </c>
      <c r="E24">
        <v>1.0021</v>
      </c>
    </row>
    <row r="25" spans="1:5" x14ac:dyDescent="0.25">
      <c r="A25" t="s">
        <v>13</v>
      </c>
      <c r="B25" t="s">
        <v>236</v>
      </c>
      <c r="C25">
        <v>1.1852</v>
      </c>
      <c r="D25">
        <v>1.2053</v>
      </c>
      <c r="E25">
        <v>0.87480000000000002</v>
      </c>
    </row>
    <row r="26" spans="1:5" x14ac:dyDescent="0.25">
      <c r="A26" t="s">
        <v>13</v>
      </c>
      <c r="B26" t="s">
        <v>45</v>
      </c>
      <c r="C26">
        <v>1.1852</v>
      </c>
      <c r="D26">
        <v>0.70309999999999995</v>
      </c>
      <c r="E26">
        <v>1.2061999999999999</v>
      </c>
    </row>
    <row r="27" spans="1:5" x14ac:dyDescent="0.25">
      <c r="A27" t="s">
        <v>13</v>
      </c>
      <c r="B27" t="s">
        <v>235</v>
      </c>
      <c r="C27">
        <v>1.1852</v>
      </c>
      <c r="D27">
        <v>1.125</v>
      </c>
      <c r="E27">
        <v>0.46389999999999998</v>
      </c>
    </row>
    <row r="28" spans="1:5" x14ac:dyDescent="0.25">
      <c r="A28" t="s">
        <v>13</v>
      </c>
      <c r="B28" t="s">
        <v>17</v>
      </c>
      <c r="C28">
        <v>1.1852</v>
      </c>
      <c r="D28">
        <v>0.60270000000000001</v>
      </c>
      <c r="E28">
        <v>1.9087000000000001</v>
      </c>
    </row>
    <row r="29" spans="1:5" x14ac:dyDescent="0.25">
      <c r="A29" t="s">
        <v>13</v>
      </c>
      <c r="B29" t="s">
        <v>46</v>
      </c>
      <c r="C29">
        <v>1.1852</v>
      </c>
      <c r="D29">
        <v>0.72319999999999995</v>
      </c>
      <c r="E29">
        <v>1.5906</v>
      </c>
    </row>
    <row r="30" spans="1:5" x14ac:dyDescent="0.25">
      <c r="A30" t="s">
        <v>13</v>
      </c>
      <c r="B30" t="s">
        <v>47</v>
      </c>
      <c r="C30">
        <v>1.1852</v>
      </c>
      <c r="D30">
        <v>0.98440000000000005</v>
      </c>
      <c r="E30">
        <v>1.1133999999999999</v>
      </c>
    </row>
    <row r="31" spans="1:5" x14ac:dyDescent="0.25">
      <c r="A31" t="s">
        <v>13</v>
      </c>
      <c r="B31" t="s">
        <v>15</v>
      </c>
      <c r="C31">
        <v>1.1852</v>
      </c>
      <c r="D31">
        <v>2.1093000000000002</v>
      </c>
      <c r="E31">
        <v>0.55669999999999997</v>
      </c>
    </row>
    <row r="32" spans="1:5" x14ac:dyDescent="0.25">
      <c r="A32" t="s">
        <v>13</v>
      </c>
      <c r="B32" t="s">
        <v>44</v>
      </c>
      <c r="C32">
        <v>1.1852</v>
      </c>
      <c r="D32">
        <v>0.84370000000000001</v>
      </c>
      <c r="E32">
        <v>0.77939999999999998</v>
      </c>
    </row>
    <row r="33" spans="1:5" x14ac:dyDescent="0.25">
      <c r="A33" t="s">
        <v>13</v>
      </c>
      <c r="B33" t="s">
        <v>54</v>
      </c>
      <c r="C33">
        <v>1.1852</v>
      </c>
      <c r="D33">
        <v>0.70309999999999995</v>
      </c>
      <c r="E33">
        <v>0.92779999999999996</v>
      </c>
    </row>
    <row r="34" spans="1:5" x14ac:dyDescent="0.25">
      <c r="A34" t="s">
        <v>13</v>
      </c>
      <c r="B34" t="s">
        <v>52</v>
      </c>
      <c r="C34">
        <v>1.1852</v>
      </c>
      <c r="D34">
        <v>0.4219</v>
      </c>
      <c r="E34">
        <v>0.64949999999999997</v>
      </c>
    </row>
    <row r="35" spans="1:5" x14ac:dyDescent="0.25">
      <c r="A35" t="s">
        <v>13</v>
      </c>
      <c r="B35" t="s">
        <v>53</v>
      </c>
      <c r="C35">
        <v>1.1852</v>
      </c>
      <c r="D35">
        <v>0.5625</v>
      </c>
      <c r="E35">
        <v>1.1133999999999999</v>
      </c>
    </row>
    <row r="36" spans="1:5" x14ac:dyDescent="0.25">
      <c r="A36" t="s">
        <v>13</v>
      </c>
      <c r="B36" t="s">
        <v>14</v>
      </c>
      <c r="C36">
        <v>1.1852</v>
      </c>
      <c r="D36">
        <v>1.5186999999999999</v>
      </c>
      <c r="E36">
        <v>1.1133999999999999</v>
      </c>
    </row>
    <row r="37" spans="1:5" x14ac:dyDescent="0.25">
      <c r="A37" t="s">
        <v>13</v>
      </c>
      <c r="B37" t="s">
        <v>51</v>
      </c>
      <c r="C37">
        <v>1.1852</v>
      </c>
      <c r="D37">
        <v>1.2656000000000001</v>
      </c>
      <c r="E37">
        <v>0.74229999999999996</v>
      </c>
    </row>
    <row r="38" spans="1:5" x14ac:dyDescent="0.25">
      <c r="A38" t="s">
        <v>16</v>
      </c>
      <c r="B38" t="s">
        <v>239</v>
      </c>
      <c r="C38">
        <v>1.32</v>
      </c>
      <c r="D38">
        <v>1.6234</v>
      </c>
      <c r="E38">
        <v>1.2282999999999999</v>
      </c>
    </row>
    <row r="39" spans="1:5" x14ac:dyDescent="0.25">
      <c r="A39" t="s">
        <v>16</v>
      </c>
      <c r="B39" t="s">
        <v>754</v>
      </c>
      <c r="C39">
        <v>1.32</v>
      </c>
      <c r="D39">
        <v>0.64939999999999998</v>
      </c>
      <c r="E39">
        <v>1.2282999999999999</v>
      </c>
    </row>
    <row r="40" spans="1:5" x14ac:dyDescent="0.25">
      <c r="A40" t="s">
        <v>16</v>
      </c>
      <c r="B40" t="s">
        <v>57</v>
      </c>
      <c r="C40">
        <v>1.32</v>
      </c>
      <c r="D40">
        <v>0.75760000000000005</v>
      </c>
      <c r="E40">
        <v>1.0392999999999999</v>
      </c>
    </row>
    <row r="41" spans="1:5" x14ac:dyDescent="0.25">
      <c r="A41" t="s">
        <v>16</v>
      </c>
      <c r="B41" t="s">
        <v>58</v>
      </c>
      <c r="C41">
        <v>1.32</v>
      </c>
      <c r="D41">
        <v>0.75760000000000005</v>
      </c>
      <c r="E41">
        <v>0.82669999999999999</v>
      </c>
    </row>
    <row r="42" spans="1:5" x14ac:dyDescent="0.25">
      <c r="A42" t="s">
        <v>16</v>
      </c>
      <c r="B42" t="s">
        <v>304</v>
      </c>
      <c r="C42">
        <v>1.32</v>
      </c>
      <c r="D42">
        <v>1.1904999999999999</v>
      </c>
      <c r="E42">
        <v>0.66139999999999999</v>
      </c>
    </row>
    <row r="43" spans="1:5" x14ac:dyDescent="0.25">
      <c r="A43" t="s">
        <v>16</v>
      </c>
      <c r="B43" t="s">
        <v>59</v>
      </c>
      <c r="C43">
        <v>1.32</v>
      </c>
      <c r="D43">
        <v>0.64939999999999998</v>
      </c>
      <c r="E43">
        <v>1.0392999999999999</v>
      </c>
    </row>
    <row r="44" spans="1:5" x14ac:dyDescent="0.25">
      <c r="A44" t="s">
        <v>16</v>
      </c>
      <c r="B44" t="s">
        <v>755</v>
      </c>
      <c r="C44">
        <v>1.32</v>
      </c>
      <c r="D44">
        <v>0.97399999999999998</v>
      </c>
      <c r="E44">
        <v>1.0392999999999999</v>
      </c>
    </row>
    <row r="45" spans="1:5" x14ac:dyDescent="0.25">
      <c r="A45" t="s">
        <v>16</v>
      </c>
      <c r="B45" t="s">
        <v>238</v>
      </c>
      <c r="C45">
        <v>1.32</v>
      </c>
      <c r="D45">
        <v>0.63129999999999997</v>
      </c>
      <c r="E45">
        <v>1.3228</v>
      </c>
    </row>
    <row r="46" spans="1:5" x14ac:dyDescent="0.25">
      <c r="A46" t="s">
        <v>16</v>
      </c>
      <c r="B46" t="s">
        <v>240</v>
      </c>
      <c r="C46">
        <v>1.32</v>
      </c>
      <c r="D46">
        <v>0.97399999999999998</v>
      </c>
      <c r="E46">
        <v>1.1337999999999999</v>
      </c>
    </row>
    <row r="47" spans="1:5" x14ac:dyDescent="0.25">
      <c r="A47" t="s">
        <v>16</v>
      </c>
      <c r="B47" t="s">
        <v>756</v>
      </c>
      <c r="C47">
        <v>1.32</v>
      </c>
      <c r="D47">
        <v>0.54110000000000003</v>
      </c>
      <c r="E47">
        <v>1.7951999999999999</v>
      </c>
    </row>
    <row r="48" spans="1:5" x14ac:dyDescent="0.25">
      <c r="A48" t="s">
        <v>16</v>
      </c>
      <c r="B48" t="s">
        <v>241</v>
      </c>
      <c r="C48">
        <v>1.32</v>
      </c>
      <c r="D48">
        <v>1.0823</v>
      </c>
      <c r="E48">
        <v>0.94479999999999997</v>
      </c>
    </row>
    <row r="49" spans="1:5" x14ac:dyDescent="0.25">
      <c r="A49" t="s">
        <v>16</v>
      </c>
      <c r="B49" t="s">
        <v>56</v>
      </c>
      <c r="C49">
        <v>1.32</v>
      </c>
      <c r="D49">
        <v>0.97399999999999998</v>
      </c>
      <c r="E49">
        <v>0.85029999999999994</v>
      </c>
    </row>
    <row r="50" spans="1:5" x14ac:dyDescent="0.25">
      <c r="A50" t="s">
        <v>16</v>
      </c>
      <c r="B50" t="s">
        <v>18</v>
      </c>
      <c r="C50">
        <v>1.32</v>
      </c>
      <c r="D50">
        <v>1.9480999999999999</v>
      </c>
      <c r="E50">
        <v>0.56689999999999996</v>
      </c>
    </row>
    <row r="51" spans="1:5" x14ac:dyDescent="0.25">
      <c r="A51" t="s">
        <v>16</v>
      </c>
      <c r="B51" t="s">
        <v>242</v>
      </c>
      <c r="C51">
        <v>1.32</v>
      </c>
      <c r="D51">
        <v>1.1904999999999999</v>
      </c>
      <c r="E51">
        <v>0.75590000000000002</v>
      </c>
    </row>
    <row r="52" spans="1:5" x14ac:dyDescent="0.25">
      <c r="A52" t="s">
        <v>16</v>
      </c>
      <c r="B52" t="s">
        <v>243</v>
      </c>
      <c r="C52">
        <v>1.32</v>
      </c>
      <c r="D52">
        <v>1.0101</v>
      </c>
      <c r="E52">
        <v>0.88180000000000003</v>
      </c>
    </row>
    <row r="53" spans="1:5" x14ac:dyDescent="0.25">
      <c r="A53" t="s">
        <v>16</v>
      </c>
      <c r="B53" t="s">
        <v>237</v>
      </c>
      <c r="C53">
        <v>1.32</v>
      </c>
      <c r="D53">
        <v>0.97399999999999998</v>
      </c>
      <c r="E53">
        <v>0.56689999999999996</v>
      </c>
    </row>
    <row r="54" spans="1:5" x14ac:dyDescent="0.25">
      <c r="A54" t="s">
        <v>16</v>
      </c>
      <c r="B54" t="s">
        <v>60</v>
      </c>
      <c r="C54">
        <v>1.32</v>
      </c>
      <c r="D54">
        <v>0.97399999999999998</v>
      </c>
      <c r="E54">
        <v>1.1337999999999999</v>
      </c>
    </row>
    <row r="55" spans="1:5" x14ac:dyDescent="0.25">
      <c r="A55" t="s">
        <v>16</v>
      </c>
      <c r="B55" t="s">
        <v>49</v>
      </c>
      <c r="C55">
        <v>1.32</v>
      </c>
      <c r="D55">
        <v>1.0823</v>
      </c>
      <c r="E55">
        <v>1.0392999999999999</v>
      </c>
    </row>
    <row r="56" spans="1:5" x14ac:dyDescent="0.25">
      <c r="A56" t="s">
        <v>61</v>
      </c>
      <c r="B56" t="s">
        <v>305</v>
      </c>
      <c r="C56">
        <v>1.3083</v>
      </c>
      <c r="D56">
        <v>0.38219999999999998</v>
      </c>
      <c r="E56">
        <v>1.2155</v>
      </c>
    </row>
    <row r="57" spans="1:5" x14ac:dyDescent="0.25">
      <c r="A57" t="s">
        <v>61</v>
      </c>
      <c r="B57" t="s">
        <v>328</v>
      </c>
      <c r="C57">
        <v>1.3083</v>
      </c>
      <c r="D57">
        <v>0.63700000000000001</v>
      </c>
      <c r="E57">
        <v>1.3260000000000001</v>
      </c>
    </row>
    <row r="58" spans="1:5" x14ac:dyDescent="0.25">
      <c r="A58" t="s">
        <v>61</v>
      </c>
      <c r="B58" t="s">
        <v>335</v>
      </c>
      <c r="C58">
        <v>1.3083</v>
      </c>
      <c r="D58">
        <v>1.1465000000000001</v>
      </c>
      <c r="E58">
        <v>0.88400000000000001</v>
      </c>
    </row>
    <row r="59" spans="1:5" x14ac:dyDescent="0.25">
      <c r="A59" t="s">
        <v>61</v>
      </c>
      <c r="B59" t="s">
        <v>65</v>
      </c>
      <c r="C59">
        <v>1.3083</v>
      </c>
      <c r="D59">
        <v>0.76439999999999997</v>
      </c>
      <c r="E59">
        <v>0.66300000000000003</v>
      </c>
    </row>
    <row r="60" spans="1:5" x14ac:dyDescent="0.25">
      <c r="A60" t="s">
        <v>61</v>
      </c>
      <c r="B60" t="s">
        <v>67</v>
      </c>
      <c r="C60">
        <v>1.3083</v>
      </c>
      <c r="D60">
        <v>0.76439999999999997</v>
      </c>
      <c r="E60">
        <v>1.3260000000000001</v>
      </c>
    </row>
    <row r="61" spans="1:5" x14ac:dyDescent="0.25">
      <c r="A61" t="s">
        <v>61</v>
      </c>
      <c r="B61" t="s">
        <v>69</v>
      </c>
      <c r="C61">
        <v>1.3083</v>
      </c>
      <c r="D61">
        <v>1.6560999999999999</v>
      </c>
      <c r="E61">
        <v>0.1105</v>
      </c>
    </row>
    <row r="62" spans="1:5" x14ac:dyDescent="0.25">
      <c r="A62" t="s">
        <v>61</v>
      </c>
      <c r="B62" t="s">
        <v>249</v>
      </c>
      <c r="C62">
        <v>1.3083</v>
      </c>
      <c r="D62">
        <v>1.1465000000000001</v>
      </c>
      <c r="E62">
        <v>1.4365000000000001</v>
      </c>
    </row>
    <row r="63" spans="1:5" x14ac:dyDescent="0.25">
      <c r="A63" t="s">
        <v>61</v>
      </c>
      <c r="B63" t="s">
        <v>354</v>
      </c>
      <c r="C63">
        <v>1.3083</v>
      </c>
      <c r="D63">
        <v>0.76439999999999997</v>
      </c>
      <c r="E63">
        <v>1.2155</v>
      </c>
    </row>
    <row r="64" spans="1:5" x14ac:dyDescent="0.25">
      <c r="A64" t="s">
        <v>61</v>
      </c>
      <c r="B64" t="s">
        <v>64</v>
      </c>
      <c r="C64">
        <v>1.3083</v>
      </c>
      <c r="D64">
        <v>0.76439999999999997</v>
      </c>
      <c r="E64">
        <v>1.2155</v>
      </c>
    </row>
    <row r="65" spans="1:5" x14ac:dyDescent="0.25">
      <c r="A65" t="s">
        <v>61</v>
      </c>
      <c r="B65" t="s">
        <v>70</v>
      </c>
      <c r="C65">
        <v>1.3083</v>
      </c>
      <c r="D65">
        <v>1.1465000000000001</v>
      </c>
      <c r="E65">
        <v>1.2155</v>
      </c>
    </row>
    <row r="66" spans="1:5" x14ac:dyDescent="0.25">
      <c r="A66" t="s">
        <v>61</v>
      </c>
      <c r="B66" t="s">
        <v>246</v>
      </c>
      <c r="C66">
        <v>1.3083</v>
      </c>
      <c r="D66">
        <v>2.6751999999999998</v>
      </c>
      <c r="E66">
        <v>0.66300000000000003</v>
      </c>
    </row>
    <row r="67" spans="1:5" x14ac:dyDescent="0.25">
      <c r="A67" t="s">
        <v>61</v>
      </c>
      <c r="B67" t="s">
        <v>248</v>
      </c>
      <c r="C67">
        <v>1.3083</v>
      </c>
      <c r="D67">
        <v>1.2739</v>
      </c>
      <c r="E67">
        <v>0.442</v>
      </c>
    </row>
    <row r="68" spans="1:5" x14ac:dyDescent="0.25">
      <c r="A68" t="s">
        <v>61</v>
      </c>
      <c r="B68" t="s">
        <v>247</v>
      </c>
      <c r="C68">
        <v>1.3083</v>
      </c>
      <c r="D68">
        <v>1.2739</v>
      </c>
      <c r="E68">
        <v>1.105</v>
      </c>
    </row>
    <row r="69" spans="1:5" x14ac:dyDescent="0.25">
      <c r="A69" t="s">
        <v>61</v>
      </c>
      <c r="B69" t="s">
        <v>306</v>
      </c>
      <c r="C69">
        <v>1.3083</v>
      </c>
      <c r="D69">
        <v>0.63700000000000001</v>
      </c>
      <c r="E69">
        <v>1.2155</v>
      </c>
    </row>
    <row r="70" spans="1:5" x14ac:dyDescent="0.25">
      <c r="A70" t="s">
        <v>61</v>
      </c>
      <c r="B70" t="s">
        <v>82</v>
      </c>
      <c r="C70">
        <v>1.3083</v>
      </c>
      <c r="D70">
        <v>0.25480000000000003</v>
      </c>
      <c r="E70">
        <v>1.768</v>
      </c>
    </row>
    <row r="71" spans="1:5" x14ac:dyDescent="0.25">
      <c r="A71" t="s">
        <v>61</v>
      </c>
      <c r="B71" t="s">
        <v>71</v>
      </c>
      <c r="C71">
        <v>1.3083</v>
      </c>
      <c r="D71">
        <v>0.76439999999999997</v>
      </c>
      <c r="E71">
        <v>1.105</v>
      </c>
    </row>
    <row r="72" spans="1:5" x14ac:dyDescent="0.25">
      <c r="A72" t="s">
        <v>61</v>
      </c>
      <c r="B72" t="s">
        <v>245</v>
      </c>
      <c r="C72">
        <v>1.3083</v>
      </c>
      <c r="D72">
        <v>0.63700000000000001</v>
      </c>
      <c r="E72">
        <v>0.99450000000000005</v>
      </c>
    </row>
    <row r="73" spans="1:5" x14ac:dyDescent="0.25">
      <c r="A73" t="s">
        <v>61</v>
      </c>
      <c r="B73" t="s">
        <v>87</v>
      </c>
      <c r="C73">
        <v>1.3083</v>
      </c>
      <c r="D73">
        <v>1.0190999999999999</v>
      </c>
      <c r="E73">
        <v>0.88400000000000001</v>
      </c>
    </row>
    <row r="74" spans="1:5" x14ac:dyDescent="0.25">
      <c r="A74" t="s">
        <v>61</v>
      </c>
      <c r="B74" t="s">
        <v>66</v>
      </c>
      <c r="C74">
        <v>1.3083</v>
      </c>
      <c r="D74">
        <v>1.4013</v>
      </c>
      <c r="E74">
        <v>0.55249999999999999</v>
      </c>
    </row>
    <row r="75" spans="1:5" x14ac:dyDescent="0.25">
      <c r="A75" t="s">
        <v>61</v>
      </c>
      <c r="B75" t="s">
        <v>62</v>
      </c>
      <c r="C75">
        <v>1.3083</v>
      </c>
      <c r="D75">
        <v>0.89170000000000005</v>
      </c>
      <c r="E75">
        <v>0.66300000000000003</v>
      </c>
    </row>
    <row r="76" spans="1:5" x14ac:dyDescent="0.25">
      <c r="A76" t="s">
        <v>72</v>
      </c>
      <c r="B76" t="s">
        <v>89</v>
      </c>
      <c r="C76">
        <v>1.1111</v>
      </c>
      <c r="D76">
        <v>0.6</v>
      </c>
      <c r="E76">
        <v>1.329</v>
      </c>
    </row>
    <row r="77" spans="1:5" x14ac:dyDescent="0.25">
      <c r="A77" t="s">
        <v>72</v>
      </c>
      <c r="B77" t="s">
        <v>74</v>
      </c>
      <c r="C77">
        <v>1.1111</v>
      </c>
      <c r="D77">
        <v>0.9</v>
      </c>
      <c r="E77">
        <v>0.7036</v>
      </c>
    </row>
    <row r="78" spans="1:5" x14ac:dyDescent="0.25">
      <c r="A78" t="s">
        <v>72</v>
      </c>
      <c r="B78" t="s">
        <v>75</v>
      </c>
      <c r="C78">
        <v>1.1111</v>
      </c>
      <c r="D78">
        <v>1</v>
      </c>
      <c r="E78">
        <v>0.8599</v>
      </c>
    </row>
    <row r="79" spans="1:5" x14ac:dyDescent="0.25">
      <c r="A79" t="s">
        <v>72</v>
      </c>
      <c r="B79" t="s">
        <v>103</v>
      </c>
      <c r="C79">
        <v>1.1111</v>
      </c>
      <c r="D79">
        <v>1.3</v>
      </c>
      <c r="E79">
        <v>0.93810000000000004</v>
      </c>
    </row>
    <row r="80" spans="1:5" x14ac:dyDescent="0.25">
      <c r="A80" t="s">
        <v>72</v>
      </c>
      <c r="B80" t="s">
        <v>77</v>
      </c>
      <c r="C80">
        <v>1.1111</v>
      </c>
      <c r="D80">
        <v>1.2</v>
      </c>
      <c r="E80">
        <v>0.31269999999999998</v>
      </c>
    </row>
    <row r="81" spans="1:5" x14ac:dyDescent="0.25">
      <c r="A81" t="s">
        <v>72</v>
      </c>
      <c r="B81" t="s">
        <v>79</v>
      </c>
      <c r="C81">
        <v>1.1111</v>
      </c>
      <c r="D81">
        <v>1.3</v>
      </c>
      <c r="E81">
        <v>1.4072</v>
      </c>
    </row>
    <row r="82" spans="1:5" x14ac:dyDescent="0.25">
      <c r="A82" t="s">
        <v>72</v>
      </c>
      <c r="B82" t="s">
        <v>81</v>
      </c>
      <c r="C82">
        <v>1.1111</v>
      </c>
      <c r="D82">
        <v>1.2</v>
      </c>
      <c r="E82">
        <v>1.4072</v>
      </c>
    </row>
    <row r="83" spans="1:5" x14ac:dyDescent="0.25">
      <c r="A83" t="s">
        <v>72</v>
      </c>
      <c r="B83" t="s">
        <v>344</v>
      </c>
      <c r="C83">
        <v>1.1111</v>
      </c>
      <c r="D83">
        <v>0.6</v>
      </c>
      <c r="E83">
        <v>1.0163</v>
      </c>
    </row>
    <row r="84" spans="1:5" x14ac:dyDescent="0.25">
      <c r="A84" t="s">
        <v>72</v>
      </c>
      <c r="B84" t="s">
        <v>83</v>
      </c>
      <c r="C84">
        <v>1.1111</v>
      </c>
      <c r="D84">
        <v>0.5</v>
      </c>
      <c r="E84">
        <v>0.7036</v>
      </c>
    </row>
    <row r="85" spans="1:5" x14ac:dyDescent="0.25">
      <c r="A85" t="s">
        <v>72</v>
      </c>
      <c r="B85" t="s">
        <v>68</v>
      </c>
      <c r="C85">
        <v>1.1111</v>
      </c>
      <c r="D85">
        <v>2.5</v>
      </c>
      <c r="E85">
        <v>0.7036</v>
      </c>
    </row>
    <row r="86" spans="1:5" x14ac:dyDescent="0.25">
      <c r="A86" t="s">
        <v>72</v>
      </c>
      <c r="B86" t="s">
        <v>88</v>
      </c>
      <c r="C86">
        <v>1.1111</v>
      </c>
      <c r="D86">
        <v>0.9</v>
      </c>
      <c r="E86">
        <v>0.8599</v>
      </c>
    </row>
    <row r="87" spans="1:5" x14ac:dyDescent="0.25">
      <c r="A87" t="s">
        <v>72</v>
      </c>
      <c r="B87" t="s">
        <v>102</v>
      </c>
      <c r="C87">
        <v>1.1111</v>
      </c>
      <c r="D87">
        <v>0.6</v>
      </c>
      <c r="E87">
        <v>0.8599</v>
      </c>
    </row>
    <row r="88" spans="1:5" x14ac:dyDescent="0.25">
      <c r="A88" t="s">
        <v>72</v>
      </c>
      <c r="B88" t="s">
        <v>78</v>
      </c>
      <c r="C88">
        <v>1.1111</v>
      </c>
      <c r="D88">
        <v>1.1000000000000001</v>
      </c>
      <c r="E88">
        <v>1.0945</v>
      </c>
    </row>
    <row r="89" spans="1:5" x14ac:dyDescent="0.25">
      <c r="A89" t="s">
        <v>72</v>
      </c>
      <c r="B89" t="s">
        <v>73</v>
      </c>
      <c r="C89">
        <v>1.1111</v>
      </c>
      <c r="D89">
        <v>0.7</v>
      </c>
      <c r="E89">
        <v>0.78180000000000005</v>
      </c>
    </row>
    <row r="90" spans="1:5" x14ac:dyDescent="0.25">
      <c r="A90" t="s">
        <v>72</v>
      </c>
      <c r="B90" t="s">
        <v>86</v>
      </c>
      <c r="C90">
        <v>1.1111</v>
      </c>
      <c r="D90">
        <v>0.8</v>
      </c>
      <c r="E90">
        <v>0.7036</v>
      </c>
    </row>
    <row r="91" spans="1:5" x14ac:dyDescent="0.25">
      <c r="A91" t="s">
        <v>72</v>
      </c>
      <c r="B91" t="s">
        <v>85</v>
      </c>
      <c r="C91">
        <v>1.1111</v>
      </c>
      <c r="D91">
        <v>1.4</v>
      </c>
      <c r="E91">
        <v>0.62539999999999996</v>
      </c>
    </row>
    <row r="92" spans="1:5" x14ac:dyDescent="0.25">
      <c r="A92" t="s">
        <v>72</v>
      </c>
      <c r="B92" t="s">
        <v>106</v>
      </c>
      <c r="C92">
        <v>1.1111</v>
      </c>
      <c r="D92">
        <v>0.5</v>
      </c>
      <c r="E92">
        <v>1.8762000000000001</v>
      </c>
    </row>
    <row r="93" spans="1:5" x14ac:dyDescent="0.25">
      <c r="A93" t="s">
        <v>72</v>
      </c>
      <c r="B93" t="s">
        <v>80</v>
      </c>
      <c r="C93">
        <v>1.1111</v>
      </c>
      <c r="D93">
        <v>0.7</v>
      </c>
      <c r="E93">
        <v>1.0945</v>
      </c>
    </row>
    <row r="94" spans="1:5" x14ac:dyDescent="0.25">
      <c r="A94" t="s">
        <v>72</v>
      </c>
      <c r="B94" t="s">
        <v>382</v>
      </c>
      <c r="C94">
        <v>1.1111</v>
      </c>
      <c r="D94">
        <v>1.5</v>
      </c>
      <c r="E94">
        <v>1.2507999999999999</v>
      </c>
    </row>
    <row r="95" spans="1:5" x14ac:dyDescent="0.25">
      <c r="A95" t="s">
        <v>72</v>
      </c>
      <c r="B95" t="s">
        <v>384</v>
      </c>
      <c r="C95">
        <v>1.1111</v>
      </c>
      <c r="D95">
        <v>0.8</v>
      </c>
      <c r="E95">
        <v>1.1726000000000001</v>
      </c>
    </row>
    <row r="96" spans="1:5" x14ac:dyDescent="0.25">
      <c r="A96" t="s">
        <v>72</v>
      </c>
      <c r="B96" t="s">
        <v>244</v>
      </c>
      <c r="C96">
        <v>1.1111</v>
      </c>
      <c r="D96">
        <v>0.9</v>
      </c>
      <c r="E96">
        <v>1.1726000000000001</v>
      </c>
    </row>
    <row r="97" spans="1:5" x14ac:dyDescent="0.25">
      <c r="A97" t="s">
        <v>72</v>
      </c>
      <c r="B97" t="s">
        <v>76</v>
      </c>
      <c r="C97">
        <v>1.1111</v>
      </c>
      <c r="D97">
        <v>0.9</v>
      </c>
      <c r="E97">
        <v>0.8599</v>
      </c>
    </row>
    <row r="98" spans="1:5" x14ac:dyDescent="0.25">
      <c r="A98" t="s">
        <v>72</v>
      </c>
      <c r="B98" t="s">
        <v>90</v>
      </c>
      <c r="C98">
        <v>1.1111</v>
      </c>
      <c r="D98">
        <v>1</v>
      </c>
      <c r="E98">
        <v>1.4072</v>
      </c>
    </row>
    <row r="99" spans="1:5" x14ac:dyDescent="0.25">
      <c r="A99" t="s">
        <v>72</v>
      </c>
      <c r="B99" t="s">
        <v>63</v>
      </c>
      <c r="C99">
        <v>1.1111</v>
      </c>
      <c r="D99">
        <v>1.1000000000000001</v>
      </c>
      <c r="E99">
        <v>0.8599</v>
      </c>
    </row>
    <row r="100" spans="1:5" x14ac:dyDescent="0.25">
      <c r="A100" t="s">
        <v>91</v>
      </c>
      <c r="B100" t="s">
        <v>94</v>
      </c>
      <c r="C100">
        <v>1.2366999999999999</v>
      </c>
      <c r="D100">
        <v>0.89839999999999998</v>
      </c>
      <c r="E100">
        <v>1.2452000000000001</v>
      </c>
    </row>
    <row r="101" spans="1:5" x14ac:dyDescent="0.25">
      <c r="A101" t="s">
        <v>91</v>
      </c>
      <c r="B101" t="s">
        <v>92</v>
      </c>
      <c r="C101">
        <v>1.2366999999999999</v>
      </c>
      <c r="D101">
        <v>0.98829999999999996</v>
      </c>
      <c r="E101">
        <v>1.0987</v>
      </c>
    </row>
    <row r="102" spans="1:5" x14ac:dyDescent="0.25">
      <c r="A102" t="s">
        <v>91</v>
      </c>
      <c r="B102" t="s">
        <v>117</v>
      </c>
      <c r="C102">
        <v>1.2366999999999999</v>
      </c>
      <c r="D102">
        <v>1.0511999999999999</v>
      </c>
      <c r="E102">
        <v>0.92290000000000005</v>
      </c>
    </row>
    <row r="103" spans="1:5" x14ac:dyDescent="0.25">
      <c r="A103" t="s">
        <v>91</v>
      </c>
      <c r="B103" t="s">
        <v>98</v>
      </c>
      <c r="C103">
        <v>1.2366999999999999</v>
      </c>
      <c r="D103">
        <v>0.3594</v>
      </c>
      <c r="E103">
        <v>0.80569999999999997</v>
      </c>
    </row>
    <row r="104" spans="1:5" x14ac:dyDescent="0.25">
      <c r="A104" t="s">
        <v>91</v>
      </c>
      <c r="B104" t="s">
        <v>122</v>
      </c>
      <c r="C104">
        <v>1.2366999999999999</v>
      </c>
      <c r="D104">
        <v>1.0781000000000001</v>
      </c>
      <c r="E104">
        <v>1.3185</v>
      </c>
    </row>
    <row r="105" spans="1:5" x14ac:dyDescent="0.25">
      <c r="A105" t="s">
        <v>91</v>
      </c>
      <c r="B105" t="s">
        <v>97</v>
      </c>
      <c r="C105">
        <v>1.2366999999999999</v>
      </c>
      <c r="D105">
        <v>0.90969999999999995</v>
      </c>
      <c r="E105">
        <v>0.82399999999999995</v>
      </c>
    </row>
    <row r="106" spans="1:5" x14ac:dyDescent="0.25">
      <c r="A106" t="s">
        <v>91</v>
      </c>
      <c r="B106" t="s">
        <v>118</v>
      </c>
      <c r="C106">
        <v>1.2366999999999999</v>
      </c>
      <c r="D106">
        <v>0.90969999999999995</v>
      </c>
      <c r="E106">
        <v>1.4009</v>
      </c>
    </row>
    <row r="107" spans="1:5" x14ac:dyDescent="0.25">
      <c r="A107" t="s">
        <v>91</v>
      </c>
      <c r="B107" t="s">
        <v>109</v>
      </c>
      <c r="C107">
        <v>1.2366999999999999</v>
      </c>
      <c r="D107">
        <v>0.3594</v>
      </c>
      <c r="E107">
        <v>1.0987</v>
      </c>
    </row>
    <row r="108" spans="1:5" x14ac:dyDescent="0.25">
      <c r="A108" t="s">
        <v>91</v>
      </c>
      <c r="B108" t="s">
        <v>113</v>
      </c>
      <c r="C108">
        <v>1.2366999999999999</v>
      </c>
      <c r="D108">
        <v>0.26950000000000002</v>
      </c>
      <c r="E108">
        <v>1.5382</v>
      </c>
    </row>
    <row r="109" spans="1:5" x14ac:dyDescent="0.25">
      <c r="A109" t="s">
        <v>91</v>
      </c>
      <c r="B109" t="s">
        <v>100</v>
      </c>
      <c r="C109">
        <v>1.2366999999999999</v>
      </c>
      <c r="D109">
        <v>1.3862000000000001</v>
      </c>
      <c r="E109">
        <v>1.2242999999999999</v>
      </c>
    </row>
    <row r="110" spans="1:5" x14ac:dyDescent="0.25">
      <c r="A110" t="s">
        <v>91</v>
      </c>
      <c r="B110" t="s">
        <v>95</v>
      </c>
      <c r="C110">
        <v>1.2366999999999999</v>
      </c>
      <c r="D110">
        <v>0.72770000000000001</v>
      </c>
      <c r="E110">
        <v>0.85699999999999998</v>
      </c>
    </row>
    <row r="111" spans="1:5" x14ac:dyDescent="0.25">
      <c r="A111" t="s">
        <v>91</v>
      </c>
      <c r="B111" t="s">
        <v>99</v>
      </c>
      <c r="C111">
        <v>1.2366999999999999</v>
      </c>
      <c r="D111">
        <v>1.3476999999999999</v>
      </c>
      <c r="E111">
        <v>0.95220000000000005</v>
      </c>
    </row>
    <row r="112" spans="1:5" x14ac:dyDescent="0.25">
      <c r="A112" t="s">
        <v>91</v>
      </c>
      <c r="B112" t="s">
        <v>368</v>
      </c>
      <c r="C112">
        <v>1.2366999999999999</v>
      </c>
      <c r="D112">
        <v>1.0781000000000001</v>
      </c>
      <c r="E112">
        <v>0.80569999999999997</v>
      </c>
    </row>
    <row r="113" spans="1:5" x14ac:dyDescent="0.25">
      <c r="A113" t="s">
        <v>91</v>
      </c>
      <c r="B113" t="s">
        <v>107</v>
      </c>
      <c r="C113">
        <v>1.2366999999999999</v>
      </c>
      <c r="D113">
        <v>1.7182999999999999</v>
      </c>
      <c r="E113">
        <v>0.9889</v>
      </c>
    </row>
    <row r="114" spans="1:5" x14ac:dyDescent="0.25">
      <c r="A114" t="s">
        <v>91</v>
      </c>
      <c r="B114" t="s">
        <v>130</v>
      </c>
      <c r="C114">
        <v>1.2366999999999999</v>
      </c>
      <c r="D114">
        <v>1.3476999999999999</v>
      </c>
      <c r="E114">
        <v>1.4650000000000001</v>
      </c>
    </row>
    <row r="115" spans="1:5" x14ac:dyDescent="0.25">
      <c r="A115" t="s">
        <v>91</v>
      </c>
      <c r="B115" t="s">
        <v>105</v>
      </c>
      <c r="C115">
        <v>1.2366999999999999</v>
      </c>
      <c r="D115">
        <v>0.92410000000000003</v>
      </c>
      <c r="E115">
        <v>0.84760000000000002</v>
      </c>
    </row>
    <row r="116" spans="1:5" x14ac:dyDescent="0.25">
      <c r="A116" t="s">
        <v>91</v>
      </c>
      <c r="B116" t="s">
        <v>108</v>
      </c>
      <c r="C116">
        <v>1.2366999999999999</v>
      </c>
      <c r="D116">
        <v>1.4375</v>
      </c>
      <c r="E116">
        <v>0.80569999999999997</v>
      </c>
    </row>
    <row r="117" spans="1:5" x14ac:dyDescent="0.25">
      <c r="A117" t="s">
        <v>91</v>
      </c>
      <c r="B117" t="s">
        <v>101</v>
      </c>
      <c r="C117">
        <v>1.2366999999999999</v>
      </c>
      <c r="D117">
        <v>0.71879999999999999</v>
      </c>
      <c r="E117">
        <v>0.879</v>
      </c>
    </row>
    <row r="118" spans="1:5" x14ac:dyDescent="0.25">
      <c r="A118" t="s">
        <v>91</v>
      </c>
      <c r="B118" t="s">
        <v>84</v>
      </c>
      <c r="C118">
        <v>1.2366999999999999</v>
      </c>
      <c r="D118">
        <v>1.1551</v>
      </c>
      <c r="E118">
        <v>0.28249999999999997</v>
      </c>
    </row>
    <row r="119" spans="1:5" x14ac:dyDescent="0.25">
      <c r="A119" t="s">
        <v>91</v>
      </c>
      <c r="B119" t="s">
        <v>387</v>
      </c>
      <c r="C119">
        <v>1.2366999999999999</v>
      </c>
      <c r="D119">
        <v>1.0511999999999999</v>
      </c>
      <c r="E119">
        <v>0.85699999999999998</v>
      </c>
    </row>
    <row r="120" spans="1:5" x14ac:dyDescent="0.25">
      <c r="A120" t="s">
        <v>91</v>
      </c>
      <c r="B120" t="s">
        <v>388</v>
      </c>
      <c r="C120">
        <v>1.2366999999999999</v>
      </c>
      <c r="D120">
        <v>0.44919999999999999</v>
      </c>
      <c r="E120">
        <v>1.0255000000000001</v>
      </c>
    </row>
    <row r="121" spans="1:5" x14ac:dyDescent="0.25">
      <c r="A121" t="s">
        <v>91</v>
      </c>
      <c r="B121" t="s">
        <v>93</v>
      </c>
      <c r="C121">
        <v>1.2366999999999999</v>
      </c>
      <c r="D121">
        <v>1.1117999999999999</v>
      </c>
      <c r="E121">
        <v>1.4009</v>
      </c>
    </row>
    <row r="122" spans="1:5" x14ac:dyDescent="0.25">
      <c r="A122" t="s">
        <v>91</v>
      </c>
      <c r="B122" t="s">
        <v>111</v>
      </c>
      <c r="C122">
        <v>1.2366999999999999</v>
      </c>
      <c r="D122">
        <v>2.0792999999999999</v>
      </c>
      <c r="E122">
        <v>0.47089999999999999</v>
      </c>
    </row>
    <row r="123" spans="1:5" x14ac:dyDescent="0.25">
      <c r="A123" t="s">
        <v>91</v>
      </c>
      <c r="B123" t="s">
        <v>404</v>
      </c>
      <c r="C123">
        <v>1.2366999999999999</v>
      </c>
      <c r="D123">
        <v>1.0781000000000001</v>
      </c>
      <c r="E123">
        <v>0.73250000000000004</v>
      </c>
    </row>
    <row r="124" spans="1:5" x14ac:dyDescent="0.25">
      <c r="A124" t="s">
        <v>114</v>
      </c>
      <c r="B124" t="s">
        <v>115</v>
      </c>
      <c r="C124">
        <v>1.1535</v>
      </c>
      <c r="D124">
        <v>0.97529999999999994</v>
      </c>
      <c r="E124">
        <v>0.82940000000000003</v>
      </c>
    </row>
    <row r="125" spans="1:5" x14ac:dyDescent="0.25">
      <c r="A125" t="s">
        <v>114</v>
      </c>
      <c r="B125" t="s">
        <v>119</v>
      </c>
      <c r="C125">
        <v>1.1535</v>
      </c>
      <c r="D125">
        <v>0.8669</v>
      </c>
      <c r="E125">
        <v>0.82940000000000003</v>
      </c>
    </row>
    <row r="126" spans="1:5" x14ac:dyDescent="0.25">
      <c r="A126" t="s">
        <v>114</v>
      </c>
      <c r="B126" t="s">
        <v>96</v>
      </c>
      <c r="C126">
        <v>1.1535</v>
      </c>
      <c r="D126">
        <v>0.97529999999999994</v>
      </c>
      <c r="E126">
        <v>1.1059000000000001</v>
      </c>
    </row>
    <row r="127" spans="1:5" x14ac:dyDescent="0.25">
      <c r="A127" t="s">
        <v>114</v>
      </c>
      <c r="B127" t="s">
        <v>338</v>
      </c>
      <c r="C127">
        <v>1.1535</v>
      </c>
      <c r="D127">
        <v>0.67430000000000001</v>
      </c>
      <c r="E127">
        <v>1.5564</v>
      </c>
    </row>
    <row r="128" spans="1:5" x14ac:dyDescent="0.25">
      <c r="A128" t="s">
        <v>114</v>
      </c>
      <c r="B128" t="s">
        <v>121</v>
      </c>
      <c r="C128">
        <v>1.1535</v>
      </c>
      <c r="D128">
        <v>0.6502</v>
      </c>
      <c r="E128">
        <v>0.92159999999999997</v>
      </c>
    </row>
    <row r="129" spans="1:5" x14ac:dyDescent="0.25">
      <c r="A129" t="s">
        <v>114</v>
      </c>
      <c r="B129" t="s">
        <v>120</v>
      </c>
      <c r="C129">
        <v>1.1535</v>
      </c>
      <c r="D129">
        <v>0.8669</v>
      </c>
      <c r="E129">
        <v>1.1059000000000001</v>
      </c>
    </row>
    <row r="130" spans="1:5" x14ac:dyDescent="0.25">
      <c r="A130" t="s">
        <v>114</v>
      </c>
      <c r="B130" t="s">
        <v>128</v>
      </c>
      <c r="C130">
        <v>1.1535</v>
      </c>
      <c r="D130">
        <v>1.4088000000000001</v>
      </c>
      <c r="E130">
        <v>0.82940000000000003</v>
      </c>
    </row>
    <row r="131" spans="1:5" x14ac:dyDescent="0.25">
      <c r="A131" t="s">
        <v>114</v>
      </c>
      <c r="B131" t="s">
        <v>123</v>
      </c>
      <c r="C131">
        <v>1.1535</v>
      </c>
      <c r="D131">
        <v>1.7339</v>
      </c>
      <c r="E131">
        <v>0.40960000000000002</v>
      </c>
    </row>
    <row r="132" spans="1:5" x14ac:dyDescent="0.25">
      <c r="A132" t="s">
        <v>114</v>
      </c>
      <c r="B132" t="s">
        <v>127</v>
      </c>
      <c r="C132">
        <v>1.1535</v>
      </c>
      <c r="D132">
        <v>1.5170999999999999</v>
      </c>
      <c r="E132">
        <v>1.0137</v>
      </c>
    </row>
    <row r="133" spans="1:5" x14ac:dyDescent="0.25">
      <c r="A133" t="s">
        <v>114</v>
      </c>
      <c r="B133" t="s">
        <v>362</v>
      </c>
      <c r="C133">
        <v>1.1535</v>
      </c>
      <c r="D133">
        <v>0.54179999999999995</v>
      </c>
      <c r="E133">
        <v>1.3823000000000001</v>
      </c>
    </row>
    <row r="134" spans="1:5" x14ac:dyDescent="0.25">
      <c r="A134" t="s">
        <v>114</v>
      </c>
      <c r="B134" t="s">
        <v>129</v>
      </c>
      <c r="C134">
        <v>1.1535</v>
      </c>
      <c r="D134">
        <v>1.3004</v>
      </c>
      <c r="E134">
        <v>1.0137</v>
      </c>
    </row>
    <row r="135" spans="1:5" x14ac:dyDescent="0.25">
      <c r="A135" t="s">
        <v>114</v>
      </c>
      <c r="B135" t="s">
        <v>373</v>
      </c>
      <c r="C135">
        <v>1.1535</v>
      </c>
      <c r="D135">
        <v>0.61919999999999997</v>
      </c>
      <c r="E135">
        <v>1.0531999999999999</v>
      </c>
    </row>
    <row r="136" spans="1:5" x14ac:dyDescent="0.25">
      <c r="A136" t="s">
        <v>114</v>
      </c>
      <c r="B136" t="s">
        <v>131</v>
      </c>
      <c r="C136">
        <v>1.1535</v>
      </c>
      <c r="D136">
        <v>1.2522</v>
      </c>
      <c r="E136">
        <v>1.0649</v>
      </c>
    </row>
    <row r="137" spans="1:5" x14ac:dyDescent="0.25">
      <c r="A137" t="s">
        <v>114</v>
      </c>
      <c r="B137" t="s">
        <v>104</v>
      </c>
      <c r="C137">
        <v>1.1535</v>
      </c>
      <c r="D137">
        <v>0.8669</v>
      </c>
      <c r="E137">
        <v>0.65529999999999999</v>
      </c>
    </row>
    <row r="138" spans="1:5" x14ac:dyDescent="0.25">
      <c r="A138" t="s">
        <v>114</v>
      </c>
      <c r="B138" t="s">
        <v>136</v>
      </c>
      <c r="C138">
        <v>1.1535</v>
      </c>
      <c r="D138">
        <v>0.54179999999999995</v>
      </c>
      <c r="E138">
        <v>0.92159999999999997</v>
      </c>
    </row>
    <row r="139" spans="1:5" x14ac:dyDescent="0.25">
      <c r="A139" t="s">
        <v>114</v>
      </c>
      <c r="B139" t="s">
        <v>124</v>
      </c>
      <c r="C139">
        <v>1.1535</v>
      </c>
      <c r="D139">
        <v>1.5411999999999999</v>
      </c>
      <c r="E139">
        <v>0.98299999999999998</v>
      </c>
    </row>
    <row r="140" spans="1:5" x14ac:dyDescent="0.25">
      <c r="A140" t="s">
        <v>114</v>
      </c>
      <c r="B140" t="s">
        <v>110</v>
      </c>
      <c r="C140">
        <v>1.1535</v>
      </c>
      <c r="D140">
        <v>1.2522</v>
      </c>
      <c r="E140">
        <v>0.98299999999999998</v>
      </c>
    </row>
    <row r="141" spans="1:5" x14ac:dyDescent="0.25">
      <c r="A141" t="s">
        <v>114</v>
      </c>
      <c r="B141" t="s">
        <v>132</v>
      </c>
      <c r="C141">
        <v>1.1535</v>
      </c>
      <c r="D141">
        <v>0.97529999999999994</v>
      </c>
      <c r="E141">
        <v>1.1059000000000001</v>
      </c>
    </row>
    <row r="142" spans="1:5" x14ac:dyDescent="0.25">
      <c r="A142" t="s">
        <v>114</v>
      </c>
      <c r="B142" t="s">
        <v>116</v>
      </c>
      <c r="C142">
        <v>1.1535</v>
      </c>
      <c r="D142">
        <v>0.67430000000000001</v>
      </c>
      <c r="E142">
        <v>1.6383000000000001</v>
      </c>
    </row>
    <row r="143" spans="1:5" x14ac:dyDescent="0.25">
      <c r="A143" t="s">
        <v>114</v>
      </c>
      <c r="B143" t="s">
        <v>133</v>
      </c>
      <c r="C143">
        <v>1.1535</v>
      </c>
      <c r="D143">
        <v>0.4335</v>
      </c>
      <c r="E143">
        <v>1.6588000000000001</v>
      </c>
    </row>
    <row r="144" spans="1:5" x14ac:dyDescent="0.25">
      <c r="A144" t="s">
        <v>114</v>
      </c>
      <c r="B144" t="s">
        <v>394</v>
      </c>
      <c r="C144">
        <v>1.1535</v>
      </c>
      <c r="D144">
        <v>1.0403</v>
      </c>
      <c r="E144">
        <v>0.95840000000000003</v>
      </c>
    </row>
    <row r="145" spans="1:5" x14ac:dyDescent="0.25">
      <c r="A145" t="s">
        <v>114</v>
      </c>
      <c r="B145" t="s">
        <v>112</v>
      </c>
      <c r="C145">
        <v>1.1535</v>
      </c>
      <c r="D145">
        <v>1.7339</v>
      </c>
      <c r="E145">
        <v>0.57340000000000002</v>
      </c>
    </row>
    <row r="146" spans="1:5" x14ac:dyDescent="0.25">
      <c r="A146" t="s">
        <v>114</v>
      </c>
      <c r="B146" t="s">
        <v>134</v>
      </c>
      <c r="C146">
        <v>1.1535</v>
      </c>
      <c r="D146">
        <v>0.48159999999999997</v>
      </c>
      <c r="E146">
        <v>0.65529999999999999</v>
      </c>
    </row>
    <row r="147" spans="1:5" x14ac:dyDescent="0.25">
      <c r="A147" t="s">
        <v>114</v>
      </c>
      <c r="B147" t="s">
        <v>135</v>
      </c>
      <c r="C147">
        <v>1.1535</v>
      </c>
      <c r="D147">
        <v>0.8669</v>
      </c>
      <c r="E147">
        <v>0.82940000000000003</v>
      </c>
    </row>
    <row r="148" spans="1:5" x14ac:dyDescent="0.25">
      <c r="A148" t="s">
        <v>137</v>
      </c>
      <c r="B148" t="s">
        <v>324</v>
      </c>
      <c r="C148">
        <v>1.3239000000000001</v>
      </c>
      <c r="D148">
        <v>1.0790999999999999</v>
      </c>
      <c r="E148">
        <v>1.1342000000000001</v>
      </c>
    </row>
    <row r="149" spans="1:5" x14ac:dyDescent="0.25">
      <c r="A149" t="s">
        <v>137</v>
      </c>
      <c r="B149" t="s">
        <v>326</v>
      </c>
      <c r="C149">
        <v>1.3239000000000001</v>
      </c>
      <c r="D149">
        <v>1.3219000000000001</v>
      </c>
      <c r="E149">
        <v>1.0751999999999999</v>
      </c>
    </row>
    <row r="150" spans="1:5" x14ac:dyDescent="0.25">
      <c r="A150" t="s">
        <v>137</v>
      </c>
      <c r="B150" t="s">
        <v>332</v>
      </c>
      <c r="C150">
        <v>1.3239000000000001</v>
      </c>
      <c r="D150">
        <v>1.0386</v>
      </c>
      <c r="E150">
        <v>1.2405999999999999</v>
      </c>
    </row>
    <row r="151" spans="1:5" x14ac:dyDescent="0.25">
      <c r="A151" t="s">
        <v>137</v>
      </c>
      <c r="B151" t="s">
        <v>334</v>
      </c>
      <c r="C151">
        <v>1.3239000000000001</v>
      </c>
      <c r="D151">
        <v>1.0386</v>
      </c>
      <c r="E151">
        <v>0.74429999999999996</v>
      </c>
    </row>
    <row r="152" spans="1:5" x14ac:dyDescent="0.25">
      <c r="A152" t="s">
        <v>137</v>
      </c>
      <c r="B152" t="s">
        <v>336</v>
      </c>
      <c r="C152">
        <v>1.3239000000000001</v>
      </c>
      <c r="D152">
        <v>1.2948999999999999</v>
      </c>
      <c r="E152">
        <v>0.94520000000000004</v>
      </c>
    </row>
    <row r="153" spans="1:5" x14ac:dyDescent="0.25">
      <c r="A153" t="s">
        <v>137</v>
      </c>
      <c r="B153" t="s">
        <v>341</v>
      </c>
      <c r="C153">
        <v>1.3239000000000001</v>
      </c>
      <c r="D153">
        <v>1.3428</v>
      </c>
      <c r="E153">
        <v>0.44109999999999999</v>
      </c>
    </row>
    <row r="154" spans="1:5" x14ac:dyDescent="0.25">
      <c r="A154" t="s">
        <v>137</v>
      </c>
      <c r="B154" t="s">
        <v>345</v>
      </c>
      <c r="C154">
        <v>1.3239000000000001</v>
      </c>
      <c r="D154">
        <v>1.0386</v>
      </c>
      <c r="E154">
        <v>0.66159999999999997</v>
      </c>
    </row>
    <row r="155" spans="1:5" x14ac:dyDescent="0.25">
      <c r="A155" t="s">
        <v>137</v>
      </c>
      <c r="B155" t="s">
        <v>141</v>
      </c>
      <c r="C155">
        <v>1.3239000000000001</v>
      </c>
      <c r="D155">
        <v>0.64739999999999998</v>
      </c>
      <c r="E155">
        <v>2.0794000000000001</v>
      </c>
    </row>
    <row r="156" spans="1:5" x14ac:dyDescent="0.25">
      <c r="A156" t="s">
        <v>137</v>
      </c>
      <c r="B156" t="s">
        <v>349</v>
      </c>
      <c r="C156">
        <v>1.3239000000000001</v>
      </c>
      <c r="D156">
        <v>0.43159999999999998</v>
      </c>
      <c r="E156">
        <v>1.0397000000000001</v>
      </c>
    </row>
    <row r="157" spans="1:5" x14ac:dyDescent="0.25">
      <c r="A157" t="s">
        <v>137</v>
      </c>
      <c r="B157" t="s">
        <v>125</v>
      </c>
      <c r="C157">
        <v>1.3239000000000001</v>
      </c>
      <c r="D157">
        <v>0.94420000000000004</v>
      </c>
      <c r="E157">
        <v>0.82699999999999996</v>
      </c>
    </row>
    <row r="158" spans="1:5" x14ac:dyDescent="0.25">
      <c r="A158" t="s">
        <v>137</v>
      </c>
      <c r="B158" t="s">
        <v>361</v>
      </c>
      <c r="C158">
        <v>1.3239000000000001</v>
      </c>
      <c r="D158">
        <v>0.8498</v>
      </c>
      <c r="E158">
        <v>0.57889999999999997</v>
      </c>
    </row>
    <row r="159" spans="1:5" x14ac:dyDescent="0.25">
      <c r="A159" t="s">
        <v>137</v>
      </c>
      <c r="B159" t="s">
        <v>364</v>
      </c>
      <c r="C159">
        <v>1.3239000000000001</v>
      </c>
      <c r="D159">
        <v>1.1870000000000001</v>
      </c>
      <c r="E159">
        <v>1.5123</v>
      </c>
    </row>
    <row r="160" spans="1:5" x14ac:dyDescent="0.25">
      <c r="A160" t="s">
        <v>137</v>
      </c>
      <c r="B160" t="s">
        <v>138</v>
      </c>
      <c r="C160">
        <v>1.3239000000000001</v>
      </c>
      <c r="D160">
        <v>0.32369999999999999</v>
      </c>
      <c r="E160">
        <v>1.1342000000000001</v>
      </c>
    </row>
    <row r="161" spans="1:5" x14ac:dyDescent="0.25">
      <c r="A161" t="s">
        <v>137</v>
      </c>
      <c r="B161" t="s">
        <v>376</v>
      </c>
      <c r="C161">
        <v>1.3239000000000001</v>
      </c>
      <c r="D161">
        <v>1.133</v>
      </c>
      <c r="E161">
        <v>0.66159999999999997</v>
      </c>
    </row>
    <row r="162" spans="1:5" x14ac:dyDescent="0.25">
      <c r="A162" t="s">
        <v>137</v>
      </c>
      <c r="B162" t="s">
        <v>390</v>
      </c>
      <c r="C162">
        <v>1.3239000000000001</v>
      </c>
      <c r="D162">
        <v>0.64739999999999998</v>
      </c>
      <c r="E162">
        <v>0.85070000000000001</v>
      </c>
    </row>
    <row r="163" spans="1:5" x14ac:dyDescent="0.25">
      <c r="A163" t="s">
        <v>137</v>
      </c>
      <c r="B163" t="s">
        <v>126</v>
      </c>
      <c r="C163">
        <v>1.3239000000000001</v>
      </c>
      <c r="D163">
        <v>0.1888</v>
      </c>
      <c r="E163">
        <v>0.90980000000000005</v>
      </c>
    </row>
    <row r="164" spans="1:5" x14ac:dyDescent="0.25">
      <c r="A164" t="s">
        <v>137</v>
      </c>
      <c r="B164" t="s">
        <v>392</v>
      </c>
      <c r="C164">
        <v>1.3239000000000001</v>
      </c>
      <c r="D164">
        <v>1.2274</v>
      </c>
      <c r="E164">
        <v>0.74429999999999996</v>
      </c>
    </row>
    <row r="165" spans="1:5" x14ac:dyDescent="0.25">
      <c r="A165" t="s">
        <v>137</v>
      </c>
      <c r="B165" t="s">
        <v>396</v>
      </c>
      <c r="C165">
        <v>1.3239000000000001</v>
      </c>
      <c r="D165">
        <v>0.94420000000000004</v>
      </c>
      <c r="E165">
        <v>1.2405999999999999</v>
      </c>
    </row>
    <row r="166" spans="1:5" x14ac:dyDescent="0.25">
      <c r="A166" t="s">
        <v>137</v>
      </c>
      <c r="B166" t="s">
        <v>401</v>
      </c>
      <c r="C166">
        <v>1.3239000000000001</v>
      </c>
      <c r="D166">
        <v>0.64739999999999998</v>
      </c>
      <c r="E166">
        <v>1.2287999999999999</v>
      </c>
    </row>
    <row r="167" spans="1:5" x14ac:dyDescent="0.25">
      <c r="A167" t="s">
        <v>137</v>
      </c>
      <c r="B167" t="s">
        <v>402</v>
      </c>
      <c r="C167">
        <v>1.3239000000000001</v>
      </c>
      <c r="D167">
        <v>0.8498</v>
      </c>
      <c r="E167">
        <v>1.6540999999999999</v>
      </c>
    </row>
    <row r="168" spans="1:5" x14ac:dyDescent="0.25">
      <c r="A168" t="s">
        <v>137</v>
      </c>
      <c r="B168" t="s">
        <v>403</v>
      </c>
      <c r="C168">
        <v>1.3239000000000001</v>
      </c>
      <c r="D168">
        <v>1.5106999999999999</v>
      </c>
      <c r="E168">
        <v>0.90980000000000005</v>
      </c>
    </row>
    <row r="169" spans="1:5" x14ac:dyDescent="0.25">
      <c r="A169" t="s">
        <v>137</v>
      </c>
      <c r="B169" t="s">
        <v>140</v>
      </c>
      <c r="C169">
        <v>1.3239000000000001</v>
      </c>
      <c r="D169">
        <v>2.0143</v>
      </c>
      <c r="E169">
        <v>1.0291999999999999</v>
      </c>
    </row>
    <row r="170" spans="1:5" x14ac:dyDescent="0.25">
      <c r="A170" t="s">
        <v>137</v>
      </c>
      <c r="B170" t="s">
        <v>139</v>
      </c>
      <c r="C170">
        <v>1.3239000000000001</v>
      </c>
      <c r="D170">
        <v>0.88119999999999998</v>
      </c>
      <c r="E170">
        <v>0.5514</v>
      </c>
    </row>
    <row r="171" spans="1:5" x14ac:dyDescent="0.25">
      <c r="A171" t="s">
        <v>19</v>
      </c>
      <c r="B171" t="s">
        <v>144</v>
      </c>
      <c r="C171">
        <v>1.1941999999999999</v>
      </c>
      <c r="D171">
        <v>1.0766</v>
      </c>
      <c r="E171">
        <v>0.67889999999999995</v>
      </c>
    </row>
    <row r="172" spans="1:5" x14ac:dyDescent="0.25">
      <c r="A172" t="s">
        <v>19</v>
      </c>
      <c r="B172" t="s">
        <v>255</v>
      </c>
      <c r="C172">
        <v>1.1941999999999999</v>
      </c>
      <c r="D172">
        <v>1.3159000000000001</v>
      </c>
      <c r="E172">
        <v>1.4426000000000001</v>
      </c>
    </row>
    <row r="173" spans="1:5" x14ac:dyDescent="0.25">
      <c r="A173" t="s">
        <v>19</v>
      </c>
      <c r="B173" t="s">
        <v>250</v>
      </c>
      <c r="C173">
        <v>1.1941999999999999</v>
      </c>
      <c r="D173">
        <v>0.95699999999999996</v>
      </c>
      <c r="E173">
        <v>1.0183</v>
      </c>
    </row>
    <row r="174" spans="1:5" x14ac:dyDescent="0.25">
      <c r="A174" t="s">
        <v>19</v>
      </c>
      <c r="B174" t="s">
        <v>157</v>
      </c>
      <c r="C174">
        <v>1.1941999999999999</v>
      </c>
      <c r="D174">
        <v>1.0766</v>
      </c>
      <c r="E174">
        <v>1.6123000000000001</v>
      </c>
    </row>
    <row r="175" spans="1:5" x14ac:dyDescent="0.25">
      <c r="A175" t="s">
        <v>19</v>
      </c>
      <c r="B175" t="s">
        <v>253</v>
      </c>
      <c r="C175">
        <v>1.1941999999999999</v>
      </c>
      <c r="D175">
        <v>1.1962999999999999</v>
      </c>
      <c r="E175">
        <v>1.0183</v>
      </c>
    </row>
    <row r="176" spans="1:5" x14ac:dyDescent="0.25">
      <c r="A176" t="s">
        <v>19</v>
      </c>
      <c r="B176" t="s">
        <v>258</v>
      </c>
      <c r="C176">
        <v>1.1941999999999999</v>
      </c>
      <c r="D176">
        <v>1.0467</v>
      </c>
      <c r="E176">
        <v>0.96530000000000005</v>
      </c>
    </row>
    <row r="177" spans="1:5" x14ac:dyDescent="0.25">
      <c r="A177" t="s">
        <v>19</v>
      </c>
      <c r="B177" t="s">
        <v>369</v>
      </c>
      <c r="C177">
        <v>1.1941999999999999</v>
      </c>
      <c r="D177">
        <v>0.628</v>
      </c>
      <c r="E177">
        <v>1.1879999999999999</v>
      </c>
    </row>
    <row r="178" spans="1:5" x14ac:dyDescent="0.25">
      <c r="A178" t="s">
        <v>19</v>
      </c>
      <c r="B178" t="s">
        <v>260</v>
      </c>
      <c r="C178">
        <v>1.1941999999999999</v>
      </c>
      <c r="D178">
        <v>0.83740000000000003</v>
      </c>
      <c r="E178">
        <v>1.2869999999999999</v>
      </c>
    </row>
    <row r="179" spans="1:5" x14ac:dyDescent="0.25">
      <c r="A179" t="s">
        <v>19</v>
      </c>
      <c r="B179" t="s">
        <v>142</v>
      </c>
      <c r="C179">
        <v>1.1941999999999999</v>
      </c>
      <c r="D179">
        <v>0.97689999999999999</v>
      </c>
      <c r="E179">
        <v>0.495</v>
      </c>
    </row>
    <row r="180" spans="1:5" x14ac:dyDescent="0.25">
      <c r="A180" t="s">
        <v>19</v>
      </c>
      <c r="B180" t="s">
        <v>261</v>
      </c>
      <c r="C180">
        <v>1.1941999999999999</v>
      </c>
      <c r="D180">
        <v>0.83740000000000003</v>
      </c>
      <c r="E180">
        <v>1.2728999999999999</v>
      </c>
    </row>
    <row r="181" spans="1:5" x14ac:dyDescent="0.25">
      <c r="A181" t="s">
        <v>19</v>
      </c>
      <c r="B181" t="s">
        <v>21</v>
      </c>
      <c r="C181">
        <v>1.1941999999999999</v>
      </c>
      <c r="D181">
        <v>0.83740000000000003</v>
      </c>
      <c r="E181">
        <v>0.76370000000000005</v>
      </c>
    </row>
    <row r="182" spans="1:5" x14ac:dyDescent="0.25">
      <c r="A182" t="s">
        <v>19</v>
      </c>
      <c r="B182" t="s">
        <v>20</v>
      </c>
      <c r="C182">
        <v>1.1941999999999999</v>
      </c>
      <c r="D182">
        <v>0.83740000000000003</v>
      </c>
      <c r="E182">
        <v>1.1031</v>
      </c>
    </row>
    <row r="183" spans="1:5" x14ac:dyDescent="0.25">
      <c r="A183" t="s">
        <v>19</v>
      </c>
      <c r="B183" t="s">
        <v>252</v>
      </c>
      <c r="C183">
        <v>1.1941999999999999</v>
      </c>
      <c r="D183">
        <v>0.95699999999999996</v>
      </c>
      <c r="E183">
        <v>1.0183</v>
      </c>
    </row>
    <row r="184" spans="1:5" x14ac:dyDescent="0.25">
      <c r="A184" t="s">
        <v>19</v>
      </c>
      <c r="B184" t="s">
        <v>254</v>
      </c>
      <c r="C184">
        <v>1.1941999999999999</v>
      </c>
      <c r="D184">
        <v>1.5550999999999999</v>
      </c>
      <c r="E184">
        <v>0.33939999999999998</v>
      </c>
    </row>
    <row r="185" spans="1:5" x14ac:dyDescent="0.25">
      <c r="A185" t="s">
        <v>19</v>
      </c>
      <c r="B185" t="s">
        <v>145</v>
      </c>
      <c r="C185">
        <v>1.1941999999999999</v>
      </c>
      <c r="D185">
        <v>1.5550999999999999</v>
      </c>
      <c r="E185">
        <v>0.67889999999999995</v>
      </c>
    </row>
    <row r="186" spans="1:5" x14ac:dyDescent="0.25">
      <c r="A186" t="s">
        <v>19</v>
      </c>
      <c r="B186" t="s">
        <v>259</v>
      </c>
      <c r="C186">
        <v>1.1941999999999999</v>
      </c>
      <c r="D186">
        <v>0.83740000000000003</v>
      </c>
      <c r="E186">
        <v>0.74250000000000005</v>
      </c>
    </row>
    <row r="187" spans="1:5" x14ac:dyDescent="0.25">
      <c r="A187" t="s">
        <v>19</v>
      </c>
      <c r="B187" t="s">
        <v>251</v>
      </c>
      <c r="C187">
        <v>1.1941999999999999</v>
      </c>
      <c r="D187">
        <v>0.97689999999999999</v>
      </c>
      <c r="E187">
        <v>0.79200000000000004</v>
      </c>
    </row>
    <row r="188" spans="1:5" x14ac:dyDescent="0.25">
      <c r="A188" t="s">
        <v>19</v>
      </c>
      <c r="B188" t="s">
        <v>257</v>
      </c>
      <c r="C188">
        <v>1.1941999999999999</v>
      </c>
      <c r="D188">
        <v>0.83740000000000003</v>
      </c>
      <c r="E188">
        <v>1.3576999999999999</v>
      </c>
    </row>
    <row r="189" spans="1:5" x14ac:dyDescent="0.25">
      <c r="A189" t="s">
        <v>19</v>
      </c>
      <c r="B189" t="s">
        <v>256</v>
      </c>
      <c r="C189">
        <v>1.1941999999999999</v>
      </c>
      <c r="D189">
        <v>0.97689999999999999</v>
      </c>
      <c r="E189">
        <v>1.089</v>
      </c>
    </row>
    <row r="190" spans="1:5" x14ac:dyDescent="0.25">
      <c r="A190" t="s">
        <v>19</v>
      </c>
      <c r="B190" t="s">
        <v>149</v>
      </c>
      <c r="C190">
        <v>1.1941999999999999</v>
      </c>
      <c r="D190">
        <v>0.71779999999999999</v>
      </c>
      <c r="E190">
        <v>1.1031</v>
      </c>
    </row>
    <row r="191" spans="1:5" x14ac:dyDescent="0.25">
      <c r="A191" t="s">
        <v>146</v>
      </c>
      <c r="B191" t="s">
        <v>151</v>
      </c>
      <c r="C191">
        <v>0.99380000000000002</v>
      </c>
      <c r="D191">
        <v>1.0062</v>
      </c>
      <c r="E191">
        <v>0.63829999999999998</v>
      </c>
    </row>
    <row r="192" spans="1:5" x14ac:dyDescent="0.25">
      <c r="A192" t="s">
        <v>146</v>
      </c>
      <c r="B192" t="s">
        <v>153</v>
      </c>
      <c r="C192">
        <v>0.99380000000000002</v>
      </c>
      <c r="D192">
        <v>1.0062</v>
      </c>
      <c r="E192">
        <v>0.95740000000000003</v>
      </c>
    </row>
    <row r="193" spans="1:5" x14ac:dyDescent="0.25">
      <c r="A193" t="s">
        <v>146</v>
      </c>
      <c r="B193" t="s">
        <v>155</v>
      </c>
      <c r="C193">
        <v>0.99380000000000002</v>
      </c>
      <c r="D193">
        <v>1.2578</v>
      </c>
      <c r="E193">
        <v>1.383</v>
      </c>
    </row>
    <row r="194" spans="1:5" x14ac:dyDescent="0.25">
      <c r="A194" t="s">
        <v>146</v>
      </c>
      <c r="B194" t="s">
        <v>757</v>
      </c>
      <c r="C194">
        <v>0.99380000000000002</v>
      </c>
      <c r="D194">
        <v>0.88049999999999995</v>
      </c>
      <c r="E194">
        <v>1.383</v>
      </c>
    </row>
    <row r="195" spans="1:5" x14ac:dyDescent="0.25">
      <c r="A195" t="s">
        <v>146</v>
      </c>
      <c r="B195" t="s">
        <v>152</v>
      </c>
      <c r="C195">
        <v>0.99380000000000002</v>
      </c>
      <c r="D195">
        <v>0.86250000000000004</v>
      </c>
      <c r="E195">
        <v>0.72950000000000004</v>
      </c>
    </row>
    <row r="196" spans="1:5" x14ac:dyDescent="0.25">
      <c r="A196" t="s">
        <v>146</v>
      </c>
      <c r="B196" t="s">
        <v>346</v>
      </c>
      <c r="C196">
        <v>0.99380000000000002</v>
      </c>
      <c r="D196">
        <v>0.71870000000000001</v>
      </c>
      <c r="E196">
        <v>1.2158</v>
      </c>
    </row>
    <row r="197" spans="1:5" x14ac:dyDescent="0.25">
      <c r="A197" t="s">
        <v>146</v>
      </c>
      <c r="B197" t="s">
        <v>158</v>
      </c>
      <c r="C197">
        <v>0.99380000000000002</v>
      </c>
      <c r="D197">
        <v>1.1499999999999999</v>
      </c>
      <c r="E197">
        <v>1.2158</v>
      </c>
    </row>
    <row r="198" spans="1:5" x14ac:dyDescent="0.25">
      <c r="A198" t="s">
        <v>146</v>
      </c>
      <c r="B198" t="s">
        <v>148</v>
      </c>
      <c r="C198">
        <v>0.99380000000000002</v>
      </c>
      <c r="D198">
        <v>0.37730000000000002</v>
      </c>
      <c r="E198">
        <v>1.1701999999999999</v>
      </c>
    </row>
    <row r="199" spans="1:5" x14ac:dyDescent="0.25">
      <c r="A199" t="s">
        <v>146</v>
      </c>
      <c r="B199" t="s">
        <v>159</v>
      </c>
      <c r="C199">
        <v>0.99380000000000002</v>
      </c>
      <c r="D199">
        <v>0.89439999999999997</v>
      </c>
      <c r="E199">
        <v>1.0402</v>
      </c>
    </row>
    <row r="200" spans="1:5" x14ac:dyDescent="0.25">
      <c r="A200" t="s">
        <v>146</v>
      </c>
      <c r="B200" t="s">
        <v>154</v>
      </c>
      <c r="C200">
        <v>0.99380000000000002</v>
      </c>
      <c r="D200">
        <v>0.86250000000000004</v>
      </c>
      <c r="E200">
        <v>0.48630000000000001</v>
      </c>
    </row>
    <row r="201" spans="1:5" x14ac:dyDescent="0.25">
      <c r="A201" t="s">
        <v>146</v>
      </c>
      <c r="B201" t="s">
        <v>160</v>
      </c>
      <c r="C201">
        <v>0.99380000000000002</v>
      </c>
      <c r="D201">
        <v>0.88049999999999995</v>
      </c>
      <c r="E201">
        <v>1.2766</v>
      </c>
    </row>
    <row r="202" spans="1:5" x14ac:dyDescent="0.25">
      <c r="A202" t="s">
        <v>146</v>
      </c>
      <c r="B202" t="s">
        <v>143</v>
      </c>
      <c r="C202">
        <v>0.99380000000000002</v>
      </c>
      <c r="D202">
        <v>1.3835999999999999</v>
      </c>
      <c r="E202">
        <v>1.0638000000000001</v>
      </c>
    </row>
    <row r="203" spans="1:5" x14ac:dyDescent="0.25">
      <c r="A203" t="s">
        <v>146</v>
      </c>
      <c r="B203" t="s">
        <v>156</v>
      </c>
      <c r="C203">
        <v>0.99380000000000002</v>
      </c>
      <c r="D203">
        <v>0.89439999999999997</v>
      </c>
      <c r="E203">
        <v>1.0402</v>
      </c>
    </row>
    <row r="204" spans="1:5" x14ac:dyDescent="0.25">
      <c r="A204" t="s">
        <v>146</v>
      </c>
      <c r="B204" t="s">
        <v>164</v>
      </c>
      <c r="C204">
        <v>0.99380000000000002</v>
      </c>
      <c r="D204">
        <v>1.1180000000000001</v>
      </c>
      <c r="E204">
        <v>0.85109999999999997</v>
      </c>
    </row>
    <row r="205" spans="1:5" x14ac:dyDescent="0.25">
      <c r="A205" t="s">
        <v>146</v>
      </c>
      <c r="B205" t="s">
        <v>162</v>
      </c>
      <c r="C205">
        <v>0.99380000000000002</v>
      </c>
      <c r="D205">
        <v>0.71870000000000001</v>
      </c>
      <c r="E205">
        <v>1.3373999999999999</v>
      </c>
    </row>
    <row r="206" spans="1:5" x14ac:dyDescent="0.25">
      <c r="A206" t="s">
        <v>146</v>
      </c>
      <c r="B206" t="s">
        <v>758</v>
      </c>
      <c r="C206">
        <v>0.99380000000000002</v>
      </c>
      <c r="D206">
        <v>1.0062</v>
      </c>
      <c r="E206">
        <v>1.1348</v>
      </c>
    </row>
    <row r="207" spans="1:5" x14ac:dyDescent="0.25">
      <c r="A207" t="s">
        <v>146</v>
      </c>
      <c r="B207" t="s">
        <v>161</v>
      </c>
      <c r="C207">
        <v>0.99380000000000002</v>
      </c>
      <c r="D207">
        <v>1.2298</v>
      </c>
      <c r="E207">
        <v>0.9456</v>
      </c>
    </row>
    <row r="208" spans="1:5" x14ac:dyDescent="0.25">
      <c r="A208" t="s">
        <v>146</v>
      </c>
      <c r="B208" t="s">
        <v>150</v>
      </c>
      <c r="C208">
        <v>0.99380000000000002</v>
      </c>
      <c r="D208">
        <v>1.1319999999999999</v>
      </c>
      <c r="E208">
        <v>0.85109999999999997</v>
      </c>
    </row>
    <row r="209" spans="1:5" x14ac:dyDescent="0.25">
      <c r="A209" t="s">
        <v>146</v>
      </c>
      <c r="B209" t="s">
        <v>147</v>
      </c>
      <c r="C209">
        <v>0.99380000000000002</v>
      </c>
      <c r="D209">
        <v>1.7608999999999999</v>
      </c>
      <c r="E209">
        <v>0.53190000000000004</v>
      </c>
    </row>
    <row r="210" spans="1:5" x14ac:dyDescent="0.25">
      <c r="A210" t="s">
        <v>146</v>
      </c>
      <c r="B210" t="s">
        <v>163</v>
      </c>
      <c r="C210">
        <v>0.99380000000000002</v>
      </c>
      <c r="D210">
        <v>0.75470000000000004</v>
      </c>
      <c r="E210">
        <v>0.74470000000000003</v>
      </c>
    </row>
    <row r="211" spans="1:5" x14ac:dyDescent="0.25">
      <c r="A211" t="s">
        <v>165</v>
      </c>
      <c r="B211" t="s">
        <v>270</v>
      </c>
      <c r="C211">
        <v>1.1738999999999999</v>
      </c>
      <c r="D211">
        <v>1.8741000000000001</v>
      </c>
      <c r="E211">
        <v>1.3073999999999999</v>
      </c>
    </row>
    <row r="212" spans="1:5" x14ac:dyDescent="0.25">
      <c r="A212" t="s">
        <v>165</v>
      </c>
      <c r="B212" t="s">
        <v>168</v>
      </c>
      <c r="C212">
        <v>1.1738999999999999</v>
      </c>
      <c r="D212">
        <v>0.3407</v>
      </c>
      <c r="E212">
        <v>1.8884000000000001</v>
      </c>
    </row>
    <row r="213" spans="1:5" x14ac:dyDescent="0.25">
      <c r="A213" t="s">
        <v>165</v>
      </c>
      <c r="B213" t="s">
        <v>268</v>
      </c>
      <c r="C213">
        <v>1.1738999999999999</v>
      </c>
      <c r="D213">
        <v>1.1926000000000001</v>
      </c>
      <c r="E213">
        <v>0.72629999999999995</v>
      </c>
    </row>
    <row r="214" spans="1:5" x14ac:dyDescent="0.25">
      <c r="A214" t="s">
        <v>165</v>
      </c>
      <c r="B214" t="s">
        <v>166</v>
      </c>
      <c r="C214">
        <v>1.1738999999999999</v>
      </c>
      <c r="D214">
        <v>0.56789999999999996</v>
      </c>
      <c r="E214">
        <v>0.48420000000000002</v>
      </c>
    </row>
    <row r="215" spans="1:5" x14ac:dyDescent="0.25">
      <c r="A215" t="s">
        <v>165</v>
      </c>
      <c r="B215" t="s">
        <v>271</v>
      </c>
      <c r="C215">
        <v>1.1738999999999999</v>
      </c>
      <c r="D215">
        <v>0.3407</v>
      </c>
      <c r="E215">
        <v>1.4525999999999999</v>
      </c>
    </row>
    <row r="216" spans="1:5" x14ac:dyDescent="0.25">
      <c r="A216" t="s">
        <v>165</v>
      </c>
      <c r="B216" t="s">
        <v>263</v>
      </c>
      <c r="C216">
        <v>1.1738999999999999</v>
      </c>
      <c r="D216">
        <v>1.1926000000000001</v>
      </c>
      <c r="E216">
        <v>0.29049999999999998</v>
      </c>
    </row>
    <row r="217" spans="1:5" x14ac:dyDescent="0.25">
      <c r="A217" t="s">
        <v>165</v>
      </c>
      <c r="B217" t="s">
        <v>774</v>
      </c>
      <c r="C217">
        <v>1.1738999999999999</v>
      </c>
      <c r="D217">
        <v>0.5111</v>
      </c>
      <c r="E217">
        <v>1.1620999999999999</v>
      </c>
    </row>
    <row r="218" spans="1:5" x14ac:dyDescent="0.25">
      <c r="A218" t="s">
        <v>165</v>
      </c>
      <c r="B218" t="s">
        <v>267</v>
      </c>
      <c r="C218">
        <v>1.1738999999999999</v>
      </c>
      <c r="D218">
        <v>0.68149999999999999</v>
      </c>
      <c r="E218">
        <v>0.58109999999999995</v>
      </c>
    </row>
    <row r="219" spans="1:5" x14ac:dyDescent="0.25">
      <c r="A219" t="s">
        <v>165</v>
      </c>
      <c r="B219" t="s">
        <v>264</v>
      </c>
      <c r="C219">
        <v>1.1738999999999999</v>
      </c>
      <c r="D219">
        <v>0.85189999999999999</v>
      </c>
      <c r="E219">
        <v>0.29049999999999998</v>
      </c>
    </row>
    <row r="220" spans="1:5" x14ac:dyDescent="0.25">
      <c r="A220" t="s">
        <v>165</v>
      </c>
      <c r="B220" t="s">
        <v>262</v>
      </c>
      <c r="C220">
        <v>1.1738999999999999</v>
      </c>
      <c r="D220">
        <v>1.8741000000000001</v>
      </c>
      <c r="E220">
        <v>0.72629999999999995</v>
      </c>
    </row>
    <row r="221" spans="1:5" x14ac:dyDescent="0.25">
      <c r="A221" t="s">
        <v>165</v>
      </c>
      <c r="B221" t="s">
        <v>269</v>
      </c>
      <c r="C221">
        <v>1.1738999999999999</v>
      </c>
      <c r="D221">
        <v>0.21299999999999999</v>
      </c>
      <c r="E221">
        <v>0.72629999999999995</v>
      </c>
    </row>
    <row r="222" spans="1:5" x14ac:dyDescent="0.25">
      <c r="A222" t="s">
        <v>165</v>
      </c>
      <c r="B222" t="s">
        <v>167</v>
      </c>
      <c r="C222">
        <v>1.1738999999999999</v>
      </c>
      <c r="D222">
        <v>1.0648</v>
      </c>
      <c r="E222">
        <v>1.9974000000000001</v>
      </c>
    </row>
    <row r="223" spans="1:5" x14ac:dyDescent="0.25">
      <c r="A223" t="s">
        <v>165</v>
      </c>
      <c r="B223" t="s">
        <v>265</v>
      </c>
      <c r="C223">
        <v>1.1738999999999999</v>
      </c>
      <c r="D223">
        <v>1.4198</v>
      </c>
      <c r="E223">
        <v>0.84740000000000004</v>
      </c>
    </row>
    <row r="224" spans="1:5" x14ac:dyDescent="0.25">
      <c r="A224" t="s">
        <v>165</v>
      </c>
      <c r="B224" t="s">
        <v>266</v>
      </c>
      <c r="C224">
        <v>1.1738999999999999</v>
      </c>
      <c r="D224">
        <v>1.9167000000000001</v>
      </c>
      <c r="E224">
        <v>1.9974000000000001</v>
      </c>
    </row>
    <row r="225" spans="1:5" x14ac:dyDescent="0.25">
      <c r="A225" t="s">
        <v>22</v>
      </c>
      <c r="B225" t="s">
        <v>278</v>
      </c>
      <c r="C225">
        <v>1.4077</v>
      </c>
      <c r="D225">
        <v>1.6576</v>
      </c>
      <c r="E225">
        <v>0.59089999999999998</v>
      </c>
    </row>
    <row r="226" spans="1:5" x14ac:dyDescent="0.25">
      <c r="A226" t="s">
        <v>22</v>
      </c>
      <c r="B226" t="s">
        <v>169</v>
      </c>
      <c r="C226">
        <v>1.4077</v>
      </c>
      <c r="D226">
        <v>0.71040000000000003</v>
      </c>
      <c r="E226">
        <v>1.4773000000000001</v>
      </c>
    </row>
    <row r="227" spans="1:5" x14ac:dyDescent="0.25">
      <c r="A227" t="s">
        <v>22</v>
      </c>
      <c r="B227" t="s">
        <v>307</v>
      </c>
      <c r="C227">
        <v>1.4077</v>
      </c>
      <c r="D227">
        <v>0.59199999999999997</v>
      </c>
      <c r="E227">
        <v>1.4773000000000001</v>
      </c>
    </row>
    <row r="228" spans="1:5" x14ac:dyDescent="0.25">
      <c r="A228" t="s">
        <v>22</v>
      </c>
      <c r="B228" t="s">
        <v>283</v>
      </c>
      <c r="C228">
        <v>1.4077</v>
      </c>
      <c r="D228">
        <v>1.1839999999999999</v>
      </c>
      <c r="E228">
        <v>0.68940000000000001</v>
      </c>
    </row>
    <row r="229" spans="1:5" x14ac:dyDescent="0.25">
      <c r="A229" t="s">
        <v>22</v>
      </c>
      <c r="B229" t="s">
        <v>273</v>
      </c>
      <c r="C229">
        <v>1.4077</v>
      </c>
      <c r="D229">
        <v>0.6089</v>
      </c>
      <c r="E229">
        <v>0.67530000000000001</v>
      </c>
    </row>
    <row r="230" spans="1:5" x14ac:dyDescent="0.25">
      <c r="A230" t="s">
        <v>22</v>
      </c>
      <c r="B230" t="s">
        <v>279</v>
      </c>
      <c r="C230">
        <v>1.4077</v>
      </c>
      <c r="D230">
        <v>1.0147999999999999</v>
      </c>
      <c r="E230">
        <v>1.2662</v>
      </c>
    </row>
    <row r="231" spans="1:5" x14ac:dyDescent="0.25">
      <c r="A231" t="s">
        <v>22</v>
      </c>
      <c r="B231" t="s">
        <v>280</v>
      </c>
      <c r="C231">
        <v>1.4077</v>
      </c>
      <c r="D231">
        <v>1.4208000000000001</v>
      </c>
      <c r="E231">
        <v>0.75970000000000004</v>
      </c>
    </row>
    <row r="232" spans="1:5" x14ac:dyDescent="0.25">
      <c r="A232" t="s">
        <v>22</v>
      </c>
      <c r="B232" t="s">
        <v>281</v>
      </c>
      <c r="C232">
        <v>1.4077</v>
      </c>
      <c r="D232">
        <v>1.1163000000000001</v>
      </c>
      <c r="E232">
        <v>0.75970000000000004</v>
      </c>
    </row>
    <row r="233" spans="1:5" x14ac:dyDescent="0.25">
      <c r="A233" t="s">
        <v>22</v>
      </c>
      <c r="B233" t="s">
        <v>23</v>
      </c>
      <c r="C233">
        <v>1.4077</v>
      </c>
      <c r="D233">
        <v>0.82879999999999998</v>
      </c>
      <c r="E233">
        <v>1.2803</v>
      </c>
    </row>
    <row r="234" spans="1:5" x14ac:dyDescent="0.25">
      <c r="A234" t="s">
        <v>22</v>
      </c>
      <c r="B234" t="s">
        <v>308</v>
      </c>
      <c r="C234">
        <v>1.4077</v>
      </c>
      <c r="D234">
        <v>1.6236999999999999</v>
      </c>
      <c r="E234">
        <v>0.92859999999999998</v>
      </c>
    </row>
    <row r="235" spans="1:5" x14ac:dyDescent="0.25">
      <c r="A235" t="s">
        <v>22</v>
      </c>
      <c r="B235" t="s">
        <v>272</v>
      </c>
      <c r="C235">
        <v>1.4077</v>
      </c>
      <c r="D235">
        <v>1.5222</v>
      </c>
      <c r="E235">
        <v>0.42209999999999998</v>
      </c>
    </row>
    <row r="236" spans="1:5" x14ac:dyDescent="0.25">
      <c r="A236" t="s">
        <v>22</v>
      </c>
      <c r="B236" t="s">
        <v>24</v>
      </c>
      <c r="C236">
        <v>1.4077</v>
      </c>
      <c r="D236">
        <v>1.4208000000000001</v>
      </c>
      <c r="E236">
        <v>0.92859999999999998</v>
      </c>
    </row>
    <row r="237" spans="1:5" x14ac:dyDescent="0.25">
      <c r="A237" t="s">
        <v>22</v>
      </c>
      <c r="B237" t="s">
        <v>284</v>
      </c>
      <c r="C237">
        <v>1.4077</v>
      </c>
      <c r="D237">
        <v>0.59199999999999997</v>
      </c>
      <c r="E237">
        <v>1.3788</v>
      </c>
    </row>
    <row r="238" spans="1:5" x14ac:dyDescent="0.25">
      <c r="A238" t="s">
        <v>22</v>
      </c>
      <c r="B238" t="s">
        <v>173</v>
      </c>
      <c r="C238">
        <v>1.4077</v>
      </c>
      <c r="D238">
        <v>0.94720000000000004</v>
      </c>
      <c r="E238">
        <v>0.88639999999999997</v>
      </c>
    </row>
    <row r="239" spans="1:5" x14ac:dyDescent="0.25">
      <c r="A239" t="s">
        <v>22</v>
      </c>
      <c r="B239" t="s">
        <v>276</v>
      </c>
      <c r="C239">
        <v>1.4077</v>
      </c>
      <c r="D239">
        <v>1.3024</v>
      </c>
      <c r="E239">
        <v>1.1818</v>
      </c>
    </row>
    <row r="240" spans="1:5" x14ac:dyDescent="0.25">
      <c r="A240" t="s">
        <v>22</v>
      </c>
      <c r="B240" t="s">
        <v>172</v>
      </c>
      <c r="C240">
        <v>1.4077</v>
      </c>
      <c r="D240">
        <v>0.81189999999999996</v>
      </c>
      <c r="E240">
        <v>1.9416</v>
      </c>
    </row>
    <row r="241" spans="1:5" x14ac:dyDescent="0.25">
      <c r="A241" t="s">
        <v>22</v>
      </c>
      <c r="B241" t="s">
        <v>171</v>
      </c>
      <c r="C241">
        <v>1.4077</v>
      </c>
      <c r="D241">
        <v>0.35520000000000002</v>
      </c>
      <c r="E241">
        <v>0.59089999999999998</v>
      </c>
    </row>
    <row r="242" spans="1:5" x14ac:dyDescent="0.25">
      <c r="A242" t="s">
        <v>22</v>
      </c>
      <c r="B242" t="s">
        <v>174</v>
      </c>
      <c r="C242">
        <v>1.4077</v>
      </c>
      <c r="D242">
        <v>0.71040000000000003</v>
      </c>
      <c r="E242">
        <v>0.88639999999999997</v>
      </c>
    </row>
    <row r="243" spans="1:5" x14ac:dyDescent="0.25">
      <c r="A243" t="s">
        <v>22</v>
      </c>
      <c r="B243" t="s">
        <v>182</v>
      </c>
      <c r="C243">
        <v>1.4077</v>
      </c>
      <c r="D243">
        <v>0.44400000000000001</v>
      </c>
      <c r="E243">
        <v>0.88639999999999997</v>
      </c>
    </row>
    <row r="244" spans="1:5" x14ac:dyDescent="0.25">
      <c r="A244" t="s">
        <v>22</v>
      </c>
      <c r="B244" t="s">
        <v>170</v>
      </c>
      <c r="C244">
        <v>1.4077</v>
      </c>
      <c r="D244">
        <v>1.0656000000000001</v>
      </c>
      <c r="E244">
        <v>1.0832999999999999</v>
      </c>
    </row>
    <row r="245" spans="1:5" x14ac:dyDescent="0.25">
      <c r="A245" t="s">
        <v>25</v>
      </c>
      <c r="B245" t="s">
        <v>761</v>
      </c>
      <c r="C245">
        <v>1.1615</v>
      </c>
      <c r="D245">
        <v>1.1069</v>
      </c>
      <c r="E245">
        <v>1.5563</v>
      </c>
    </row>
    <row r="246" spans="1:5" x14ac:dyDescent="0.25">
      <c r="A246" t="s">
        <v>25</v>
      </c>
      <c r="B246" t="s">
        <v>176</v>
      </c>
      <c r="C246">
        <v>1.1615</v>
      </c>
      <c r="D246">
        <v>1.4759</v>
      </c>
      <c r="E246">
        <v>0.83</v>
      </c>
    </row>
    <row r="247" spans="1:5" x14ac:dyDescent="0.25">
      <c r="A247" t="s">
        <v>25</v>
      </c>
      <c r="B247" t="s">
        <v>275</v>
      </c>
      <c r="C247">
        <v>1.1615</v>
      </c>
      <c r="D247">
        <v>0.86099999999999999</v>
      </c>
      <c r="E247">
        <v>0.48420000000000002</v>
      </c>
    </row>
    <row r="248" spans="1:5" x14ac:dyDescent="0.25">
      <c r="A248" t="s">
        <v>25</v>
      </c>
      <c r="B248" t="s">
        <v>180</v>
      </c>
      <c r="C248">
        <v>1.1615</v>
      </c>
      <c r="D248">
        <v>1.7219</v>
      </c>
      <c r="E248">
        <v>0.83</v>
      </c>
    </row>
    <row r="249" spans="1:5" x14ac:dyDescent="0.25">
      <c r="A249" t="s">
        <v>25</v>
      </c>
      <c r="B249" t="s">
        <v>175</v>
      </c>
      <c r="C249">
        <v>1.1615</v>
      </c>
      <c r="D249">
        <v>0.57399999999999995</v>
      </c>
      <c r="E249">
        <v>0.96840000000000004</v>
      </c>
    </row>
    <row r="250" spans="1:5" x14ac:dyDescent="0.25">
      <c r="A250" t="s">
        <v>25</v>
      </c>
      <c r="B250" t="s">
        <v>762</v>
      </c>
      <c r="C250">
        <v>1.1615</v>
      </c>
      <c r="D250">
        <v>1.4759</v>
      </c>
      <c r="E250">
        <v>1.2450000000000001</v>
      </c>
    </row>
    <row r="251" spans="1:5" x14ac:dyDescent="0.25">
      <c r="A251" t="s">
        <v>25</v>
      </c>
      <c r="B251" t="s">
        <v>178</v>
      </c>
      <c r="C251">
        <v>1.1615</v>
      </c>
      <c r="D251">
        <v>0.49199999999999999</v>
      </c>
      <c r="E251">
        <v>1.5563</v>
      </c>
    </row>
    <row r="252" spans="1:5" x14ac:dyDescent="0.25">
      <c r="A252" t="s">
        <v>25</v>
      </c>
      <c r="B252" t="s">
        <v>282</v>
      </c>
      <c r="C252">
        <v>1.1615</v>
      </c>
      <c r="D252">
        <v>1.0044</v>
      </c>
      <c r="E252">
        <v>0.72629999999999995</v>
      </c>
    </row>
    <row r="253" spans="1:5" x14ac:dyDescent="0.25">
      <c r="A253" t="s">
        <v>25</v>
      </c>
      <c r="B253" t="s">
        <v>274</v>
      </c>
      <c r="C253">
        <v>1.1615</v>
      </c>
      <c r="D253">
        <v>0.71750000000000003</v>
      </c>
      <c r="E253">
        <v>1.4524999999999999</v>
      </c>
    </row>
    <row r="254" spans="1:5" x14ac:dyDescent="0.25">
      <c r="A254" t="s">
        <v>25</v>
      </c>
      <c r="B254" t="s">
        <v>27</v>
      </c>
      <c r="C254">
        <v>1.1615</v>
      </c>
      <c r="D254">
        <v>1.4349000000000001</v>
      </c>
      <c r="E254">
        <v>0.36309999999999998</v>
      </c>
    </row>
    <row r="255" spans="1:5" x14ac:dyDescent="0.25">
      <c r="A255" t="s">
        <v>25</v>
      </c>
      <c r="B255" t="s">
        <v>184</v>
      </c>
      <c r="C255">
        <v>1.1615</v>
      </c>
      <c r="D255">
        <v>0.86099999999999999</v>
      </c>
      <c r="E255">
        <v>0.62250000000000005</v>
      </c>
    </row>
    <row r="256" spans="1:5" x14ac:dyDescent="0.25">
      <c r="A256" t="s">
        <v>25</v>
      </c>
      <c r="B256" t="s">
        <v>177</v>
      </c>
      <c r="C256">
        <v>1.1615</v>
      </c>
      <c r="D256">
        <v>0.49199999999999999</v>
      </c>
      <c r="E256">
        <v>0.83</v>
      </c>
    </row>
    <row r="257" spans="1:5" x14ac:dyDescent="0.25">
      <c r="A257" t="s">
        <v>25</v>
      </c>
      <c r="B257" t="s">
        <v>277</v>
      </c>
      <c r="C257">
        <v>1.1615</v>
      </c>
      <c r="D257">
        <v>1.4759</v>
      </c>
      <c r="E257">
        <v>1.4524999999999999</v>
      </c>
    </row>
    <row r="258" spans="1:5" x14ac:dyDescent="0.25">
      <c r="A258" t="s">
        <v>25</v>
      </c>
      <c r="B258" t="s">
        <v>760</v>
      </c>
      <c r="C258">
        <v>1.1615</v>
      </c>
      <c r="D258">
        <v>0.86099999999999999</v>
      </c>
      <c r="E258">
        <v>0.51880000000000004</v>
      </c>
    </row>
    <row r="259" spans="1:5" x14ac:dyDescent="0.25">
      <c r="A259" t="s">
        <v>25</v>
      </c>
      <c r="B259" t="s">
        <v>179</v>
      </c>
      <c r="C259">
        <v>1.1615</v>
      </c>
      <c r="D259">
        <v>1.4349000000000001</v>
      </c>
      <c r="E259">
        <v>0.96840000000000004</v>
      </c>
    </row>
    <row r="260" spans="1:5" x14ac:dyDescent="0.25">
      <c r="A260" t="s">
        <v>25</v>
      </c>
      <c r="B260" t="s">
        <v>181</v>
      </c>
      <c r="C260">
        <v>1.1615</v>
      </c>
      <c r="D260">
        <v>0.28699999999999998</v>
      </c>
      <c r="E260">
        <v>1.4524999999999999</v>
      </c>
    </row>
    <row r="261" spans="1:5" x14ac:dyDescent="0.25">
      <c r="A261" t="s">
        <v>25</v>
      </c>
      <c r="B261" t="s">
        <v>183</v>
      </c>
      <c r="C261">
        <v>1.1615</v>
      </c>
      <c r="D261">
        <v>0.86099999999999999</v>
      </c>
      <c r="E261">
        <v>0.48420000000000002</v>
      </c>
    </row>
    <row r="262" spans="1:5" x14ac:dyDescent="0.25">
      <c r="A262" t="s">
        <v>25</v>
      </c>
      <c r="B262" t="s">
        <v>309</v>
      </c>
      <c r="C262">
        <v>1.1615</v>
      </c>
      <c r="D262">
        <v>0.43049999999999999</v>
      </c>
      <c r="E262">
        <v>0.60519999999999996</v>
      </c>
    </row>
    <row r="263" spans="1:5" x14ac:dyDescent="0.25">
      <c r="A263" t="s">
        <v>25</v>
      </c>
      <c r="B263" t="s">
        <v>759</v>
      </c>
      <c r="C263">
        <v>1.1615</v>
      </c>
      <c r="D263">
        <v>1.2914000000000001</v>
      </c>
      <c r="E263">
        <v>1.2103999999999999</v>
      </c>
    </row>
    <row r="264" spans="1:5" x14ac:dyDescent="0.25">
      <c r="A264" t="s">
        <v>25</v>
      </c>
      <c r="B264" t="s">
        <v>26</v>
      </c>
      <c r="C264">
        <v>1.1615</v>
      </c>
      <c r="D264">
        <v>0.9839</v>
      </c>
      <c r="E264">
        <v>1.66</v>
      </c>
    </row>
    <row r="265" spans="1:5" x14ac:dyDescent="0.25">
      <c r="A265" t="s">
        <v>185</v>
      </c>
      <c r="B265" t="s">
        <v>290</v>
      </c>
      <c r="C265">
        <v>1.3217000000000001</v>
      </c>
      <c r="D265">
        <v>1.8915</v>
      </c>
      <c r="E265">
        <v>9.5799999999999996E-2</v>
      </c>
    </row>
    <row r="266" spans="1:5" x14ac:dyDescent="0.25">
      <c r="A266" t="s">
        <v>185</v>
      </c>
      <c r="B266" t="s">
        <v>193</v>
      </c>
      <c r="C266">
        <v>1.3217000000000001</v>
      </c>
      <c r="D266">
        <v>0.9728</v>
      </c>
      <c r="E266">
        <v>0.98570000000000002</v>
      </c>
    </row>
    <row r="267" spans="1:5" x14ac:dyDescent="0.25">
      <c r="A267" t="s">
        <v>185</v>
      </c>
      <c r="B267" t="s">
        <v>767</v>
      </c>
      <c r="C267">
        <v>1.3217000000000001</v>
      </c>
      <c r="D267">
        <v>1.0087999999999999</v>
      </c>
      <c r="E267">
        <v>1.4375</v>
      </c>
    </row>
    <row r="268" spans="1:5" x14ac:dyDescent="0.25">
      <c r="A268" t="s">
        <v>185</v>
      </c>
      <c r="B268" t="s">
        <v>291</v>
      </c>
      <c r="C268">
        <v>1.3217000000000001</v>
      </c>
      <c r="D268">
        <v>1.7654000000000001</v>
      </c>
      <c r="E268">
        <v>0.67079999999999995</v>
      </c>
    </row>
    <row r="269" spans="1:5" x14ac:dyDescent="0.25">
      <c r="A269" t="s">
        <v>185</v>
      </c>
      <c r="B269" t="s">
        <v>192</v>
      </c>
      <c r="C269">
        <v>1.3217000000000001</v>
      </c>
      <c r="D269">
        <v>0.88270000000000004</v>
      </c>
      <c r="E269">
        <v>1.2459</v>
      </c>
    </row>
    <row r="270" spans="1:5" x14ac:dyDescent="0.25">
      <c r="A270" t="s">
        <v>185</v>
      </c>
      <c r="B270" t="s">
        <v>766</v>
      </c>
      <c r="C270">
        <v>1.3217000000000001</v>
      </c>
      <c r="D270">
        <v>0.63049999999999995</v>
      </c>
      <c r="E270">
        <v>1.3416999999999999</v>
      </c>
    </row>
    <row r="271" spans="1:5" x14ac:dyDescent="0.25">
      <c r="A271" t="s">
        <v>185</v>
      </c>
      <c r="B271" t="s">
        <v>287</v>
      </c>
      <c r="C271">
        <v>1.3217000000000001</v>
      </c>
      <c r="D271">
        <v>0.75660000000000005</v>
      </c>
      <c r="E271">
        <v>1.2322</v>
      </c>
    </row>
    <row r="272" spans="1:5" x14ac:dyDescent="0.25">
      <c r="A272" t="s">
        <v>185</v>
      </c>
      <c r="B272" t="s">
        <v>289</v>
      </c>
      <c r="C272">
        <v>1.3217000000000001</v>
      </c>
      <c r="D272">
        <v>0.75660000000000005</v>
      </c>
      <c r="E272">
        <v>0.67079999999999995</v>
      </c>
    </row>
    <row r="273" spans="1:5" x14ac:dyDescent="0.25">
      <c r="A273" t="s">
        <v>185</v>
      </c>
      <c r="B273" t="s">
        <v>190</v>
      </c>
      <c r="C273">
        <v>1.3217000000000001</v>
      </c>
      <c r="D273">
        <v>0.60529999999999995</v>
      </c>
      <c r="E273">
        <v>1.0349999999999999</v>
      </c>
    </row>
    <row r="274" spans="1:5" x14ac:dyDescent="0.25">
      <c r="A274" t="s">
        <v>185</v>
      </c>
      <c r="B274" t="s">
        <v>768</v>
      </c>
      <c r="C274">
        <v>1.3217000000000001</v>
      </c>
      <c r="D274">
        <v>1.1889000000000001</v>
      </c>
      <c r="E274">
        <v>1.1499999999999999</v>
      </c>
    </row>
    <row r="275" spans="1:5" x14ac:dyDescent="0.25">
      <c r="A275" t="s">
        <v>185</v>
      </c>
      <c r="B275" t="s">
        <v>188</v>
      </c>
      <c r="C275">
        <v>1.3217000000000001</v>
      </c>
      <c r="D275">
        <v>1.5132000000000001</v>
      </c>
      <c r="E275">
        <v>0.86250000000000004</v>
      </c>
    </row>
    <row r="276" spans="1:5" x14ac:dyDescent="0.25">
      <c r="A276" t="s">
        <v>185</v>
      </c>
      <c r="B276" t="s">
        <v>187</v>
      </c>
      <c r="C276">
        <v>1.3217000000000001</v>
      </c>
      <c r="D276">
        <v>0.63049999999999995</v>
      </c>
      <c r="E276">
        <v>0.95840000000000003</v>
      </c>
    </row>
    <row r="277" spans="1:5" x14ac:dyDescent="0.25">
      <c r="A277" t="s">
        <v>185</v>
      </c>
      <c r="B277" t="s">
        <v>288</v>
      </c>
      <c r="C277">
        <v>1.3217000000000001</v>
      </c>
      <c r="D277">
        <v>1.2969999999999999</v>
      </c>
      <c r="E277">
        <v>1.0679000000000001</v>
      </c>
    </row>
    <row r="278" spans="1:5" x14ac:dyDescent="0.25">
      <c r="A278" t="s">
        <v>185</v>
      </c>
      <c r="B278" t="s">
        <v>189</v>
      </c>
      <c r="C278">
        <v>1.3217000000000001</v>
      </c>
      <c r="D278">
        <v>0.75660000000000005</v>
      </c>
      <c r="E278">
        <v>0.82140000000000002</v>
      </c>
    </row>
    <row r="279" spans="1:5" x14ac:dyDescent="0.25">
      <c r="A279" t="s">
        <v>185</v>
      </c>
      <c r="B279" t="s">
        <v>186</v>
      </c>
      <c r="C279">
        <v>1.3217000000000001</v>
      </c>
      <c r="D279">
        <v>0.75660000000000005</v>
      </c>
      <c r="E279">
        <v>0.73929999999999996</v>
      </c>
    </row>
    <row r="280" spans="1:5" x14ac:dyDescent="0.25">
      <c r="A280" t="s">
        <v>185</v>
      </c>
      <c r="B280" t="s">
        <v>285</v>
      </c>
      <c r="C280">
        <v>1.3217000000000001</v>
      </c>
      <c r="D280">
        <v>1.1349</v>
      </c>
      <c r="E280">
        <v>1.0542</v>
      </c>
    </row>
    <row r="281" spans="1:5" x14ac:dyDescent="0.25">
      <c r="A281" t="s">
        <v>185</v>
      </c>
      <c r="B281" t="s">
        <v>286</v>
      </c>
      <c r="C281">
        <v>1.3217000000000001</v>
      </c>
      <c r="D281">
        <v>1.0809</v>
      </c>
      <c r="E281">
        <v>0.98570000000000002</v>
      </c>
    </row>
    <row r="282" spans="1:5" x14ac:dyDescent="0.25">
      <c r="A282" t="s">
        <v>185</v>
      </c>
      <c r="B282" t="s">
        <v>191</v>
      </c>
      <c r="C282">
        <v>1.3217000000000001</v>
      </c>
      <c r="D282">
        <v>0.43230000000000002</v>
      </c>
      <c r="E282">
        <v>1.5607</v>
      </c>
    </row>
    <row r="283" spans="1:5" x14ac:dyDescent="0.25">
      <c r="A283" t="s">
        <v>28</v>
      </c>
      <c r="B283" t="s">
        <v>763</v>
      </c>
      <c r="C283">
        <v>1.1818</v>
      </c>
      <c r="D283">
        <v>0.56410000000000005</v>
      </c>
      <c r="E283">
        <v>1.2133</v>
      </c>
    </row>
    <row r="284" spans="1:5" x14ac:dyDescent="0.25">
      <c r="A284" t="s">
        <v>28</v>
      </c>
      <c r="B284" t="s">
        <v>311</v>
      </c>
      <c r="C284">
        <v>1.1818</v>
      </c>
      <c r="D284">
        <v>0.28210000000000002</v>
      </c>
      <c r="E284">
        <v>0.97060000000000002</v>
      </c>
    </row>
    <row r="285" spans="1:5" x14ac:dyDescent="0.25">
      <c r="A285" t="s">
        <v>28</v>
      </c>
      <c r="B285" t="s">
        <v>31</v>
      </c>
      <c r="C285">
        <v>1.1818</v>
      </c>
      <c r="D285">
        <v>1.9743999999999999</v>
      </c>
      <c r="E285">
        <v>0.36399999999999999</v>
      </c>
    </row>
    <row r="286" spans="1:5" x14ac:dyDescent="0.25">
      <c r="A286" t="s">
        <v>28</v>
      </c>
      <c r="B286" t="s">
        <v>198</v>
      </c>
      <c r="C286">
        <v>1.1818</v>
      </c>
      <c r="D286">
        <v>0.84619999999999995</v>
      </c>
      <c r="E286">
        <v>1.8927</v>
      </c>
    </row>
    <row r="287" spans="1:5" x14ac:dyDescent="0.25">
      <c r="A287" t="s">
        <v>28</v>
      </c>
      <c r="B287" t="s">
        <v>764</v>
      </c>
      <c r="C287">
        <v>1.1818</v>
      </c>
      <c r="D287">
        <v>1.5512999999999999</v>
      </c>
      <c r="E287">
        <v>0.48530000000000001</v>
      </c>
    </row>
    <row r="288" spans="1:5" x14ac:dyDescent="0.25">
      <c r="A288" t="s">
        <v>28</v>
      </c>
      <c r="B288" t="s">
        <v>294</v>
      </c>
      <c r="C288">
        <v>1.1818</v>
      </c>
      <c r="D288">
        <v>1.6922999999999999</v>
      </c>
      <c r="E288">
        <v>1.3346</v>
      </c>
    </row>
    <row r="289" spans="1:5" x14ac:dyDescent="0.25">
      <c r="A289" t="s">
        <v>28</v>
      </c>
      <c r="B289" t="s">
        <v>295</v>
      </c>
      <c r="C289">
        <v>1.1818</v>
      </c>
      <c r="D289">
        <v>1.0154000000000001</v>
      </c>
      <c r="E289">
        <v>0.72799999999999998</v>
      </c>
    </row>
    <row r="290" spans="1:5" x14ac:dyDescent="0.25">
      <c r="A290" t="s">
        <v>28</v>
      </c>
      <c r="B290" t="s">
        <v>196</v>
      </c>
      <c r="C290">
        <v>1.1818</v>
      </c>
      <c r="D290">
        <v>0.67689999999999995</v>
      </c>
      <c r="E290">
        <v>0.58240000000000003</v>
      </c>
    </row>
    <row r="291" spans="1:5" x14ac:dyDescent="0.25">
      <c r="A291" t="s">
        <v>28</v>
      </c>
      <c r="B291" t="s">
        <v>296</v>
      </c>
      <c r="C291">
        <v>1.1818</v>
      </c>
      <c r="D291">
        <v>0.84619999999999995</v>
      </c>
      <c r="E291">
        <v>1.2133</v>
      </c>
    </row>
    <row r="292" spans="1:5" x14ac:dyDescent="0.25">
      <c r="A292" t="s">
        <v>28</v>
      </c>
      <c r="B292" t="s">
        <v>292</v>
      </c>
      <c r="C292">
        <v>1.1818</v>
      </c>
      <c r="D292">
        <v>0.56410000000000005</v>
      </c>
      <c r="E292">
        <v>1.3346</v>
      </c>
    </row>
    <row r="293" spans="1:5" x14ac:dyDescent="0.25">
      <c r="A293" t="s">
        <v>28</v>
      </c>
      <c r="B293" t="s">
        <v>194</v>
      </c>
      <c r="C293">
        <v>1.1818</v>
      </c>
      <c r="D293">
        <v>0.67689999999999995</v>
      </c>
      <c r="E293">
        <v>1.0190999999999999</v>
      </c>
    </row>
    <row r="294" spans="1:5" x14ac:dyDescent="0.25">
      <c r="A294" t="s">
        <v>28</v>
      </c>
      <c r="B294" t="s">
        <v>310</v>
      </c>
      <c r="C294">
        <v>1.1818</v>
      </c>
      <c r="D294">
        <v>1.0154000000000001</v>
      </c>
      <c r="E294">
        <v>0.58240000000000003</v>
      </c>
    </row>
    <row r="295" spans="1:5" x14ac:dyDescent="0.25">
      <c r="A295" t="s">
        <v>28</v>
      </c>
      <c r="B295" t="s">
        <v>30</v>
      </c>
      <c r="C295">
        <v>1.1818</v>
      </c>
      <c r="D295">
        <v>1.6922999999999999</v>
      </c>
      <c r="E295">
        <v>0.60660000000000003</v>
      </c>
    </row>
    <row r="296" spans="1:5" x14ac:dyDescent="0.25">
      <c r="A296" t="s">
        <v>28</v>
      </c>
      <c r="B296" t="s">
        <v>293</v>
      </c>
      <c r="C296">
        <v>1.1818</v>
      </c>
      <c r="D296">
        <v>0.50770000000000004</v>
      </c>
      <c r="E296">
        <v>1.4559</v>
      </c>
    </row>
    <row r="297" spans="1:5" x14ac:dyDescent="0.25">
      <c r="A297" t="s">
        <v>28</v>
      </c>
      <c r="B297" t="s">
        <v>195</v>
      </c>
      <c r="C297">
        <v>1.1818</v>
      </c>
      <c r="D297">
        <v>1.1282000000000001</v>
      </c>
      <c r="E297">
        <v>1.0919000000000001</v>
      </c>
    </row>
    <row r="298" spans="1:5" x14ac:dyDescent="0.25">
      <c r="A298" t="s">
        <v>28</v>
      </c>
      <c r="B298" t="s">
        <v>29</v>
      </c>
      <c r="C298">
        <v>1.1818</v>
      </c>
      <c r="D298">
        <v>1.3539000000000001</v>
      </c>
      <c r="E298">
        <v>0.43680000000000002</v>
      </c>
    </row>
    <row r="299" spans="1:5" x14ac:dyDescent="0.25">
      <c r="A299" t="s">
        <v>28</v>
      </c>
      <c r="B299" t="s">
        <v>197</v>
      </c>
      <c r="C299">
        <v>1.1818</v>
      </c>
      <c r="D299">
        <v>0.84619999999999995</v>
      </c>
      <c r="E299">
        <v>1.3103</v>
      </c>
    </row>
    <row r="300" spans="1:5" x14ac:dyDescent="0.25">
      <c r="A300" t="s">
        <v>28</v>
      </c>
      <c r="B300" t="s">
        <v>765</v>
      </c>
      <c r="C300">
        <v>1.1818</v>
      </c>
      <c r="D300">
        <v>0.50770000000000004</v>
      </c>
      <c r="E300">
        <v>1.4559</v>
      </c>
    </row>
    <row r="301" spans="1:5" x14ac:dyDescent="0.25">
      <c r="A301" t="s">
        <v>199</v>
      </c>
      <c r="B301" t="s">
        <v>207</v>
      </c>
      <c r="C301">
        <v>1.2152000000000001</v>
      </c>
      <c r="D301">
        <v>0.9405</v>
      </c>
      <c r="E301">
        <v>1.2092000000000001</v>
      </c>
    </row>
    <row r="302" spans="1:5" x14ac:dyDescent="0.25">
      <c r="A302" t="s">
        <v>199</v>
      </c>
      <c r="B302" t="s">
        <v>200</v>
      </c>
      <c r="C302">
        <v>1.2152000000000001</v>
      </c>
      <c r="D302">
        <v>1.4107000000000001</v>
      </c>
      <c r="E302">
        <v>0.80610000000000004</v>
      </c>
    </row>
    <row r="303" spans="1:5" x14ac:dyDescent="0.25">
      <c r="A303" t="s">
        <v>199</v>
      </c>
      <c r="B303" t="s">
        <v>212</v>
      </c>
      <c r="C303">
        <v>1.2152000000000001</v>
      </c>
      <c r="D303">
        <v>0.41149999999999998</v>
      </c>
      <c r="E303">
        <v>1.4107000000000001</v>
      </c>
    </row>
    <row r="304" spans="1:5" x14ac:dyDescent="0.25">
      <c r="A304" t="s">
        <v>199</v>
      </c>
      <c r="B304" t="s">
        <v>203</v>
      </c>
      <c r="C304">
        <v>1.2152000000000001</v>
      </c>
      <c r="D304">
        <v>0.9405</v>
      </c>
      <c r="E304">
        <v>0.90690000000000004</v>
      </c>
    </row>
    <row r="305" spans="1:5" x14ac:dyDescent="0.25">
      <c r="A305" t="s">
        <v>199</v>
      </c>
      <c r="B305" t="s">
        <v>211</v>
      </c>
      <c r="C305">
        <v>1.2152000000000001</v>
      </c>
      <c r="D305">
        <v>1.0580000000000001</v>
      </c>
      <c r="E305">
        <v>0.90690000000000004</v>
      </c>
    </row>
    <row r="306" spans="1:5" x14ac:dyDescent="0.25">
      <c r="A306" t="s">
        <v>199</v>
      </c>
      <c r="B306" t="s">
        <v>204</v>
      </c>
      <c r="C306">
        <v>1.2152000000000001</v>
      </c>
      <c r="D306">
        <v>0.98750000000000004</v>
      </c>
      <c r="E306">
        <v>0.98750000000000004</v>
      </c>
    </row>
    <row r="307" spans="1:5" x14ac:dyDescent="0.25">
      <c r="A307" t="s">
        <v>199</v>
      </c>
      <c r="B307" t="s">
        <v>201</v>
      </c>
      <c r="C307">
        <v>1.2152000000000001</v>
      </c>
      <c r="D307">
        <v>0.72</v>
      </c>
      <c r="E307">
        <v>0.96989999999999998</v>
      </c>
    </row>
    <row r="308" spans="1:5" x14ac:dyDescent="0.25">
      <c r="A308" t="s">
        <v>199</v>
      </c>
      <c r="B308" t="s">
        <v>297</v>
      </c>
      <c r="C308">
        <v>1.2152000000000001</v>
      </c>
      <c r="D308">
        <v>0.96009999999999995</v>
      </c>
      <c r="E308">
        <v>0.82289999999999996</v>
      </c>
    </row>
    <row r="309" spans="1:5" x14ac:dyDescent="0.25">
      <c r="A309" t="s">
        <v>199</v>
      </c>
      <c r="B309" t="s">
        <v>298</v>
      </c>
      <c r="C309">
        <v>1.2152000000000001</v>
      </c>
      <c r="D309">
        <v>2.0573000000000001</v>
      </c>
      <c r="E309">
        <v>0.70540000000000003</v>
      </c>
    </row>
    <row r="310" spans="1:5" x14ac:dyDescent="0.25">
      <c r="A310" t="s">
        <v>199</v>
      </c>
      <c r="B310" t="s">
        <v>206</v>
      </c>
      <c r="C310">
        <v>1.2152000000000001</v>
      </c>
      <c r="D310">
        <v>1.0580000000000001</v>
      </c>
      <c r="E310">
        <v>1.4107000000000001</v>
      </c>
    </row>
    <row r="311" spans="1:5" x14ac:dyDescent="0.25">
      <c r="A311" t="s">
        <v>199</v>
      </c>
      <c r="B311" t="s">
        <v>208</v>
      </c>
      <c r="C311">
        <v>1.2152000000000001</v>
      </c>
      <c r="D311">
        <v>0.27429999999999999</v>
      </c>
      <c r="E311">
        <v>0.35270000000000001</v>
      </c>
    </row>
    <row r="312" spans="1:5" x14ac:dyDescent="0.25">
      <c r="A312" t="s">
        <v>199</v>
      </c>
      <c r="B312" t="s">
        <v>209</v>
      </c>
      <c r="C312">
        <v>1.2152000000000001</v>
      </c>
      <c r="D312">
        <v>1.1756</v>
      </c>
      <c r="E312">
        <v>1.4107000000000001</v>
      </c>
    </row>
    <row r="313" spans="1:5" x14ac:dyDescent="0.25">
      <c r="A313" t="s">
        <v>32</v>
      </c>
      <c r="B313" t="s">
        <v>215</v>
      </c>
      <c r="C313">
        <v>1.2533000000000001</v>
      </c>
      <c r="D313">
        <v>1.2966</v>
      </c>
      <c r="E313">
        <v>0.72119999999999995</v>
      </c>
    </row>
    <row r="314" spans="1:5" x14ac:dyDescent="0.25">
      <c r="A314" t="s">
        <v>32</v>
      </c>
      <c r="B314" t="s">
        <v>213</v>
      </c>
      <c r="C314">
        <v>1.2533000000000001</v>
      </c>
      <c r="D314">
        <v>0.45590000000000003</v>
      </c>
      <c r="E314">
        <v>1.5306999999999999</v>
      </c>
    </row>
    <row r="315" spans="1:5" x14ac:dyDescent="0.25">
      <c r="A315" t="s">
        <v>32</v>
      </c>
      <c r="B315" t="s">
        <v>34</v>
      </c>
      <c r="C315">
        <v>1.2533000000000001</v>
      </c>
      <c r="D315">
        <v>0.91190000000000004</v>
      </c>
      <c r="E315">
        <v>1.4129</v>
      </c>
    </row>
    <row r="316" spans="1:5" x14ac:dyDescent="0.25">
      <c r="A316" t="s">
        <v>32</v>
      </c>
      <c r="B316" t="s">
        <v>202</v>
      </c>
      <c r="C316">
        <v>1.2533000000000001</v>
      </c>
      <c r="D316">
        <v>0.91190000000000004</v>
      </c>
      <c r="E316">
        <v>1.5306999999999999</v>
      </c>
    </row>
    <row r="317" spans="1:5" x14ac:dyDescent="0.25">
      <c r="A317" t="s">
        <v>32</v>
      </c>
      <c r="B317" t="s">
        <v>217</v>
      </c>
      <c r="C317">
        <v>1.2533000000000001</v>
      </c>
      <c r="D317">
        <v>0.79790000000000005</v>
      </c>
      <c r="E317">
        <v>0.61809999999999998</v>
      </c>
    </row>
    <row r="318" spans="1:5" x14ac:dyDescent="0.25">
      <c r="A318" t="s">
        <v>32</v>
      </c>
      <c r="B318" t="s">
        <v>205</v>
      </c>
      <c r="C318">
        <v>1.2533000000000001</v>
      </c>
      <c r="D318">
        <v>1.1397999999999999</v>
      </c>
      <c r="E318">
        <v>0.23549999999999999</v>
      </c>
    </row>
    <row r="319" spans="1:5" x14ac:dyDescent="0.25">
      <c r="A319" t="s">
        <v>32</v>
      </c>
      <c r="B319" t="s">
        <v>33</v>
      </c>
      <c r="C319">
        <v>1.2533000000000001</v>
      </c>
      <c r="D319">
        <v>0.49869999999999998</v>
      </c>
      <c r="E319">
        <v>0.92720000000000002</v>
      </c>
    </row>
    <row r="320" spans="1:5" x14ac:dyDescent="0.25">
      <c r="A320" t="s">
        <v>32</v>
      </c>
      <c r="B320" t="s">
        <v>379</v>
      </c>
      <c r="C320">
        <v>1.2533000000000001</v>
      </c>
      <c r="D320">
        <v>1.7952999999999999</v>
      </c>
      <c r="E320">
        <v>1.0302</v>
      </c>
    </row>
    <row r="321" spans="1:5" x14ac:dyDescent="0.25">
      <c r="A321" t="s">
        <v>32</v>
      </c>
      <c r="B321" t="s">
        <v>214</v>
      </c>
      <c r="C321">
        <v>1.2533000000000001</v>
      </c>
      <c r="D321">
        <v>0.89759999999999995</v>
      </c>
      <c r="E321">
        <v>1.5454000000000001</v>
      </c>
    </row>
    <row r="322" spans="1:5" x14ac:dyDescent="0.25">
      <c r="A322" t="s">
        <v>32</v>
      </c>
      <c r="B322" t="s">
        <v>216</v>
      </c>
      <c r="C322">
        <v>1.2533000000000001</v>
      </c>
      <c r="D322">
        <v>1.2538</v>
      </c>
      <c r="E322">
        <v>0.47099999999999997</v>
      </c>
    </row>
    <row r="323" spans="1:5" x14ac:dyDescent="0.25">
      <c r="A323" t="s">
        <v>315</v>
      </c>
      <c r="B323" t="s">
        <v>316</v>
      </c>
      <c r="C323">
        <v>1.4</v>
      </c>
      <c r="D323">
        <v>1.0204</v>
      </c>
      <c r="E323">
        <v>0.61980000000000002</v>
      </c>
    </row>
    <row r="324" spans="1:5" x14ac:dyDescent="0.25">
      <c r="A324" t="s">
        <v>315</v>
      </c>
      <c r="B324" t="s">
        <v>210</v>
      </c>
      <c r="C324">
        <v>1.4</v>
      </c>
      <c r="D324">
        <v>1.0204</v>
      </c>
      <c r="E324">
        <v>0.97399999999999998</v>
      </c>
    </row>
    <row r="325" spans="1:5" x14ac:dyDescent="0.25">
      <c r="A325" t="s">
        <v>315</v>
      </c>
      <c r="B325" t="s">
        <v>342</v>
      </c>
      <c r="C325">
        <v>1.4</v>
      </c>
      <c r="D325">
        <v>0.71430000000000005</v>
      </c>
      <c r="E325">
        <v>1.0847</v>
      </c>
    </row>
    <row r="326" spans="1:5" x14ac:dyDescent="0.25">
      <c r="A326" t="s">
        <v>315</v>
      </c>
      <c r="B326" t="s">
        <v>343</v>
      </c>
      <c r="C326">
        <v>1.4</v>
      </c>
      <c r="D326">
        <v>1.0713999999999999</v>
      </c>
      <c r="E326">
        <v>0.77480000000000004</v>
      </c>
    </row>
    <row r="327" spans="1:5" x14ac:dyDescent="0.25">
      <c r="A327" t="s">
        <v>315</v>
      </c>
      <c r="B327" t="s">
        <v>347</v>
      </c>
      <c r="C327">
        <v>1.4</v>
      </c>
      <c r="D327">
        <v>1.0713999999999999</v>
      </c>
      <c r="E327">
        <v>1.2397</v>
      </c>
    </row>
    <row r="328" spans="1:5" x14ac:dyDescent="0.25">
      <c r="A328" t="s">
        <v>315</v>
      </c>
      <c r="B328" t="s">
        <v>348</v>
      </c>
      <c r="C328">
        <v>1.4</v>
      </c>
      <c r="D328">
        <v>0.625</v>
      </c>
      <c r="E328">
        <v>2.0145</v>
      </c>
    </row>
    <row r="329" spans="1:5" x14ac:dyDescent="0.25">
      <c r="A329" t="s">
        <v>315</v>
      </c>
      <c r="B329" t="s">
        <v>355</v>
      </c>
      <c r="C329">
        <v>1.4</v>
      </c>
      <c r="D329">
        <v>1.1224000000000001</v>
      </c>
      <c r="E329">
        <v>0.61980000000000002</v>
      </c>
    </row>
    <row r="330" spans="1:5" x14ac:dyDescent="0.25">
      <c r="A330" t="s">
        <v>315</v>
      </c>
      <c r="B330" t="s">
        <v>375</v>
      </c>
      <c r="C330">
        <v>1.4</v>
      </c>
      <c r="D330">
        <v>1.3392999999999999</v>
      </c>
      <c r="E330">
        <v>0.30990000000000001</v>
      </c>
    </row>
    <row r="331" spans="1:5" x14ac:dyDescent="0.25">
      <c r="A331" t="s">
        <v>315</v>
      </c>
      <c r="B331" t="s">
        <v>380</v>
      </c>
      <c r="C331">
        <v>1.4</v>
      </c>
      <c r="D331">
        <v>0.81630000000000003</v>
      </c>
      <c r="E331">
        <v>1.5053000000000001</v>
      </c>
    </row>
    <row r="332" spans="1:5" x14ac:dyDescent="0.25">
      <c r="A332" t="s">
        <v>315</v>
      </c>
      <c r="B332" t="s">
        <v>383</v>
      </c>
      <c r="C332">
        <v>1.4</v>
      </c>
      <c r="D332">
        <v>1.2244999999999999</v>
      </c>
      <c r="E332">
        <v>0.79690000000000005</v>
      </c>
    </row>
    <row r="333" spans="1:5" x14ac:dyDescent="0.25">
      <c r="A333" t="s">
        <v>321</v>
      </c>
      <c r="B333" t="s">
        <v>322</v>
      </c>
      <c r="C333">
        <v>1.2029000000000001</v>
      </c>
      <c r="D333">
        <v>0.95009999999999994</v>
      </c>
      <c r="E333">
        <v>1.3778999999999999</v>
      </c>
    </row>
    <row r="334" spans="1:5" x14ac:dyDescent="0.25">
      <c r="A334" t="s">
        <v>321</v>
      </c>
      <c r="B334" t="s">
        <v>327</v>
      </c>
      <c r="C334">
        <v>1.2029000000000001</v>
      </c>
      <c r="D334">
        <v>1.1876</v>
      </c>
      <c r="E334">
        <v>0.7419</v>
      </c>
    </row>
    <row r="335" spans="1:5" x14ac:dyDescent="0.25">
      <c r="A335" t="s">
        <v>321</v>
      </c>
      <c r="B335" t="s">
        <v>780</v>
      </c>
      <c r="C335">
        <v>1.2029000000000001</v>
      </c>
      <c r="D335">
        <v>0.31169999999999998</v>
      </c>
      <c r="E335">
        <v>1.3912</v>
      </c>
    </row>
    <row r="336" spans="1:5" x14ac:dyDescent="0.25">
      <c r="A336" t="s">
        <v>321</v>
      </c>
      <c r="B336" t="s">
        <v>350</v>
      </c>
      <c r="C336">
        <v>1.2029000000000001</v>
      </c>
      <c r="D336">
        <v>0.83130000000000004</v>
      </c>
      <c r="E336">
        <v>0.86560000000000004</v>
      </c>
    </row>
    <row r="337" spans="1:5" x14ac:dyDescent="0.25">
      <c r="A337" t="s">
        <v>321</v>
      </c>
      <c r="B337" t="s">
        <v>777</v>
      </c>
      <c r="C337">
        <v>1.2029000000000001</v>
      </c>
      <c r="D337">
        <v>0.59379999999999999</v>
      </c>
      <c r="E337">
        <v>1.2719</v>
      </c>
    </row>
    <row r="338" spans="1:5" x14ac:dyDescent="0.25">
      <c r="A338" t="s">
        <v>321</v>
      </c>
      <c r="B338" t="s">
        <v>356</v>
      </c>
      <c r="C338">
        <v>1.2029000000000001</v>
      </c>
      <c r="D338">
        <v>0.95009999999999994</v>
      </c>
      <c r="E338">
        <v>0.7419</v>
      </c>
    </row>
    <row r="339" spans="1:5" x14ac:dyDescent="0.25">
      <c r="A339" t="s">
        <v>321</v>
      </c>
      <c r="B339" t="s">
        <v>778</v>
      </c>
      <c r="C339">
        <v>1.2029000000000001</v>
      </c>
      <c r="D339">
        <v>2.2168999999999999</v>
      </c>
      <c r="E339">
        <v>0.7419</v>
      </c>
    </row>
    <row r="340" spans="1:5" x14ac:dyDescent="0.25">
      <c r="A340" t="s">
        <v>321</v>
      </c>
      <c r="B340" t="s">
        <v>779</v>
      </c>
      <c r="C340">
        <v>1.2029000000000001</v>
      </c>
      <c r="D340">
        <v>1.0688</v>
      </c>
      <c r="E340">
        <v>0.95389999999999997</v>
      </c>
    </row>
    <row r="341" spans="1:5" x14ac:dyDescent="0.25">
      <c r="A341" t="s">
        <v>321</v>
      </c>
      <c r="B341" t="s">
        <v>781</v>
      </c>
      <c r="C341">
        <v>1.2029000000000001</v>
      </c>
      <c r="D341">
        <v>1.1876</v>
      </c>
      <c r="E341">
        <v>0.7419</v>
      </c>
    </row>
    <row r="342" spans="1:5" x14ac:dyDescent="0.25">
      <c r="A342" t="s">
        <v>321</v>
      </c>
      <c r="B342" t="s">
        <v>393</v>
      </c>
      <c r="C342">
        <v>1.2029000000000001</v>
      </c>
      <c r="D342">
        <v>0.95009999999999994</v>
      </c>
      <c r="E342">
        <v>1.0599000000000001</v>
      </c>
    </row>
    <row r="343" spans="1:5" x14ac:dyDescent="0.25">
      <c r="A343" t="s">
        <v>318</v>
      </c>
      <c r="B343" t="s">
        <v>319</v>
      </c>
      <c r="C343">
        <v>1.0662</v>
      </c>
      <c r="D343">
        <v>0.78159999999999996</v>
      </c>
      <c r="E343">
        <v>0.98019999999999996</v>
      </c>
    </row>
    <row r="344" spans="1:5" x14ac:dyDescent="0.25">
      <c r="A344" t="s">
        <v>318</v>
      </c>
      <c r="B344" t="s">
        <v>329</v>
      </c>
      <c r="C344">
        <v>1.0662</v>
      </c>
      <c r="D344">
        <v>0.53590000000000004</v>
      </c>
      <c r="E344">
        <v>0.31509999999999999</v>
      </c>
    </row>
    <row r="345" spans="1:5" x14ac:dyDescent="0.25">
      <c r="A345" t="s">
        <v>318</v>
      </c>
      <c r="B345" t="s">
        <v>330</v>
      </c>
      <c r="C345">
        <v>1.0662</v>
      </c>
      <c r="D345">
        <v>1.7195</v>
      </c>
      <c r="E345">
        <v>1.1027</v>
      </c>
    </row>
    <row r="346" spans="1:5" x14ac:dyDescent="0.25">
      <c r="A346" t="s">
        <v>318</v>
      </c>
      <c r="B346" t="s">
        <v>331</v>
      </c>
      <c r="C346">
        <v>1.0662</v>
      </c>
      <c r="D346">
        <v>0.75029999999999997</v>
      </c>
      <c r="E346">
        <v>1.0291999999999999</v>
      </c>
    </row>
    <row r="347" spans="1:5" x14ac:dyDescent="0.25">
      <c r="A347" t="s">
        <v>318</v>
      </c>
      <c r="B347" t="s">
        <v>333</v>
      </c>
      <c r="C347">
        <v>1.0662</v>
      </c>
      <c r="D347">
        <v>1.3399000000000001</v>
      </c>
      <c r="E347">
        <v>0.84019999999999995</v>
      </c>
    </row>
    <row r="348" spans="1:5" x14ac:dyDescent="0.25">
      <c r="A348" t="s">
        <v>318</v>
      </c>
      <c r="B348" t="s">
        <v>337</v>
      </c>
      <c r="C348">
        <v>1.0662</v>
      </c>
      <c r="D348">
        <v>1.0719000000000001</v>
      </c>
      <c r="E348">
        <v>1.4702999999999999</v>
      </c>
    </row>
    <row r="349" spans="1:5" x14ac:dyDescent="0.25">
      <c r="A349" t="s">
        <v>318</v>
      </c>
      <c r="B349" t="s">
        <v>340</v>
      </c>
      <c r="C349">
        <v>1.0662</v>
      </c>
      <c r="D349">
        <v>1.0942000000000001</v>
      </c>
      <c r="E349">
        <v>0.73509999999999998</v>
      </c>
    </row>
    <row r="350" spans="1:5" x14ac:dyDescent="0.25">
      <c r="A350" t="s">
        <v>318</v>
      </c>
      <c r="B350" t="s">
        <v>352</v>
      </c>
      <c r="C350">
        <v>1.0662</v>
      </c>
      <c r="D350">
        <v>0.66990000000000005</v>
      </c>
      <c r="E350">
        <v>1.1552</v>
      </c>
    </row>
    <row r="351" spans="1:5" x14ac:dyDescent="0.25">
      <c r="A351" t="s">
        <v>318</v>
      </c>
      <c r="B351" t="s">
        <v>353</v>
      </c>
      <c r="C351">
        <v>1.0662</v>
      </c>
      <c r="D351">
        <v>0.66990000000000005</v>
      </c>
      <c r="E351">
        <v>1.0502</v>
      </c>
    </row>
    <row r="352" spans="1:5" x14ac:dyDescent="0.25">
      <c r="A352" t="s">
        <v>318</v>
      </c>
      <c r="B352" t="s">
        <v>358</v>
      </c>
      <c r="C352">
        <v>1.0662</v>
      </c>
      <c r="D352">
        <v>0.26800000000000002</v>
      </c>
      <c r="E352">
        <v>1.0502</v>
      </c>
    </row>
    <row r="353" spans="1:5" x14ac:dyDescent="0.25">
      <c r="A353" t="s">
        <v>318</v>
      </c>
      <c r="B353" t="s">
        <v>360</v>
      </c>
      <c r="C353">
        <v>1.0662</v>
      </c>
      <c r="D353">
        <v>0.66990000000000005</v>
      </c>
      <c r="E353">
        <v>0.94520000000000004</v>
      </c>
    </row>
    <row r="354" spans="1:5" x14ac:dyDescent="0.25">
      <c r="A354" t="s">
        <v>318</v>
      </c>
      <c r="B354" t="s">
        <v>367</v>
      </c>
      <c r="C354">
        <v>1.0662</v>
      </c>
      <c r="D354">
        <v>0.80389999999999995</v>
      </c>
      <c r="E354">
        <v>1.4702999999999999</v>
      </c>
    </row>
    <row r="355" spans="1:5" x14ac:dyDescent="0.25">
      <c r="A355" t="s">
        <v>318</v>
      </c>
      <c r="B355" t="s">
        <v>372</v>
      </c>
      <c r="C355">
        <v>1.0662</v>
      </c>
      <c r="D355">
        <v>0.80389999999999995</v>
      </c>
      <c r="E355">
        <v>1.5752999999999999</v>
      </c>
    </row>
    <row r="356" spans="1:5" x14ac:dyDescent="0.25">
      <c r="A356" t="s">
        <v>318</v>
      </c>
      <c r="B356" t="s">
        <v>377</v>
      </c>
      <c r="C356">
        <v>1.0662</v>
      </c>
      <c r="D356">
        <v>1.3399000000000001</v>
      </c>
      <c r="E356">
        <v>0.84019999999999995</v>
      </c>
    </row>
    <row r="357" spans="1:5" x14ac:dyDescent="0.25">
      <c r="A357" t="s">
        <v>318</v>
      </c>
      <c r="B357" t="s">
        <v>385</v>
      </c>
      <c r="C357">
        <v>1.0662</v>
      </c>
      <c r="D357">
        <v>2.2275</v>
      </c>
      <c r="E357">
        <v>0.91890000000000005</v>
      </c>
    </row>
    <row r="358" spans="1:5" x14ac:dyDescent="0.25">
      <c r="A358" t="s">
        <v>318</v>
      </c>
      <c r="B358" t="s">
        <v>386</v>
      </c>
      <c r="C358">
        <v>1.0662</v>
      </c>
      <c r="D358">
        <v>0.80389999999999995</v>
      </c>
      <c r="E358">
        <v>0.31509999999999999</v>
      </c>
    </row>
    <row r="359" spans="1:5" x14ac:dyDescent="0.25">
      <c r="A359" t="s">
        <v>318</v>
      </c>
      <c r="B359" t="s">
        <v>389</v>
      </c>
      <c r="C359">
        <v>1.0662</v>
      </c>
      <c r="D359">
        <v>1.8757999999999999</v>
      </c>
      <c r="E359">
        <v>0.94520000000000004</v>
      </c>
    </row>
    <row r="360" spans="1:5" x14ac:dyDescent="0.25">
      <c r="A360" t="s">
        <v>318</v>
      </c>
      <c r="B360" t="s">
        <v>397</v>
      </c>
      <c r="C360">
        <v>1.0662</v>
      </c>
      <c r="D360">
        <v>1.0719000000000001</v>
      </c>
      <c r="E360">
        <v>1.2602</v>
      </c>
    </row>
    <row r="361" spans="1:5" x14ac:dyDescent="0.25">
      <c r="A361" t="s">
        <v>318</v>
      </c>
      <c r="B361" t="s">
        <v>399</v>
      </c>
      <c r="C361">
        <v>1.0662</v>
      </c>
      <c r="D361">
        <v>0.80389999999999995</v>
      </c>
      <c r="E361">
        <v>1.2602</v>
      </c>
    </row>
    <row r="362" spans="1:5" x14ac:dyDescent="0.25">
      <c r="A362" t="s">
        <v>318</v>
      </c>
      <c r="B362" t="s">
        <v>400</v>
      </c>
      <c r="C362">
        <v>1.0662</v>
      </c>
      <c r="D362">
        <v>0.53590000000000004</v>
      </c>
      <c r="E362">
        <v>0.73509999999999998</v>
      </c>
    </row>
    <row r="363" spans="1:5" x14ac:dyDescent="0.25">
      <c r="A363" t="s">
        <v>320</v>
      </c>
      <c r="B363" t="s">
        <v>323</v>
      </c>
      <c r="C363">
        <v>1.0053000000000001</v>
      </c>
      <c r="D363">
        <v>0.55259999999999998</v>
      </c>
      <c r="E363">
        <v>1.2618</v>
      </c>
    </row>
    <row r="364" spans="1:5" x14ac:dyDescent="0.25">
      <c r="A364" t="s">
        <v>320</v>
      </c>
      <c r="B364" t="s">
        <v>325</v>
      </c>
      <c r="C364">
        <v>1.0053000000000001</v>
      </c>
      <c r="D364">
        <v>1.7684</v>
      </c>
      <c r="E364">
        <v>0.58879999999999999</v>
      </c>
    </row>
    <row r="365" spans="1:5" x14ac:dyDescent="0.25">
      <c r="A365" t="s">
        <v>320</v>
      </c>
      <c r="B365" t="s">
        <v>752</v>
      </c>
      <c r="C365">
        <v>1.0053000000000001</v>
      </c>
      <c r="D365">
        <v>0.55259999999999998</v>
      </c>
      <c r="E365">
        <v>1.0934999999999999</v>
      </c>
    </row>
    <row r="366" spans="1:5" x14ac:dyDescent="0.25">
      <c r="A366" t="s">
        <v>320</v>
      </c>
      <c r="B366" t="s">
        <v>753</v>
      </c>
      <c r="C366">
        <v>1.0053000000000001</v>
      </c>
      <c r="D366">
        <v>0.55259999999999998</v>
      </c>
      <c r="E366">
        <v>1.1776</v>
      </c>
    </row>
    <row r="367" spans="1:5" x14ac:dyDescent="0.25">
      <c r="A367" t="s">
        <v>320</v>
      </c>
      <c r="B367" t="s">
        <v>339</v>
      </c>
      <c r="C367">
        <v>1.0053000000000001</v>
      </c>
      <c r="D367">
        <v>0.88419999999999999</v>
      </c>
      <c r="E367">
        <v>1.43</v>
      </c>
    </row>
    <row r="368" spans="1:5" x14ac:dyDescent="0.25">
      <c r="A368" t="s">
        <v>320</v>
      </c>
      <c r="B368" t="s">
        <v>351</v>
      </c>
      <c r="C368">
        <v>1.0053000000000001</v>
      </c>
      <c r="D368">
        <v>1.2158</v>
      </c>
      <c r="E368">
        <v>1.0094000000000001</v>
      </c>
    </row>
    <row r="369" spans="1:5" x14ac:dyDescent="0.25">
      <c r="A369" t="s">
        <v>320</v>
      </c>
      <c r="B369" t="s">
        <v>357</v>
      </c>
      <c r="C369">
        <v>1.0053000000000001</v>
      </c>
      <c r="D369">
        <v>0.49740000000000001</v>
      </c>
      <c r="E369">
        <v>0.85170000000000001</v>
      </c>
    </row>
    <row r="370" spans="1:5" x14ac:dyDescent="0.25">
      <c r="A370" t="s">
        <v>320</v>
      </c>
      <c r="B370" t="s">
        <v>359</v>
      </c>
      <c r="C370">
        <v>1.0053000000000001</v>
      </c>
      <c r="D370">
        <v>0.99470000000000003</v>
      </c>
      <c r="E370">
        <v>0.94630000000000003</v>
      </c>
    </row>
    <row r="371" spans="1:5" x14ac:dyDescent="0.25">
      <c r="A371" t="s">
        <v>320</v>
      </c>
      <c r="B371" t="s">
        <v>363</v>
      </c>
      <c r="C371">
        <v>1.0053000000000001</v>
      </c>
      <c r="D371">
        <v>1.3677999999999999</v>
      </c>
      <c r="E371">
        <v>0.94630000000000003</v>
      </c>
    </row>
    <row r="372" spans="1:5" x14ac:dyDescent="0.25">
      <c r="A372" t="s">
        <v>320</v>
      </c>
      <c r="B372" t="s">
        <v>751</v>
      </c>
      <c r="C372">
        <v>1.0053000000000001</v>
      </c>
      <c r="D372">
        <v>0.99470000000000003</v>
      </c>
      <c r="E372">
        <v>0.92530000000000001</v>
      </c>
    </row>
    <row r="373" spans="1:5" x14ac:dyDescent="0.25">
      <c r="A373" t="s">
        <v>320</v>
      </c>
      <c r="B373" t="s">
        <v>365</v>
      </c>
      <c r="C373">
        <v>1.0053000000000001</v>
      </c>
      <c r="D373">
        <v>0.746</v>
      </c>
      <c r="E373">
        <v>0.94630000000000003</v>
      </c>
    </row>
    <row r="374" spans="1:5" x14ac:dyDescent="0.25">
      <c r="A374" t="s">
        <v>320</v>
      </c>
      <c r="B374" t="s">
        <v>366</v>
      </c>
      <c r="C374">
        <v>1.0053000000000001</v>
      </c>
      <c r="D374">
        <v>1.3263</v>
      </c>
      <c r="E374">
        <v>0.92530000000000001</v>
      </c>
    </row>
    <row r="375" spans="1:5" x14ac:dyDescent="0.25">
      <c r="A375" t="s">
        <v>320</v>
      </c>
      <c r="B375" t="s">
        <v>370</v>
      </c>
      <c r="C375">
        <v>1.0053000000000001</v>
      </c>
      <c r="D375">
        <v>1.3677999999999999</v>
      </c>
      <c r="E375">
        <v>1.1355999999999999</v>
      </c>
    </row>
    <row r="376" spans="1:5" x14ac:dyDescent="0.25">
      <c r="A376" t="s">
        <v>320</v>
      </c>
      <c r="B376" t="s">
        <v>371</v>
      </c>
      <c r="C376">
        <v>1.0053000000000001</v>
      </c>
      <c r="D376">
        <v>0.746</v>
      </c>
      <c r="E376">
        <v>1.5141</v>
      </c>
    </row>
    <row r="377" spans="1:5" x14ac:dyDescent="0.25">
      <c r="A377" t="s">
        <v>320</v>
      </c>
      <c r="B377" t="s">
        <v>374</v>
      </c>
      <c r="C377">
        <v>1.0053000000000001</v>
      </c>
      <c r="D377">
        <v>0.99470000000000003</v>
      </c>
      <c r="E377">
        <v>0.85170000000000001</v>
      </c>
    </row>
    <row r="378" spans="1:5" x14ac:dyDescent="0.25">
      <c r="A378" t="s">
        <v>320</v>
      </c>
      <c r="B378" t="s">
        <v>378</v>
      </c>
      <c r="C378">
        <v>1.0053000000000001</v>
      </c>
      <c r="D378">
        <v>0.87039999999999995</v>
      </c>
      <c r="E378">
        <v>0.66239999999999999</v>
      </c>
    </row>
    <row r="379" spans="1:5" x14ac:dyDescent="0.25">
      <c r="A379" t="s">
        <v>320</v>
      </c>
      <c r="B379" t="s">
        <v>381</v>
      </c>
      <c r="C379">
        <v>1.0053000000000001</v>
      </c>
      <c r="D379">
        <v>0.87039999999999995</v>
      </c>
      <c r="E379">
        <v>0.7571</v>
      </c>
    </row>
    <row r="380" spans="1:5" x14ac:dyDescent="0.25">
      <c r="A380" t="s">
        <v>320</v>
      </c>
      <c r="B380" t="s">
        <v>750</v>
      </c>
      <c r="C380">
        <v>1.0053000000000001</v>
      </c>
      <c r="D380">
        <v>1.2434000000000001</v>
      </c>
      <c r="E380">
        <v>0.85170000000000001</v>
      </c>
    </row>
    <row r="381" spans="1:5" x14ac:dyDescent="0.25">
      <c r="A381" t="s">
        <v>320</v>
      </c>
      <c r="B381" t="s">
        <v>391</v>
      </c>
      <c r="C381">
        <v>1.0053000000000001</v>
      </c>
      <c r="D381">
        <v>0.88419999999999999</v>
      </c>
      <c r="E381">
        <v>1.1776</v>
      </c>
    </row>
    <row r="382" spans="1:5" x14ac:dyDescent="0.25">
      <c r="A382" t="s">
        <v>320</v>
      </c>
      <c r="B382" t="s">
        <v>395</v>
      </c>
      <c r="C382">
        <v>1.0053000000000001</v>
      </c>
      <c r="D382">
        <v>1.1052999999999999</v>
      </c>
      <c r="E382">
        <v>0.7571</v>
      </c>
    </row>
    <row r="383" spans="1:5" x14ac:dyDescent="0.25">
      <c r="A383" t="s">
        <v>320</v>
      </c>
      <c r="B383" t="s">
        <v>398</v>
      </c>
      <c r="C383">
        <v>1.0053000000000001</v>
      </c>
      <c r="D383">
        <v>1.2158</v>
      </c>
      <c r="E383">
        <v>1.2618</v>
      </c>
    </row>
    <row r="384" spans="1:5" x14ac:dyDescent="0.25">
      <c r="A384" t="s">
        <v>320</v>
      </c>
      <c r="B384" t="s">
        <v>405</v>
      </c>
      <c r="C384">
        <v>1.0053000000000001</v>
      </c>
      <c r="D384">
        <v>1.2434000000000001</v>
      </c>
      <c r="E384">
        <v>0.85170000000000001</v>
      </c>
    </row>
    <row r="385" spans="1:5" x14ac:dyDescent="0.25">
      <c r="A385" t="s">
        <v>35</v>
      </c>
      <c r="B385" t="s">
        <v>772</v>
      </c>
      <c r="C385">
        <v>1.1000000000000001</v>
      </c>
      <c r="D385">
        <v>1.4286000000000001</v>
      </c>
      <c r="E385">
        <v>1.1777</v>
      </c>
    </row>
    <row r="386" spans="1:5" x14ac:dyDescent="0.25">
      <c r="A386" t="s">
        <v>35</v>
      </c>
      <c r="B386" t="s">
        <v>317</v>
      </c>
      <c r="C386">
        <v>1.1000000000000001</v>
      </c>
      <c r="D386">
        <v>0.7792</v>
      </c>
      <c r="E386">
        <v>0.90590000000000004</v>
      </c>
    </row>
    <row r="387" spans="1:5" x14ac:dyDescent="0.25">
      <c r="A387" t="s">
        <v>35</v>
      </c>
      <c r="B387" t="s">
        <v>771</v>
      </c>
      <c r="C387">
        <v>1.1000000000000001</v>
      </c>
      <c r="D387">
        <v>1.3635999999999999</v>
      </c>
      <c r="E387">
        <v>1.2683</v>
      </c>
    </row>
    <row r="388" spans="1:5" x14ac:dyDescent="0.25">
      <c r="A388" t="s">
        <v>35</v>
      </c>
      <c r="B388" t="s">
        <v>224</v>
      </c>
      <c r="C388">
        <v>1.1000000000000001</v>
      </c>
      <c r="D388">
        <v>0.75760000000000005</v>
      </c>
      <c r="E388">
        <v>1.0569</v>
      </c>
    </row>
    <row r="389" spans="1:5" x14ac:dyDescent="0.25">
      <c r="A389" t="s">
        <v>35</v>
      </c>
      <c r="B389" t="s">
        <v>302</v>
      </c>
      <c r="C389">
        <v>1.1000000000000001</v>
      </c>
      <c r="D389">
        <v>0.90910000000000002</v>
      </c>
      <c r="E389">
        <v>1.0569</v>
      </c>
    </row>
    <row r="390" spans="1:5" x14ac:dyDescent="0.25">
      <c r="A390" t="s">
        <v>35</v>
      </c>
      <c r="B390" t="s">
        <v>220</v>
      </c>
      <c r="C390">
        <v>1.1000000000000001</v>
      </c>
      <c r="D390">
        <v>1.2121</v>
      </c>
      <c r="E390">
        <v>1.0569</v>
      </c>
    </row>
    <row r="391" spans="1:5" x14ac:dyDescent="0.25">
      <c r="A391" t="s">
        <v>35</v>
      </c>
      <c r="B391" t="s">
        <v>312</v>
      </c>
      <c r="C391">
        <v>1.1000000000000001</v>
      </c>
      <c r="D391">
        <v>1.1688000000000001</v>
      </c>
      <c r="E391">
        <v>0.81530000000000002</v>
      </c>
    </row>
    <row r="392" spans="1:5" x14ac:dyDescent="0.25">
      <c r="A392" t="s">
        <v>35</v>
      </c>
      <c r="B392" t="s">
        <v>303</v>
      </c>
      <c r="C392">
        <v>1.1000000000000001</v>
      </c>
      <c r="D392">
        <v>1.4286000000000001</v>
      </c>
      <c r="E392">
        <v>1.0871</v>
      </c>
    </row>
    <row r="393" spans="1:5" x14ac:dyDescent="0.25">
      <c r="A393" t="s">
        <v>35</v>
      </c>
      <c r="B393" t="s">
        <v>222</v>
      </c>
      <c r="C393">
        <v>1.1000000000000001</v>
      </c>
      <c r="D393">
        <v>0.51949999999999996</v>
      </c>
      <c r="E393">
        <v>1.5401</v>
      </c>
    </row>
    <row r="394" spans="1:5" x14ac:dyDescent="0.25">
      <c r="A394" t="s">
        <v>35</v>
      </c>
      <c r="B394" t="s">
        <v>773</v>
      </c>
      <c r="C394">
        <v>1.1000000000000001</v>
      </c>
      <c r="D394">
        <v>0.45450000000000002</v>
      </c>
      <c r="E394">
        <v>0.63419999999999999</v>
      </c>
    </row>
    <row r="395" spans="1:5" x14ac:dyDescent="0.25">
      <c r="A395" t="s">
        <v>35</v>
      </c>
      <c r="B395" t="s">
        <v>219</v>
      </c>
      <c r="C395">
        <v>1.1000000000000001</v>
      </c>
      <c r="D395">
        <v>1.2987</v>
      </c>
      <c r="E395">
        <v>0.99650000000000005</v>
      </c>
    </row>
    <row r="396" spans="1:5" x14ac:dyDescent="0.25">
      <c r="A396" t="s">
        <v>35</v>
      </c>
      <c r="B396" t="s">
        <v>299</v>
      </c>
      <c r="C396">
        <v>1.1000000000000001</v>
      </c>
      <c r="D396">
        <v>1.2121</v>
      </c>
      <c r="E396">
        <v>0.42280000000000001</v>
      </c>
    </row>
    <row r="397" spans="1:5" x14ac:dyDescent="0.25">
      <c r="A397" t="s">
        <v>35</v>
      </c>
      <c r="B397" t="s">
        <v>36</v>
      </c>
      <c r="C397">
        <v>1.1000000000000001</v>
      </c>
      <c r="D397">
        <v>1.1688000000000001</v>
      </c>
      <c r="E397">
        <v>0.99650000000000005</v>
      </c>
    </row>
    <row r="398" spans="1:5" x14ac:dyDescent="0.25">
      <c r="A398" t="s">
        <v>35</v>
      </c>
      <c r="B398" t="s">
        <v>313</v>
      </c>
      <c r="C398">
        <v>1.1000000000000001</v>
      </c>
      <c r="D398">
        <v>0.45450000000000002</v>
      </c>
      <c r="E398">
        <v>1.1626000000000001</v>
      </c>
    </row>
    <row r="399" spans="1:5" x14ac:dyDescent="0.25">
      <c r="A399" t="s">
        <v>35</v>
      </c>
      <c r="B399" t="s">
        <v>223</v>
      </c>
      <c r="C399">
        <v>1.1000000000000001</v>
      </c>
      <c r="D399">
        <v>1.0389999999999999</v>
      </c>
      <c r="E399">
        <v>1.4495</v>
      </c>
    </row>
    <row r="400" spans="1:5" x14ac:dyDescent="0.25">
      <c r="A400" t="s">
        <v>35</v>
      </c>
      <c r="B400" t="s">
        <v>218</v>
      </c>
      <c r="C400">
        <v>1.1000000000000001</v>
      </c>
      <c r="D400">
        <v>0.90910000000000002</v>
      </c>
      <c r="E400">
        <v>0.42280000000000001</v>
      </c>
    </row>
    <row r="401" spans="1:5" x14ac:dyDescent="0.25">
      <c r="A401" t="s">
        <v>35</v>
      </c>
      <c r="B401" t="s">
        <v>301</v>
      </c>
      <c r="C401">
        <v>1.1000000000000001</v>
      </c>
      <c r="D401">
        <v>0.51949999999999996</v>
      </c>
      <c r="E401">
        <v>1.7213000000000001</v>
      </c>
    </row>
    <row r="402" spans="1:5" x14ac:dyDescent="0.25">
      <c r="A402" t="s">
        <v>35</v>
      </c>
      <c r="B402" t="s">
        <v>221</v>
      </c>
      <c r="C402">
        <v>1.1000000000000001</v>
      </c>
      <c r="D402">
        <v>0.90910000000000002</v>
      </c>
      <c r="E402">
        <v>0.84550000000000003</v>
      </c>
    </row>
    <row r="403" spans="1:5" x14ac:dyDescent="0.25">
      <c r="A403" t="s">
        <v>35</v>
      </c>
      <c r="B403" t="s">
        <v>225</v>
      </c>
      <c r="C403">
        <v>1.1000000000000001</v>
      </c>
      <c r="D403">
        <v>1.8182</v>
      </c>
      <c r="E403">
        <v>0.45300000000000001</v>
      </c>
    </row>
    <row r="404" spans="1:5" x14ac:dyDescent="0.25">
      <c r="A404" t="s">
        <v>35</v>
      </c>
      <c r="B404" t="s">
        <v>300</v>
      </c>
      <c r="C404">
        <v>1.1000000000000001</v>
      </c>
      <c r="D404">
        <v>0.45450000000000002</v>
      </c>
      <c r="E404">
        <v>0.73980000000000001</v>
      </c>
    </row>
    <row r="405" spans="1:5" x14ac:dyDescent="0.25">
      <c r="A405" t="s">
        <v>462</v>
      </c>
      <c r="B405" t="s">
        <v>463</v>
      </c>
      <c r="C405">
        <v>1.0076000000000001</v>
      </c>
      <c r="D405">
        <v>0.89319999999999999</v>
      </c>
      <c r="E405">
        <v>0.98529999999999995</v>
      </c>
    </row>
    <row r="406" spans="1:5" x14ac:dyDescent="0.25">
      <c r="A406" t="s">
        <v>462</v>
      </c>
      <c r="B406" t="s">
        <v>464</v>
      </c>
      <c r="C406">
        <v>1.0076000000000001</v>
      </c>
      <c r="D406">
        <v>0.7218</v>
      </c>
      <c r="E406">
        <v>0.82679999999999998</v>
      </c>
    </row>
    <row r="407" spans="1:5" x14ac:dyDescent="0.25">
      <c r="A407" t="s">
        <v>462</v>
      </c>
      <c r="B407" t="s">
        <v>465</v>
      </c>
      <c r="C407">
        <v>1.0076000000000001</v>
      </c>
      <c r="D407">
        <v>0.19850000000000001</v>
      </c>
      <c r="E407">
        <v>1.44</v>
      </c>
    </row>
    <row r="408" spans="1:5" x14ac:dyDescent="0.25">
      <c r="A408" t="s">
        <v>462</v>
      </c>
      <c r="B408" t="s">
        <v>466</v>
      </c>
      <c r="C408">
        <v>1.0076000000000001</v>
      </c>
      <c r="D408">
        <v>0.79400000000000004</v>
      </c>
      <c r="E408">
        <v>1.5915999999999999</v>
      </c>
    </row>
    <row r="409" spans="1:5" x14ac:dyDescent="0.25">
      <c r="A409" t="s">
        <v>462</v>
      </c>
      <c r="B409" t="s">
        <v>467</v>
      </c>
      <c r="C409">
        <v>1.0076000000000001</v>
      </c>
      <c r="D409">
        <v>0.63160000000000005</v>
      </c>
      <c r="E409">
        <v>0.55120000000000002</v>
      </c>
    </row>
    <row r="410" spans="1:5" x14ac:dyDescent="0.25">
      <c r="A410" t="s">
        <v>462</v>
      </c>
      <c r="B410" t="s">
        <v>468</v>
      </c>
      <c r="C410">
        <v>1.0076000000000001</v>
      </c>
      <c r="D410">
        <v>1.3533999999999999</v>
      </c>
      <c r="E410">
        <v>0.62009999999999998</v>
      </c>
    </row>
    <row r="411" spans="1:5" x14ac:dyDescent="0.25">
      <c r="A411" t="s">
        <v>462</v>
      </c>
      <c r="B411" t="s">
        <v>469</v>
      </c>
      <c r="C411">
        <v>1.0076000000000001</v>
      </c>
      <c r="D411">
        <v>0.79400000000000004</v>
      </c>
      <c r="E411">
        <v>0.75790000000000002</v>
      </c>
    </row>
    <row r="412" spans="1:5" x14ac:dyDescent="0.25">
      <c r="A412" t="s">
        <v>462</v>
      </c>
      <c r="B412" t="s">
        <v>470</v>
      </c>
      <c r="C412">
        <v>1.0076000000000001</v>
      </c>
      <c r="D412">
        <v>0.69469999999999998</v>
      </c>
      <c r="E412">
        <v>1.1369</v>
      </c>
    </row>
    <row r="413" spans="1:5" x14ac:dyDescent="0.25">
      <c r="A413" t="s">
        <v>462</v>
      </c>
      <c r="B413" t="s">
        <v>471</v>
      </c>
      <c r="C413">
        <v>1.0076000000000001</v>
      </c>
      <c r="D413">
        <v>1.0827</v>
      </c>
      <c r="E413">
        <v>0.75790000000000002</v>
      </c>
    </row>
    <row r="414" spans="1:5" x14ac:dyDescent="0.25">
      <c r="A414" t="s">
        <v>462</v>
      </c>
      <c r="B414" t="s">
        <v>472</v>
      </c>
      <c r="C414">
        <v>1.0076000000000001</v>
      </c>
      <c r="D414">
        <v>1.4436</v>
      </c>
      <c r="E414">
        <v>1.0335000000000001</v>
      </c>
    </row>
    <row r="415" spans="1:5" x14ac:dyDescent="0.25">
      <c r="A415" t="s">
        <v>462</v>
      </c>
      <c r="B415" t="s">
        <v>473</v>
      </c>
      <c r="C415">
        <v>1.0076000000000001</v>
      </c>
      <c r="D415">
        <v>0.88219999999999998</v>
      </c>
      <c r="E415">
        <v>1.0105999999999999</v>
      </c>
    </row>
    <row r="416" spans="1:5" x14ac:dyDescent="0.25">
      <c r="A416" t="s">
        <v>462</v>
      </c>
      <c r="B416" t="s">
        <v>474</v>
      </c>
      <c r="C416">
        <v>1.0076000000000001</v>
      </c>
      <c r="D416">
        <v>1.3232999999999999</v>
      </c>
      <c r="E416">
        <v>1.0948</v>
      </c>
    </row>
    <row r="417" spans="1:5" x14ac:dyDescent="0.25">
      <c r="A417" t="s">
        <v>462</v>
      </c>
      <c r="B417" t="s">
        <v>475</v>
      </c>
      <c r="C417">
        <v>1.0076000000000001</v>
      </c>
      <c r="D417">
        <v>0.99250000000000005</v>
      </c>
      <c r="E417">
        <v>0.50529999999999997</v>
      </c>
    </row>
    <row r="418" spans="1:5" x14ac:dyDescent="0.25">
      <c r="A418" t="s">
        <v>462</v>
      </c>
      <c r="B418" t="s">
        <v>476</v>
      </c>
      <c r="C418">
        <v>1.0076000000000001</v>
      </c>
      <c r="D418">
        <v>0.99250000000000005</v>
      </c>
      <c r="E418">
        <v>0.84209999999999996</v>
      </c>
    </row>
    <row r="419" spans="1:5" x14ac:dyDescent="0.25">
      <c r="A419" t="s">
        <v>462</v>
      </c>
      <c r="B419" t="s">
        <v>477</v>
      </c>
      <c r="C419">
        <v>1.0076000000000001</v>
      </c>
      <c r="D419">
        <v>1.7864</v>
      </c>
      <c r="E419">
        <v>1.2885</v>
      </c>
    </row>
    <row r="420" spans="1:5" x14ac:dyDescent="0.25">
      <c r="A420" t="s">
        <v>462</v>
      </c>
      <c r="B420" t="s">
        <v>478</v>
      </c>
      <c r="C420">
        <v>1.0076000000000001</v>
      </c>
      <c r="D420">
        <v>0.66159999999999997</v>
      </c>
      <c r="E420">
        <v>1.0105999999999999</v>
      </c>
    </row>
    <row r="421" spans="1:5" x14ac:dyDescent="0.25">
      <c r="A421" t="s">
        <v>462</v>
      </c>
      <c r="B421" t="s">
        <v>479</v>
      </c>
      <c r="C421">
        <v>1.0076000000000001</v>
      </c>
      <c r="D421">
        <v>0.81200000000000006</v>
      </c>
      <c r="E421">
        <v>1.4469000000000001</v>
      </c>
    </row>
    <row r="422" spans="1:5" x14ac:dyDescent="0.25">
      <c r="A422" t="s">
        <v>462</v>
      </c>
      <c r="B422" t="s">
        <v>480</v>
      </c>
      <c r="C422">
        <v>1.0076000000000001</v>
      </c>
      <c r="D422">
        <v>1.2630999999999999</v>
      </c>
      <c r="E422">
        <v>1.1713</v>
      </c>
    </row>
    <row r="423" spans="1:5" x14ac:dyDescent="0.25">
      <c r="A423" t="s">
        <v>462</v>
      </c>
      <c r="B423" t="s">
        <v>481</v>
      </c>
      <c r="C423">
        <v>1.0076000000000001</v>
      </c>
      <c r="D423">
        <v>1.0827</v>
      </c>
      <c r="E423">
        <v>0.55120000000000002</v>
      </c>
    </row>
    <row r="424" spans="1:5" x14ac:dyDescent="0.25">
      <c r="A424" t="s">
        <v>462</v>
      </c>
      <c r="B424" t="s">
        <v>482</v>
      </c>
      <c r="C424">
        <v>1.0076000000000001</v>
      </c>
      <c r="D424">
        <v>1.9849000000000001</v>
      </c>
      <c r="E424">
        <v>0.58950000000000002</v>
      </c>
    </row>
    <row r="425" spans="1:5" x14ac:dyDescent="0.25">
      <c r="A425" t="s">
        <v>462</v>
      </c>
      <c r="B425" t="s">
        <v>483</v>
      </c>
      <c r="C425">
        <v>1.0076000000000001</v>
      </c>
      <c r="D425">
        <v>1.1729000000000001</v>
      </c>
      <c r="E425">
        <v>1.4469000000000001</v>
      </c>
    </row>
    <row r="426" spans="1:5" x14ac:dyDescent="0.25">
      <c r="A426" t="s">
        <v>462</v>
      </c>
      <c r="B426" t="s">
        <v>484</v>
      </c>
      <c r="C426">
        <v>1.0076000000000001</v>
      </c>
      <c r="D426">
        <v>0.63160000000000005</v>
      </c>
      <c r="E426">
        <v>1.2402</v>
      </c>
    </row>
    <row r="427" spans="1:5" x14ac:dyDescent="0.25">
      <c r="A427" t="s">
        <v>462</v>
      </c>
      <c r="B427" t="s">
        <v>485</v>
      </c>
      <c r="C427">
        <v>1.0076000000000001</v>
      </c>
      <c r="D427">
        <v>0.77190000000000003</v>
      </c>
      <c r="E427">
        <v>1.0105999999999999</v>
      </c>
    </row>
    <row r="428" spans="1:5" x14ac:dyDescent="0.25">
      <c r="A428" t="s">
        <v>462</v>
      </c>
      <c r="B428" t="s">
        <v>486</v>
      </c>
      <c r="C428">
        <v>1.0076000000000001</v>
      </c>
      <c r="D428">
        <v>1.3533999999999999</v>
      </c>
      <c r="E428">
        <v>1.0335000000000001</v>
      </c>
    </row>
    <row r="429" spans="1:5" x14ac:dyDescent="0.25">
      <c r="A429" t="s">
        <v>462</v>
      </c>
      <c r="B429" t="s">
        <v>487</v>
      </c>
      <c r="C429">
        <v>1.0076000000000001</v>
      </c>
      <c r="D429">
        <v>0.89319999999999999</v>
      </c>
      <c r="E429">
        <v>1.2885</v>
      </c>
    </row>
    <row r="430" spans="1:5" x14ac:dyDescent="0.25">
      <c r="A430" t="s">
        <v>462</v>
      </c>
      <c r="B430" t="s">
        <v>488</v>
      </c>
      <c r="C430">
        <v>1.0076000000000001</v>
      </c>
      <c r="D430">
        <v>0.77190000000000003</v>
      </c>
      <c r="E430">
        <v>0.67369999999999997</v>
      </c>
    </row>
    <row r="431" spans="1:5" x14ac:dyDescent="0.25">
      <c r="A431" t="s">
        <v>489</v>
      </c>
      <c r="B431" t="s">
        <v>490</v>
      </c>
      <c r="C431">
        <v>1.3734999999999999</v>
      </c>
      <c r="D431">
        <v>1.0011000000000001</v>
      </c>
      <c r="E431">
        <v>0.98450000000000004</v>
      </c>
    </row>
    <row r="432" spans="1:5" x14ac:dyDescent="0.25">
      <c r="A432" t="s">
        <v>489</v>
      </c>
      <c r="B432" t="s">
        <v>491</v>
      </c>
      <c r="C432">
        <v>1.3734999999999999</v>
      </c>
      <c r="D432">
        <v>1.0401</v>
      </c>
      <c r="E432">
        <v>1.2982</v>
      </c>
    </row>
    <row r="433" spans="1:5" x14ac:dyDescent="0.25">
      <c r="A433" t="s">
        <v>489</v>
      </c>
      <c r="B433" t="s">
        <v>492</v>
      </c>
      <c r="C433">
        <v>1.3734999999999999</v>
      </c>
      <c r="D433">
        <v>0.4854</v>
      </c>
      <c r="E433">
        <v>0.60580000000000001</v>
      </c>
    </row>
    <row r="434" spans="1:5" x14ac:dyDescent="0.25">
      <c r="A434" t="s">
        <v>489</v>
      </c>
      <c r="B434" t="s">
        <v>493</v>
      </c>
      <c r="C434">
        <v>1.3734999999999999</v>
      </c>
      <c r="D434">
        <v>1.0401</v>
      </c>
      <c r="E434">
        <v>0.86550000000000005</v>
      </c>
    </row>
    <row r="435" spans="1:5" x14ac:dyDescent="0.25">
      <c r="A435" t="s">
        <v>489</v>
      </c>
      <c r="B435" t="s">
        <v>494</v>
      </c>
      <c r="C435">
        <v>1.3734999999999999</v>
      </c>
      <c r="D435">
        <v>1.4560999999999999</v>
      </c>
      <c r="E435">
        <v>0.77890000000000004</v>
      </c>
    </row>
    <row r="436" spans="1:5" x14ac:dyDescent="0.25">
      <c r="A436" t="s">
        <v>489</v>
      </c>
      <c r="B436" t="s">
        <v>495</v>
      </c>
      <c r="C436">
        <v>1.3734999999999999</v>
      </c>
      <c r="D436">
        <v>0.72809999999999997</v>
      </c>
      <c r="E436">
        <v>0.90880000000000005</v>
      </c>
    </row>
    <row r="437" spans="1:5" x14ac:dyDescent="0.25">
      <c r="A437" t="s">
        <v>489</v>
      </c>
      <c r="B437" t="s">
        <v>496</v>
      </c>
      <c r="C437">
        <v>1.3734999999999999</v>
      </c>
      <c r="D437">
        <v>0.62409999999999999</v>
      </c>
      <c r="E437">
        <v>1.0386</v>
      </c>
    </row>
    <row r="438" spans="1:5" x14ac:dyDescent="0.25">
      <c r="A438" t="s">
        <v>489</v>
      </c>
      <c r="B438" t="s">
        <v>497</v>
      </c>
      <c r="C438">
        <v>1.3734999999999999</v>
      </c>
      <c r="D438">
        <v>0.72809999999999997</v>
      </c>
      <c r="E438">
        <v>1.6660999999999999</v>
      </c>
    </row>
    <row r="439" spans="1:5" x14ac:dyDescent="0.25">
      <c r="A439" t="s">
        <v>489</v>
      </c>
      <c r="B439" t="s">
        <v>498</v>
      </c>
      <c r="C439">
        <v>1.3734999999999999</v>
      </c>
      <c r="D439">
        <v>1.2741</v>
      </c>
      <c r="E439">
        <v>0.37869999999999998</v>
      </c>
    </row>
    <row r="440" spans="1:5" x14ac:dyDescent="0.25">
      <c r="A440" t="s">
        <v>489</v>
      </c>
      <c r="B440" t="s">
        <v>499</v>
      </c>
      <c r="C440">
        <v>1.3734999999999999</v>
      </c>
      <c r="D440">
        <v>1.6988000000000001</v>
      </c>
      <c r="E440">
        <v>1.0097</v>
      </c>
    </row>
    <row r="441" spans="1:5" x14ac:dyDescent="0.25">
      <c r="A441" t="s">
        <v>489</v>
      </c>
      <c r="B441" t="s">
        <v>500</v>
      </c>
      <c r="C441">
        <v>1.3734999999999999</v>
      </c>
      <c r="D441">
        <v>0.72809999999999997</v>
      </c>
      <c r="E441">
        <v>1.5579000000000001</v>
      </c>
    </row>
    <row r="442" spans="1:5" x14ac:dyDescent="0.25">
      <c r="A442" t="s">
        <v>489</v>
      </c>
      <c r="B442" t="s">
        <v>782</v>
      </c>
      <c r="C442">
        <v>1.3734999999999999</v>
      </c>
      <c r="D442" t="s">
        <v>788</v>
      </c>
      <c r="E442" t="s">
        <v>788</v>
      </c>
    </row>
    <row r="443" spans="1:5" x14ac:dyDescent="0.25">
      <c r="A443" t="s">
        <v>489</v>
      </c>
      <c r="B443" t="s">
        <v>501</v>
      </c>
      <c r="C443">
        <v>1.3734999999999999</v>
      </c>
      <c r="D443">
        <v>1.3348</v>
      </c>
      <c r="E443">
        <v>1.3127</v>
      </c>
    </row>
    <row r="444" spans="1:5" x14ac:dyDescent="0.25">
      <c r="A444" t="s">
        <v>502</v>
      </c>
      <c r="B444" t="s">
        <v>503</v>
      </c>
      <c r="C444">
        <v>0.96950000000000003</v>
      </c>
      <c r="D444">
        <v>1.1604000000000001</v>
      </c>
      <c r="E444">
        <v>1.1613</v>
      </c>
    </row>
    <row r="445" spans="1:5" x14ac:dyDescent="0.25">
      <c r="A445" t="s">
        <v>502</v>
      </c>
      <c r="B445" t="s">
        <v>504</v>
      </c>
      <c r="C445">
        <v>0.96950000000000003</v>
      </c>
      <c r="D445">
        <v>1.0959000000000001</v>
      </c>
      <c r="E445">
        <v>1.1108</v>
      </c>
    </row>
    <row r="446" spans="1:5" x14ac:dyDescent="0.25">
      <c r="A446" t="s">
        <v>502</v>
      </c>
      <c r="B446" t="s">
        <v>505</v>
      </c>
      <c r="C446">
        <v>0.96950000000000003</v>
      </c>
      <c r="D446">
        <v>1.0959000000000001</v>
      </c>
      <c r="E446">
        <v>0.65639999999999998</v>
      </c>
    </row>
    <row r="447" spans="1:5" x14ac:dyDescent="0.25">
      <c r="A447" t="s">
        <v>502</v>
      </c>
      <c r="B447" t="s">
        <v>506</v>
      </c>
      <c r="C447">
        <v>0.96950000000000003</v>
      </c>
      <c r="D447">
        <v>0.78879999999999995</v>
      </c>
      <c r="E447">
        <v>0.998</v>
      </c>
    </row>
    <row r="448" spans="1:5" x14ac:dyDescent="0.25">
      <c r="A448" t="s">
        <v>502</v>
      </c>
      <c r="B448" t="s">
        <v>507</v>
      </c>
      <c r="C448">
        <v>0.96950000000000003</v>
      </c>
      <c r="D448">
        <v>0.78879999999999995</v>
      </c>
      <c r="E448">
        <v>1.1880999999999999</v>
      </c>
    </row>
    <row r="449" spans="1:5" x14ac:dyDescent="0.25">
      <c r="A449" t="s">
        <v>502</v>
      </c>
      <c r="B449" t="s">
        <v>508</v>
      </c>
      <c r="C449">
        <v>0.96950000000000003</v>
      </c>
      <c r="D449">
        <v>1.4561999999999999</v>
      </c>
      <c r="E449">
        <v>0.998</v>
      </c>
    </row>
    <row r="450" spans="1:5" x14ac:dyDescent="0.25">
      <c r="A450" t="s">
        <v>502</v>
      </c>
      <c r="B450" t="s">
        <v>509</v>
      </c>
      <c r="C450">
        <v>0.96950000000000003</v>
      </c>
      <c r="D450">
        <v>0.83809999999999996</v>
      </c>
      <c r="E450">
        <v>1.0099</v>
      </c>
    </row>
    <row r="451" spans="1:5" x14ac:dyDescent="0.25">
      <c r="A451" t="s">
        <v>502</v>
      </c>
      <c r="B451" t="s">
        <v>510</v>
      </c>
      <c r="C451">
        <v>0.96950000000000003</v>
      </c>
      <c r="D451">
        <v>0.84940000000000004</v>
      </c>
      <c r="E451">
        <v>1.3782000000000001</v>
      </c>
    </row>
    <row r="452" spans="1:5" x14ac:dyDescent="0.25">
      <c r="A452" t="s">
        <v>502</v>
      </c>
      <c r="B452" t="s">
        <v>511</v>
      </c>
      <c r="C452">
        <v>0.96950000000000003</v>
      </c>
      <c r="D452">
        <v>0.78879999999999995</v>
      </c>
      <c r="E452">
        <v>0.71279999999999999</v>
      </c>
    </row>
    <row r="453" spans="1:5" x14ac:dyDescent="0.25">
      <c r="A453" t="s">
        <v>502</v>
      </c>
      <c r="B453" t="s">
        <v>512</v>
      </c>
      <c r="C453">
        <v>0.96950000000000003</v>
      </c>
      <c r="D453">
        <v>0.96699999999999997</v>
      </c>
      <c r="E453">
        <v>0.75739999999999996</v>
      </c>
    </row>
    <row r="454" spans="1:5" x14ac:dyDescent="0.25">
      <c r="A454" t="s">
        <v>502</v>
      </c>
      <c r="B454" t="s">
        <v>513</v>
      </c>
      <c r="C454">
        <v>0.96950000000000003</v>
      </c>
      <c r="D454">
        <v>2.2692000000000001</v>
      </c>
      <c r="E454">
        <v>0.80789999999999995</v>
      </c>
    </row>
    <row r="455" spans="1:5" x14ac:dyDescent="0.25">
      <c r="A455" t="s">
        <v>502</v>
      </c>
      <c r="B455" t="s">
        <v>514</v>
      </c>
      <c r="C455">
        <v>0.96950000000000003</v>
      </c>
      <c r="D455">
        <v>0.78879999999999995</v>
      </c>
      <c r="E455">
        <v>0.95050000000000001</v>
      </c>
    </row>
    <row r="456" spans="1:5" x14ac:dyDescent="0.25">
      <c r="A456" t="s">
        <v>502</v>
      </c>
      <c r="B456" t="s">
        <v>515</v>
      </c>
      <c r="C456">
        <v>0.96950000000000003</v>
      </c>
      <c r="D456">
        <v>1.0921000000000001</v>
      </c>
      <c r="E456">
        <v>1.093</v>
      </c>
    </row>
    <row r="457" spans="1:5" x14ac:dyDescent="0.25">
      <c r="A457" t="s">
        <v>502</v>
      </c>
      <c r="B457" t="s">
        <v>516</v>
      </c>
      <c r="C457">
        <v>0.96950000000000003</v>
      </c>
      <c r="D457">
        <v>0.64470000000000005</v>
      </c>
      <c r="E457">
        <v>1.2623</v>
      </c>
    </row>
    <row r="458" spans="1:5" x14ac:dyDescent="0.25">
      <c r="A458" t="s">
        <v>502</v>
      </c>
      <c r="B458" t="s">
        <v>517</v>
      </c>
      <c r="C458">
        <v>0.96950000000000003</v>
      </c>
      <c r="D458">
        <v>0.91010000000000002</v>
      </c>
      <c r="E458">
        <v>0.85540000000000005</v>
      </c>
    </row>
    <row r="459" spans="1:5" x14ac:dyDescent="0.25">
      <c r="A459" t="s">
        <v>502</v>
      </c>
      <c r="B459" t="s">
        <v>518</v>
      </c>
      <c r="C459">
        <v>0.96950000000000003</v>
      </c>
      <c r="D459">
        <v>1.0315000000000001</v>
      </c>
      <c r="E459">
        <v>1.1849000000000001</v>
      </c>
    </row>
    <row r="460" spans="1:5" x14ac:dyDescent="0.25">
      <c r="A460" t="s">
        <v>502</v>
      </c>
      <c r="B460" t="s">
        <v>519</v>
      </c>
      <c r="C460">
        <v>0.96950000000000003</v>
      </c>
      <c r="D460">
        <v>1.4182999999999999</v>
      </c>
      <c r="E460">
        <v>0.75739999999999996</v>
      </c>
    </row>
    <row r="461" spans="1:5" x14ac:dyDescent="0.25">
      <c r="A461" t="s">
        <v>502</v>
      </c>
      <c r="B461" t="s">
        <v>520</v>
      </c>
      <c r="C461">
        <v>0.96950000000000003</v>
      </c>
      <c r="D461">
        <v>0.77359999999999995</v>
      </c>
      <c r="E461">
        <v>1.1613</v>
      </c>
    </row>
    <row r="462" spans="1:5" x14ac:dyDescent="0.25">
      <c r="A462" t="s">
        <v>502</v>
      </c>
      <c r="B462" t="s">
        <v>521</v>
      </c>
      <c r="C462">
        <v>0.96950000000000003</v>
      </c>
      <c r="D462">
        <v>0.78879999999999995</v>
      </c>
      <c r="E462">
        <v>0.90290000000000004</v>
      </c>
    </row>
    <row r="463" spans="1:5" x14ac:dyDescent="0.25">
      <c r="A463" t="s">
        <v>502</v>
      </c>
      <c r="B463" t="s">
        <v>522</v>
      </c>
      <c r="C463">
        <v>0.96950000000000003</v>
      </c>
      <c r="D463">
        <v>0.60670000000000002</v>
      </c>
      <c r="E463">
        <v>1.0455000000000001</v>
      </c>
    </row>
    <row r="464" spans="1:5" x14ac:dyDescent="0.25">
      <c r="A464" t="s">
        <v>523</v>
      </c>
      <c r="B464" t="s">
        <v>524</v>
      </c>
      <c r="C464">
        <v>1.2321</v>
      </c>
      <c r="D464">
        <v>0.69569999999999999</v>
      </c>
      <c r="E464">
        <v>0.98160000000000003</v>
      </c>
    </row>
    <row r="465" spans="1:5" x14ac:dyDescent="0.25">
      <c r="A465" t="s">
        <v>523</v>
      </c>
      <c r="B465" t="s">
        <v>525</v>
      </c>
      <c r="C465">
        <v>1.2321</v>
      </c>
      <c r="D465">
        <v>0.92759999999999998</v>
      </c>
      <c r="E465">
        <v>1.4722999999999999</v>
      </c>
    </row>
    <row r="466" spans="1:5" x14ac:dyDescent="0.25">
      <c r="A466" t="s">
        <v>523</v>
      </c>
      <c r="B466" t="s">
        <v>526</v>
      </c>
      <c r="C466">
        <v>1.2321</v>
      </c>
      <c r="D466">
        <v>1.3914</v>
      </c>
      <c r="E466">
        <v>0.88339999999999996</v>
      </c>
    </row>
    <row r="467" spans="1:5" x14ac:dyDescent="0.25">
      <c r="A467" t="s">
        <v>523</v>
      </c>
      <c r="B467" t="s">
        <v>527</v>
      </c>
      <c r="C467">
        <v>1.2321</v>
      </c>
      <c r="D467">
        <v>0.57969999999999999</v>
      </c>
      <c r="E467">
        <v>1.3742000000000001</v>
      </c>
    </row>
    <row r="468" spans="1:5" x14ac:dyDescent="0.25">
      <c r="A468" t="s">
        <v>523</v>
      </c>
      <c r="B468" t="s">
        <v>528</v>
      </c>
      <c r="C468">
        <v>1.2321</v>
      </c>
      <c r="D468">
        <v>0.81159999999999999</v>
      </c>
      <c r="E468">
        <v>1.4722999999999999</v>
      </c>
    </row>
    <row r="469" spans="1:5" x14ac:dyDescent="0.25">
      <c r="A469" t="s">
        <v>523</v>
      </c>
      <c r="B469" t="s">
        <v>529</v>
      </c>
      <c r="C469">
        <v>1.2321</v>
      </c>
      <c r="D469">
        <v>0.81159999999999999</v>
      </c>
      <c r="E469">
        <v>0.68710000000000004</v>
      </c>
    </row>
    <row r="470" spans="1:5" x14ac:dyDescent="0.25">
      <c r="A470" t="s">
        <v>523</v>
      </c>
      <c r="B470" t="s">
        <v>530</v>
      </c>
      <c r="C470">
        <v>1.2321</v>
      </c>
      <c r="D470">
        <v>2.0870000000000002</v>
      </c>
      <c r="E470">
        <v>0.7853</v>
      </c>
    </row>
    <row r="471" spans="1:5" x14ac:dyDescent="0.25">
      <c r="A471" t="s">
        <v>523</v>
      </c>
      <c r="B471" t="s">
        <v>531</v>
      </c>
      <c r="C471">
        <v>1.2321</v>
      </c>
      <c r="D471">
        <v>0.46379999999999999</v>
      </c>
      <c r="E471">
        <v>0.68710000000000004</v>
      </c>
    </row>
    <row r="472" spans="1:5" x14ac:dyDescent="0.25">
      <c r="A472" t="s">
        <v>523</v>
      </c>
      <c r="B472" t="s">
        <v>532</v>
      </c>
      <c r="C472">
        <v>1.2321</v>
      </c>
      <c r="D472">
        <v>0.46379999999999999</v>
      </c>
      <c r="E472">
        <v>0.7853</v>
      </c>
    </row>
    <row r="473" spans="1:5" x14ac:dyDescent="0.25">
      <c r="A473" t="s">
        <v>523</v>
      </c>
      <c r="B473" t="s">
        <v>533</v>
      </c>
      <c r="C473">
        <v>1.2321</v>
      </c>
      <c r="D473">
        <v>0.2319</v>
      </c>
      <c r="E473">
        <v>1.5705</v>
      </c>
    </row>
    <row r="474" spans="1:5" x14ac:dyDescent="0.25">
      <c r="A474" t="s">
        <v>523</v>
      </c>
      <c r="B474" t="s">
        <v>534</v>
      </c>
      <c r="C474">
        <v>1.2321</v>
      </c>
      <c r="D474">
        <v>1.8551</v>
      </c>
      <c r="E474">
        <v>0.58889999999999998</v>
      </c>
    </row>
    <row r="475" spans="1:5" x14ac:dyDescent="0.25">
      <c r="A475" t="s">
        <v>523</v>
      </c>
      <c r="B475" t="s">
        <v>535</v>
      </c>
      <c r="C475">
        <v>1.2321</v>
      </c>
      <c r="D475">
        <v>1.6232</v>
      </c>
      <c r="E475">
        <v>0.58889999999999998</v>
      </c>
    </row>
    <row r="476" spans="1:5" x14ac:dyDescent="0.25">
      <c r="A476" t="s">
        <v>523</v>
      </c>
      <c r="B476" t="s">
        <v>536</v>
      </c>
      <c r="C476">
        <v>1.2321</v>
      </c>
      <c r="D476">
        <v>1.5073000000000001</v>
      </c>
      <c r="E476">
        <v>1.0797000000000001</v>
      </c>
    </row>
    <row r="477" spans="1:5" x14ac:dyDescent="0.25">
      <c r="A477" t="s">
        <v>523</v>
      </c>
      <c r="B477" t="s">
        <v>537</v>
      </c>
      <c r="C477">
        <v>1.2321</v>
      </c>
      <c r="D477">
        <v>1.8551</v>
      </c>
      <c r="E477">
        <v>1.1778999999999999</v>
      </c>
    </row>
    <row r="478" spans="1:5" x14ac:dyDescent="0.25">
      <c r="A478" t="s">
        <v>523</v>
      </c>
      <c r="B478" t="s">
        <v>538</v>
      </c>
      <c r="C478">
        <v>1.2321</v>
      </c>
      <c r="D478">
        <v>0.2319</v>
      </c>
      <c r="E478">
        <v>0.98160000000000003</v>
      </c>
    </row>
    <row r="479" spans="1:5" x14ac:dyDescent="0.25">
      <c r="A479" t="s">
        <v>523</v>
      </c>
      <c r="B479" t="s">
        <v>539</v>
      </c>
      <c r="C479">
        <v>1.2321</v>
      </c>
      <c r="D479">
        <v>0.46379999999999999</v>
      </c>
      <c r="E479">
        <v>0.88339999999999996</v>
      </c>
    </row>
    <row r="480" spans="1:5" x14ac:dyDescent="0.25">
      <c r="A480" t="s">
        <v>540</v>
      </c>
      <c r="B480" t="s">
        <v>541</v>
      </c>
      <c r="C480">
        <v>1.2444</v>
      </c>
      <c r="D480">
        <v>1.0044999999999999</v>
      </c>
      <c r="E480">
        <v>0.67669999999999997</v>
      </c>
    </row>
    <row r="481" spans="1:5" x14ac:dyDescent="0.25">
      <c r="A481" t="s">
        <v>540</v>
      </c>
      <c r="B481" t="s">
        <v>542</v>
      </c>
      <c r="C481">
        <v>1.2444</v>
      </c>
      <c r="D481">
        <v>0.2296</v>
      </c>
      <c r="E481">
        <v>0.87</v>
      </c>
    </row>
    <row r="482" spans="1:5" x14ac:dyDescent="0.25">
      <c r="A482" t="s">
        <v>540</v>
      </c>
      <c r="B482" t="s">
        <v>543</v>
      </c>
      <c r="C482">
        <v>1.2444</v>
      </c>
      <c r="D482">
        <v>1.0331999999999999</v>
      </c>
      <c r="E482">
        <v>1.0633999999999999</v>
      </c>
    </row>
    <row r="483" spans="1:5" x14ac:dyDescent="0.25">
      <c r="A483" t="s">
        <v>540</v>
      </c>
      <c r="B483" t="s">
        <v>544</v>
      </c>
      <c r="C483">
        <v>1.2444</v>
      </c>
      <c r="D483">
        <v>1.8081</v>
      </c>
      <c r="E483">
        <v>0.4229</v>
      </c>
    </row>
    <row r="484" spans="1:5" x14ac:dyDescent="0.25">
      <c r="A484" t="s">
        <v>540</v>
      </c>
      <c r="B484" t="s">
        <v>545</v>
      </c>
      <c r="C484">
        <v>1.2444</v>
      </c>
      <c r="D484">
        <v>1.105</v>
      </c>
      <c r="E484">
        <v>0.67669999999999997</v>
      </c>
    </row>
    <row r="485" spans="1:5" x14ac:dyDescent="0.25">
      <c r="A485" t="s">
        <v>540</v>
      </c>
      <c r="B485" t="s">
        <v>546</v>
      </c>
      <c r="C485">
        <v>1.2444</v>
      </c>
      <c r="D485">
        <v>0.90410000000000001</v>
      </c>
      <c r="E485">
        <v>1.2687999999999999</v>
      </c>
    </row>
    <row r="486" spans="1:5" x14ac:dyDescent="0.25">
      <c r="A486" t="s">
        <v>540</v>
      </c>
      <c r="B486" t="s">
        <v>547</v>
      </c>
      <c r="C486">
        <v>1.2444</v>
      </c>
      <c r="D486">
        <v>0.90410000000000001</v>
      </c>
      <c r="E486">
        <v>1.0995999999999999</v>
      </c>
    </row>
    <row r="487" spans="1:5" x14ac:dyDescent="0.25">
      <c r="A487" t="s">
        <v>540</v>
      </c>
      <c r="B487" t="s">
        <v>548</v>
      </c>
      <c r="C487">
        <v>1.2444</v>
      </c>
      <c r="D487">
        <v>1.1479999999999999</v>
      </c>
      <c r="E487">
        <v>0.67669999999999997</v>
      </c>
    </row>
    <row r="488" spans="1:5" x14ac:dyDescent="0.25">
      <c r="A488" t="s">
        <v>540</v>
      </c>
      <c r="B488" t="s">
        <v>549</v>
      </c>
      <c r="C488">
        <v>1.2444</v>
      </c>
      <c r="D488">
        <v>1.4923999999999999</v>
      </c>
      <c r="E488">
        <v>0.77339999999999998</v>
      </c>
    </row>
    <row r="489" spans="1:5" x14ac:dyDescent="0.25">
      <c r="A489" t="s">
        <v>540</v>
      </c>
      <c r="B489" t="s">
        <v>550</v>
      </c>
      <c r="C489">
        <v>1.2444</v>
      </c>
      <c r="D489">
        <v>0.40179999999999999</v>
      </c>
      <c r="E489">
        <v>1.3533999999999999</v>
      </c>
    </row>
    <row r="490" spans="1:5" x14ac:dyDescent="0.25">
      <c r="A490" t="s">
        <v>540</v>
      </c>
      <c r="B490" t="s">
        <v>551</v>
      </c>
      <c r="C490">
        <v>1.2444</v>
      </c>
      <c r="D490">
        <v>0.4592</v>
      </c>
      <c r="E490">
        <v>2.0299999999999998</v>
      </c>
    </row>
    <row r="491" spans="1:5" x14ac:dyDescent="0.25">
      <c r="A491" t="s">
        <v>540</v>
      </c>
      <c r="B491" t="s">
        <v>552</v>
      </c>
      <c r="C491">
        <v>1.2444</v>
      </c>
      <c r="D491">
        <v>1.4923999999999999</v>
      </c>
      <c r="E491">
        <v>1.1599999999999999</v>
      </c>
    </row>
    <row r="492" spans="1:5" x14ac:dyDescent="0.25">
      <c r="A492" t="s">
        <v>553</v>
      </c>
      <c r="B492" t="s">
        <v>554</v>
      </c>
      <c r="C492">
        <v>1.1951000000000001</v>
      </c>
      <c r="D492">
        <v>0.61360000000000003</v>
      </c>
      <c r="E492">
        <v>1.4611000000000001</v>
      </c>
    </row>
    <row r="493" spans="1:5" x14ac:dyDescent="0.25">
      <c r="A493" t="s">
        <v>553</v>
      </c>
      <c r="B493" t="s">
        <v>555</v>
      </c>
      <c r="C493">
        <v>1.1951000000000001</v>
      </c>
      <c r="D493">
        <v>1.0298</v>
      </c>
      <c r="E493">
        <v>0.93010000000000004</v>
      </c>
    </row>
    <row r="494" spans="1:5" x14ac:dyDescent="0.25">
      <c r="A494" t="s">
        <v>553</v>
      </c>
      <c r="B494" t="s">
        <v>556</v>
      </c>
      <c r="C494">
        <v>1.1951000000000001</v>
      </c>
      <c r="D494">
        <v>0.65739999999999998</v>
      </c>
      <c r="E494">
        <v>0.43190000000000001</v>
      </c>
    </row>
    <row r="495" spans="1:5" x14ac:dyDescent="0.25">
      <c r="A495" t="s">
        <v>553</v>
      </c>
      <c r="B495" t="s">
        <v>557</v>
      </c>
      <c r="C495">
        <v>1.1951000000000001</v>
      </c>
      <c r="D495">
        <v>1.2229000000000001</v>
      </c>
      <c r="E495">
        <v>0.40689999999999998</v>
      </c>
    </row>
    <row r="496" spans="1:5" x14ac:dyDescent="0.25">
      <c r="A496" t="s">
        <v>553</v>
      </c>
      <c r="B496" t="s">
        <v>558</v>
      </c>
      <c r="C496">
        <v>1.1951000000000001</v>
      </c>
      <c r="D496">
        <v>1.2229000000000001</v>
      </c>
      <c r="E496">
        <v>1.1627000000000001</v>
      </c>
    </row>
    <row r="497" spans="1:5" x14ac:dyDescent="0.25">
      <c r="A497" t="s">
        <v>553</v>
      </c>
      <c r="B497" t="s">
        <v>559</v>
      </c>
      <c r="C497">
        <v>1.1951000000000001</v>
      </c>
      <c r="D497">
        <v>0.83679999999999999</v>
      </c>
      <c r="E497">
        <v>1.1876</v>
      </c>
    </row>
    <row r="498" spans="1:5" x14ac:dyDescent="0.25">
      <c r="A498" t="s">
        <v>553</v>
      </c>
      <c r="B498" t="s">
        <v>560</v>
      </c>
      <c r="C498">
        <v>1.1951000000000001</v>
      </c>
      <c r="D498">
        <v>1.2229000000000001</v>
      </c>
      <c r="E498">
        <v>0.872</v>
      </c>
    </row>
    <row r="499" spans="1:5" x14ac:dyDescent="0.25">
      <c r="A499" t="s">
        <v>553</v>
      </c>
      <c r="B499" t="s">
        <v>561</v>
      </c>
      <c r="C499">
        <v>1.1951000000000001</v>
      </c>
      <c r="D499">
        <v>0.83679999999999999</v>
      </c>
      <c r="E499">
        <v>1.7814000000000001</v>
      </c>
    </row>
    <row r="500" spans="1:5" x14ac:dyDescent="0.25">
      <c r="A500" t="s">
        <v>553</v>
      </c>
      <c r="B500" t="s">
        <v>562</v>
      </c>
      <c r="C500">
        <v>1.1951000000000001</v>
      </c>
      <c r="D500">
        <v>1.6091</v>
      </c>
      <c r="E500">
        <v>0.75570000000000004</v>
      </c>
    </row>
    <row r="501" spans="1:5" x14ac:dyDescent="0.25">
      <c r="A501" t="s">
        <v>553</v>
      </c>
      <c r="B501" t="s">
        <v>563</v>
      </c>
      <c r="C501">
        <v>1.1951000000000001</v>
      </c>
      <c r="D501">
        <v>1.0942000000000001</v>
      </c>
      <c r="E501">
        <v>0.872</v>
      </c>
    </row>
    <row r="502" spans="1:5" x14ac:dyDescent="0.25">
      <c r="A502" t="s">
        <v>553</v>
      </c>
      <c r="B502" t="s">
        <v>564</v>
      </c>
      <c r="C502">
        <v>1.1951000000000001</v>
      </c>
      <c r="D502">
        <v>0.83679999999999999</v>
      </c>
      <c r="E502">
        <v>1.0257000000000001</v>
      </c>
    </row>
    <row r="503" spans="1:5" x14ac:dyDescent="0.25">
      <c r="A503" t="s">
        <v>553</v>
      </c>
      <c r="B503" t="s">
        <v>783</v>
      </c>
      <c r="C503">
        <v>1.1951000000000001</v>
      </c>
      <c r="D503">
        <v>0</v>
      </c>
      <c r="E503">
        <v>1.5115000000000001</v>
      </c>
    </row>
    <row r="504" spans="1:5" x14ac:dyDescent="0.25">
      <c r="A504" t="s">
        <v>553</v>
      </c>
      <c r="B504" t="s">
        <v>565</v>
      </c>
      <c r="C504">
        <v>1.1951000000000001</v>
      </c>
      <c r="D504">
        <v>1.0161</v>
      </c>
      <c r="E504">
        <v>0.97170000000000001</v>
      </c>
    </row>
    <row r="505" spans="1:5" x14ac:dyDescent="0.25">
      <c r="A505" t="s">
        <v>566</v>
      </c>
      <c r="B505" t="s">
        <v>567</v>
      </c>
      <c r="C505">
        <v>1.1732</v>
      </c>
      <c r="D505">
        <v>1.0528999999999999</v>
      </c>
      <c r="E505">
        <v>1.0006999999999999</v>
      </c>
    </row>
    <row r="506" spans="1:5" x14ac:dyDescent="0.25">
      <c r="A506" t="s">
        <v>566</v>
      </c>
      <c r="B506" t="s">
        <v>784</v>
      </c>
      <c r="C506">
        <v>1.1732</v>
      </c>
      <c r="D506">
        <v>0.85240000000000005</v>
      </c>
      <c r="E506">
        <v>0</v>
      </c>
    </row>
    <row r="507" spans="1:5" x14ac:dyDescent="0.25">
      <c r="A507" t="s">
        <v>566</v>
      </c>
      <c r="B507" t="s">
        <v>568</v>
      </c>
      <c r="C507">
        <v>1.1732</v>
      </c>
      <c r="D507">
        <v>1.0528999999999999</v>
      </c>
      <c r="E507">
        <v>0.91369999999999996</v>
      </c>
    </row>
    <row r="508" spans="1:5" x14ac:dyDescent="0.25">
      <c r="A508" t="s">
        <v>566</v>
      </c>
      <c r="B508" t="s">
        <v>569</v>
      </c>
      <c r="C508">
        <v>1.1732</v>
      </c>
      <c r="D508">
        <v>1.1031</v>
      </c>
      <c r="E508">
        <v>1.0442</v>
      </c>
    </row>
    <row r="509" spans="1:5" x14ac:dyDescent="0.25">
      <c r="A509" t="s">
        <v>566</v>
      </c>
      <c r="B509" t="s">
        <v>570</v>
      </c>
      <c r="C509">
        <v>1.1732</v>
      </c>
      <c r="D509">
        <v>0.94710000000000005</v>
      </c>
      <c r="E509">
        <v>0.98619999999999997</v>
      </c>
    </row>
    <row r="510" spans="1:5" x14ac:dyDescent="0.25">
      <c r="A510" t="s">
        <v>566</v>
      </c>
      <c r="B510" t="s">
        <v>571</v>
      </c>
      <c r="C510">
        <v>1.1732</v>
      </c>
      <c r="D510">
        <v>0.99439999999999995</v>
      </c>
      <c r="E510">
        <v>1.2326999999999999</v>
      </c>
    </row>
    <row r="511" spans="1:5" x14ac:dyDescent="0.25">
      <c r="A511" t="s">
        <v>566</v>
      </c>
      <c r="B511" t="s">
        <v>785</v>
      </c>
      <c r="C511">
        <v>1.1732</v>
      </c>
      <c r="D511">
        <v>0</v>
      </c>
      <c r="E511">
        <v>0</v>
      </c>
    </row>
    <row r="512" spans="1:5" x14ac:dyDescent="0.25">
      <c r="A512" t="s">
        <v>566</v>
      </c>
      <c r="B512" t="s">
        <v>572</v>
      </c>
      <c r="C512">
        <v>1.1732</v>
      </c>
      <c r="D512">
        <v>0.55149999999999999</v>
      </c>
      <c r="E512">
        <v>1.4793000000000001</v>
      </c>
    </row>
    <row r="513" spans="1:5" x14ac:dyDescent="0.25">
      <c r="A513" t="s">
        <v>566</v>
      </c>
      <c r="B513" t="s">
        <v>573</v>
      </c>
      <c r="C513">
        <v>1.1732</v>
      </c>
      <c r="D513">
        <v>1.2786</v>
      </c>
      <c r="E513">
        <v>0.61639999999999995</v>
      </c>
    </row>
    <row r="514" spans="1:5" x14ac:dyDescent="0.25">
      <c r="A514" t="s">
        <v>566</v>
      </c>
      <c r="B514" t="s">
        <v>574</v>
      </c>
      <c r="C514">
        <v>1.1732</v>
      </c>
      <c r="D514">
        <v>0.89970000000000006</v>
      </c>
      <c r="E514">
        <v>0.78069999999999995</v>
      </c>
    </row>
    <row r="515" spans="1:5" x14ac:dyDescent="0.25">
      <c r="A515" t="s">
        <v>566</v>
      </c>
      <c r="B515" t="s">
        <v>575</v>
      </c>
      <c r="C515">
        <v>1.1732</v>
      </c>
      <c r="D515">
        <v>1.3036000000000001</v>
      </c>
      <c r="E515">
        <v>1.0442</v>
      </c>
    </row>
    <row r="516" spans="1:5" x14ac:dyDescent="0.25">
      <c r="A516" t="s">
        <v>566</v>
      </c>
      <c r="B516" t="s">
        <v>786</v>
      </c>
      <c r="C516">
        <v>1.1732</v>
      </c>
      <c r="D516">
        <v>1.7047000000000001</v>
      </c>
      <c r="E516">
        <v>0.73960000000000004</v>
      </c>
    </row>
    <row r="517" spans="1:5" x14ac:dyDescent="0.25">
      <c r="A517" t="s">
        <v>566</v>
      </c>
      <c r="B517" t="s">
        <v>787</v>
      </c>
      <c r="C517">
        <v>1.1732</v>
      </c>
      <c r="D517">
        <v>2.5571000000000002</v>
      </c>
      <c r="E517">
        <v>0</v>
      </c>
    </row>
    <row r="518" spans="1:5" x14ac:dyDescent="0.25">
      <c r="A518" t="s">
        <v>566</v>
      </c>
      <c r="B518" t="s">
        <v>576</v>
      </c>
      <c r="C518">
        <v>1.1732</v>
      </c>
      <c r="D518">
        <v>0.75770000000000004</v>
      </c>
      <c r="E518">
        <v>1.1094999999999999</v>
      </c>
    </row>
    <row r="519" spans="1:5" x14ac:dyDescent="0.25">
      <c r="A519" t="s">
        <v>577</v>
      </c>
      <c r="B519" t="s">
        <v>578</v>
      </c>
      <c r="C519">
        <v>1.1086</v>
      </c>
      <c r="D519">
        <v>0.84899999999999998</v>
      </c>
      <c r="E519">
        <v>0.83589999999999998</v>
      </c>
    </row>
    <row r="520" spans="1:5" x14ac:dyDescent="0.25">
      <c r="A520" t="s">
        <v>577</v>
      </c>
      <c r="B520" t="s">
        <v>579</v>
      </c>
      <c r="C520">
        <v>1.1086</v>
      </c>
      <c r="D520">
        <v>1.0023</v>
      </c>
      <c r="E520">
        <v>0.87250000000000005</v>
      </c>
    </row>
    <row r="521" spans="1:5" x14ac:dyDescent="0.25">
      <c r="A521" t="s">
        <v>577</v>
      </c>
      <c r="B521" t="s">
        <v>580</v>
      </c>
      <c r="C521">
        <v>1.1086</v>
      </c>
      <c r="D521">
        <v>0.85189999999999999</v>
      </c>
      <c r="E521">
        <v>1.0803</v>
      </c>
    </row>
    <row r="522" spans="1:5" x14ac:dyDescent="0.25">
      <c r="A522" t="s">
        <v>577</v>
      </c>
      <c r="B522" t="s">
        <v>581</v>
      </c>
      <c r="C522">
        <v>1.1086</v>
      </c>
      <c r="D522">
        <v>0.75170000000000003</v>
      </c>
      <c r="E522">
        <v>0.70630000000000004</v>
      </c>
    </row>
    <row r="523" spans="1:5" x14ac:dyDescent="0.25">
      <c r="A523" t="s">
        <v>577</v>
      </c>
      <c r="B523" t="s">
        <v>582</v>
      </c>
      <c r="C523">
        <v>1.1086</v>
      </c>
      <c r="D523">
        <v>1.0611999999999999</v>
      </c>
      <c r="E523">
        <v>0.96789999999999998</v>
      </c>
    </row>
    <row r="524" spans="1:5" x14ac:dyDescent="0.25">
      <c r="A524" t="s">
        <v>577</v>
      </c>
      <c r="B524" t="s">
        <v>583</v>
      </c>
      <c r="C524">
        <v>1.1086</v>
      </c>
      <c r="D524">
        <v>1.4533</v>
      </c>
      <c r="E524">
        <v>0.66479999999999995</v>
      </c>
    </row>
    <row r="525" spans="1:5" x14ac:dyDescent="0.25">
      <c r="A525" t="s">
        <v>577</v>
      </c>
      <c r="B525" t="s">
        <v>584</v>
      </c>
      <c r="C525">
        <v>1.1086</v>
      </c>
      <c r="D525">
        <v>0.75170000000000003</v>
      </c>
      <c r="E525">
        <v>0.99719999999999998</v>
      </c>
    </row>
    <row r="526" spans="1:5" x14ac:dyDescent="0.25">
      <c r="A526" t="s">
        <v>577</v>
      </c>
      <c r="B526" t="s">
        <v>585</v>
      </c>
      <c r="C526">
        <v>1.1086</v>
      </c>
      <c r="D526">
        <v>1.9633</v>
      </c>
      <c r="E526">
        <v>0.52790000000000004</v>
      </c>
    </row>
    <row r="527" spans="1:5" x14ac:dyDescent="0.25">
      <c r="A527" t="s">
        <v>577</v>
      </c>
      <c r="B527" t="s">
        <v>586</v>
      </c>
      <c r="C527">
        <v>1.1086</v>
      </c>
      <c r="D527">
        <v>0.95509999999999995</v>
      </c>
      <c r="E527">
        <v>0.6159</v>
      </c>
    </row>
    <row r="528" spans="1:5" x14ac:dyDescent="0.25">
      <c r="A528" t="s">
        <v>577</v>
      </c>
      <c r="B528" t="s">
        <v>587</v>
      </c>
      <c r="C528">
        <v>1.1086</v>
      </c>
      <c r="D528">
        <v>0.47749999999999998</v>
      </c>
      <c r="E528">
        <v>1.4077999999999999</v>
      </c>
    </row>
    <row r="529" spans="1:5" x14ac:dyDescent="0.25">
      <c r="A529" t="s">
        <v>577</v>
      </c>
      <c r="B529" t="s">
        <v>588</v>
      </c>
      <c r="C529">
        <v>1.1086</v>
      </c>
      <c r="D529">
        <v>0.65149999999999997</v>
      </c>
      <c r="E529">
        <v>0.78939999999999999</v>
      </c>
    </row>
    <row r="530" spans="1:5" x14ac:dyDescent="0.25">
      <c r="A530" t="s">
        <v>577</v>
      </c>
      <c r="B530" t="s">
        <v>589</v>
      </c>
      <c r="C530">
        <v>1.1086</v>
      </c>
      <c r="D530">
        <v>1.1143000000000001</v>
      </c>
      <c r="E530">
        <v>0.70389999999999997</v>
      </c>
    </row>
    <row r="531" spans="1:5" x14ac:dyDescent="0.25">
      <c r="A531" t="s">
        <v>577</v>
      </c>
      <c r="B531" t="s">
        <v>590</v>
      </c>
      <c r="C531">
        <v>1.1086</v>
      </c>
      <c r="D531">
        <v>0.95220000000000005</v>
      </c>
      <c r="E531">
        <v>1.0803</v>
      </c>
    </row>
    <row r="532" spans="1:5" x14ac:dyDescent="0.25">
      <c r="A532" t="s">
        <v>577</v>
      </c>
      <c r="B532" t="s">
        <v>591</v>
      </c>
      <c r="C532">
        <v>1.1086</v>
      </c>
      <c r="D532">
        <v>1.1143000000000001</v>
      </c>
      <c r="E532">
        <v>1.2318</v>
      </c>
    </row>
    <row r="533" spans="1:5" x14ac:dyDescent="0.25">
      <c r="A533" t="s">
        <v>577</v>
      </c>
      <c r="B533" t="s">
        <v>592</v>
      </c>
      <c r="C533">
        <v>1.1086</v>
      </c>
      <c r="D533">
        <v>0.68979999999999997</v>
      </c>
      <c r="E533">
        <v>1.3637999999999999</v>
      </c>
    </row>
    <row r="534" spans="1:5" x14ac:dyDescent="0.25">
      <c r="A534" t="s">
        <v>577</v>
      </c>
      <c r="B534" t="s">
        <v>593</v>
      </c>
      <c r="C534">
        <v>1.1086</v>
      </c>
      <c r="D534">
        <v>0.85189999999999999</v>
      </c>
      <c r="E534">
        <v>0.87250000000000005</v>
      </c>
    </row>
    <row r="535" spans="1:5" x14ac:dyDescent="0.25">
      <c r="A535" t="s">
        <v>577</v>
      </c>
      <c r="B535" t="s">
        <v>594</v>
      </c>
      <c r="C535">
        <v>1.1086</v>
      </c>
      <c r="D535">
        <v>0.85189999999999999</v>
      </c>
      <c r="E535">
        <v>1.5373000000000001</v>
      </c>
    </row>
    <row r="536" spans="1:5" x14ac:dyDescent="0.25">
      <c r="A536" t="s">
        <v>577</v>
      </c>
      <c r="B536" t="s">
        <v>595</v>
      </c>
      <c r="C536">
        <v>1.1086</v>
      </c>
      <c r="D536">
        <v>1.4326000000000001</v>
      </c>
      <c r="E536">
        <v>0.96789999999999998</v>
      </c>
    </row>
    <row r="537" spans="1:5" x14ac:dyDescent="0.25">
      <c r="A537" t="s">
        <v>577</v>
      </c>
      <c r="B537" t="s">
        <v>596</v>
      </c>
      <c r="C537">
        <v>1.1086</v>
      </c>
      <c r="D537">
        <v>1.7509999999999999</v>
      </c>
      <c r="E537">
        <v>0.92390000000000005</v>
      </c>
    </row>
    <row r="538" spans="1:5" x14ac:dyDescent="0.25">
      <c r="A538" t="s">
        <v>577</v>
      </c>
      <c r="B538" t="s">
        <v>597</v>
      </c>
      <c r="C538">
        <v>1.1086</v>
      </c>
      <c r="D538">
        <v>0.55120000000000002</v>
      </c>
      <c r="E538">
        <v>1.8282</v>
      </c>
    </row>
    <row r="539" spans="1:5" x14ac:dyDescent="0.25">
      <c r="A539" t="s">
        <v>598</v>
      </c>
      <c r="B539" t="s">
        <v>599</v>
      </c>
      <c r="C539">
        <v>1.0585</v>
      </c>
      <c r="D539">
        <v>0.94469999999999998</v>
      </c>
      <c r="E539">
        <v>1.4730000000000001</v>
      </c>
    </row>
    <row r="540" spans="1:5" x14ac:dyDescent="0.25">
      <c r="A540" t="s">
        <v>598</v>
      </c>
      <c r="B540" t="s">
        <v>600</v>
      </c>
      <c r="C540">
        <v>1.0585</v>
      </c>
      <c r="D540">
        <v>0.89219999999999999</v>
      </c>
      <c r="E540">
        <v>0.71550000000000002</v>
      </c>
    </row>
    <row r="541" spans="1:5" x14ac:dyDescent="0.25">
      <c r="A541" t="s">
        <v>598</v>
      </c>
      <c r="B541" t="s">
        <v>601</v>
      </c>
      <c r="C541">
        <v>1.0585</v>
      </c>
      <c r="D541">
        <v>1.3425</v>
      </c>
      <c r="E541">
        <v>0.86609999999999998</v>
      </c>
    </row>
    <row r="542" spans="1:5" x14ac:dyDescent="0.25">
      <c r="A542" t="s">
        <v>598</v>
      </c>
      <c r="B542" t="s">
        <v>602</v>
      </c>
      <c r="C542">
        <v>1.0585</v>
      </c>
      <c r="D542">
        <v>1.2282</v>
      </c>
      <c r="E542">
        <v>0.85860000000000003</v>
      </c>
    </row>
    <row r="543" spans="1:5" x14ac:dyDescent="0.25">
      <c r="A543" t="s">
        <v>598</v>
      </c>
      <c r="B543" t="s">
        <v>603</v>
      </c>
      <c r="C543">
        <v>1.0585</v>
      </c>
      <c r="D543">
        <v>0.61129999999999995</v>
      </c>
      <c r="E543">
        <v>1.2625999999999999</v>
      </c>
    </row>
    <row r="544" spans="1:5" x14ac:dyDescent="0.25">
      <c r="A544" t="s">
        <v>598</v>
      </c>
      <c r="B544" t="s">
        <v>604</v>
      </c>
      <c r="C544">
        <v>1.0585</v>
      </c>
      <c r="D544">
        <v>1.0736000000000001</v>
      </c>
      <c r="E544">
        <v>0.6179</v>
      </c>
    </row>
    <row r="545" spans="1:5" x14ac:dyDescent="0.25">
      <c r="A545" t="s">
        <v>598</v>
      </c>
      <c r="B545" t="s">
        <v>605</v>
      </c>
      <c r="C545">
        <v>1.0585</v>
      </c>
      <c r="D545">
        <v>1.1809000000000001</v>
      </c>
      <c r="E545">
        <v>0.89429999999999998</v>
      </c>
    </row>
    <row r="546" spans="1:5" x14ac:dyDescent="0.25">
      <c r="A546" t="s">
        <v>598</v>
      </c>
      <c r="B546" t="s">
        <v>606</v>
      </c>
      <c r="C546">
        <v>1.0585</v>
      </c>
      <c r="D546">
        <v>0.83360000000000001</v>
      </c>
      <c r="E546">
        <v>1.2625999999999999</v>
      </c>
    </row>
    <row r="547" spans="1:5" x14ac:dyDescent="0.25">
      <c r="A547" t="s">
        <v>598</v>
      </c>
      <c r="B547" t="s">
        <v>607</v>
      </c>
      <c r="C547">
        <v>1.0585</v>
      </c>
      <c r="D547">
        <v>1.1114999999999999</v>
      </c>
      <c r="E547">
        <v>1.4309000000000001</v>
      </c>
    </row>
    <row r="548" spans="1:5" x14ac:dyDescent="0.25">
      <c r="A548" t="s">
        <v>598</v>
      </c>
      <c r="B548" t="s">
        <v>608</v>
      </c>
      <c r="C548">
        <v>1.0585</v>
      </c>
      <c r="D548">
        <v>1.3646</v>
      </c>
      <c r="E548">
        <v>0.8347</v>
      </c>
    </row>
    <row r="549" spans="1:5" x14ac:dyDescent="0.25">
      <c r="A549" t="s">
        <v>598</v>
      </c>
      <c r="B549" t="s">
        <v>609</v>
      </c>
      <c r="C549">
        <v>1.0585</v>
      </c>
      <c r="D549">
        <v>0.73480000000000001</v>
      </c>
      <c r="E549">
        <v>1.0731999999999999</v>
      </c>
    </row>
    <row r="550" spans="1:5" x14ac:dyDescent="0.25">
      <c r="A550" t="s">
        <v>598</v>
      </c>
      <c r="B550" t="s">
        <v>610</v>
      </c>
      <c r="C550">
        <v>1.0585</v>
      </c>
      <c r="D550">
        <v>1.1247</v>
      </c>
      <c r="E550">
        <v>0.68140000000000001</v>
      </c>
    </row>
    <row r="551" spans="1:5" x14ac:dyDescent="0.25">
      <c r="A551" t="s">
        <v>598</v>
      </c>
      <c r="B551" t="s">
        <v>611</v>
      </c>
      <c r="C551">
        <v>1.0585</v>
      </c>
      <c r="D551">
        <v>1.2146999999999999</v>
      </c>
      <c r="E551">
        <v>0.98799999999999999</v>
      </c>
    </row>
    <row r="552" spans="1:5" x14ac:dyDescent="0.25">
      <c r="A552" t="s">
        <v>598</v>
      </c>
      <c r="B552" t="s">
        <v>612</v>
      </c>
      <c r="C552">
        <v>1.0585</v>
      </c>
      <c r="D552">
        <v>0.73480000000000001</v>
      </c>
      <c r="E552">
        <v>1.6296999999999999</v>
      </c>
    </row>
    <row r="553" spans="1:5" x14ac:dyDescent="0.25">
      <c r="A553" t="s">
        <v>598</v>
      </c>
      <c r="B553" t="s">
        <v>613</v>
      </c>
      <c r="C553">
        <v>1.0585</v>
      </c>
      <c r="D553">
        <v>0.70850000000000002</v>
      </c>
      <c r="E553">
        <v>0.85860000000000003</v>
      </c>
    </row>
    <row r="554" spans="1:5" x14ac:dyDescent="0.25">
      <c r="A554" t="s">
        <v>598</v>
      </c>
      <c r="B554" t="s">
        <v>614</v>
      </c>
      <c r="C554">
        <v>1.0585</v>
      </c>
      <c r="D554">
        <v>0.99199999999999999</v>
      </c>
      <c r="E554">
        <v>1.3951</v>
      </c>
    </row>
    <row r="555" spans="1:5" x14ac:dyDescent="0.25">
      <c r="A555" t="s">
        <v>598</v>
      </c>
      <c r="B555" t="s">
        <v>615</v>
      </c>
      <c r="C555">
        <v>1.0585</v>
      </c>
      <c r="D555">
        <v>1.0939000000000001</v>
      </c>
      <c r="E555">
        <v>0.6401</v>
      </c>
    </row>
    <row r="556" spans="1:5" x14ac:dyDescent="0.25">
      <c r="A556" t="s">
        <v>598</v>
      </c>
      <c r="B556" t="s">
        <v>616</v>
      </c>
      <c r="C556">
        <v>1.0585</v>
      </c>
      <c r="D556">
        <v>0.70850000000000002</v>
      </c>
      <c r="E556">
        <v>0.78700000000000003</v>
      </c>
    </row>
    <row r="557" spans="1:5" x14ac:dyDescent="0.25">
      <c r="A557" t="s">
        <v>617</v>
      </c>
      <c r="B557" t="s">
        <v>618</v>
      </c>
      <c r="C557">
        <v>1.226</v>
      </c>
      <c r="D557">
        <v>1.3803000000000001</v>
      </c>
      <c r="E557">
        <v>0.50129999999999997</v>
      </c>
    </row>
    <row r="558" spans="1:5" x14ac:dyDescent="0.25">
      <c r="A558" t="s">
        <v>617</v>
      </c>
      <c r="B558" t="s">
        <v>619</v>
      </c>
      <c r="C558">
        <v>1.226</v>
      </c>
      <c r="D558">
        <v>0.87839999999999996</v>
      </c>
      <c r="E558">
        <v>1.1279999999999999</v>
      </c>
    </row>
    <row r="559" spans="1:5" x14ac:dyDescent="0.25">
      <c r="A559" t="s">
        <v>617</v>
      </c>
      <c r="B559" t="s">
        <v>620</v>
      </c>
      <c r="C559">
        <v>1.226</v>
      </c>
      <c r="D559">
        <v>0.94110000000000005</v>
      </c>
      <c r="E559">
        <v>1.1279999999999999</v>
      </c>
    </row>
    <row r="560" spans="1:5" x14ac:dyDescent="0.25">
      <c r="A560" t="s">
        <v>617</v>
      </c>
      <c r="B560" t="s">
        <v>621</v>
      </c>
      <c r="C560">
        <v>1.226</v>
      </c>
      <c r="D560">
        <v>0.75290000000000001</v>
      </c>
      <c r="E560">
        <v>1.0025999999999999</v>
      </c>
    </row>
    <row r="561" spans="1:5" x14ac:dyDescent="0.25">
      <c r="A561" t="s">
        <v>617</v>
      </c>
      <c r="B561" t="s">
        <v>622</v>
      </c>
      <c r="C561">
        <v>1.226</v>
      </c>
      <c r="D561">
        <v>1.4431</v>
      </c>
      <c r="E561">
        <v>0.91910000000000003</v>
      </c>
    </row>
    <row r="562" spans="1:5" x14ac:dyDescent="0.25">
      <c r="A562" t="s">
        <v>617</v>
      </c>
      <c r="B562" t="s">
        <v>623</v>
      </c>
      <c r="C562">
        <v>1.226</v>
      </c>
      <c r="D562">
        <v>0.75290000000000001</v>
      </c>
      <c r="E562">
        <v>1.1279999999999999</v>
      </c>
    </row>
    <row r="563" spans="1:5" x14ac:dyDescent="0.25">
      <c r="A563" t="s">
        <v>617</v>
      </c>
      <c r="B563" t="s">
        <v>624</v>
      </c>
      <c r="C563">
        <v>1.226</v>
      </c>
      <c r="D563">
        <v>1.3176000000000001</v>
      </c>
      <c r="E563">
        <v>0.87729999999999997</v>
      </c>
    </row>
    <row r="564" spans="1:5" x14ac:dyDescent="0.25">
      <c r="A564" t="s">
        <v>617</v>
      </c>
      <c r="B564" t="s">
        <v>625</v>
      </c>
      <c r="C564">
        <v>1.226</v>
      </c>
      <c r="D564">
        <v>0.75290000000000001</v>
      </c>
      <c r="E564">
        <v>1.0444</v>
      </c>
    </row>
    <row r="565" spans="1:5" x14ac:dyDescent="0.25">
      <c r="A565" t="s">
        <v>617</v>
      </c>
      <c r="B565" t="s">
        <v>626</v>
      </c>
      <c r="C565">
        <v>1.226</v>
      </c>
      <c r="D565">
        <v>1.1920999999999999</v>
      </c>
      <c r="E565">
        <v>0.752</v>
      </c>
    </row>
    <row r="566" spans="1:5" x14ac:dyDescent="0.25">
      <c r="A566" t="s">
        <v>617</v>
      </c>
      <c r="B566" t="s">
        <v>627</v>
      </c>
      <c r="C566">
        <v>1.226</v>
      </c>
      <c r="D566">
        <v>0.94110000000000005</v>
      </c>
      <c r="E566">
        <v>1.2950999999999999</v>
      </c>
    </row>
    <row r="567" spans="1:5" x14ac:dyDescent="0.25">
      <c r="A567" t="s">
        <v>617</v>
      </c>
      <c r="B567" t="s">
        <v>628</v>
      </c>
      <c r="C567">
        <v>1.226</v>
      </c>
      <c r="D567">
        <v>0.87839999999999996</v>
      </c>
      <c r="E567">
        <v>1.1279999999999999</v>
      </c>
    </row>
    <row r="568" spans="1:5" x14ac:dyDescent="0.25">
      <c r="A568" t="s">
        <v>617</v>
      </c>
      <c r="B568" t="s">
        <v>629</v>
      </c>
      <c r="C568">
        <v>1.226</v>
      </c>
      <c r="D568">
        <v>1.0666</v>
      </c>
      <c r="E568">
        <v>1.3368</v>
      </c>
    </row>
    <row r="569" spans="1:5" x14ac:dyDescent="0.25">
      <c r="A569" t="s">
        <v>617</v>
      </c>
      <c r="B569" t="s">
        <v>630</v>
      </c>
      <c r="C569">
        <v>1.226</v>
      </c>
      <c r="D569">
        <v>0.43919999999999998</v>
      </c>
      <c r="E569">
        <v>1.0444</v>
      </c>
    </row>
    <row r="570" spans="1:5" x14ac:dyDescent="0.25">
      <c r="A570" t="s">
        <v>617</v>
      </c>
      <c r="B570" t="s">
        <v>631</v>
      </c>
      <c r="C570">
        <v>1.226</v>
      </c>
      <c r="D570">
        <v>0.94110000000000005</v>
      </c>
      <c r="E570">
        <v>0.91910000000000003</v>
      </c>
    </row>
    <row r="571" spans="1:5" x14ac:dyDescent="0.25">
      <c r="A571" t="s">
        <v>617</v>
      </c>
      <c r="B571" t="s">
        <v>632</v>
      </c>
      <c r="C571">
        <v>1.226</v>
      </c>
      <c r="D571">
        <v>1.0039</v>
      </c>
      <c r="E571">
        <v>0.83550000000000002</v>
      </c>
    </row>
    <row r="572" spans="1:5" x14ac:dyDescent="0.25">
      <c r="A572" t="s">
        <v>617</v>
      </c>
      <c r="B572" t="s">
        <v>633</v>
      </c>
      <c r="C572">
        <v>1.226</v>
      </c>
      <c r="D572">
        <v>1.3176000000000001</v>
      </c>
      <c r="E572">
        <v>0.96089999999999998</v>
      </c>
    </row>
    <row r="573" spans="1:5" x14ac:dyDescent="0.25">
      <c r="A573" t="s">
        <v>634</v>
      </c>
      <c r="B573" t="s">
        <v>635</v>
      </c>
      <c r="C573">
        <v>1.1789000000000001</v>
      </c>
      <c r="D573">
        <v>0.95430000000000004</v>
      </c>
      <c r="E573">
        <v>0.97619999999999996</v>
      </c>
    </row>
    <row r="574" spans="1:5" x14ac:dyDescent="0.25">
      <c r="A574" t="s">
        <v>634</v>
      </c>
      <c r="B574" t="s">
        <v>636</v>
      </c>
      <c r="C574">
        <v>1.1789000000000001</v>
      </c>
      <c r="D574">
        <v>0.98960000000000004</v>
      </c>
      <c r="E574">
        <v>1.0846</v>
      </c>
    </row>
    <row r="575" spans="1:5" x14ac:dyDescent="0.25">
      <c r="A575" t="s">
        <v>634</v>
      </c>
      <c r="B575" t="s">
        <v>637</v>
      </c>
      <c r="C575">
        <v>1.1789000000000001</v>
      </c>
      <c r="D575">
        <v>0.84819999999999995</v>
      </c>
      <c r="E575">
        <v>1.3016000000000001</v>
      </c>
    </row>
    <row r="576" spans="1:5" x14ac:dyDescent="0.25">
      <c r="A576" t="s">
        <v>634</v>
      </c>
      <c r="B576" t="s">
        <v>638</v>
      </c>
      <c r="C576">
        <v>1.1789000000000001</v>
      </c>
      <c r="D576">
        <v>1.2118</v>
      </c>
      <c r="E576">
        <v>0.55779999999999996</v>
      </c>
    </row>
    <row r="577" spans="1:5" x14ac:dyDescent="0.25">
      <c r="A577" t="s">
        <v>634</v>
      </c>
      <c r="B577" t="s">
        <v>639</v>
      </c>
      <c r="C577">
        <v>1.1789000000000001</v>
      </c>
      <c r="D577">
        <v>1.4540999999999999</v>
      </c>
      <c r="E577">
        <v>0.55779999999999996</v>
      </c>
    </row>
    <row r="578" spans="1:5" x14ac:dyDescent="0.25">
      <c r="A578" t="s">
        <v>634</v>
      </c>
      <c r="B578" t="s">
        <v>640</v>
      </c>
      <c r="C578">
        <v>1.1789000000000001</v>
      </c>
      <c r="D578">
        <v>0.5655</v>
      </c>
      <c r="E578">
        <v>1.627</v>
      </c>
    </row>
    <row r="579" spans="1:5" x14ac:dyDescent="0.25">
      <c r="A579" t="s">
        <v>634</v>
      </c>
      <c r="B579" t="s">
        <v>641</v>
      </c>
      <c r="C579">
        <v>1.1789000000000001</v>
      </c>
      <c r="D579">
        <v>0.70689999999999997</v>
      </c>
      <c r="E579">
        <v>1.3016000000000001</v>
      </c>
    </row>
    <row r="580" spans="1:5" x14ac:dyDescent="0.25">
      <c r="A580" t="s">
        <v>634</v>
      </c>
      <c r="B580" t="s">
        <v>642</v>
      </c>
      <c r="C580">
        <v>1.1789000000000001</v>
      </c>
      <c r="D580">
        <v>0.98960000000000004</v>
      </c>
      <c r="E580">
        <v>0.65080000000000005</v>
      </c>
    </row>
    <row r="581" spans="1:5" x14ac:dyDescent="0.25">
      <c r="A581" t="s">
        <v>634</v>
      </c>
      <c r="B581" t="s">
        <v>643</v>
      </c>
      <c r="C581">
        <v>1.1789000000000001</v>
      </c>
      <c r="D581">
        <v>0.63619999999999999</v>
      </c>
      <c r="E581">
        <v>0.48809999999999998</v>
      </c>
    </row>
    <row r="582" spans="1:5" x14ac:dyDescent="0.25">
      <c r="A582" t="s">
        <v>634</v>
      </c>
      <c r="B582" t="s">
        <v>644</v>
      </c>
      <c r="C582">
        <v>1.1789000000000001</v>
      </c>
      <c r="D582">
        <v>0.84819999999999995</v>
      </c>
      <c r="E582">
        <v>0.74380000000000002</v>
      </c>
    </row>
    <row r="583" spans="1:5" x14ac:dyDescent="0.25">
      <c r="A583" t="s">
        <v>634</v>
      </c>
      <c r="B583" t="s">
        <v>645</v>
      </c>
      <c r="C583">
        <v>1.1789000000000001</v>
      </c>
      <c r="D583">
        <v>1.4843999999999999</v>
      </c>
      <c r="E583">
        <v>0.8135</v>
      </c>
    </row>
    <row r="584" spans="1:5" x14ac:dyDescent="0.25">
      <c r="A584" t="s">
        <v>634</v>
      </c>
      <c r="B584" t="s">
        <v>646</v>
      </c>
      <c r="C584">
        <v>1.1789000000000001</v>
      </c>
      <c r="D584">
        <v>1.8177000000000001</v>
      </c>
      <c r="E584">
        <v>1.1155999999999999</v>
      </c>
    </row>
    <row r="585" spans="1:5" x14ac:dyDescent="0.25">
      <c r="A585" t="s">
        <v>634</v>
      </c>
      <c r="B585" t="s">
        <v>647</v>
      </c>
      <c r="C585">
        <v>1.1789000000000001</v>
      </c>
      <c r="D585">
        <v>1.0906</v>
      </c>
      <c r="E585">
        <v>1.0226999999999999</v>
      </c>
    </row>
    <row r="586" spans="1:5" x14ac:dyDescent="0.25">
      <c r="A586" t="s">
        <v>634</v>
      </c>
      <c r="B586" t="s">
        <v>648</v>
      </c>
      <c r="C586">
        <v>1.1789000000000001</v>
      </c>
      <c r="D586">
        <v>0.70689999999999997</v>
      </c>
      <c r="E586">
        <v>0.86770000000000003</v>
      </c>
    </row>
    <row r="587" spans="1:5" x14ac:dyDescent="0.25">
      <c r="A587" t="s">
        <v>634</v>
      </c>
      <c r="B587" t="s">
        <v>649</v>
      </c>
      <c r="C587">
        <v>1.1789000000000001</v>
      </c>
      <c r="D587">
        <v>0.84819999999999995</v>
      </c>
      <c r="E587">
        <v>0.8367</v>
      </c>
    </row>
    <row r="588" spans="1:5" x14ac:dyDescent="0.25">
      <c r="A588" t="s">
        <v>634</v>
      </c>
      <c r="B588" t="s">
        <v>650</v>
      </c>
      <c r="C588">
        <v>1.1789000000000001</v>
      </c>
      <c r="D588">
        <v>0.84819999999999995</v>
      </c>
      <c r="E588">
        <v>1.2085999999999999</v>
      </c>
    </row>
    <row r="589" spans="1:5" x14ac:dyDescent="0.25">
      <c r="A589" t="s">
        <v>634</v>
      </c>
      <c r="B589" t="s">
        <v>651</v>
      </c>
      <c r="C589">
        <v>1.1789000000000001</v>
      </c>
      <c r="D589">
        <v>1.0906</v>
      </c>
      <c r="E589">
        <v>1.8593999999999999</v>
      </c>
    </row>
    <row r="590" spans="1:5" x14ac:dyDescent="0.25">
      <c r="A590" t="s">
        <v>634</v>
      </c>
      <c r="B590" t="s">
        <v>652</v>
      </c>
      <c r="C590">
        <v>1.1789000000000001</v>
      </c>
      <c r="D590">
        <v>0.72709999999999997</v>
      </c>
      <c r="E590">
        <v>1.2085999999999999</v>
      </c>
    </row>
    <row r="591" spans="1:5" x14ac:dyDescent="0.25">
      <c r="A591" t="s">
        <v>653</v>
      </c>
      <c r="B591" t="s">
        <v>654</v>
      </c>
      <c r="C591">
        <v>0.875</v>
      </c>
      <c r="D591">
        <v>0.85709999999999997</v>
      </c>
      <c r="E591">
        <v>2.2147000000000001</v>
      </c>
    </row>
    <row r="592" spans="1:5" x14ac:dyDescent="0.25">
      <c r="A592" t="s">
        <v>653</v>
      </c>
      <c r="B592" t="s">
        <v>655</v>
      </c>
      <c r="C592">
        <v>0.875</v>
      </c>
      <c r="D592">
        <v>1.3061</v>
      </c>
      <c r="E592">
        <v>0.4602</v>
      </c>
    </row>
    <row r="593" spans="1:5" x14ac:dyDescent="0.25">
      <c r="A593" t="s">
        <v>653</v>
      </c>
      <c r="B593" t="s">
        <v>656</v>
      </c>
      <c r="C593">
        <v>0.875</v>
      </c>
      <c r="D593">
        <v>0.57140000000000002</v>
      </c>
      <c r="E593">
        <v>0.4027</v>
      </c>
    </row>
    <row r="594" spans="1:5" x14ac:dyDescent="0.25">
      <c r="A594" t="s">
        <v>653</v>
      </c>
      <c r="B594" t="s">
        <v>657</v>
      </c>
      <c r="C594">
        <v>0.875</v>
      </c>
      <c r="D594">
        <v>0.32650000000000001</v>
      </c>
      <c r="E594">
        <v>2.5310999999999999</v>
      </c>
    </row>
    <row r="595" spans="1:5" x14ac:dyDescent="0.25">
      <c r="A595" t="s">
        <v>653</v>
      </c>
      <c r="B595" t="s">
        <v>658</v>
      </c>
      <c r="C595">
        <v>0.875</v>
      </c>
      <c r="D595">
        <v>0.57140000000000002</v>
      </c>
      <c r="E595">
        <v>0.70469999999999999</v>
      </c>
    </row>
    <row r="596" spans="1:5" x14ac:dyDescent="0.25">
      <c r="A596" t="s">
        <v>653</v>
      </c>
      <c r="B596" t="s">
        <v>659</v>
      </c>
      <c r="C596">
        <v>0.875</v>
      </c>
      <c r="D596">
        <v>1.4286000000000001</v>
      </c>
      <c r="E596">
        <v>0.50329999999999997</v>
      </c>
    </row>
    <row r="597" spans="1:5" x14ac:dyDescent="0.25">
      <c r="A597" t="s">
        <v>653</v>
      </c>
      <c r="B597" t="s">
        <v>660</v>
      </c>
      <c r="C597">
        <v>0.875</v>
      </c>
      <c r="D597">
        <v>1.4286000000000001</v>
      </c>
      <c r="E597">
        <v>0.50329999999999997</v>
      </c>
    </row>
    <row r="598" spans="1:5" x14ac:dyDescent="0.25">
      <c r="A598" t="s">
        <v>653</v>
      </c>
      <c r="B598" t="s">
        <v>661</v>
      </c>
      <c r="C598">
        <v>0.875</v>
      </c>
      <c r="D598">
        <v>2.1223999999999998</v>
      </c>
      <c r="E598">
        <v>0.80530000000000002</v>
      </c>
    </row>
    <row r="599" spans="1:5" x14ac:dyDescent="0.25">
      <c r="A599" t="s">
        <v>653</v>
      </c>
      <c r="B599" t="s">
        <v>662</v>
      </c>
      <c r="C599">
        <v>0.875</v>
      </c>
      <c r="D599">
        <v>0.71430000000000005</v>
      </c>
      <c r="E599">
        <v>0.60399999999999998</v>
      </c>
    </row>
    <row r="600" spans="1:5" x14ac:dyDescent="0.25">
      <c r="A600" t="s">
        <v>653</v>
      </c>
      <c r="B600" t="s">
        <v>663</v>
      </c>
      <c r="C600">
        <v>0.875</v>
      </c>
      <c r="D600">
        <v>1.1429</v>
      </c>
      <c r="E600">
        <v>1.2655000000000001</v>
      </c>
    </row>
    <row r="601" spans="1:5" x14ac:dyDescent="0.25">
      <c r="A601" t="s">
        <v>653</v>
      </c>
      <c r="B601" t="s">
        <v>664</v>
      </c>
      <c r="C601">
        <v>0.875</v>
      </c>
      <c r="D601">
        <v>0.81630000000000003</v>
      </c>
      <c r="E601">
        <v>1.1505000000000001</v>
      </c>
    </row>
    <row r="602" spans="1:5" x14ac:dyDescent="0.25">
      <c r="A602" t="s">
        <v>653</v>
      </c>
      <c r="B602" t="s">
        <v>665</v>
      </c>
      <c r="C602">
        <v>0.875</v>
      </c>
      <c r="D602">
        <v>1</v>
      </c>
      <c r="E602">
        <v>1.7114</v>
      </c>
    </row>
    <row r="603" spans="1:5" x14ac:dyDescent="0.25">
      <c r="A603" t="s">
        <v>653</v>
      </c>
      <c r="B603" t="s">
        <v>666</v>
      </c>
      <c r="C603">
        <v>0.875</v>
      </c>
      <c r="D603">
        <v>0.65310000000000001</v>
      </c>
      <c r="E603">
        <v>0.80530000000000002</v>
      </c>
    </row>
    <row r="604" spans="1:5" x14ac:dyDescent="0.25">
      <c r="A604" t="s">
        <v>653</v>
      </c>
      <c r="B604" t="s">
        <v>667</v>
      </c>
      <c r="C604">
        <v>0.875</v>
      </c>
      <c r="D604">
        <v>0.85709999999999997</v>
      </c>
      <c r="E604">
        <v>1.0066999999999999</v>
      </c>
    </row>
    <row r="605" spans="1:5" x14ac:dyDescent="0.25">
      <c r="A605" t="s">
        <v>653</v>
      </c>
      <c r="B605" t="s">
        <v>668</v>
      </c>
      <c r="C605">
        <v>0.875</v>
      </c>
      <c r="D605">
        <v>0.97960000000000003</v>
      </c>
      <c r="E605">
        <v>0.9204</v>
      </c>
    </row>
    <row r="606" spans="1:5" x14ac:dyDescent="0.25">
      <c r="A606" t="s">
        <v>653</v>
      </c>
      <c r="B606" t="s">
        <v>669</v>
      </c>
      <c r="C606">
        <v>0.875</v>
      </c>
      <c r="D606">
        <v>1.3061</v>
      </c>
      <c r="E606">
        <v>0.4602</v>
      </c>
    </row>
    <row r="607" spans="1:5" x14ac:dyDescent="0.25">
      <c r="A607" t="s">
        <v>670</v>
      </c>
      <c r="B607" t="s">
        <v>671</v>
      </c>
      <c r="C607">
        <v>1.1161000000000001</v>
      </c>
      <c r="D607">
        <v>0.76800000000000002</v>
      </c>
      <c r="E607">
        <v>1.1429</v>
      </c>
    </row>
    <row r="608" spans="1:5" x14ac:dyDescent="0.25">
      <c r="A608" t="s">
        <v>670</v>
      </c>
      <c r="B608" t="s">
        <v>672</v>
      </c>
      <c r="C608">
        <v>1.1161000000000001</v>
      </c>
      <c r="D608">
        <v>1.0452999999999999</v>
      </c>
      <c r="E608">
        <v>1.7778</v>
      </c>
    </row>
    <row r="609" spans="1:5" x14ac:dyDescent="0.25">
      <c r="A609" t="s">
        <v>670</v>
      </c>
      <c r="B609" t="s">
        <v>673</v>
      </c>
      <c r="C609">
        <v>1.1161000000000001</v>
      </c>
      <c r="D609">
        <v>1.1200000000000001</v>
      </c>
      <c r="E609">
        <v>0.91669999999999996</v>
      </c>
    </row>
    <row r="610" spans="1:5" x14ac:dyDescent="0.25">
      <c r="A610" t="s">
        <v>670</v>
      </c>
      <c r="B610" t="s">
        <v>674</v>
      </c>
      <c r="C610">
        <v>1.1161000000000001</v>
      </c>
      <c r="D610">
        <v>1.4079999999999999</v>
      </c>
      <c r="E610">
        <v>0.95240000000000002</v>
      </c>
    </row>
    <row r="611" spans="1:5" x14ac:dyDescent="0.25">
      <c r="A611" t="s">
        <v>670</v>
      </c>
      <c r="B611" t="s">
        <v>675</v>
      </c>
      <c r="C611">
        <v>1.1161000000000001</v>
      </c>
      <c r="D611">
        <v>0.89600000000000002</v>
      </c>
      <c r="E611">
        <v>0.91669999999999996</v>
      </c>
    </row>
    <row r="612" spans="1:5" x14ac:dyDescent="0.25">
      <c r="A612" t="s">
        <v>670</v>
      </c>
      <c r="B612" t="s">
        <v>676</v>
      </c>
      <c r="C612">
        <v>1.1161000000000001</v>
      </c>
      <c r="D612">
        <v>1.4079999999999999</v>
      </c>
      <c r="E612">
        <v>1.1429</v>
      </c>
    </row>
    <row r="613" spans="1:5" x14ac:dyDescent="0.25">
      <c r="A613" t="s">
        <v>670</v>
      </c>
      <c r="B613" t="s">
        <v>677</v>
      </c>
      <c r="C613">
        <v>1.1161000000000001</v>
      </c>
      <c r="D613">
        <v>0.64</v>
      </c>
      <c r="E613">
        <v>1.5238</v>
      </c>
    </row>
    <row r="614" spans="1:5" x14ac:dyDescent="0.25">
      <c r="A614" t="s">
        <v>670</v>
      </c>
      <c r="B614" t="s">
        <v>678</v>
      </c>
      <c r="C614">
        <v>1.1161000000000001</v>
      </c>
      <c r="D614">
        <v>1.456</v>
      </c>
      <c r="E614">
        <v>0.66669999999999996</v>
      </c>
    </row>
    <row r="615" spans="1:5" x14ac:dyDescent="0.25">
      <c r="A615" t="s">
        <v>670</v>
      </c>
      <c r="B615" t="s">
        <v>679</v>
      </c>
      <c r="C615">
        <v>1.1161000000000001</v>
      </c>
      <c r="D615">
        <v>1.008</v>
      </c>
      <c r="E615">
        <v>0.58330000000000004</v>
      </c>
    </row>
    <row r="616" spans="1:5" x14ac:dyDescent="0.25">
      <c r="A616" t="s">
        <v>670</v>
      </c>
      <c r="B616" t="s">
        <v>680</v>
      </c>
      <c r="C616">
        <v>1.1161000000000001</v>
      </c>
      <c r="D616">
        <v>1.024</v>
      </c>
      <c r="E616">
        <v>0.85709999999999997</v>
      </c>
    </row>
    <row r="617" spans="1:5" x14ac:dyDescent="0.25">
      <c r="A617" t="s">
        <v>670</v>
      </c>
      <c r="B617" t="s">
        <v>681</v>
      </c>
      <c r="C617">
        <v>1.1161000000000001</v>
      </c>
      <c r="D617">
        <v>0.89600000000000002</v>
      </c>
      <c r="E617">
        <v>1.2222</v>
      </c>
    </row>
    <row r="618" spans="1:5" x14ac:dyDescent="0.25">
      <c r="A618" t="s">
        <v>670</v>
      </c>
      <c r="B618" t="s">
        <v>682</v>
      </c>
      <c r="C618">
        <v>1.1161000000000001</v>
      </c>
      <c r="D618">
        <v>1.008</v>
      </c>
      <c r="E618">
        <v>0.91669999999999996</v>
      </c>
    </row>
    <row r="619" spans="1:5" x14ac:dyDescent="0.25">
      <c r="A619" t="s">
        <v>670</v>
      </c>
      <c r="B619" t="s">
        <v>683</v>
      </c>
      <c r="C619">
        <v>1.1161000000000001</v>
      </c>
      <c r="D619">
        <v>0.59730000000000005</v>
      </c>
      <c r="E619">
        <v>1.1111</v>
      </c>
    </row>
    <row r="620" spans="1:5" x14ac:dyDescent="0.25">
      <c r="A620" t="s">
        <v>670</v>
      </c>
      <c r="B620" t="s">
        <v>684</v>
      </c>
      <c r="C620">
        <v>1.1161000000000001</v>
      </c>
      <c r="D620">
        <v>0.59730000000000005</v>
      </c>
      <c r="E620">
        <v>0.88890000000000002</v>
      </c>
    </row>
    <row r="621" spans="1:5" x14ac:dyDescent="0.25">
      <c r="A621" t="s">
        <v>670</v>
      </c>
      <c r="B621" t="s">
        <v>685</v>
      </c>
      <c r="C621">
        <v>1.1161000000000001</v>
      </c>
      <c r="D621">
        <v>0.14929999999999999</v>
      </c>
      <c r="E621">
        <v>0.88890000000000002</v>
      </c>
    </row>
    <row r="622" spans="1:5" x14ac:dyDescent="0.25">
      <c r="A622" t="s">
        <v>670</v>
      </c>
      <c r="B622" t="s">
        <v>686</v>
      </c>
      <c r="C622">
        <v>1.1161000000000001</v>
      </c>
      <c r="D622">
        <v>1.6639999999999999</v>
      </c>
      <c r="E622">
        <v>0.76190000000000002</v>
      </c>
    </row>
    <row r="623" spans="1:5" x14ac:dyDescent="0.25">
      <c r="A623" t="s">
        <v>687</v>
      </c>
      <c r="B623" t="s">
        <v>688</v>
      </c>
      <c r="C623">
        <v>1.0787</v>
      </c>
      <c r="D623">
        <v>0.78439999999999999</v>
      </c>
      <c r="E623">
        <v>0.75519999999999998</v>
      </c>
    </row>
    <row r="624" spans="1:5" x14ac:dyDescent="0.25">
      <c r="A624" t="s">
        <v>687</v>
      </c>
      <c r="B624" t="s">
        <v>689</v>
      </c>
      <c r="C624">
        <v>1.0787</v>
      </c>
      <c r="D624">
        <v>0.66220000000000001</v>
      </c>
      <c r="E624">
        <v>1.3557999999999999</v>
      </c>
    </row>
    <row r="625" spans="1:5" x14ac:dyDescent="0.25">
      <c r="A625" t="s">
        <v>687</v>
      </c>
      <c r="B625" t="s">
        <v>690</v>
      </c>
      <c r="C625">
        <v>1.0787</v>
      </c>
      <c r="D625">
        <v>0.99839999999999995</v>
      </c>
      <c r="E625">
        <v>0.55379999999999996</v>
      </c>
    </row>
    <row r="626" spans="1:5" x14ac:dyDescent="0.25">
      <c r="A626" t="s">
        <v>687</v>
      </c>
      <c r="B626" t="s">
        <v>691</v>
      </c>
      <c r="C626">
        <v>1.0787</v>
      </c>
      <c r="D626">
        <v>1.4975000000000001</v>
      </c>
      <c r="E626">
        <v>0.80559999999999998</v>
      </c>
    </row>
    <row r="627" spans="1:5" x14ac:dyDescent="0.25">
      <c r="A627" t="s">
        <v>687</v>
      </c>
      <c r="B627" t="s">
        <v>692</v>
      </c>
      <c r="C627">
        <v>1.0787</v>
      </c>
      <c r="D627">
        <v>0.99839999999999995</v>
      </c>
      <c r="E627">
        <v>0.90629999999999999</v>
      </c>
    </row>
    <row r="628" spans="1:5" x14ac:dyDescent="0.25">
      <c r="A628" t="s">
        <v>687</v>
      </c>
      <c r="B628" t="s">
        <v>693</v>
      </c>
      <c r="C628">
        <v>1.0787</v>
      </c>
      <c r="D628">
        <v>1.0697000000000001</v>
      </c>
      <c r="E628">
        <v>1.0069999999999999</v>
      </c>
    </row>
    <row r="629" spans="1:5" x14ac:dyDescent="0.25">
      <c r="A629" t="s">
        <v>687</v>
      </c>
      <c r="B629" t="s">
        <v>694</v>
      </c>
      <c r="C629">
        <v>1.0787</v>
      </c>
      <c r="D629">
        <v>0.72840000000000005</v>
      </c>
      <c r="E629">
        <v>0.79479999999999995</v>
      </c>
    </row>
    <row r="630" spans="1:5" x14ac:dyDescent="0.25">
      <c r="A630" t="s">
        <v>687</v>
      </c>
      <c r="B630" t="s">
        <v>695</v>
      </c>
      <c r="C630">
        <v>1.0787</v>
      </c>
      <c r="D630">
        <v>1.0697000000000001</v>
      </c>
      <c r="E630">
        <v>1.0572999999999999</v>
      </c>
    </row>
    <row r="631" spans="1:5" x14ac:dyDescent="0.25">
      <c r="A631" t="s">
        <v>687</v>
      </c>
      <c r="B631" t="s">
        <v>696</v>
      </c>
      <c r="C631">
        <v>1.0787</v>
      </c>
      <c r="D631">
        <v>1.2836000000000001</v>
      </c>
      <c r="E631">
        <v>0.90629999999999999</v>
      </c>
    </row>
    <row r="632" spans="1:5" x14ac:dyDescent="0.25">
      <c r="A632" t="s">
        <v>687</v>
      </c>
      <c r="B632" t="s">
        <v>697</v>
      </c>
      <c r="C632">
        <v>1.0787</v>
      </c>
      <c r="D632">
        <v>1.7216</v>
      </c>
      <c r="E632">
        <v>0.65449999999999997</v>
      </c>
    </row>
    <row r="633" spans="1:5" x14ac:dyDescent="0.25">
      <c r="A633" t="s">
        <v>687</v>
      </c>
      <c r="B633" t="s">
        <v>698</v>
      </c>
      <c r="C633">
        <v>1.0787</v>
      </c>
      <c r="D633">
        <v>0.92700000000000005</v>
      </c>
      <c r="E633">
        <v>0.80559999999999998</v>
      </c>
    </row>
    <row r="634" spans="1:5" x14ac:dyDescent="0.25">
      <c r="A634" t="s">
        <v>687</v>
      </c>
      <c r="B634" t="s">
        <v>699</v>
      </c>
      <c r="C634">
        <v>1.0787</v>
      </c>
      <c r="D634">
        <v>1.0595000000000001</v>
      </c>
      <c r="E634">
        <v>0.93510000000000004</v>
      </c>
    </row>
    <row r="635" spans="1:5" x14ac:dyDescent="0.25">
      <c r="A635" t="s">
        <v>687</v>
      </c>
      <c r="B635" t="s">
        <v>700</v>
      </c>
      <c r="C635">
        <v>1.0787</v>
      </c>
      <c r="D635">
        <v>0.66220000000000001</v>
      </c>
      <c r="E635">
        <v>1.5895999999999999</v>
      </c>
    </row>
    <row r="636" spans="1:5" x14ac:dyDescent="0.25">
      <c r="A636" t="s">
        <v>687</v>
      </c>
      <c r="B636" t="s">
        <v>701</v>
      </c>
      <c r="C636">
        <v>1.0787</v>
      </c>
      <c r="D636">
        <v>0.39729999999999999</v>
      </c>
      <c r="E636">
        <v>1.4961</v>
      </c>
    </row>
    <row r="637" spans="1:5" x14ac:dyDescent="0.25">
      <c r="A637" t="s">
        <v>687</v>
      </c>
      <c r="B637" t="s">
        <v>702</v>
      </c>
      <c r="C637">
        <v>1.0787</v>
      </c>
      <c r="D637">
        <v>1.0595000000000001</v>
      </c>
      <c r="E637">
        <v>1.4026000000000001</v>
      </c>
    </row>
    <row r="638" spans="1:5" x14ac:dyDescent="0.25">
      <c r="A638" t="s">
        <v>687</v>
      </c>
      <c r="B638" t="s">
        <v>703</v>
      </c>
      <c r="C638">
        <v>1.0787</v>
      </c>
      <c r="D638">
        <v>1.1256999999999999</v>
      </c>
      <c r="E638">
        <v>0.88829999999999998</v>
      </c>
    </row>
    <row r="639" spans="1:5" x14ac:dyDescent="0.25">
      <c r="A639" t="s">
        <v>704</v>
      </c>
      <c r="B639" t="s">
        <v>705</v>
      </c>
      <c r="C639">
        <v>1.1547000000000001</v>
      </c>
      <c r="D639">
        <v>1.0188999999999999</v>
      </c>
      <c r="E639">
        <v>0.82689999999999997</v>
      </c>
    </row>
    <row r="640" spans="1:5" x14ac:dyDescent="0.25">
      <c r="A640" t="s">
        <v>704</v>
      </c>
      <c r="B640" t="s">
        <v>706</v>
      </c>
      <c r="C640">
        <v>1.1547000000000001</v>
      </c>
      <c r="D640">
        <v>0.40749999999999997</v>
      </c>
      <c r="E640">
        <v>1.1145</v>
      </c>
    </row>
    <row r="641" spans="1:5" x14ac:dyDescent="0.25">
      <c r="A641" t="s">
        <v>704</v>
      </c>
      <c r="B641" t="s">
        <v>707</v>
      </c>
      <c r="C641">
        <v>1.1547000000000001</v>
      </c>
      <c r="D641">
        <v>0.6623</v>
      </c>
      <c r="E641">
        <v>1.2942</v>
      </c>
    </row>
    <row r="642" spans="1:5" x14ac:dyDescent="0.25">
      <c r="A642" t="s">
        <v>704</v>
      </c>
      <c r="B642" t="s">
        <v>708</v>
      </c>
      <c r="C642">
        <v>1.1547000000000001</v>
      </c>
      <c r="D642">
        <v>0.86599999999999999</v>
      </c>
      <c r="E642">
        <v>0.755</v>
      </c>
    </row>
    <row r="643" spans="1:5" x14ac:dyDescent="0.25">
      <c r="A643" t="s">
        <v>704</v>
      </c>
      <c r="B643" t="s">
        <v>709</v>
      </c>
      <c r="C643">
        <v>1.1547000000000001</v>
      </c>
      <c r="D643">
        <v>1.0188999999999999</v>
      </c>
      <c r="E643">
        <v>0.755</v>
      </c>
    </row>
    <row r="644" spans="1:5" x14ac:dyDescent="0.25">
      <c r="A644" t="s">
        <v>704</v>
      </c>
      <c r="B644" t="s">
        <v>710</v>
      </c>
      <c r="C644">
        <v>1.1547000000000001</v>
      </c>
      <c r="D644">
        <v>0.6623</v>
      </c>
      <c r="E644">
        <v>0.82689999999999997</v>
      </c>
    </row>
    <row r="645" spans="1:5" x14ac:dyDescent="0.25">
      <c r="A645" t="s">
        <v>704</v>
      </c>
      <c r="B645" t="s">
        <v>711</v>
      </c>
      <c r="C645">
        <v>1.1547000000000001</v>
      </c>
      <c r="D645">
        <v>1.2225999999999999</v>
      </c>
      <c r="E645">
        <v>1.3302</v>
      </c>
    </row>
    <row r="646" spans="1:5" x14ac:dyDescent="0.25">
      <c r="A646" t="s">
        <v>704</v>
      </c>
      <c r="B646" t="s">
        <v>712</v>
      </c>
      <c r="C646">
        <v>1.1547000000000001</v>
      </c>
      <c r="D646">
        <v>1.0188999999999999</v>
      </c>
      <c r="E646">
        <v>1.6177999999999999</v>
      </c>
    </row>
    <row r="647" spans="1:5" x14ac:dyDescent="0.25">
      <c r="A647" t="s">
        <v>704</v>
      </c>
      <c r="B647" t="s">
        <v>713</v>
      </c>
      <c r="C647">
        <v>1.1547000000000001</v>
      </c>
      <c r="D647">
        <v>1.1207</v>
      </c>
      <c r="E647">
        <v>1.2583</v>
      </c>
    </row>
    <row r="648" spans="1:5" x14ac:dyDescent="0.25">
      <c r="A648" t="s">
        <v>704</v>
      </c>
      <c r="B648" t="s">
        <v>714</v>
      </c>
      <c r="C648">
        <v>1.1547000000000001</v>
      </c>
      <c r="D648">
        <v>0.7641</v>
      </c>
      <c r="E648">
        <v>1.1504000000000001</v>
      </c>
    </row>
    <row r="649" spans="1:5" x14ac:dyDescent="0.25">
      <c r="A649" t="s">
        <v>704</v>
      </c>
      <c r="B649" t="s">
        <v>715</v>
      </c>
      <c r="C649">
        <v>1.1547000000000001</v>
      </c>
      <c r="D649">
        <v>0.50939999999999996</v>
      </c>
      <c r="E649">
        <v>0.64710000000000001</v>
      </c>
    </row>
    <row r="650" spans="1:5" x14ac:dyDescent="0.25">
      <c r="A650" t="s">
        <v>704</v>
      </c>
      <c r="B650" t="s">
        <v>716</v>
      </c>
      <c r="C650">
        <v>1.1547000000000001</v>
      </c>
      <c r="D650">
        <v>0.96789999999999998</v>
      </c>
      <c r="E650">
        <v>1.0065999999999999</v>
      </c>
    </row>
    <row r="651" spans="1:5" x14ac:dyDescent="0.25">
      <c r="A651" t="s">
        <v>704</v>
      </c>
      <c r="B651" t="s">
        <v>717</v>
      </c>
      <c r="C651">
        <v>1.1547000000000001</v>
      </c>
      <c r="D651">
        <v>1.0698000000000001</v>
      </c>
      <c r="E651">
        <v>1.1504000000000001</v>
      </c>
    </row>
    <row r="652" spans="1:5" x14ac:dyDescent="0.25">
      <c r="A652" t="s">
        <v>704</v>
      </c>
      <c r="B652" t="s">
        <v>718</v>
      </c>
      <c r="C652">
        <v>1.1547000000000001</v>
      </c>
      <c r="D652">
        <v>0.91700000000000004</v>
      </c>
      <c r="E652">
        <v>1.0785</v>
      </c>
    </row>
    <row r="653" spans="1:5" x14ac:dyDescent="0.25">
      <c r="A653" t="s">
        <v>704</v>
      </c>
      <c r="B653" t="s">
        <v>719</v>
      </c>
      <c r="C653">
        <v>1.1547000000000001</v>
      </c>
      <c r="D653">
        <v>1.0188999999999999</v>
      </c>
      <c r="E653">
        <v>0.5393</v>
      </c>
    </row>
    <row r="654" spans="1:5" x14ac:dyDescent="0.25">
      <c r="A654" t="s">
        <v>704</v>
      </c>
      <c r="B654" t="s">
        <v>720</v>
      </c>
      <c r="C654">
        <v>1.1547000000000001</v>
      </c>
      <c r="D654">
        <v>1.7321</v>
      </c>
      <c r="E654">
        <v>0.82689999999999997</v>
      </c>
    </row>
    <row r="655" spans="1:5" x14ac:dyDescent="0.25">
      <c r="A655" t="s">
        <v>704</v>
      </c>
      <c r="B655" t="s">
        <v>721</v>
      </c>
      <c r="C655">
        <v>1.1547000000000001</v>
      </c>
      <c r="D655">
        <v>0.96789999999999998</v>
      </c>
      <c r="E655">
        <v>0.82689999999999997</v>
      </c>
    </row>
    <row r="656" spans="1:5" x14ac:dyDescent="0.25">
      <c r="A656" t="s">
        <v>704</v>
      </c>
      <c r="B656" t="s">
        <v>722</v>
      </c>
      <c r="C656">
        <v>1.1547000000000001</v>
      </c>
      <c r="D656">
        <v>1.0188999999999999</v>
      </c>
      <c r="E656">
        <v>0.79090000000000005</v>
      </c>
    </row>
    <row r="657" spans="1:5" x14ac:dyDescent="0.25">
      <c r="A657" t="s">
        <v>704</v>
      </c>
      <c r="B657" t="s">
        <v>723</v>
      </c>
      <c r="C657">
        <v>1.1547000000000001</v>
      </c>
      <c r="D657">
        <v>1.0698000000000001</v>
      </c>
      <c r="E657">
        <v>1.0785</v>
      </c>
    </row>
    <row r="658" spans="1:5" x14ac:dyDescent="0.25">
      <c r="A658" t="s">
        <v>704</v>
      </c>
      <c r="B658" t="s">
        <v>724</v>
      </c>
      <c r="C658">
        <v>1.1547000000000001</v>
      </c>
      <c r="D658">
        <v>1.1717</v>
      </c>
      <c r="E658">
        <v>0.89880000000000004</v>
      </c>
    </row>
    <row r="659" spans="1:5" x14ac:dyDescent="0.25">
      <c r="A659" t="s">
        <v>704</v>
      </c>
      <c r="B659" t="s">
        <v>725</v>
      </c>
      <c r="C659">
        <v>1.1547000000000001</v>
      </c>
      <c r="D659">
        <v>1.0698000000000001</v>
      </c>
      <c r="E659">
        <v>1.0785</v>
      </c>
    </row>
    <row r="660" spans="1:5" x14ac:dyDescent="0.25">
      <c r="A660" t="s">
        <v>704</v>
      </c>
      <c r="B660" t="s">
        <v>726</v>
      </c>
      <c r="C660">
        <v>1.1547000000000001</v>
      </c>
      <c r="D660">
        <v>1.2736000000000001</v>
      </c>
      <c r="E660">
        <v>1.1863999999999999</v>
      </c>
    </row>
    <row r="661" spans="1:5" x14ac:dyDescent="0.25">
      <c r="A661" t="s">
        <v>704</v>
      </c>
      <c r="B661" t="s">
        <v>727</v>
      </c>
      <c r="C661">
        <v>1.1547000000000001</v>
      </c>
      <c r="D661">
        <v>1.0698000000000001</v>
      </c>
      <c r="E661">
        <v>1.0785</v>
      </c>
    </row>
    <row r="662" spans="1:5" x14ac:dyDescent="0.25">
      <c r="A662" t="s">
        <v>704</v>
      </c>
      <c r="B662" t="s">
        <v>728</v>
      </c>
      <c r="C662">
        <v>1.1547000000000001</v>
      </c>
      <c r="D662">
        <v>1.2736000000000001</v>
      </c>
      <c r="E662">
        <v>0.64710000000000001</v>
      </c>
    </row>
    <row r="663" spans="1:5" x14ac:dyDescent="0.25">
      <c r="A663" t="s">
        <v>704</v>
      </c>
      <c r="B663" t="s">
        <v>729</v>
      </c>
      <c r="C663">
        <v>1.1547000000000001</v>
      </c>
      <c r="D663">
        <v>1.3245</v>
      </c>
      <c r="E663">
        <v>0.82689999999999997</v>
      </c>
    </row>
    <row r="664" spans="1:5" x14ac:dyDescent="0.25">
      <c r="A664" t="s">
        <v>704</v>
      </c>
      <c r="B664" t="s">
        <v>730</v>
      </c>
      <c r="C664">
        <v>1.1547000000000001</v>
      </c>
      <c r="D664">
        <v>0.7641</v>
      </c>
      <c r="E664">
        <v>1.4020999999999999</v>
      </c>
    </row>
    <row r="665" spans="1:5" x14ac:dyDescent="0.25">
      <c r="A665" t="s">
        <v>704</v>
      </c>
      <c r="B665" t="s">
        <v>731</v>
      </c>
      <c r="C665">
        <v>1.1547000000000001</v>
      </c>
      <c r="D665">
        <v>1.0188999999999999</v>
      </c>
      <c r="E665">
        <v>1.0065999999999999</v>
      </c>
    </row>
    <row r="666" spans="1:5" x14ac:dyDescent="0.25">
      <c r="A666" t="s">
        <v>732</v>
      </c>
      <c r="B666" t="s">
        <v>733</v>
      </c>
      <c r="C666">
        <v>1.5311999999999999</v>
      </c>
      <c r="D666">
        <v>1.1973</v>
      </c>
      <c r="E666">
        <v>0.54239999999999999</v>
      </c>
    </row>
    <row r="667" spans="1:5" x14ac:dyDescent="0.25">
      <c r="A667" t="s">
        <v>732</v>
      </c>
      <c r="B667" t="s">
        <v>734</v>
      </c>
      <c r="C667">
        <v>1.5311999999999999</v>
      </c>
      <c r="D667">
        <v>0.76190000000000002</v>
      </c>
      <c r="E667">
        <v>0.72309999999999997</v>
      </c>
    </row>
    <row r="668" spans="1:5" x14ac:dyDescent="0.25">
      <c r="A668" t="s">
        <v>732</v>
      </c>
      <c r="B668" t="s">
        <v>735</v>
      </c>
      <c r="C668">
        <v>1.5311999999999999</v>
      </c>
      <c r="D668">
        <v>0.65310000000000001</v>
      </c>
      <c r="E668">
        <v>1.1751</v>
      </c>
    </row>
    <row r="669" spans="1:5" x14ac:dyDescent="0.25">
      <c r="A669" t="s">
        <v>732</v>
      </c>
      <c r="B669" t="s">
        <v>736</v>
      </c>
      <c r="C669">
        <v>1.5311999999999999</v>
      </c>
      <c r="D669">
        <v>0.97960000000000003</v>
      </c>
      <c r="E669">
        <v>0.72309999999999997</v>
      </c>
    </row>
    <row r="670" spans="1:5" x14ac:dyDescent="0.25">
      <c r="A670" t="s">
        <v>732</v>
      </c>
      <c r="B670" t="s">
        <v>737</v>
      </c>
      <c r="C670">
        <v>1.5311999999999999</v>
      </c>
      <c r="D670">
        <v>0.76190000000000002</v>
      </c>
      <c r="E670">
        <v>0.90390000000000004</v>
      </c>
    </row>
    <row r="671" spans="1:5" x14ac:dyDescent="0.25">
      <c r="A671" t="s">
        <v>732</v>
      </c>
      <c r="B671" t="s">
        <v>738</v>
      </c>
      <c r="C671">
        <v>1.5311999999999999</v>
      </c>
      <c r="D671">
        <v>0.87080000000000002</v>
      </c>
      <c r="E671">
        <v>1.1751</v>
      </c>
    </row>
    <row r="672" spans="1:5" x14ac:dyDescent="0.25">
      <c r="A672" t="s">
        <v>732</v>
      </c>
      <c r="B672" t="s">
        <v>739</v>
      </c>
      <c r="C672">
        <v>1.5311999999999999</v>
      </c>
      <c r="D672">
        <v>0.8397</v>
      </c>
      <c r="E672">
        <v>1.3946000000000001</v>
      </c>
    </row>
    <row r="673" spans="1:5" x14ac:dyDescent="0.25">
      <c r="A673" t="s">
        <v>732</v>
      </c>
      <c r="B673" t="s">
        <v>740</v>
      </c>
      <c r="C673">
        <v>1.5311999999999999</v>
      </c>
      <c r="D673">
        <v>0.74639999999999995</v>
      </c>
      <c r="E673">
        <v>1.3171999999999999</v>
      </c>
    </row>
    <row r="674" spans="1:5" x14ac:dyDescent="0.25">
      <c r="A674" t="s">
        <v>732</v>
      </c>
      <c r="B674" t="s">
        <v>741</v>
      </c>
      <c r="C674">
        <v>1.5311999999999999</v>
      </c>
      <c r="D674">
        <v>1.7726999999999999</v>
      </c>
      <c r="E674">
        <v>0.77480000000000004</v>
      </c>
    </row>
    <row r="675" spans="1:5" x14ac:dyDescent="0.25">
      <c r="A675" t="s">
        <v>732</v>
      </c>
      <c r="B675" t="s">
        <v>742</v>
      </c>
      <c r="C675">
        <v>1.5311999999999999</v>
      </c>
      <c r="D675">
        <v>1.3062</v>
      </c>
      <c r="E675">
        <v>1.1621999999999999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H63" activePane="bottomRight" state="frozen"/>
      <selection pane="topRight" activeCell="M1" sqref="M1"/>
      <selection pane="bottomLeft" activeCell="A2" sqref="A2"/>
      <selection pane="bottomRight" activeCell="A67" sqref="A67:XFD6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743</v>
      </c>
      <c r="E2" s="1">
        <f>VLOOKUP(A2,home!$A$2:$E$670,3,FALSE)</f>
        <v>1.7963</v>
      </c>
      <c r="F2">
        <f>VLOOKUP(B2,home!$B$2:$E$670,3,FALSE)</f>
        <v>1.4702999999999999</v>
      </c>
      <c r="G2">
        <f>VLOOKUP(C2,away!$B$2:$E$670,4,FALSE)</f>
        <v>0.74229999999999996</v>
      </c>
      <c r="H2">
        <f>VLOOKUP(A2,away!$A$2:$E$670,3,FALSE)</f>
        <v>1.1852</v>
      </c>
      <c r="I2">
        <f>VLOOKUP(C2,away!$B$2:$E$670,3,FALSE)</f>
        <v>2.6718000000000002</v>
      </c>
      <c r="J2">
        <f>VLOOKUP(B2,home!$B$2:$E$670,4,FALSE)</f>
        <v>0.93789999999999996</v>
      </c>
      <c r="K2" s="3">
        <f>E2*F2*G2</f>
        <v>1.960488448347</v>
      </c>
      <c r="L2" s="3">
        <f>H2*I2*J2</f>
        <v>2.9699704219440002</v>
      </c>
      <c r="M2" s="5">
        <f>_xlfn.POISSON.DIST(0,$K2,FALSE) * _xlfn.POISSON.DIST(0,$L2,FALSE)</f>
        <v>7.2231880144097522E-3</v>
      </c>
      <c r="N2" s="5">
        <f>_xlfn.POISSON.DIST(1,K2,FALSE) * _xlfn.POISSON.DIST(0,L2,FALSE)</f>
        <v>1.4160976662488823E-2</v>
      </c>
      <c r="O2" s="5">
        <f>_xlfn.POISSON.DIST(0,K2,FALSE) * _xlfn.POISSON.DIST(1,L2,FALSE)</f>
        <v>2.1452654754937378E-2</v>
      </c>
      <c r="P2" s="5">
        <f>_xlfn.POISSON.DIST(1,K2,FALSE) * _xlfn.POISSON.DIST(1,L2,FALSE)</f>
        <v>4.2057681833431074E-2</v>
      </c>
      <c r="Q2" s="5">
        <f>_xlfn.POISSON.DIST(2,K2,FALSE) * _xlfn.POISSON.DIST(0,L2,FALSE)</f>
        <v>1.3881215582060397E-2</v>
      </c>
      <c r="R2" s="5">
        <f>_xlfn.POISSON.DIST(0,K2,FALSE) * _xlfn.POISSON.DIST(2,L2,FALSE)</f>
        <v>3.185687504717017E-2</v>
      </c>
      <c r="S2" s="5">
        <f>_xlfn.POISSON.DIST(2,K2,FALSE) * _xlfn.POISSON.DIST(2,L2,FALSE)</f>
        <v>6.1221187849236025E-2</v>
      </c>
      <c r="T2" s="5">
        <f>_xlfn.POISSON.DIST(2,K2,FALSE) * _xlfn.POISSON.DIST(1,L2,FALSE)</f>
        <v>4.1226799699347554E-2</v>
      </c>
      <c r="U2" s="5">
        <f>_xlfn.POISSON.DIST(1,K2,FALSE) * _xlfn.POISSON.DIST(2,L2,FALSE)</f>
        <v>6.2455035530410909E-2</v>
      </c>
      <c r="V2" s="5">
        <f>_xlfn.POISSON.DIST(3,K2,FALSE) * _xlfn.POISSON.DIST(3,L2,FALSE)</f>
        <v>3.9607337967841244E-2</v>
      </c>
      <c r="W2" s="5">
        <f>_xlfn.POISSON.DIST(3,K2,FALSE) * _xlfn.POISSON.DIST(0,L2,FALSE)</f>
        <v>9.0713209325479285E-3</v>
      </c>
      <c r="X2" s="5">
        <f>_xlfn.POISSON.DIST(3,K2,FALSE) * _xlfn.POISSON.DIST(1,L2,FALSE)</f>
        <v>2.6941554857628815E-2</v>
      </c>
      <c r="Y2" s="5">
        <f>_xlfn.POISSON.DIST(3,K2,FALSE) * _xlfn.POISSON.DIST(2,L2,FALSE)</f>
        <v>4.000781052416965E-2</v>
      </c>
      <c r="Z2" s="5">
        <f>_xlfn.POISSON.DIST(0,K2,FALSE) * _xlfn.POISSON.DIST(3,L2,FALSE)</f>
        <v>3.1537992208553758E-2</v>
      </c>
      <c r="AA2" s="5">
        <f>_xlfn.POISSON.DIST(1,K2,FALSE) * _xlfn.POISSON.DIST(3,L2,FALSE)</f>
        <v>6.1829869408927332E-2</v>
      </c>
      <c r="AB2" s="5">
        <f>_xlfn.POISSON.DIST(2,K2,FALSE) * _xlfn.POISSON.DIST(3,L2,FALSE)</f>
        <v>6.0608372369502797E-2</v>
      </c>
      <c r="AC2" s="5">
        <f>_xlfn.POISSON.DIST(4,K2,FALSE) * _xlfn.POISSON.DIST(4,L2,FALSE)</f>
        <v>1.4413587317655846E-2</v>
      </c>
      <c r="AD2" s="5">
        <f>_xlfn.POISSON.DIST(4,K2,FALSE) * _xlfn.POISSON.DIST(0,L2,FALSE)</f>
        <v>4.4460549748771396E-3</v>
      </c>
      <c r="AE2" s="5">
        <f>_xlfn.POISSON.DIST(4,K2,FALSE) * _xlfn.POISSON.DIST(1,L2,FALSE)</f>
        <v>1.3204651769722079E-2</v>
      </c>
      <c r="AF2" s="5">
        <f>_xlfn.POISSON.DIST(4,K2,FALSE) * _xlfn.POISSON.DIST(2,L2,FALSE)</f>
        <v>1.9608712594072538E-2</v>
      </c>
      <c r="AG2" s="5">
        <f>_xlfn.POISSON.DIST(4,K2,FALSE) * _xlfn.POISSON.DIST(3,L2,FALSE)</f>
        <v>1.9412432138932081E-2</v>
      </c>
      <c r="AH2" s="5">
        <f>_xlfn.POISSON.DIST(0,K2,FALSE) * _xlfn.POISSON.DIST(4,L2,FALSE)</f>
        <v>2.3416726006726247E-2</v>
      </c>
      <c r="AI2" s="5">
        <f>_xlfn.POISSON.DIST(1,K2,FALSE) * _xlfn.POISSON.DIST(4,L2,FALSE)</f>
        <v>4.5908220834293585E-2</v>
      </c>
      <c r="AJ2" s="5">
        <f>_xlfn.POISSON.DIST(2,K2,FALSE) * _xlfn.POISSON.DIST(4,L2,FALSE)</f>
        <v>4.5001268314897827E-2</v>
      </c>
      <c r="AK2" s="5">
        <f>_xlfn.POISSON.DIST(3,K2,FALSE) * _xlfn.POISSON.DIST(4,L2,FALSE)</f>
        <v>2.940815556410702E-2</v>
      </c>
      <c r="AL2" s="5">
        <f>_xlfn.POISSON.DIST(5,K2,FALSE) * _xlfn.POISSON.DIST(5,L2,FALSE)</f>
        <v>3.3569779342584767E-3</v>
      </c>
      <c r="AM2" s="5">
        <f>_xlfn.POISSON.DIST(5,K2,FALSE) * _xlfn.POISSON.DIST(0,L2,FALSE)</f>
        <v>1.743287883792467E-3</v>
      </c>
      <c r="AN2" s="5">
        <f>_xlfn.POISSON.DIST(5,K2,FALSE) * _xlfn.POISSON.DIST(1,L2,FALSE)</f>
        <v>5.1775134517969765E-3</v>
      </c>
      <c r="AO2" s="5">
        <f>_xlfn.POISSON.DIST(5,K2,FALSE) * _xlfn.POISSON.DIST(2,L2,FALSE)</f>
        <v>7.6885309055271028E-3</v>
      </c>
      <c r="AP2" s="5">
        <f>_xlfn.POISSON.DIST(5,K2,FALSE) * _xlfn.POISSON.DIST(3,L2,FALSE)</f>
        <v>7.6115697925392715E-3</v>
      </c>
      <c r="AQ2" s="5">
        <f>_xlfn.POISSON.DIST(5,K2,FALSE) * _xlfn.POISSON.DIST(4,L2,FALSE)</f>
        <v>5.6515342871010163E-3</v>
      </c>
      <c r="AR2" s="5">
        <f>_xlfn.POISSON.DIST(0,K2,FALSE) * _xlfn.POISSON.DIST(5,L2,FALSE)</f>
        <v>1.3909396723748753E-2</v>
      </c>
      <c r="AS2" s="5">
        <f>_xlfn.POISSON.DIST(1,K2,FALSE) * _xlfn.POISSON.DIST(5,L2,FALSE)</f>
        <v>2.7269211600385038E-2</v>
      </c>
      <c r="AT2" s="5">
        <f>_xlfn.POISSON.DIST(2,K2,FALSE) * _xlfn.POISSON.DIST(5,L2,FALSE)</f>
        <v>2.6730487169042444E-2</v>
      </c>
      <c r="AU2" s="5">
        <f>_xlfn.POISSON.DIST(3,K2,FALSE) * _xlfn.POISSON.DIST(5,L2,FALSE)</f>
        <v>1.7468270437865138E-2</v>
      </c>
      <c r="AV2" s="5">
        <f>_xlfn.POISSON.DIST(4,K2,FALSE) * _xlfn.POISSON.DIST(5,L2,FALSE)</f>
        <v>8.5615856015090006E-3</v>
      </c>
      <c r="AW2" s="5">
        <f>_xlfn.POISSON.DIST(6,K2,FALSE) * _xlfn.POISSON.DIST(6,L2,FALSE)</f>
        <v>5.4295320077826716E-4</v>
      </c>
      <c r="AX2" s="5">
        <f>_xlfn.POISSON.DIST(6,K2,FALSE) * _xlfn.POISSON.DIST(0,L2,FALSE)</f>
        <v>5.6961595971973629E-4</v>
      </c>
      <c r="AY2" s="5">
        <f>_xlfn.POISSON.DIST(6,K2,FALSE) * _xlfn.POISSON.DIST(1,L2,FALSE)</f>
        <v>1.691742552234862E-3</v>
      </c>
      <c r="AZ2" s="5">
        <f>_xlfn.POISSON.DIST(6,K2,FALSE) * _xlfn.POISSON.DIST(2,L2,FALSE)</f>
        <v>2.5122126708407968E-3</v>
      </c>
      <c r="BA2" s="5">
        <f>_xlfn.POISSON.DIST(6,K2,FALSE) * _xlfn.POISSON.DIST(3,L2,FALSE)</f>
        <v>2.4870657753433682E-3</v>
      </c>
      <c r="BB2" s="5">
        <f>_xlfn.POISSON.DIST(6,K2,FALSE) * _xlfn.POISSON.DIST(4,L2,FALSE)</f>
        <v>1.8466279475497563E-3</v>
      </c>
      <c r="BC2" s="5">
        <f>_xlfn.POISSON.DIST(6,K2,FALSE) * _xlfn.POISSON.DIST(5,L2,FALSE)</f>
        <v>1.0968860769115861E-3</v>
      </c>
      <c r="BD2" s="5">
        <f>_xlfn.POISSON.DIST(0,K2,FALSE) * _xlfn.POISSON.DIST(6,L2,FALSE)</f>
        <v>6.8850828094364309E-3</v>
      </c>
      <c r="BE2" s="5">
        <f>_xlfn.POISSON.DIST(1,K2,FALSE) * _xlfn.POISSON.DIST(6,L2,FALSE)</f>
        <v>1.3498125313812634E-2</v>
      </c>
      <c r="BF2" s="5">
        <f>_xlfn.POISSON.DIST(2,K2,FALSE) * _xlfn.POISSON.DIST(6,L2,FALSE)</f>
        <v>1.3231459376034947E-2</v>
      </c>
      <c r="BG2" s="5">
        <f>_xlfn.POISSON.DIST(3,K2,FALSE) * _xlfn.POISSON.DIST(6,L2,FALSE)</f>
        <v>8.6467077538297053E-3</v>
      </c>
      <c r="BH2" s="5">
        <f>_xlfn.POISSON.DIST(4,K2,FALSE) * _xlfn.POISSON.DIST(6,L2,FALSE)</f>
        <v>4.2379426669038947E-3</v>
      </c>
      <c r="BI2" s="5">
        <f>_xlfn.POISSON.DIST(5,K2,FALSE) * _xlfn.POISSON.DIST(6,L2,FALSE)</f>
        <v>1.6616875286443913E-3</v>
      </c>
      <c r="BJ2" s="8">
        <f>SUM(N2,Q2,T2,W2,X2,Y2,AD2,AE2,AF2,AG2,AM2,AN2,AO2,AP2,AQ2,AX2,AY2,AZ2,BA2,BB2,BC2)</f>
        <v>0.24003811703920389</v>
      </c>
      <c r="BK2" s="8">
        <f>SUM(M2,P2,S2,V2,AC2,AL2,AY2)</f>
        <v>0.1695717034690673</v>
      </c>
      <c r="BL2" s="8">
        <f>SUM(O2,R2,U2,AA2,AB2,AH2,AI2,AJ2,AK2,AR2,AS2,AT2,AU2,AV2,BD2,BE2,BF2,BG2,BH2,BI2)</f>
        <v>0.52403713481218561</v>
      </c>
      <c r="BM2" s="8">
        <f>SUM(S2:BI2)</f>
        <v>0.83340356628305667</v>
      </c>
      <c r="BN2" s="8">
        <f>SUM(M2:R2)</f>
        <v>0.13063259189449761</v>
      </c>
    </row>
    <row r="3" spans="1:88" x14ac:dyDescent="0.25">
      <c r="A3" t="s">
        <v>61</v>
      </c>
      <c r="B3" t="s">
        <v>741</v>
      </c>
      <c r="C3" t="s">
        <v>247</v>
      </c>
      <c r="D3" t="s">
        <v>743</v>
      </c>
      <c r="E3" s="1">
        <f>VLOOKUP(A3,home!$A$2:$E$670,3,FALSE)</f>
        <v>1.5083</v>
      </c>
      <c r="F3" t="e">
        <f>VLOOKUP(B3,home!$B$2:$E$670,3,FALSE)</f>
        <v>#N/A</v>
      </c>
      <c r="G3">
        <f>VLOOKUP(C3,away!$B$2:$E$670,4,FALSE)</f>
        <v>1.105</v>
      </c>
      <c r="H3">
        <f>VLOOKUP(A3,away!$A$2:$E$670,3,FALSE)</f>
        <v>1.3083</v>
      </c>
      <c r="I3">
        <f>VLOOKUP(C3,away!$B$2:$E$670,3,FALSE)</f>
        <v>1.2739</v>
      </c>
      <c r="J3" t="e">
        <f>VLOOKUP(B3,home!$B$2:$E$670,4,FALSE)</f>
        <v>#N/A</v>
      </c>
      <c r="K3" s="3" t="e">
        <f t="shared" ref="K3:K9" si="0">E3*F3*G3</f>
        <v>#N/A</v>
      </c>
      <c r="L3" s="3" t="e">
        <f t="shared" ref="L3:L9" si="1">H3*I3*J3</f>
        <v>#N/A</v>
      </c>
      <c r="M3" s="5" t="e">
        <f t="shared" ref="M3:M66" si="2">_xlfn.POISSON.DIST(0,$K3,FALSE) * _xlfn.POISSON.DIST(0,$L3,FALSE)</f>
        <v>#N/A</v>
      </c>
      <c r="N3" s="5" t="e">
        <f t="shared" ref="N3:N9" si="3">_xlfn.POISSON.DIST(1,K3,FALSE) * _xlfn.POISSON.DIST(0,L3,FALSE)</f>
        <v>#N/A</v>
      </c>
      <c r="O3" s="5" t="e">
        <f t="shared" ref="O3:O9" si="4">_xlfn.POISSON.DIST(0,K3,FALSE) * _xlfn.POISSON.DIST(1,L3,FALSE)</f>
        <v>#N/A</v>
      </c>
      <c r="P3" s="5" t="e">
        <f t="shared" ref="P3:P9" si="5">_xlfn.POISSON.DIST(1,K3,FALSE) * _xlfn.POISSON.DIST(1,L3,FALSE)</f>
        <v>#N/A</v>
      </c>
      <c r="Q3" s="5" t="e">
        <f t="shared" ref="Q3:Q9" si="6">_xlfn.POISSON.DIST(2,K3,FALSE) * _xlfn.POISSON.DIST(0,L3,FALSE)</f>
        <v>#N/A</v>
      </c>
      <c r="R3" s="5" t="e">
        <f t="shared" ref="R3:R9" si="7">_xlfn.POISSON.DIST(0,K3,FALSE) * _xlfn.POISSON.DIST(2,L3,FALSE)</f>
        <v>#N/A</v>
      </c>
      <c r="S3" s="5" t="e">
        <f t="shared" ref="S3:S9" si="8">_xlfn.POISSON.DIST(2,K3,FALSE) * _xlfn.POISSON.DIST(2,L3,FALSE)</f>
        <v>#N/A</v>
      </c>
      <c r="T3" s="5" t="e">
        <f t="shared" ref="T3:T9" si="9">_xlfn.POISSON.DIST(2,K3,FALSE) * _xlfn.POISSON.DIST(1,L3,FALSE)</f>
        <v>#N/A</v>
      </c>
      <c r="U3" s="5" t="e">
        <f t="shared" ref="U3:U9" si="10">_xlfn.POISSON.DIST(1,K3,FALSE) * _xlfn.POISSON.DIST(2,L3,FALSE)</f>
        <v>#N/A</v>
      </c>
      <c r="V3" s="5" t="e">
        <f t="shared" ref="V3:V9" si="11">_xlfn.POISSON.DIST(3,K3,FALSE) * _xlfn.POISSON.DIST(3,L3,FALSE)</f>
        <v>#N/A</v>
      </c>
      <c r="W3" s="5" t="e">
        <f t="shared" ref="W3:W9" si="12">_xlfn.POISSON.DIST(3,K3,FALSE) * _xlfn.POISSON.DIST(0,L3,FALSE)</f>
        <v>#N/A</v>
      </c>
      <c r="X3" s="5" t="e">
        <f t="shared" ref="X3:X9" si="13">_xlfn.POISSON.DIST(3,K3,FALSE) * _xlfn.POISSON.DIST(1,L3,FALSE)</f>
        <v>#N/A</v>
      </c>
      <c r="Y3" s="5" t="e">
        <f t="shared" ref="Y3:Y9" si="14">_xlfn.POISSON.DIST(3,K3,FALSE) * _xlfn.POISSON.DIST(2,L3,FALSE)</f>
        <v>#N/A</v>
      </c>
      <c r="Z3" s="5" t="e">
        <f t="shared" ref="Z3:Z9" si="15">_xlfn.POISSON.DIST(0,K3,FALSE) * _xlfn.POISSON.DIST(3,L3,FALSE)</f>
        <v>#N/A</v>
      </c>
      <c r="AA3" s="5" t="e">
        <f t="shared" ref="AA3:AA9" si="16">_xlfn.POISSON.DIST(1,K3,FALSE) * _xlfn.POISSON.DIST(3,L3,FALSE)</f>
        <v>#N/A</v>
      </c>
      <c r="AB3" s="5" t="e">
        <f t="shared" ref="AB3:AB9" si="17">_xlfn.POISSON.DIST(2,K3,FALSE) * _xlfn.POISSON.DIST(3,L3,FALSE)</f>
        <v>#N/A</v>
      </c>
      <c r="AC3" s="5" t="e">
        <f t="shared" ref="AC3:AC9" si="18">_xlfn.POISSON.DIST(4,K3,FALSE) * _xlfn.POISSON.DIST(4,L3,FALSE)</f>
        <v>#N/A</v>
      </c>
      <c r="AD3" s="5" t="e">
        <f t="shared" ref="AD3:AD9" si="19">_xlfn.POISSON.DIST(4,K3,FALSE) * _xlfn.POISSON.DIST(0,L3,FALSE)</f>
        <v>#N/A</v>
      </c>
      <c r="AE3" s="5" t="e">
        <f t="shared" ref="AE3:AE9" si="20">_xlfn.POISSON.DIST(4,K3,FALSE) * _xlfn.POISSON.DIST(1,L3,FALSE)</f>
        <v>#N/A</v>
      </c>
      <c r="AF3" s="5" t="e">
        <f t="shared" ref="AF3:AF9" si="21">_xlfn.POISSON.DIST(4,K3,FALSE) * _xlfn.POISSON.DIST(2,L3,FALSE)</f>
        <v>#N/A</v>
      </c>
      <c r="AG3" s="5" t="e">
        <f t="shared" ref="AG3:AG9" si="22">_xlfn.POISSON.DIST(4,K3,FALSE) * _xlfn.POISSON.DIST(3,L3,FALSE)</f>
        <v>#N/A</v>
      </c>
      <c r="AH3" s="5" t="e">
        <f t="shared" ref="AH3:AH9" si="23">_xlfn.POISSON.DIST(0,K3,FALSE) * _xlfn.POISSON.DIST(4,L3,FALSE)</f>
        <v>#N/A</v>
      </c>
      <c r="AI3" s="5" t="e">
        <f t="shared" ref="AI3:AI9" si="24">_xlfn.POISSON.DIST(1,K3,FALSE) * _xlfn.POISSON.DIST(4,L3,FALSE)</f>
        <v>#N/A</v>
      </c>
      <c r="AJ3" s="5" t="e">
        <f t="shared" ref="AJ3:AJ9" si="25">_xlfn.POISSON.DIST(2,K3,FALSE) * _xlfn.POISSON.DIST(4,L3,FALSE)</f>
        <v>#N/A</v>
      </c>
      <c r="AK3" s="5" t="e">
        <f t="shared" ref="AK3:AK9" si="26">_xlfn.POISSON.DIST(3,K3,FALSE) * _xlfn.POISSON.DIST(4,L3,FALSE)</f>
        <v>#N/A</v>
      </c>
      <c r="AL3" s="5" t="e">
        <f t="shared" ref="AL3:AL9" si="27">_xlfn.POISSON.DIST(5,K3,FALSE) * _xlfn.POISSON.DIST(5,L3,FALSE)</f>
        <v>#N/A</v>
      </c>
      <c r="AM3" s="5" t="e">
        <f t="shared" ref="AM3:AM9" si="28">_xlfn.POISSON.DIST(5,K3,FALSE) * _xlfn.POISSON.DIST(0,L3,FALSE)</f>
        <v>#N/A</v>
      </c>
      <c r="AN3" s="5" t="e">
        <f t="shared" ref="AN3:AN9" si="29">_xlfn.POISSON.DIST(5,K3,FALSE) * _xlfn.POISSON.DIST(1,L3,FALSE)</f>
        <v>#N/A</v>
      </c>
      <c r="AO3" s="5" t="e">
        <f t="shared" ref="AO3:AO9" si="30">_xlfn.POISSON.DIST(5,K3,FALSE) * _xlfn.POISSON.DIST(2,L3,FALSE)</f>
        <v>#N/A</v>
      </c>
      <c r="AP3" s="5" t="e">
        <f t="shared" ref="AP3:AP9" si="31">_xlfn.POISSON.DIST(5,K3,FALSE) * _xlfn.POISSON.DIST(3,L3,FALSE)</f>
        <v>#N/A</v>
      </c>
      <c r="AQ3" s="5" t="e">
        <f t="shared" ref="AQ3:AQ9" si="32">_xlfn.POISSON.DIST(5,K3,FALSE) * _xlfn.POISSON.DIST(4,L3,FALSE)</f>
        <v>#N/A</v>
      </c>
      <c r="AR3" s="5" t="e">
        <f t="shared" ref="AR3:AR9" si="33">_xlfn.POISSON.DIST(0,K3,FALSE) * _xlfn.POISSON.DIST(5,L3,FALSE)</f>
        <v>#N/A</v>
      </c>
      <c r="AS3" s="5" t="e">
        <f t="shared" ref="AS3:AS9" si="34">_xlfn.POISSON.DIST(1,K3,FALSE) * _xlfn.POISSON.DIST(5,L3,FALSE)</f>
        <v>#N/A</v>
      </c>
      <c r="AT3" s="5" t="e">
        <f t="shared" ref="AT3:AT9" si="35">_xlfn.POISSON.DIST(2,K3,FALSE) * _xlfn.POISSON.DIST(5,L3,FALSE)</f>
        <v>#N/A</v>
      </c>
      <c r="AU3" s="5" t="e">
        <f t="shared" ref="AU3:AU9" si="36">_xlfn.POISSON.DIST(3,K3,FALSE) * _xlfn.POISSON.DIST(5,L3,FALSE)</f>
        <v>#N/A</v>
      </c>
      <c r="AV3" s="5" t="e">
        <f t="shared" ref="AV3:AV9" si="37">_xlfn.POISSON.DIST(4,K3,FALSE) * _xlfn.POISSON.DIST(5,L3,FALSE)</f>
        <v>#N/A</v>
      </c>
      <c r="AW3" s="5" t="e">
        <f t="shared" ref="AW3:AW9" si="38">_xlfn.POISSON.DIST(6,K3,FALSE) * _xlfn.POISSON.DIST(6,L3,FALSE)</f>
        <v>#N/A</v>
      </c>
      <c r="AX3" s="5" t="e">
        <f t="shared" ref="AX3:AX9" si="39">_xlfn.POISSON.DIST(6,K3,FALSE) * _xlfn.POISSON.DIST(0,L3,FALSE)</f>
        <v>#N/A</v>
      </c>
      <c r="AY3" s="5" t="e">
        <f t="shared" ref="AY3:AY9" si="40">_xlfn.POISSON.DIST(6,K3,FALSE) * _xlfn.POISSON.DIST(1,L3,FALSE)</f>
        <v>#N/A</v>
      </c>
      <c r="AZ3" s="5" t="e">
        <f t="shared" ref="AZ3:AZ9" si="41">_xlfn.POISSON.DIST(6,K3,FALSE) * _xlfn.POISSON.DIST(2,L3,FALSE)</f>
        <v>#N/A</v>
      </c>
      <c r="BA3" s="5" t="e">
        <f t="shared" ref="BA3:BA9" si="42">_xlfn.POISSON.DIST(6,K3,FALSE) * _xlfn.POISSON.DIST(3,L3,FALSE)</f>
        <v>#N/A</v>
      </c>
      <c r="BB3" s="5" t="e">
        <f t="shared" ref="BB3:BB9" si="43">_xlfn.POISSON.DIST(6,K3,FALSE) * _xlfn.POISSON.DIST(4,L3,FALSE)</f>
        <v>#N/A</v>
      </c>
      <c r="BC3" s="5" t="e">
        <f t="shared" ref="BC3:BC9" si="44">_xlfn.POISSON.DIST(6,K3,FALSE) * _xlfn.POISSON.DIST(5,L3,FALSE)</f>
        <v>#N/A</v>
      </c>
      <c r="BD3" s="5" t="e">
        <f t="shared" ref="BD3:BD9" si="45">_xlfn.POISSON.DIST(0,K3,FALSE) * _xlfn.POISSON.DIST(6,L3,FALSE)</f>
        <v>#N/A</v>
      </c>
      <c r="BE3" s="5" t="e">
        <f t="shared" ref="BE3:BE9" si="46">_xlfn.POISSON.DIST(1,K3,FALSE) * _xlfn.POISSON.DIST(6,L3,FALSE)</f>
        <v>#N/A</v>
      </c>
      <c r="BF3" s="5" t="e">
        <f t="shared" ref="BF3:BF9" si="47">_xlfn.POISSON.DIST(2,K3,FALSE) * _xlfn.POISSON.DIST(6,L3,FALSE)</f>
        <v>#N/A</v>
      </c>
      <c r="BG3" s="5" t="e">
        <f t="shared" ref="BG3:BG9" si="48">_xlfn.POISSON.DIST(3,K3,FALSE) * _xlfn.POISSON.DIST(6,L3,FALSE)</f>
        <v>#N/A</v>
      </c>
      <c r="BH3" s="5" t="e">
        <f t="shared" ref="BH3:BH9" si="49">_xlfn.POISSON.DIST(4,K3,FALSE) * _xlfn.POISSON.DIST(6,L3,FALSE)</f>
        <v>#N/A</v>
      </c>
      <c r="BI3" s="5" t="e">
        <f t="shared" ref="BI3:BI9" si="50">_xlfn.POISSON.DIST(5,K3,FALSE) * _xlfn.POISSON.DIST(6,L3,FALSE)</f>
        <v>#N/A</v>
      </c>
      <c r="BJ3" s="8" t="e">
        <f t="shared" ref="BJ3:BJ9" si="51">SUM(N3,Q3,T3,W3,X3,Y3,AD3,AE3,AF3,AG3,AM3,AN3,AO3,AP3,AQ3,AX3,AY3,AZ3,BA3,BB3,BC3)</f>
        <v>#N/A</v>
      </c>
      <c r="BK3" s="8" t="e">
        <f t="shared" ref="BK3:BK9" si="52">SUM(M3,P3,S3,V3,AC3,AL3,AY3)</f>
        <v>#N/A</v>
      </c>
      <c r="BL3" s="8" t="e">
        <f t="shared" ref="BL3:BL9" si="53">SUM(O3,R3,U3,AA3,AB3,AH3,AI3,AJ3,AK3,AR3,AS3,AT3,AU3,AV3,BD3,BE3,BF3,BG3,BH3,BI3)</f>
        <v>#N/A</v>
      </c>
      <c r="BM3" s="8" t="e">
        <f t="shared" ref="BM3:BM9" si="54">SUM(S3:BI3)</f>
        <v>#N/A</v>
      </c>
      <c r="BN3" s="8" t="e">
        <f t="shared" ref="BN3:BN9" si="55">SUM(M3:R3)</f>
        <v>#N/A</v>
      </c>
    </row>
    <row r="4" spans="1:88" x14ac:dyDescent="0.25">
      <c r="A4" t="s">
        <v>318</v>
      </c>
      <c r="B4" t="s">
        <v>386</v>
      </c>
      <c r="C4" t="s">
        <v>498</v>
      </c>
      <c r="D4" t="s">
        <v>743</v>
      </c>
      <c r="E4" s="1">
        <f>VLOOKUP(A4,home!$A$2:$E$670,3,FALSE)</f>
        <v>1.3603000000000001</v>
      </c>
      <c r="F4">
        <f>VLOOKUP(B4,home!$B$2:$E$670,3,FALSE)</f>
        <v>2.0829</v>
      </c>
      <c r="G4">
        <f>VLOOKUP(C4,away!$B$2:$E$670,4,FALSE)</f>
        <v>0.37869999999999998</v>
      </c>
      <c r="H4">
        <f>VLOOKUP(A4,away!$A$2:$E$670,3,FALSE)</f>
        <v>1.0662</v>
      </c>
      <c r="I4">
        <f>VLOOKUP(C4,away!$B$2:$E$670,3,FALSE)</f>
        <v>1.2741</v>
      </c>
      <c r="J4">
        <f>VLOOKUP(B4,home!$B$2:$E$670,4,FALSE)</f>
        <v>0.93789999999999996</v>
      </c>
      <c r="K4" s="3">
        <f t="shared" si="0"/>
        <v>1.0729967910689999</v>
      </c>
      <c r="L4" s="3">
        <f t="shared" si="1"/>
        <v>1.2740859594179998</v>
      </c>
      <c r="M4" s="5">
        <f t="shared" si="2"/>
        <v>9.5647784064707739E-2</v>
      </c>
      <c r="N4" s="5">
        <f t="shared" si="3"/>
        <v>0.10262976537429203</v>
      </c>
      <c r="O4" s="5">
        <f t="shared" si="4"/>
        <v>0.12186349872628885</v>
      </c>
      <c r="P4" s="5">
        <f t="shared" si="5"/>
        <v>0.1307591430817491</v>
      </c>
      <c r="Q4" s="5">
        <f t="shared" si="6"/>
        <v>5.5060704457389857E-2</v>
      </c>
      <c r="R4" s="5">
        <f t="shared" si="7"/>
        <v>7.7632286346358992E-2</v>
      </c>
      <c r="S4" s="5">
        <f t="shared" si="8"/>
        <v>4.468988400166754E-2</v>
      </c>
      <c r="T4" s="5">
        <f t="shared" si="9"/>
        <v>7.0152070464824495E-2</v>
      </c>
      <c r="U4" s="5">
        <f t="shared" si="10"/>
        <v>8.3299194132992929E-2</v>
      </c>
      <c r="V4" s="5">
        <f t="shared" si="11"/>
        <v>6.7883444494037147E-3</v>
      </c>
      <c r="W4" s="5">
        <f t="shared" si="12"/>
        <v>1.9693319732259303E-2</v>
      </c>
      <c r="X4" s="5">
        <f t="shared" si="13"/>
        <v>2.5090982165201021E-2</v>
      </c>
      <c r="Y4" s="5">
        <f t="shared" si="14"/>
        <v>1.5984034042345038E-2</v>
      </c>
      <c r="Z4" s="5">
        <f t="shared" si="15"/>
        <v>3.2970068677137886E-2</v>
      </c>
      <c r="AA4" s="5">
        <f t="shared" si="16"/>
        <v>3.5376777891893502E-2</v>
      </c>
      <c r="AB4" s="5">
        <f t="shared" si="17"/>
        <v>1.8979584578181233E-2</v>
      </c>
      <c r="AC4" s="5">
        <f t="shared" si="18"/>
        <v>5.8001742527777215E-4</v>
      </c>
      <c r="AD4" s="5">
        <f t="shared" si="19"/>
        <v>5.28271721955251E-3</v>
      </c>
      <c r="AE4" s="5">
        <f t="shared" si="20"/>
        <v>6.7306358370075488E-3</v>
      </c>
      <c r="AF4" s="5">
        <f t="shared" si="21"/>
        <v>4.2877043089434687E-3</v>
      </c>
      <c r="AG4" s="5">
        <f t="shared" si="22"/>
        <v>1.8209679527203101E-3</v>
      </c>
      <c r="AH4" s="5">
        <f t="shared" si="23"/>
        <v>1.0501675395647149E-2</v>
      </c>
      <c r="AI4" s="5">
        <f t="shared" si="24"/>
        <v>1.126826400037766E-2</v>
      </c>
      <c r="AJ4" s="5">
        <f t="shared" si="25"/>
        <v>6.0454055566617811E-3</v>
      </c>
      <c r="AK4" s="5">
        <f t="shared" si="26"/>
        <v>2.1622335876695978E-3</v>
      </c>
      <c r="AL4" s="5">
        <f t="shared" si="27"/>
        <v>3.171744426425806E-5</v>
      </c>
      <c r="AM4" s="5">
        <f t="shared" si="28"/>
        <v>1.1336677249409591E-3</v>
      </c>
      <c r="AN4" s="5">
        <f t="shared" si="29"/>
        <v>1.4443901309926233E-3</v>
      </c>
      <c r="AO4" s="5">
        <f t="shared" si="30"/>
        <v>9.2013859290981362E-4</v>
      </c>
      <c r="AP4" s="5">
        <f t="shared" si="31"/>
        <v>3.9077855398167601E-4</v>
      </c>
      <c r="AQ4" s="5">
        <f t="shared" si="32"/>
        <v>1.2447136721743067E-4</v>
      </c>
      <c r="AR4" s="5">
        <f t="shared" si="33"/>
        <v>2.6760074343918998E-3</v>
      </c>
      <c r="AS4" s="5">
        <f t="shared" si="34"/>
        <v>2.871347389979296E-3</v>
      </c>
      <c r="AT4" s="5">
        <f t="shared" si="35"/>
        <v>1.5404732677460665E-3</v>
      </c>
      <c r="AU4" s="5">
        <f t="shared" si="36"/>
        <v>5.5097429100636861E-4</v>
      </c>
      <c r="AV4" s="5">
        <f t="shared" si="37"/>
        <v>1.4779841155283766E-4</v>
      </c>
      <c r="AW4" s="5">
        <f t="shared" si="38"/>
        <v>1.204461264167265E-6</v>
      </c>
      <c r="AX4" s="5">
        <f t="shared" si="39"/>
        <v>2.0273697183335705E-4</v>
      </c>
      <c r="AY4" s="5">
        <f t="shared" si="40"/>
        <v>2.5830432926780275E-4</v>
      </c>
      <c r="AZ4" s="5">
        <f t="shared" si="41"/>
        <v>1.6455095958849573E-4</v>
      </c>
      <c r="BA4" s="5">
        <f t="shared" si="42"/>
        <v>6.988402240682036E-5</v>
      </c>
      <c r="BB4" s="5">
        <f t="shared" si="43"/>
        <v>2.2259562934045693E-5</v>
      </c>
      <c r="BC4" s="5">
        <f t="shared" si="44"/>
        <v>5.6721193194097909E-6</v>
      </c>
      <c r="BD4" s="5">
        <f t="shared" si="45"/>
        <v>5.6824391657615033E-4</v>
      </c>
      <c r="BE4" s="5">
        <f t="shared" si="46"/>
        <v>6.097238990306898E-4</v>
      </c>
      <c r="BF4" s="5">
        <f t="shared" si="47"/>
        <v>3.2711589354900454E-4</v>
      </c>
      <c r="BG4" s="5">
        <f t="shared" si="48"/>
        <v>1.1699810136191683E-4</v>
      </c>
      <c r="BH4" s="5">
        <f t="shared" si="49"/>
        <v>3.1384646830625577E-5</v>
      </c>
      <c r="BI4" s="5">
        <f t="shared" si="50"/>
        <v>6.7351250676190232E-6</v>
      </c>
      <c r="BJ4" s="8">
        <f t="shared" si="51"/>
        <v>0.31146975588992809</v>
      </c>
      <c r="BK4" s="8">
        <f t="shared" si="52"/>
        <v>0.27875519479633792</v>
      </c>
      <c r="BL4" s="8">
        <f t="shared" si="53"/>
        <v>0.37657572259316419</v>
      </c>
      <c r="BM4" s="8">
        <f t="shared" si="54"/>
        <v>0.41592046003777783</v>
      </c>
      <c r="BN4" s="8">
        <f t="shared" si="55"/>
        <v>0.58359318205078659</v>
      </c>
    </row>
    <row r="5" spans="1:88" x14ac:dyDescent="0.25">
      <c r="A5" t="s">
        <v>318</v>
      </c>
      <c r="B5" t="s">
        <v>400</v>
      </c>
      <c r="C5" t="s">
        <v>278</v>
      </c>
      <c r="D5" t="s">
        <v>743</v>
      </c>
      <c r="E5" s="1">
        <f>VLOOKUP(A5,home!$A$2:$E$670,3,FALSE)</f>
        <v>1.3603000000000001</v>
      </c>
      <c r="F5">
        <f>VLOOKUP(B5,home!$B$2:$E$670,3,FALSE)</f>
        <v>1.3476999999999999</v>
      </c>
      <c r="G5">
        <f>VLOOKUP(C5,away!$B$2:$E$670,4,FALSE)</f>
        <v>0.59089999999999998</v>
      </c>
      <c r="H5">
        <f>VLOOKUP(A5,away!$A$2:$E$670,3,FALSE)</f>
        <v>1.0662</v>
      </c>
      <c r="I5">
        <f>VLOOKUP(C5,away!$B$2:$E$670,3,FALSE)</f>
        <v>1.6576</v>
      </c>
      <c r="J5">
        <f>VLOOKUP(B5,home!$B$2:$E$670,4,FALSE)</f>
        <v>0.93789999999999996</v>
      </c>
      <c r="K5" s="3">
        <f t="shared" si="0"/>
        <v>1.083282971579</v>
      </c>
      <c r="L5" s="3">
        <f t="shared" si="1"/>
        <v>1.6575817332479998</v>
      </c>
      <c r="M5" s="5">
        <f t="shared" si="2"/>
        <v>6.4514536735662709E-2</v>
      </c>
      <c r="N5" s="5">
        <f t="shared" si="3"/>
        <v>6.9887499065051262E-2</v>
      </c>
      <c r="O5" s="5">
        <f t="shared" si="4"/>
        <v>0.10693811762199155</v>
      </c>
      <c r="P5" s="5">
        <f t="shared" si="5"/>
        <v>0.11584424183261564</v>
      </c>
      <c r="Q5" s="5">
        <f t="shared" si="6"/>
        <v>3.7853968831706657E-2</v>
      </c>
      <c r="R5" s="5">
        <f t="shared" si="7"/>
        <v>8.8629335179069638E-2</v>
      </c>
      <c r="S5" s="5">
        <f t="shared" si="8"/>
        <v>5.2003350891130305E-2</v>
      </c>
      <c r="T5" s="5">
        <f t="shared" si="9"/>
        <v>6.2746047266376087E-2</v>
      </c>
      <c r="U5" s="5">
        <f t="shared" si="10"/>
        <v>9.6010649581853763E-2</v>
      </c>
      <c r="V5" s="5">
        <f t="shared" si="11"/>
        <v>1.0375420041501588E-2</v>
      </c>
      <c r="W5" s="5">
        <f t="shared" si="12"/>
        <v>1.3668853280690011E-2</v>
      </c>
      <c r="X5" s="5">
        <f t="shared" si="13"/>
        <v>2.2657241512518758E-2</v>
      </c>
      <c r="Y5" s="5">
        <f t="shared" si="14"/>
        <v>1.8778114828469694E-2</v>
      </c>
      <c r="Z5" s="5">
        <f t="shared" si="15"/>
        <v>4.89701223409134E-2</v>
      </c>
      <c r="AA5" s="5">
        <f t="shared" si="16"/>
        <v>5.304849964805184E-2</v>
      </c>
      <c r="AB5" s="5">
        <f t="shared" si="17"/>
        <v>2.8733268168274567E-2</v>
      </c>
      <c r="AC5" s="5">
        <f t="shared" si="18"/>
        <v>1.1644010106274484E-3</v>
      </c>
      <c r="AD5" s="5">
        <f t="shared" si="19"/>
        <v>3.7018089999958093E-3</v>
      </c>
      <c r="AE5" s="5">
        <f t="shared" si="20"/>
        <v>6.1360509783660996E-3</v>
      </c>
      <c r="AF5" s="5">
        <f t="shared" si="21"/>
        <v>5.0855030080090829E-3</v>
      </c>
      <c r="AG5" s="5">
        <f t="shared" si="22"/>
        <v>2.8098789634845378E-3</v>
      </c>
      <c r="AH5" s="5">
        <f t="shared" si="23"/>
        <v>2.0292995066804459E-2</v>
      </c>
      <c r="AI5" s="5">
        <f t="shared" si="24"/>
        <v>2.1983055998205922E-2</v>
      </c>
      <c r="AJ5" s="5">
        <f t="shared" si="25"/>
        <v>1.1906935113062036E-2</v>
      </c>
      <c r="AK5" s="5">
        <f t="shared" si="26"/>
        <v>4.2995266838920599E-3</v>
      </c>
      <c r="AL5" s="5">
        <f t="shared" si="27"/>
        <v>8.3633338525209211E-5</v>
      </c>
      <c r="AM5" s="5">
        <f t="shared" si="28"/>
        <v>8.0202133074666962E-4</v>
      </c>
      <c r="AN5" s="5">
        <f t="shared" si="29"/>
        <v>1.3294159075209321E-3</v>
      </c>
      <c r="AO5" s="5">
        <f t="shared" si="30"/>
        <v>1.1018077620980047E-3</v>
      </c>
      <c r="AP5" s="5">
        <f t="shared" si="31"/>
        <v>6.0877880666817034E-4</v>
      </c>
      <c r="AQ5" s="5">
        <f t="shared" si="32"/>
        <v>2.5227515738041869E-4</v>
      </c>
      <c r="AR5" s="5">
        <f t="shared" si="33"/>
        <v>6.7274595871253647E-3</v>
      </c>
      <c r="AS5" s="5">
        <f t="shared" si="34"/>
        <v>7.2877424127187973E-3</v>
      </c>
      <c r="AT5" s="5">
        <f t="shared" si="35"/>
        <v>3.9473436284761651E-3</v>
      </c>
      <c r="AU5" s="5">
        <f t="shared" si="36"/>
        <v>1.425363378566364E-3</v>
      </c>
      <c r="AV5" s="5">
        <f t="shared" si="37"/>
        <v>3.8601796907831347E-4</v>
      </c>
      <c r="AW5" s="5">
        <f t="shared" si="38"/>
        <v>4.1715149206863098E-6</v>
      </c>
      <c r="AX5" s="5">
        <f t="shared" si="39"/>
        <v>1.448026750734993E-4</v>
      </c>
      <c r="AY5" s="5">
        <f t="shared" si="40"/>
        <v>2.4002226912727794E-4</v>
      </c>
      <c r="AZ5" s="5">
        <f t="shared" si="41"/>
        <v>1.9892826443905566E-4</v>
      </c>
      <c r="BA5" s="5">
        <f t="shared" si="42"/>
        <v>1.0991328578696879E-4</v>
      </c>
      <c r="BB5" s="5">
        <f t="shared" si="43"/>
        <v>4.5547563690436623E-5</v>
      </c>
      <c r="BC5" s="5">
        <f t="shared" si="44"/>
        <v>1.5099761913443509E-5</v>
      </c>
      <c r="BD5" s="5">
        <f t="shared" si="45"/>
        <v>1.8585523537971915E-3</v>
      </c>
      <c r="BE5" s="5">
        <f t="shared" si="46"/>
        <v>2.0133381166565663E-3</v>
      </c>
      <c r="BF5" s="5">
        <f t="shared" si="47"/>
        <v>1.0905074489024962E-3</v>
      </c>
      <c r="BG5" s="5">
        <f t="shared" si="48"/>
        <v>3.9377604992537691E-4</v>
      </c>
      <c r="BH5" s="5">
        <f t="shared" si="49"/>
        <v>1.0664272237495074E-4</v>
      </c>
      <c r="BI5" s="5">
        <f t="shared" si="50"/>
        <v>2.3104849038322197E-5</v>
      </c>
      <c r="BJ5" s="8">
        <f t="shared" si="51"/>
        <v>0.24817357951911287</v>
      </c>
      <c r="BK5" s="8">
        <f t="shared" si="52"/>
        <v>0.2442256061191902</v>
      </c>
      <c r="BL5" s="8">
        <f t="shared" si="53"/>
        <v>0.45710223157786561</v>
      </c>
      <c r="BM5" s="8">
        <f t="shared" si="54"/>
        <v>0.5145679895367784</v>
      </c>
      <c r="BN5" s="8">
        <f t="shared" si="55"/>
        <v>0.48366769926609748</v>
      </c>
    </row>
    <row r="6" spans="1:88" x14ac:dyDescent="0.25">
      <c r="A6" t="s">
        <v>670</v>
      </c>
      <c r="B6" t="s">
        <v>674</v>
      </c>
      <c r="C6" t="s">
        <v>31</v>
      </c>
      <c r="D6" t="s">
        <v>743</v>
      </c>
      <c r="E6" s="1">
        <f>VLOOKUP(A6,home!$A$2:$E$670,3,FALSE)</f>
        <v>1.5</v>
      </c>
      <c r="F6">
        <f>VLOOKUP(B6,home!$B$2:$E$670,3,FALSE)</f>
        <v>1.0476000000000001</v>
      </c>
      <c r="G6">
        <f>VLOOKUP(C6,away!$B$2:$E$670,4,FALSE)</f>
        <v>0.36399999999999999</v>
      </c>
      <c r="H6">
        <f>VLOOKUP(A6,away!$A$2:$E$670,3,FALSE)</f>
        <v>1.1161000000000001</v>
      </c>
      <c r="I6">
        <f>VLOOKUP(C6,away!$B$2:$E$670,3,FALSE)</f>
        <v>1.9743999999999999</v>
      </c>
      <c r="J6">
        <f>VLOOKUP(B6,home!$B$2:$E$670,4,FALSE)</f>
        <v>0.76800000000000002</v>
      </c>
      <c r="K6" s="3">
        <f t="shared" si="0"/>
        <v>0.57198959999999999</v>
      </c>
      <c r="L6" s="3">
        <f t="shared" si="1"/>
        <v>1.6923861811200003</v>
      </c>
      <c r="M6" s="5">
        <f t="shared" si="2"/>
        <v>0.10389486744152349</v>
      </c>
      <c r="N6" s="5">
        <f t="shared" si="3"/>
        <v>5.9426783669930039E-2</v>
      </c>
      <c r="O6" s="5">
        <f t="shared" si="4"/>
        <v>0.1758302379473286</v>
      </c>
      <c r="P6" s="5">
        <f t="shared" si="5"/>
        <v>0.1005730674713973</v>
      </c>
      <c r="Q6" s="5">
        <f t="shared" si="6"/>
        <v>1.6995751110324909E-2</v>
      </c>
      <c r="R6" s="5">
        <f t="shared" si="7"/>
        <v>0.14878633246255021</v>
      </c>
      <c r="S6" s="5">
        <f t="shared" si="8"/>
        <v>2.4339368608125325E-2</v>
      </c>
      <c r="T6" s="5">
        <f t="shared" si="9"/>
        <v>2.8763374316868779E-2</v>
      </c>
      <c r="U6" s="5">
        <f t="shared" si="10"/>
        <v>8.5104234790721101E-2</v>
      </c>
      <c r="V6" s="5">
        <f t="shared" si="11"/>
        <v>2.6179081278314286E-3</v>
      </c>
      <c r="W6" s="5">
        <f t="shared" si="12"/>
        <v>3.2404642930981002E-3</v>
      </c>
      <c r="X6" s="5">
        <f t="shared" si="13"/>
        <v>5.484116990052015E-3</v>
      </c>
      <c r="Y6" s="5">
        <f t="shared" si="14"/>
        <v>4.6406219048047209E-3</v>
      </c>
      <c r="Z6" s="5">
        <f t="shared" si="15"/>
        <v>8.3934644333048716E-2</v>
      </c>
      <c r="AA6" s="5">
        <f t="shared" si="16"/>
        <v>4.8009743638202797E-2</v>
      </c>
      <c r="AB6" s="5">
        <f t="shared" si="17"/>
        <v>1.3730537029859083E-2</v>
      </c>
      <c r="AC6" s="5">
        <f t="shared" si="18"/>
        <v>1.5838790768616477E-4</v>
      </c>
      <c r="AD6" s="5">
        <f t="shared" si="19"/>
        <v>4.6337796870586629E-4</v>
      </c>
      <c r="AE6" s="5">
        <f t="shared" si="20"/>
        <v>7.8421447087326408E-4</v>
      </c>
      <c r="AF6" s="5">
        <f t="shared" si="21"/>
        <v>6.6359686677012249E-4</v>
      </c>
      <c r="AG6" s="5">
        <f t="shared" si="22"/>
        <v>3.7435405571876188E-4</v>
      </c>
      <c r="AH6" s="5">
        <f t="shared" si="23"/>
        <v>3.5512458046618442E-2</v>
      </c>
      <c r="AI6" s="5">
        <f t="shared" si="24"/>
        <v>2.0312756673102061E-2</v>
      </c>
      <c r="AJ6" s="5">
        <f t="shared" si="25"/>
        <v>5.8093427821724894E-3</v>
      </c>
      <c r="AK6" s="5">
        <f t="shared" si="26"/>
        <v>1.1076278847459099E-3</v>
      </c>
      <c r="AL6" s="5">
        <f t="shared" si="27"/>
        <v>6.1329527121597046E-6</v>
      </c>
      <c r="AM6" s="5">
        <f t="shared" si="28"/>
        <v>5.3009475793776218E-5</v>
      </c>
      <c r="AN6" s="5">
        <f t="shared" si="29"/>
        <v>8.971250430180203E-5</v>
      </c>
      <c r="AO6" s="5">
        <f t="shared" si="30"/>
        <v>7.5914101277019179E-5</v>
      </c>
      <c r="AP6" s="5">
        <f t="shared" si="31"/>
        <v>4.2825325317790485E-5</v>
      </c>
      <c r="AQ6" s="5">
        <f t="shared" si="32"/>
        <v>1.811924719244927E-5</v>
      </c>
      <c r="AR6" s="5">
        <f t="shared" si="33"/>
        <v>1.2020158651140167E-2</v>
      </c>
      <c r="AS6" s="5">
        <f t="shared" si="34"/>
        <v>6.8754057388022028E-3</v>
      </c>
      <c r="AT6" s="5">
        <f t="shared" si="35"/>
        <v>1.9663302891875884E-3</v>
      </c>
      <c r="AU6" s="5">
        <f t="shared" si="36"/>
        <v>3.7490682519343105E-4</v>
      </c>
      <c r="AV6" s="5">
        <f t="shared" si="37"/>
        <v>5.3610701244915132E-5</v>
      </c>
      <c r="AW6" s="5">
        <f t="shared" si="38"/>
        <v>1.6491293397200952E-7</v>
      </c>
      <c r="AX6" s="5">
        <f t="shared" si="39"/>
        <v>5.0534781425819537E-6</v>
      </c>
      <c r="AY6" s="5">
        <f t="shared" si="40"/>
        <v>8.5524365750976644E-6</v>
      </c>
      <c r="AZ6" s="5">
        <f t="shared" si="41"/>
        <v>7.237012737300276E-6</v>
      </c>
      <c r="BA6" s="5">
        <f t="shared" si="42"/>
        <v>4.0826067830654725E-6</v>
      </c>
      <c r="BB6" s="5">
        <f t="shared" si="43"/>
        <v>1.7273368256516957E-6</v>
      </c>
      <c r="BC6" s="5">
        <f t="shared" si="44"/>
        <v>5.8466419477452366E-7</v>
      </c>
      <c r="BD6" s="5">
        <f t="shared" si="45"/>
        <v>3.3904583993432766E-3</v>
      </c>
      <c r="BE6" s="5">
        <f t="shared" si="46"/>
        <v>1.9393069436570009E-3</v>
      </c>
      <c r="BF6" s="5">
        <f t="shared" si="47"/>
        <v>5.5463170148979527E-4</v>
      </c>
      <c r="BG6" s="5">
        <f t="shared" si="48"/>
        <v>1.0574785502748913E-4</v>
      </c>
      <c r="BH6" s="5">
        <f t="shared" si="49"/>
        <v>1.5121668324507874E-5</v>
      </c>
      <c r="BI6" s="5">
        <f t="shared" si="50"/>
        <v>1.7298874032535867E-6</v>
      </c>
      <c r="BJ6" s="8">
        <f t="shared" si="51"/>
        <v>0.12114347383628789</v>
      </c>
      <c r="BK6" s="8">
        <f t="shared" si="52"/>
        <v>0.23159828494585097</v>
      </c>
      <c r="BL6" s="8">
        <f t="shared" si="53"/>
        <v>0.5615006799161143</v>
      </c>
      <c r="BM6" s="8">
        <f t="shared" si="54"/>
        <v>0.39266165540460635</v>
      </c>
      <c r="BN6" s="8">
        <f t="shared" si="55"/>
        <v>0.60550704010305456</v>
      </c>
    </row>
    <row r="7" spans="1:88" x14ac:dyDescent="0.25">
      <c r="A7" t="s">
        <v>19</v>
      </c>
      <c r="B7" t="s">
        <v>258</v>
      </c>
      <c r="C7" t="s">
        <v>51</v>
      </c>
      <c r="D7" t="s">
        <v>743</v>
      </c>
      <c r="E7" s="1">
        <f>VLOOKUP(A7,home!$A$2:$E$670,3,FALSE)</f>
        <v>1.6835</v>
      </c>
      <c r="F7">
        <f>VLOOKUP(B7,home!$B$2:$E$670,3,FALSE)</f>
        <v>0.79200000000000004</v>
      </c>
      <c r="G7">
        <f>VLOOKUP(C7,away!$B$2:$E$670,4,FALSE)</f>
        <v>0.74229999999999996</v>
      </c>
      <c r="H7">
        <f>VLOOKUP(A7,away!$A$2:$E$670,3,FALSE)</f>
        <v>1.1941999999999999</v>
      </c>
      <c r="I7">
        <f>VLOOKUP(C7,away!$B$2:$E$670,3,FALSE)</f>
        <v>1.2656000000000001</v>
      </c>
      <c r="J7">
        <f>VLOOKUP(B7,home!$B$2:$E$670,4,FALSE)</f>
        <v>1.1165</v>
      </c>
      <c r="K7" s="3">
        <f t="shared" si="0"/>
        <v>0.98973234359999995</v>
      </c>
      <c r="L7" s="3">
        <f t="shared" si="1"/>
        <v>1.68745523408</v>
      </c>
      <c r="M7" s="5">
        <f t="shared" si="2"/>
        <v>6.8756254111385182E-2</v>
      </c>
      <c r="N7" s="5">
        <f t="shared" si="3"/>
        <v>6.8050288518818378E-2</v>
      </c>
      <c r="O7" s="5">
        <f t="shared" si="4"/>
        <v>0.11602310087599142</v>
      </c>
      <c r="P7" s="5">
        <f t="shared" si="5"/>
        <v>0.11483181554173419</v>
      </c>
      <c r="Q7" s="5">
        <f t="shared" si="6"/>
        <v>3.3675785769193139E-2</v>
      </c>
      <c r="R7" s="5">
        <f t="shared" si="7"/>
        <v>9.7891894423691811E-2</v>
      </c>
      <c r="S7" s="5">
        <f t="shared" si="8"/>
        <v>4.7945986990685176E-2</v>
      </c>
      <c r="T7" s="5">
        <f t="shared" si="9"/>
        <v>5.6826380957981738E-2</v>
      </c>
      <c r="U7" s="5">
        <f t="shared" si="10"/>
        <v>9.6886774087404245E-2</v>
      </c>
      <c r="V7" s="5">
        <f t="shared" si="11"/>
        <v>8.8973316039673723E-3</v>
      </c>
      <c r="W7" s="5">
        <f t="shared" si="12"/>
        <v>1.1110004790638351E-2</v>
      </c>
      <c r="X7" s="5">
        <f t="shared" si="13"/>
        <v>1.8747635734616561E-2</v>
      </c>
      <c r="Y7" s="5">
        <f t="shared" si="14"/>
        <v>1.5817898023501985E-2</v>
      </c>
      <c r="Z7" s="5">
        <f t="shared" si="15"/>
        <v>5.5062729873088516E-2</v>
      </c>
      <c r="AA7" s="5">
        <f t="shared" si="16"/>
        <v>5.4497364682305614E-2</v>
      </c>
      <c r="AB7" s="5">
        <f t="shared" si="17"/>
        <v>2.6968902233521101E-2</v>
      </c>
      <c r="AC7" s="5">
        <f t="shared" si="18"/>
        <v>9.2873073399373385E-4</v>
      </c>
      <c r="AD7" s="5">
        <f t="shared" si="19"/>
        <v>2.7489827697114301E-3</v>
      </c>
      <c r="AE7" s="5">
        <f t="shared" si="20"/>
        <v>4.6387853631452876E-3</v>
      </c>
      <c r="AF7" s="5">
        <f t="shared" si="21"/>
        <v>3.913871320406606E-3</v>
      </c>
      <c r="AG7" s="5">
        <f t="shared" si="22"/>
        <v>2.2014942150452429E-3</v>
      </c>
      <c r="AH7" s="5">
        <f t="shared" si="23"/>
        <v>2.3228972931769089E-2</v>
      </c>
      <c r="AI7" s="5">
        <f t="shared" si="24"/>
        <v>2.299046581918078E-2</v>
      </c>
      <c r="AJ7" s="5">
        <f t="shared" si="25"/>
        <v>1.1377203807836743E-2</v>
      </c>
      <c r="AK7" s="5">
        <f t="shared" si="26"/>
        <v>3.7534621961150347E-3</v>
      </c>
      <c r="AL7" s="5">
        <f t="shared" si="27"/>
        <v>6.2044006156087729E-5</v>
      </c>
      <c r="AM7" s="5">
        <f t="shared" si="28"/>
        <v>5.4415143183650285E-4</v>
      </c>
      <c r="AN7" s="5">
        <f t="shared" si="29"/>
        <v>9.1823118178463296E-4</v>
      </c>
      <c r="AO7" s="5">
        <f t="shared" si="30"/>
        <v>7.7473700689897158E-4</v>
      </c>
      <c r="AP7" s="5">
        <f t="shared" si="31"/>
        <v>4.3577800577571433E-4</v>
      </c>
      <c r="AQ7" s="5">
        <f t="shared" si="32"/>
        <v>1.8383896918579336E-4</v>
      </c>
      <c r="AR7" s="5">
        <f t="shared" si="33"/>
        <v>7.8395703912032752E-3</v>
      </c>
      <c r="AS7" s="5">
        <f t="shared" si="34"/>
        <v>7.7590763761027845E-3</v>
      </c>
      <c r="AT7" s="5">
        <f t="shared" si="35"/>
        <v>3.8397044229458019E-3</v>
      </c>
      <c r="AU7" s="5">
        <f t="shared" si="36"/>
        <v>1.2667598857511449E-3</v>
      </c>
      <c r="AV7" s="5">
        <f t="shared" si="37"/>
        <v>3.1343830762573709E-4</v>
      </c>
      <c r="AW7" s="5">
        <f t="shared" si="38"/>
        <v>2.8783748727320586E-6</v>
      </c>
      <c r="AX7" s="5">
        <f t="shared" si="39"/>
        <v>8.9760711984139554E-5</v>
      </c>
      <c r="AY7" s="5">
        <f t="shared" si="40"/>
        <v>1.5146718325238366E-4</v>
      </c>
      <c r="AZ7" s="5">
        <f t="shared" si="41"/>
        <v>1.2779704558529468E-4</v>
      </c>
      <c r="BA7" s="5">
        <f t="shared" si="42"/>
        <v>7.1883931157621972E-5</v>
      </c>
      <c r="BB7" s="5">
        <f t="shared" si="43"/>
        <v>3.0325228969543888E-5</v>
      </c>
      <c r="BC7" s="5">
        <f t="shared" si="44"/>
        <v>1.0234493269866251E-5</v>
      </c>
      <c r="BD7" s="5">
        <f t="shared" si="45"/>
        <v>2.2048206815957613E-3</v>
      </c>
      <c r="BE7" s="5">
        <f t="shared" si="46"/>
        <v>2.1821823404135215E-3</v>
      </c>
      <c r="BF7" s="5">
        <f t="shared" si="47"/>
        <v>1.079888220970004E-3</v>
      </c>
      <c r="BG7" s="5">
        <f t="shared" si="48"/>
        <v>3.5626676658889224E-4</v>
      </c>
      <c r="BH7" s="5">
        <f t="shared" si="49"/>
        <v>8.8152185460704606E-5</v>
      </c>
      <c r="BI7" s="5">
        <f t="shared" si="50"/>
        <v>1.7449413821897009E-5</v>
      </c>
      <c r="BJ7" s="8">
        <f t="shared" si="51"/>
        <v>0.22106933265275916</v>
      </c>
      <c r="BK7" s="8">
        <f t="shared" si="52"/>
        <v>0.24157363017117411</v>
      </c>
      <c r="BL7" s="8">
        <f t="shared" si="53"/>
        <v>0.48056545005029538</v>
      </c>
      <c r="BM7" s="8">
        <f t="shared" si="54"/>
        <v>0.49889341469812343</v>
      </c>
      <c r="BN7" s="8">
        <f t="shared" si="55"/>
        <v>0.49922913924081413</v>
      </c>
    </row>
    <row r="8" spans="1:88" x14ac:dyDescent="0.25">
      <c r="A8" t="s">
        <v>687</v>
      </c>
      <c r="B8" t="s">
        <v>697</v>
      </c>
      <c r="C8" t="s">
        <v>281</v>
      </c>
      <c r="D8" t="s">
        <v>743</v>
      </c>
      <c r="E8" s="1">
        <f>VLOOKUP(A8,home!$A$2:$E$670,3,FALSE)</f>
        <v>1.5278</v>
      </c>
      <c r="F8">
        <f>VLOOKUP(B8,home!$B$2:$E$670,3,FALSE)</f>
        <v>1.4601</v>
      </c>
      <c r="G8">
        <f>VLOOKUP(C8,away!$B$2:$E$670,4,FALSE)</f>
        <v>0.75970000000000004</v>
      </c>
      <c r="H8">
        <f>VLOOKUP(A8,away!$A$2:$E$670,3,FALSE)</f>
        <v>1.0787</v>
      </c>
      <c r="I8">
        <f>VLOOKUP(C8,away!$B$2:$E$670,3,FALSE)</f>
        <v>1.1163000000000001</v>
      </c>
      <c r="J8">
        <f>VLOOKUP(B8,home!$B$2:$E$670,4,FALSE)</f>
        <v>0.99839999999999995</v>
      </c>
      <c r="K8" s="3">
        <f t="shared" si="0"/>
        <v>1.6946937705660001</v>
      </c>
      <c r="L8" s="3">
        <f t="shared" si="1"/>
        <v>1.2022261655040001</v>
      </c>
      <c r="M8" s="5">
        <f t="shared" si="2"/>
        <v>5.5192956356956119E-2</v>
      </c>
      <c r="N8" s="5">
        <f t="shared" si="3"/>
        <v>9.3535159317254646E-2</v>
      </c>
      <c r="O8" s="5">
        <f t="shared" si="4"/>
        <v>6.6354416283852982E-2</v>
      </c>
      <c r="P8" s="5">
        <f t="shared" si="5"/>
        <v>0.1124504159257888</v>
      </c>
      <c r="Q8" s="5">
        <f t="shared" si="6"/>
        <v>7.9256725911924938E-2</v>
      </c>
      <c r="R8" s="5">
        <f t="shared" si="7"/>
        <v>3.9886507726596389E-2</v>
      </c>
      <c r="S8" s="5">
        <f t="shared" si="8"/>
        <v>5.7276765354358522E-2</v>
      </c>
      <c r="T8" s="5">
        <f t="shared" si="9"/>
        <v>9.5284509683495056E-2</v>
      </c>
      <c r="U8" s="5">
        <f t="shared" si="10"/>
        <v>6.7595416173895528E-2</v>
      </c>
      <c r="V8" s="5">
        <f t="shared" si="11"/>
        <v>1.2966219911037764E-2</v>
      </c>
      <c r="W8" s="5">
        <f t="shared" si="12"/>
        <v>4.4771959892798689E-2</v>
      </c>
      <c r="X8" s="5">
        <f t="shared" si="13"/>
        <v>5.3826021664018252E-2</v>
      </c>
      <c r="Y8" s="5">
        <f t="shared" si="14"/>
        <v>3.2355525814733957E-2</v>
      </c>
      <c r="Z8" s="5">
        <f t="shared" si="15"/>
        <v>1.5984201079830548E-2</v>
      </c>
      <c r="AA8" s="5">
        <f t="shared" si="16"/>
        <v>2.7088325997463164E-2</v>
      </c>
      <c r="AB8" s="5">
        <f t="shared" si="17"/>
        <v>2.2953208661480935E-2</v>
      </c>
      <c r="AC8" s="5">
        <f t="shared" si="18"/>
        <v>1.651090236668485E-3</v>
      </c>
      <c r="AD8" s="5">
        <f t="shared" si="19"/>
        <v>1.896869038158918E-2</v>
      </c>
      <c r="AE8" s="5">
        <f t="shared" si="20"/>
        <v>2.2804655902090569E-2</v>
      </c>
      <c r="AF8" s="5">
        <f t="shared" si="21"/>
        <v>1.3708177010404258E-2</v>
      </c>
      <c r="AG8" s="5">
        <f t="shared" si="22"/>
        <v>5.4934430277561322E-3</v>
      </c>
      <c r="AH8" s="5">
        <f t="shared" si="23"/>
        <v>4.8041561932123944E-3</v>
      </c>
      <c r="AI8" s="5">
        <f t="shared" si="24"/>
        <v>8.1415735734631147E-3</v>
      </c>
      <c r="AJ8" s="5">
        <f t="shared" si="25"/>
        <v>6.8987370087763566E-3</v>
      </c>
      <c r="AK8" s="5">
        <f t="shared" si="26"/>
        <v>3.8970822111821374E-3</v>
      </c>
      <c r="AL8" s="5">
        <f t="shared" si="27"/>
        <v>1.3455759292443128E-4</v>
      </c>
      <c r="AM8" s="5">
        <f t="shared" si="28"/>
        <v>6.4292242850948807E-3</v>
      </c>
      <c r="AN8" s="5">
        <f t="shared" si="29"/>
        <v>7.7293816594348145E-3</v>
      </c>
      <c r="AO8" s="5">
        <f t="shared" si="30"/>
        <v>4.6462324370696324E-3</v>
      </c>
      <c r="AP8" s="5">
        <f t="shared" si="31"/>
        <v>1.8619407356195098E-3</v>
      </c>
      <c r="AQ8" s="5">
        <f t="shared" si="32"/>
        <v>5.5961846774488515E-4</v>
      </c>
      <c r="AR8" s="5">
        <f t="shared" si="33"/>
        <v>1.1551364557296048E-3</v>
      </c>
      <c r="AS8" s="5">
        <f t="shared" si="34"/>
        <v>1.9576025556786495E-3</v>
      </c>
      <c r="AT8" s="5">
        <f t="shared" si="35"/>
        <v>1.658768428176345E-3</v>
      </c>
      <c r="AU8" s="5">
        <f t="shared" si="36"/>
        <v>9.3703484068066896E-4</v>
      </c>
      <c r="AV8" s="5">
        <f t="shared" si="37"/>
        <v>3.9699677682620844E-4</v>
      </c>
      <c r="AW8" s="5">
        <f t="shared" si="38"/>
        <v>7.6152316291081939E-6</v>
      </c>
      <c r="AX8" s="5">
        <f t="shared" si="39"/>
        <v>1.8159277242536563E-3</v>
      </c>
      <c r="AY8" s="5">
        <f t="shared" si="40"/>
        <v>2.1831558247618786E-3</v>
      </c>
      <c r="AZ8" s="5">
        <f t="shared" si="41"/>
        <v>1.3123235279505984E-3</v>
      </c>
      <c r="BA8" s="5">
        <f t="shared" si="42"/>
        <v>5.2590322763624306E-4</v>
      </c>
      <c r="BB8" s="5">
        <f t="shared" si="43"/>
        <v>1.5806365519682446E-4</v>
      </c>
      <c r="BC8" s="5">
        <f t="shared" si="44"/>
        <v>3.8005652418564892E-5</v>
      </c>
      <c r="BD8" s="5">
        <f t="shared" si="45"/>
        <v>2.3145587863428101E-4</v>
      </c>
      <c r="BE8" s="5">
        <f t="shared" si="46"/>
        <v>3.9224683568239618E-4</v>
      </c>
      <c r="BF8" s="5">
        <f t="shared" si="47"/>
        <v>3.3236913447759128E-4</v>
      </c>
      <c r="BG8" s="5">
        <f t="shared" si="48"/>
        <v>1.8775463390919569E-4</v>
      </c>
      <c r="BH8" s="5">
        <f t="shared" si="49"/>
        <v>7.9546652120203432E-5</v>
      </c>
      <c r="BI8" s="5">
        <f t="shared" si="50"/>
        <v>2.6961443163497904E-5</v>
      </c>
      <c r="BJ8" s="8">
        <f t="shared" si="51"/>
        <v>0.48726464580324713</v>
      </c>
      <c r="BK8" s="8">
        <f t="shared" si="52"/>
        <v>0.24185516120249603</v>
      </c>
      <c r="BL8" s="8">
        <f t="shared" si="53"/>
        <v>0.25497529746500164</v>
      </c>
      <c r="BM8" s="8">
        <f t="shared" si="54"/>
        <v>0.55122758343506861</v>
      </c>
      <c r="BN8" s="8">
        <f t="shared" si="55"/>
        <v>0.44667618152237393</v>
      </c>
    </row>
    <row r="9" spans="1:88" x14ac:dyDescent="0.25">
      <c r="A9" t="s">
        <v>61</v>
      </c>
      <c r="B9" t="s">
        <v>69</v>
      </c>
      <c r="C9" t="s">
        <v>686</v>
      </c>
      <c r="D9" t="s">
        <v>743</v>
      </c>
      <c r="E9" s="1">
        <f>VLOOKUP(A9,home!$A$2:$E$670,3,FALSE)</f>
        <v>1.5083</v>
      </c>
      <c r="F9">
        <f>VLOOKUP(B9,home!$B$2:$E$670,3,FALSE)</f>
        <v>1.8785000000000001</v>
      </c>
      <c r="G9">
        <f>VLOOKUP(C9,away!$B$2:$E$670,4,FALSE)</f>
        <v>0.76190000000000002</v>
      </c>
      <c r="H9">
        <f>VLOOKUP(A9,away!$A$2:$E$670,3,FALSE)</f>
        <v>1.3083</v>
      </c>
      <c r="I9">
        <f>VLOOKUP(C9,away!$B$2:$E$670,3,FALSE)</f>
        <v>1.6639999999999999</v>
      </c>
      <c r="J9">
        <f>VLOOKUP(B9,home!$B$2:$E$670,4,FALSE)</f>
        <v>0.38219999999999998</v>
      </c>
      <c r="K9" s="3">
        <f t="shared" si="0"/>
        <v>2.1587229269450003</v>
      </c>
      <c r="L9" s="3">
        <f t="shared" si="1"/>
        <v>0.83205368063999996</v>
      </c>
      <c r="M9" s="5">
        <f t="shared" si="2"/>
        <v>5.0248398279540064E-2</v>
      </c>
      <c r="N9" s="5">
        <f t="shared" si="3"/>
        <v>0.10847236940830683</v>
      </c>
      <c r="O9" s="5">
        <f t="shared" si="4"/>
        <v>4.1809364734755945E-2</v>
      </c>
      <c r="P9" s="5">
        <f t="shared" si="5"/>
        <v>9.0254834213923427E-2</v>
      </c>
      <c r="Q9" s="5">
        <f t="shared" si="6"/>
        <v>0.11708089539087975</v>
      </c>
      <c r="R9" s="5">
        <f t="shared" si="7"/>
        <v>1.7393817906386951E-2</v>
      </c>
      <c r="S9" s="5">
        <f t="shared" si="8"/>
        <v>4.0528332135412737E-2</v>
      </c>
      <c r="T9" s="5">
        <f t="shared" si="9"/>
        <v>9.7417589942608296E-2</v>
      </c>
      <c r="U9" s="5">
        <f t="shared" si="10"/>
        <v>3.7548433501623991E-2</v>
      </c>
      <c r="V9" s="5">
        <f t="shared" si="11"/>
        <v>8.0884344865617599E-3</v>
      </c>
      <c r="W9" s="5">
        <f t="shared" si="12"/>
        <v>8.4248404395847104E-2</v>
      </c>
      <c r="X9" s="5">
        <f t="shared" si="13"/>
        <v>7.0099194965611733E-2</v>
      </c>
      <c r="Y9" s="5">
        <f t="shared" si="14"/>
        <v>2.9163146590519096E-2</v>
      </c>
      <c r="Z9" s="5">
        <f t="shared" si="15"/>
        <v>4.8241967364637331E-3</v>
      </c>
      <c r="AA9" s="5">
        <f t="shared" si="16"/>
        <v>1.0414104099097507E-2</v>
      </c>
      <c r="AB9" s="5">
        <f t="shared" si="17"/>
        <v>1.1240582641156851E-2</v>
      </c>
      <c r="AC9" s="5">
        <f t="shared" si="18"/>
        <v>9.0801440771006011E-4</v>
      </c>
      <c r="AD9" s="5">
        <f t="shared" si="19"/>
        <v>4.5467240531962265E-2</v>
      </c>
      <c r="AE9" s="5">
        <f t="shared" si="20"/>
        <v>3.7831184833163389E-2</v>
      </c>
      <c r="AF9" s="5">
        <f t="shared" si="21"/>
        <v>1.573878829170287E-2</v>
      </c>
      <c r="AG9" s="5">
        <f t="shared" si="22"/>
        <v>4.3651722423083692E-3</v>
      </c>
      <c r="AH9" s="5">
        <f t="shared" si="23"/>
        <v>1.0034976626765312E-3</v>
      </c>
      <c r="AI9" s="5">
        <f t="shared" si="24"/>
        <v>2.1662734115555481E-3</v>
      </c>
      <c r="AJ9" s="5">
        <f t="shared" si="25"/>
        <v>2.3381920397781623E-3</v>
      </c>
      <c r="AK9" s="5">
        <f t="shared" si="26"/>
        <v>1.6825029212898051E-3</v>
      </c>
      <c r="AL9" s="5">
        <f t="shared" si="27"/>
        <v>6.5238051470464163E-5</v>
      </c>
      <c r="AM9" s="5">
        <f t="shared" si="28"/>
        <v>1.9630234912253994E-2</v>
      </c>
      <c r="AN9" s="5">
        <f t="shared" si="29"/>
        <v>1.6333409210568764E-2</v>
      </c>
      <c r="AO9" s="5">
        <f t="shared" si="30"/>
        <v>6.7951366255265076E-3</v>
      </c>
      <c r="AP9" s="5">
        <f t="shared" si="31"/>
        <v>1.8846394799069996E-3</v>
      </c>
      <c r="AQ9" s="5">
        <f t="shared" si="32"/>
        <v>3.9203030398401859E-4</v>
      </c>
      <c r="AR9" s="5">
        <f t="shared" si="33"/>
        <v>1.6699278474872906E-4</v>
      </c>
      <c r="AS9" s="5">
        <f t="shared" si="34"/>
        <v>3.6049115307147276E-4</v>
      </c>
      <c r="AT9" s="5">
        <f t="shared" si="35"/>
        <v>3.8910025854811399E-4</v>
      </c>
      <c r="AU9" s="5">
        <f t="shared" si="36"/>
        <v>2.7998654966934701E-4</v>
      </c>
      <c r="AV9" s="5">
        <f t="shared" si="37"/>
        <v>1.5110334600186107E-4</v>
      </c>
      <c r="AW9" s="5">
        <f t="shared" si="38"/>
        <v>3.2549680528841943E-6</v>
      </c>
      <c r="AX9" s="5">
        <f t="shared" si="39"/>
        <v>7.0627063610664799E-3</v>
      </c>
      <c r="AY9" s="5">
        <f t="shared" si="40"/>
        <v>5.876550823004905E-3</v>
      </c>
      <c r="AZ9" s="5">
        <f t="shared" si="41"/>
        <v>2.4448028708746257E-3</v>
      </c>
      <c r="BA9" s="5">
        <f t="shared" si="42"/>
        <v>6.7806907571682366E-4</v>
      </c>
      <c r="BB9" s="5">
        <f t="shared" si="43"/>
        <v>1.4104746754458648E-4</v>
      </c>
      <c r="BC9" s="5">
        <f t="shared" si="44"/>
        <v>2.3471812903084831E-5</v>
      </c>
      <c r="BD9" s="5">
        <f t="shared" si="45"/>
        <v>2.3157826865083861E-5</v>
      </c>
      <c r="BE9" s="5">
        <f t="shared" si="46"/>
        <v>4.9991331791879395E-5</v>
      </c>
      <c r="BF9" s="5">
        <f t="shared" si="47"/>
        <v>5.3958717043822282E-5</v>
      </c>
      <c r="BG9" s="5">
        <f t="shared" si="48"/>
        <v>3.8827306530345702E-5</v>
      </c>
      <c r="BH9" s="5">
        <f t="shared" si="49"/>
        <v>2.0954349199644643E-5</v>
      </c>
      <c r="BI9" s="5">
        <f t="shared" si="50"/>
        <v>9.0469268072969063E-6</v>
      </c>
      <c r="BJ9" s="8">
        <f t="shared" si="51"/>
        <v>0.67114608553626054</v>
      </c>
      <c r="BK9" s="8">
        <f t="shared" si="52"/>
        <v>0.19596980239762343</v>
      </c>
      <c r="BL9" s="8">
        <f t="shared" si="53"/>
        <v>0.12714037946859885</v>
      </c>
      <c r="BM9" s="8">
        <f t="shared" si="54"/>
        <v>0.5679474883502017</v>
      </c>
      <c r="BN9" s="8">
        <f t="shared" si="55"/>
        <v>0.42525967993379293</v>
      </c>
    </row>
    <row r="10" spans="1:88" x14ac:dyDescent="0.25">
      <c r="A10" t="s">
        <v>35</v>
      </c>
      <c r="B10" t="s">
        <v>302</v>
      </c>
      <c r="C10" t="s">
        <v>43</v>
      </c>
      <c r="D10" t="s">
        <v>747</v>
      </c>
      <c r="E10" s="1">
        <f>VLOOKUP(A10,home!$A$2:$E$670,3,FALSE)</f>
        <v>1.5769</v>
      </c>
      <c r="F10">
        <f>VLOOKUP(B10,home!$B$2:$E$670,3,FALSE)</f>
        <v>1.3589</v>
      </c>
      <c r="G10">
        <f>VLOOKUP(C10,away!$B$2:$E$670,4,FALSE)</f>
        <v>1.0021</v>
      </c>
      <c r="H10">
        <f>VLOOKUP(A10,away!$A$2:$E$670,3,FALSE)</f>
        <v>1.1000000000000001</v>
      </c>
      <c r="I10">
        <f>VLOOKUP(C10,away!$B$2:$E$670,3,FALSE)</f>
        <v>1.5186999999999999</v>
      </c>
      <c r="J10">
        <f>VLOOKUP(B10,home!$B$2:$E$670,4,FALSE)</f>
        <v>0.90910000000000002</v>
      </c>
      <c r="K10" s="3">
        <f t="shared" ref="K10:K17" si="56">E10*F10*G10</f>
        <v>2.1473493937609995</v>
      </c>
      <c r="L10" s="3">
        <f t="shared" ref="L10:L17" si="57">H10*I10*J10</f>
        <v>1.5187151870000002</v>
      </c>
      <c r="M10" s="5">
        <f t="shared" si="2"/>
        <v>2.5576928079431217E-2</v>
      </c>
      <c r="N10" s="5">
        <f t="shared" ref="N10:N17" si="58">_xlfn.POISSON.DIST(1,K10,FALSE) * _xlfn.POISSON.DIST(0,L10,FALSE)</f>
        <v>5.4922601005635299E-2</v>
      </c>
      <c r="O10" s="5">
        <f t="shared" ref="O10:O17" si="59">_xlfn.POISSON.DIST(0,K10,FALSE) * _xlfn.POISSON.DIST(1,L10,FALSE)</f>
        <v>3.884406911103893E-2</v>
      </c>
      <c r="P10" s="5">
        <f t="shared" ref="P10:P17" si="60">_xlfn.POISSON.DIST(1,K10,FALSE) * _xlfn.POISSON.DIST(1,L10,FALSE)</f>
        <v>8.3411788256799804E-2</v>
      </c>
      <c r="Q10" s="5">
        <f t="shared" ref="Q10:Q17" si="61">_xlfn.POISSON.DIST(2,K10,FALSE) * _xlfn.POISSON.DIST(0,L10,FALSE)</f>
        <v>5.8969006986614128E-2</v>
      </c>
      <c r="R10" s="5">
        <f t="shared" ref="R10:R17" si="62">_xlfn.POISSON.DIST(0,K10,FALSE) * _xlfn.POISSON.DIST(2,L10,FALSE)</f>
        <v>2.9496538841906221E-2</v>
      </c>
      <c r="S10" s="5">
        <f t="shared" ref="S10:S17" si="63">_xlfn.POISSON.DIST(2,K10,FALSE) * _xlfn.POISSON.DIST(2,L10,FALSE)</f>
        <v>6.8005884039221323E-2</v>
      </c>
      <c r="T10" s="5">
        <f t="shared" ref="T10:T17" si="64">_xlfn.POISSON.DIST(2,K10,FALSE) * _xlfn.POISSON.DIST(1,L10,FALSE)</f>
        <v>8.9557126472879986E-2</v>
      </c>
      <c r="U10" s="5">
        <f t="shared" ref="U10:U17" si="65">_xlfn.POISSON.DIST(1,K10,FALSE) * _xlfn.POISSON.DIST(2,L10,FALSE)</f>
        <v>6.3339374800215092E-2</v>
      </c>
      <c r="V10" s="5">
        <f t="shared" ref="V10:V17" si="66">_xlfn.POISSON.DIST(3,K10,FALSE) * _xlfn.POISSON.DIST(3,L10,FALSE)</f>
        <v>2.4642401594991432E-2</v>
      </c>
      <c r="W10" s="5">
        <f t="shared" ref="W10:W17" si="67">_xlfn.POISSON.DIST(3,K10,FALSE) * _xlfn.POISSON.DIST(0,L10,FALSE)</f>
        <v>4.2209020467797995E-2</v>
      </c>
      <c r="X10" s="5">
        <f t="shared" ref="X10:X17" si="68">_xlfn.POISSON.DIST(3,K10,FALSE) * _xlfn.POISSON.DIST(1,L10,FALSE)</f>
        <v>6.4103480412838656E-2</v>
      </c>
      <c r="Y10" s="5">
        <f t="shared" ref="Y10:Y17" si="69">_xlfn.POISSON.DIST(3,K10,FALSE) * _xlfn.POISSON.DIST(2,L10,FALSE)</f>
        <v>4.8677464621267569E-2</v>
      </c>
      <c r="Z10" s="5">
        <f t="shared" ref="Z10:Z17" si="70">_xlfn.POISSON.DIST(0,K10,FALSE) * _xlfn.POISSON.DIST(3,L10,FALSE)</f>
        <v>1.4932280501046129E-2</v>
      </c>
      <c r="AA10" s="5">
        <f t="shared" ref="AA10:AA17" si="71">_xlfn.POISSON.DIST(1,K10,FALSE) * _xlfn.POISSON.DIST(3,L10,FALSE)</f>
        <v>3.2064823481390593E-2</v>
      </c>
      <c r="AB10" s="5">
        <f t="shared" ref="AB10:AB17" si="72">_xlfn.POISSON.DIST(2,K10,FALSE) * _xlfn.POISSON.DIST(3,L10,FALSE)</f>
        <v>3.4427189631908786E-2</v>
      </c>
      <c r="AC10" s="5">
        <f t="shared" ref="AC10:AC17" si="73">_xlfn.POISSON.DIST(4,K10,FALSE) * _xlfn.POISSON.DIST(4,L10,FALSE)</f>
        <v>5.0227561965148658E-3</v>
      </c>
      <c r="AD10" s="5">
        <f t="shared" ref="AD10:AD17" si="74">_xlfn.POISSON.DIST(4,K10,FALSE) * _xlfn.POISSON.DIST(0,L10,FALSE)</f>
        <v>2.2659378628192915E-2</v>
      </c>
      <c r="AE10" s="5">
        <f t="shared" ref="AE10:AE17" si="75">_xlfn.POISSON.DIST(4,K10,FALSE) * _xlfn.POISSON.DIST(1,L10,FALSE)</f>
        <v>3.4413142450619813E-2</v>
      </c>
      <c r="AF10" s="5">
        <f t="shared" ref="AF10:AF17" si="76">_xlfn.POISSON.DIST(4,K10,FALSE) * _xlfn.POISSON.DIST(2,L10,FALSE)</f>
        <v>2.6131881036075364E-2</v>
      </c>
      <c r="AG10" s="5">
        <f t="shared" ref="AG10:AG17" si="77">_xlfn.POISSON.DIST(4,K10,FALSE) * _xlfn.POISSON.DIST(3,L10,FALSE)</f>
        <v>1.3228961531454989E-2</v>
      </c>
      <c r="AH10" s="5">
        <f t="shared" ref="AH10:AH17" si="78">_xlfn.POISSON.DIST(0,K10,FALSE) * _xlfn.POISSON.DIST(4,L10,FALSE)</f>
        <v>5.6694702933706796E-3</v>
      </c>
      <c r="AI10" s="5">
        <f t="shared" ref="AI10:AI17" si="79">_xlfn.POISSON.DIST(1,K10,FALSE) * _xlfn.POISSON.DIST(4,L10,FALSE)</f>
        <v>1.2174333597415524E-2</v>
      </c>
      <c r="AJ10" s="5">
        <f t="shared" ref="AJ10:AJ17" si="80">_xlfn.POISSON.DIST(2,K10,FALSE) * _xlfn.POISSON.DIST(4,L10,FALSE)</f>
        <v>1.3071273934927201E-2</v>
      </c>
      <c r="AK10" s="5">
        <f t="shared" ref="AK10:AK17" si="81">_xlfn.POISSON.DIST(3,K10,FALSE) * _xlfn.POISSON.DIST(4,L10,FALSE)</f>
        <v>9.3561973866166243E-3</v>
      </c>
      <c r="AL10" s="5">
        <f t="shared" ref="AL10:AL17" si="82">_xlfn.POISSON.DIST(5,K10,FALSE) * _xlfn.POISSON.DIST(5,L10,FALSE)</f>
        <v>6.5521093858984445E-4</v>
      </c>
      <c r="AM10" s="5">
        <f t="shared" ref="AM10:AM17" si="83">_xlfn.POISSON.DIST(5,K10,FALSE) * _xlfn.POISSON.DIST(0,L10,FALSE)</f>
        <v>9.7315205920501958E-3</v>
      </c>
      <c r="AN10" s="5">
        <f t="shared" ref="AN10:AN17" si="84">_xlfn.POISSON.DIST(5,K10,FALSE) * _xlfn.POISSON.DIST(1,L10,FALSE)</f>
        <v>1.4779408115749865E-2</v>
      </c>
      <c r="AO10" s="5">
        <f t="shared" ref="AO10:AO17" si="85">_xlfn.POISSON.DIST(5,K10,FALSE) * _xlfn.POISSON.DIST(2,L10,FALSE)</f>
        <v>1.1222855780130192E-2</v>
      </c>
      <c r="AP10" s="5">
        <f t="shared" ref="AP10:AP17" si="86">_xlfn.POISSON.DIST(5,K10,FALSE) * _xlfn.POISSON.DIST(3,L10,FALSE)</f>
        <v>5.6814405049314875E-3</v>
      </c>
      <c r="AQ10" s="5">
        <f t="shared" ref="AQ10:AQ17" si="87">_xlfn.POISSON.DIST(5,K10,FALSE) * _xlfn.POISSON.DIST(4,L10,FALSE)</f>
        <v>2.1571224947190991E-3</v>
      </c>
      <c r="AR10" s="5">
        <f t="shared" ref="AR10:AR17" si="88">_xlfn.POISSON.DIST(0,K10,FALSE) * _xlfn.POISSON.DIST(5,L10,FALSE)</f>
        <v>1.7220621273574791E-3</v>
      </c>
      <c r="AS10" s="5">
        <f t="shared" ref="AS10:AS17" si="89">_xlfn.POISSON.DIST(1,K10,FALSE) * _xlfn.POISSON.DIST(5,L10,FALSE)</f>
        <v>3.6978690651998597E-3</v>
      </c>
      <c r="AT10" s="5">
        <f t="shared" ref="AT10:AT17" si="90">_xlfn.POISSON.DIST(2,K10,FALSE) * _xlfn.POISSON.DIST(5,L10,FALSE)</f>
        <v>3.9703084476822373E-3</v>
      </c>
      <c r="AU10" s="5">
        <f t="shared" ref="AU10:AU17" si="91">_xlfn.POISSON.DIST(3,K10,FALSE) * _xlfn.POISSON.DIST(5,L10,FALSE)</f>
        <v>2.8418798127248755E-3</v>
      </c>
      <c r="AV10" s="5">
        <f t="shared" ref="AV10:AV17" si="92">_xlfn.POISSON.DIST(4,K10,FALSE) * _xlfn.POISSON.DIST(5,L10,FALSE)</f>
        <v>1.5256272232490964E-3</v>
      </c>
      <c r="AW10" s="5">
        <f t="shared" ref="AW10:AW17" si="93">_xlfn.POISSON.DIST(6,K10,FALSE) * _xlfn.POISSON.DIST(6,L10,FALSE)</f>
        <v>5.9355051795408989E-5</v>
      </c>
      <c r="AX10" s="5">
        <f t="shared" ref="AX10:AX17" si="94">_xlfn.POISSON.DIST(6,K10,FALSE) * _xlfn.POISSON.DIST(0,L10,FALSE)</f>
        <v>3.4828291406186133E-3</v>
      </c>
      <c r="AY10" s="5">
        <f t="shared" ref="AY10:AY17" si="95">_xlfn.POISSON.DIST(6,K10,FALSE) * _xlfn.POISSON.DIST(1,L10,FALSE)</f>
        <v>5.2894255095836465E-3</v>
      </c>
      <c r="AZ10" s="5">
        <f t="shared" ref="AZ10:AZ17" si="96">_xlfn.POISSON.DIST(6,K10,FALSE) * _xlfn.POISSON.DIST(2,L10,FALSE)</f>
        <v>4.0165654259549507E-3</v>
      </c>
      <c r="BA10" s="5">
        <f t="shared" ref="BA10:BA17" si="97">_xlfn.POISSON.DIST(6,K10,FALSE) * _xlfn.POISSON.DIST(3,L10,FALSE)</f>
        <v>2.0333396373256366E-3</v>
      </c>
      <c r="BB10" s="5">
        <f t="shared" ref="BB10:BB17" si="98">_xlfn.POISSON.DIST(6,K10,FALSE) * _xlfn.POISSON.DIST(4,L10,FALSE)</f>
        <v>7.7201594688387895E-4</v>
      </c>
      <c r="BC10" s="5">
        <f t="shared" ref="BC10:BC17" si="99">_xlfn.POISSON.DIST(6,K10,FALSE) * _xlfn.POISSON.DIST(5,L10,FALSE)</f>
        <v>2.3449446862774644E-4</v>
      </c>
      <c r="BD10" s="5">
        <f t="shared" ref="BD10:BD17" si="100">_xlfn.POISSON.DIST(0,K10,FALSE) * _xlfn.POISSON.DIST(6,L10,FALSE)</f>
        <v>4.3588698429588906E-4</v>
      </c>
      <c r="BE10" s="5">
        <f t="shared" ref="BE10:BE17" si="101">_xlfn.POISSON.DIST(1,K10,FALSE) * _xlfn.POISSON.DIST(6,L10,FALSE)</f>
        <v>9.3600165147608759E-4</v>
      </c>
      <c r="BF10" s="5">
        <f t="shared" ref="BF10:BF17" si="102">_xlfn.POISSON.DIST(2,K10,FALSE) * _xlfn.POISSON.DIST(6,L10,FALSE)</f>
        <v>1.0049612894282359E-3</v>
      </c>
      <c r="BG10" s="5">
        <f t="shared" ref="BG10:BG17" si="103">_xlfn.POISSON.DIST(3,K10,FALSE) * _xlfn.POISSON.DIST(6,L10,FALSE)</f>
        <v>7.1933433853566475E-4</v>
      </c>
      <c r="BH10" s="5">
        <f t="shared" ref="BH10:BH17" si="104">_xlfn.POISSON.DIST(4,K10,FALSE) * _xlfn.POISSON.DIST(6,L10,FALSE)</f>
        <v>3.8616553894150747E-4</v>
      </c>
      <c r="BI10" s="5">
        <f t="shared" ref="BI10:BI17" si="105">_xlfn.POISSON.DIST(5,K10,FALSE) * _xlfn.POISSON.DIST(6,L10,FALSE)</f>
        <v>1.6584646718748703E-4</v>
      </c>
      <c r="BJ10" s="8">
        <f t="shared" ref="BJ10:BJ17" si="106">SUM(N10,Q10,T10,W10,X10,Y10,AD10,AE10,AF10,AG10,AM10,AN10,AO10,AP10,AQ10,AX10,AY10,AZ10,BA10,BB10,BC10)</f>
        <v>0.51427308122995208</v>
      </c>
      <c r="BK10" s="8">
        <f t="shared" ref="BK10:BK17" si="107">SUM(M10,P10,S10,V10,AC10,AL10,AY10)</f>
        <v>0.21260439461513211</v>
      </c>
      <c r="BL10" s="8">
        <f t="shared" ref="BL10:BL17" si="108">SUM(O10,R10,U10,AA10,AB10,AH10,AI10,AJ10,AK10,AR10,AS10,AT10,AU10,AV10,BD10,BE10,BF10,BG10,BH10,BI10)</f>
        <v>0.25584921402486804</v>
      </c>
      <c r="BM10" s="8">
        <f t="shared" ref="BM10:BM17" si="109">SUM(S10:BI10)</f>
        <v>0.70120796763178472</v>
      </c>
      <c r="BN10" s="8">
        <f t="shared" ref="BN10:BN17" si="110">SUM(M10:R10)</f>
        <v>0.29122093228142559</v>
      </c>
    </row>
    <row r="11" spans="1:88" x14ac:dyDescent="0.25">
      <c r="B11" t="s">
        <v>744</v>
      </c>
      <c r="C11" t="s">
        <v>745</v>
      </c>
      <c r="D11" t="s">
        <v>747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747</v>
      </c>
      <c r="E12" s="1">
        <f>VLOOKUP(A12,home!$A$2:$E$670,3,FALSE)</f>
        <v>1.5778000000000001</v>
      </c>
      <c r="F12">
        <f>VLOOKUP(B12,home!$B$2:$E$670,3,FALSE)</f>
        <v>1.2676000000000001</v>
      </c>
      <c r="G12">
        <f>VLOOKUP(C12,away!$B$2:$E$670,4,FALSE)</f>
        <v>0.67889999999999995</v>
      </c>
      <c r="H12">
        <f>VLOOKUP(A12,away!$A$2:$E$670,3,FALSE)</f>
        <v>1.4666999999999999</v>
      </c>
      <c r="I12">
        <f>VLOOKUP(C12,away!$B$2:$E$670,3,FALSE)</f>
        <v>1.5550999999999999</v>
      </c>
      <c r="J12">
        <f>VLOOKUP(B12,home!$B$2:$E$670,4,FALSE)</f>
        <v>0.7792</v>
      </c>
      <c r="K12" s="3">
        <f t="shared" si="56"/>
        <v>1.3578130891919999</v>
      </c>
      <c r="L12" s="3">
        <f t="shared" si="57"/>
        <v>1.7772501404639998</v>
      </c>
      <c r="M12" s="5">
        <f t="shared" si="2"/>
        <v>4.3497003441785996E-2</v>
      </c>
      <c r="N12" s="5">
        <f t="shared" si="58"/>
        <v>5.9060800613886494E-2</v>
      </c>
      <c r="O12" s="5">
        <f t="shared" si="59"/>
        <v>7.7305055476677237E-2</v>
      </c>
      <c r="P12" s="5">
        <f t="shared" si="60"/>
        <v>0.10496581618694605</v>
      </c>
      <c r="Q12" s="5">
        <f t="shared" si="61"/>
        <v>4.0096764065846995E-2</v>
      </c>
      <c r="R12" s="5">
        <f t="shared" si="62"/>
        <v>6.8695210352250971E-2</v>
      </c>
      <c r="S12" s="5">
        <f t="shared" si="63"/>
        <v>6.3325181598643906E-2</v>
      </c>
      <c r="T12" s="5">
        <f t="shared" si="64"/>
        <v>7.1261979568178424E-2</v>
      </c>
      <c r="U12" s="5">
        <f t="shared" si="65"/>
        <v>9.3275255781084143E-2</v>
      </c>
      <c r="V12" s="5">
        <f t="shared" si="66"/>
        <v>1.697940559306239E-2</v>
      </c>
      <c r="W12" s="5">
        <f t="shared" si="67"/>
        <v>1.8147970360950168E-2</v>
      </c>
      <c r="X12" s="5">
        <f t="shared" si="68"/>
        <v>3.2253482873135189E-2</v>
      </c>
      <c r="Y12" s="5">
        <f t="shared" si="69"/>
        <v>2.8661253483366365E-2</v>
      </c>
      <c r="Z12" s="5">
        <f t="shared" si="70"/>
        <v>4.0696190749247345E-2</v>
      </c>
      <c r="AA12" s="5">
        <f t="shared" si="71"/>
        <v>5.5257820479582428E-2</v>
      </c>
      <c r="AB12" s="5">
        <f t="shared" si="72"/>
        <v>3.7514895963699391E-2</v>
      </c>
      <c r="AC12" s="5">
        <f t="shared" si="73"/>
        <v>2.5608907301371115E-3</v>
      </c>
      <c r="AD12" s="5">
        <f t="shared" si="74"/>
        <v>6.1603879245916461E-3</v>
      </c>
      <c r="AE12" s="5">
        <f t="shared" si="75"/>
        <v>1.0948550304293229E-2</v>
      </c>
      <c r="AF12" s="5">
        <f t="shared" si="76"/>
        <v>9.7291562830911574E-3</v>
      </c>
      <c r="AG12" s="5">
        <f t="shared" si="77"/>
        <v>5.7637147902399877E-3</v>
      </c>
      <c r="AH12" s="5">
        <f t="shared" si="78"/>
        <v>1.8081827681362385E-2</v>
      </c>
      <c r="AI12" s="5">
        <f t="shared" si="79"/>
        <v>2.4551742302268077E-2</v>
      </c>
      <c r="AJ12" s="5">
        <f t="shared" si="80"/>
        <v>1.666833853024426E-2</v>
      </c>
      <c r="AK12" s="5">
        <f t="shared" si="81"/>
        <v>7.5441627438163359E-3</v>
      </c>
      <c r="AL12" s="5">
        <f t="shared" si="82"/>
        <v>2.471949462120363E-4</v>
      </c>
      <c r="AM12" s="5">
        <f t="shared" si="83"/>
        <v>1.6729310717021745E-3</v>
      </c>
      <c r="AN12" s="5">
        <f t="shared" si="84"/>
        <v>2.9732169821692785E-3</v>
      </c>
      <c r="AO12" s="5">
        <f t="shared" si="85"/>
        <v>2.6420751495951507E-3</v>
      </c>
      <c r="AP12" s="5">
        <f t="shared" si="86"/>
        <v>1.5652094769114749E-3</v>
      </c>
      <c r="AQ12" s="5">
        <f t="shared" si="87"/>
        <v>6.9544219067412525E-4</v>
      </c>
      <c r="AR12" s="5">
        <f t="shared" si="88"/>
        <v>6.4271861573094316E-3</v>
      </c>
      <c r="AS12" s="5">
        <f t="shared" si="89"/>
        <v>8.7269174910683794E-3</v>
      </c>
      <c r="AT12" s="5">
        <f t="shared" si="90"/>
        <v>5.9247613988356266E-3</v>
      </c>
      <c r="AU12" s="5">
        <f t="shared" si="91"/>
        <v>2.6815728592261734E-3</v>
      </c>
      <c r="AV12" s="5">
        <f t="shared" si="92"/>
        <v>9.1026868196982793E-4</v>
      </c>
      <c r="AW12" s="5">
        <f t="shared" si="93"/>
        <v>1.6570119288766824E-5</v>
      </c>
      <c r="AX12" s="5">
        <f t="shared" si="94"/>
        <v>3.7858795107886898E-4</v>
      </c>
      <c r="AY12" s="5">
        <f t="shared" si="95"/>
        <v>6.7284548923289761E-4</v>
      </c>
      <c r="AZ12" s="5">
        <f t="shared" si="96"/>
        <v>5.979073701248681E-4</v>
      </c>
      <c r="BA12" s="5">
        <f t="shared" si="97"/>
        <v>3.5421031917962748E-4</v>
      </c>
      <c r="BB12" s="5">
        <f t="shared" si="98"/>
        <v>1.5738008487894772E-4</v>
      </c>
      <c r="BC12" s="5">
        <f t="shared" si="99"/>
        <v>5.5940755591469245E-5</v>
      </c>
      <c r="BD12" s="5">
        <f t="shared" si="100"/>
        <v>1.9037862501444097E-3</v>
      </c>
      <c r="BE12" s="5">
        <f t="shared" si="101"/>
        <v>2.5849858894698343E-3</v>
      </c>
      <c r="BF12" s="5">
        <f t="shared" si="102"/>
        <v>1.7549638380493827E-3</v>
      </c>
      <c r="BG12" s="5">
        <f t="shared" si="103"/>
        <v>7.9430429012069398E-4</v>
      </c>
      <c r="BH12" s="5">
        <f t="shared" si="104"/>
        <v>2.6962919048180932E-4</v>
      </c>
      <c r="BI12" s="5">
        <f t="shared" si="105"/>
        <v>7.3221208812888702E-5</v>
      </c>
      <c r="BJ12" s="8">
        <f t="shared" si="106"/>
        <v>0.29384980710871861</v>
      </c>
      <c r="BK12" s="8">
        <f t="shared" si="107"/>
        <v>0.23224833798602038</v>
      </c>
      <c r="BL12" s="8">
        <f t="shared" si="108"/>
        <v>0.43094590656647364</v>
      </c>
      <c r="BM12" s="8">
        <f t="shared" si="109"/>
        <v>0.60346331690312216</v>
      </c>
      <c r="BN12" s="8">
        <f t="shared" si="110"/>
        <v>0.39362065013739372</v>
      </c>
    </row>
    <row r="13" spans="1:88" x14ac:dyDescent="0.25">
      <c r="A13" t="s">
        <v>61</v>
      </c>
      <c r="B13" t="s">
        <v>248</v>
      </c>
      <c r="C13" t="s">
        <v>52</v>
      </c>
      <c r="D13" t="s">
        <v>747</v>
      </c>
      <c r="E13" s="1">
        <f>VLOOKUP(A13,home!$A$2:$E$670,3,FALSE)</f>
        <v>1.5083</v>
      </c>
      <c r="F13">
        <f>VLOOKUP(B13,home!$B$2:$E$670,3,FALSE)</f>
        <v>1.6575</v>
      </c>
      <c r="G13">
        <f>VLOOKUP(C13,away!$B$2:$E$670,4,FALSE)</f>
        <v>0.64949999999999997</v>
      </c>
      <c r="H13">
        <f>VLOOKUP(A13,away!$A$2:$E$670,3,FALSE)</f>
        <v>1.3083</v>
      </c>
      <c r="I13">
        <f>VLOOKUP(C13,away!$B$2:$E$670,3,FALSE)</f>
        <v>0.4219</v>
      </c>
      <c r="J13">
        <f>VLOOKUP(B13,home!$B$2:$E$670,4,FALSE)</f>
        <v>0.25480000000000003</v>
      </c>
      <c r="K13" s="3">
        <f t="shared" si="56"/>
        <v>1.623754708875</v>
      </c>
      <c r="L13" s="3">
        <f t="shared" si="57"/>
        <v>0.140642406996</v>
      </c>
      <c r="M13" s="5">
        <f t="shared" si="2"/>
        <v>0.17129002339842858</v>
      </c>
      <c r="N13" s="5">
        <f t="shared" si="58"/>
        <v>0.27813298207650733</v>
      </c>
      <c r="O13" s="5">
        <f t="shared" si="59"/>
        <v>2.4090641185156161E-2</v>
      </c>
      <c r="P13" s="5">
        <f t="shared" si="60"/>
        <v>3.9117292064215319E-2</v>
      </c>
      <c r="Q13" s="5">
        <f t="shared" si="61"/>
        <v>0.22580986967008743</v>
      </c>
      <c r="R13" s="5">
        <f t="shared" si="62"/>
        <v>1.694082881178666E-3</v>
      </c>
      <c r="S13" s="5">
        <f t="shared" si="63"/>
        <v>2.2332919747431726E-3</v>
      </c>
      <c r="T13" s="5">
        <f t="shared" si="64"/>
        <v>3.1758443593854158E-2</v>
      </c>
      <c r="U13" s="5">
        <f t="shared" si="65"/>
        <v>2.750775055538386E-3</v>
      </c>
      <c r="V13" s="5">
        <f t="shared" si="66"/>
        <v>5.6668238080427192E-5</v>
      </c>
      <c r="W13" s="5">
        <f t="shared" si="67"/>
        <v>0.12221994639575147</v>
      </c>
      <c r="X13" s="5">
        <f t="shared" si="68"/>
        <v>1.7189307444020585E-2</v>
      </c>
      <c r="Y13" s="5">
        <f t="shared" si="69"/>
        <v>1.2087727867606576E-3</v>
      </c>
      <c r="Z13" s="5">
        <f t="shared" si="70"/>
        <v>7.9419964686562112E-5</v>
      </c>
      <c r="AA13" s="5">
        <f t="shared" si="71"/>
        <v>1.2895854163849142E-4</v>
      </c>
      <c r="AB13" s="5">
        <f t="shared" si="72"/>
        <v>1.0469851961757663E-4</v>
      </c>
      <c r="AC13" s="5">
        <f t="shared" si="73"/>
        <v>8.0882849150253523E-7</v>
      </c>
      <c r="AD13" s="5">
        <f t="shared" si="74"/>
        <v>4.9613803369637895E-2</v>
      </c>
      <c r="AE13" s="5">
        <f t="shared" si="75"/>
        <v>6.9778047261321299E-3</v>
      </c>
      <c r="AF13" s="5">
        <f t="shared" si="76"/>
        <v>4.9068762611564367E-4</v>
      </c>
      <c r="AG13" s="5">
        <f t="shared" si="77"/>
        <v>2.3003829606685818E-5</v>
      </c>
      <c r="AH13" s="5">
        <f t="shared" si="78"/>
        <v>2.7924537492638539E-6</v>
      </c>
      <c r="AI13" s="5">
        <f t="shared" si="79"/>
        <v>4.5342599246828304E-6</v>
      </c>
      <c r="AJ13" s="5">
        <f t="shared" si="80"/>
        <v>3.6812629519834753E-6</v>
      </c>
      <c r="AK13" s="5">
        <f t="shared" si="81"/>
        <v>1.9924893509634166E-6</v>
      </c>
      <c r="AL13" s="5">
        <f t="shared" si="82"/>
        <v>7.3884467301097009E-9</v>
      </c>
      <c r="AM13" s="5">
        <f t="shared" si="83"/>
        <v>1.6112129369329556E-2</v>
      </c>
      <c r="AN13" s="5">
        <f t="shared" si="84"/>
        <v>2.2660486563334525E-3</v>
      </c>
      <c r="AO13" s="5">
        <f t="shared" si="85"/>
        <v>1.593512686983942E-4</v>
      </c>
      <c r="AP13" s="5">
        <f t="shared" si="86"/>
        <v>7.470515329202838E-6</v>
      </c>
      <c r="AQ13" s="5">
        <f t="shared" si="87"/>
        <v>2.626678143499006E-7</v>
      </c>
      <c r="AR13" s="5">
        <f t="shared" si="88"/>
        <v>7.8547483344294634E-8</v>
      </c>
      <c r="AS13" s="5">
        <f t="shared" si="89"/>
        <v>1.2754184595057903E-7</v>
      </c>
      <c r="AT13" s="5">
        <f t="shared" si="90"/>
        <v>1.0354833647043131E-7</v>
      </c>
      <c r="AU13" s="5">
        <f t="shared" si="91"/>
        <v>5.6045699646678564E-8</v>
      </c>
      <c r="AV13" s="5">
        <f t="shared" si="92"/>
        <v>2.2751117178372067E-8</v>
      </c>
      <c r="AW13" s="5">
        <f t="shared" si="93"/>
        <v>4.6869180461117268E-11</v>
      </c>
      <c r="AX13" s="5">
        <f t="shared" si="94"/>
        <v>4.3603576555753479E-3</v>
      </c>
      <c r="AY13" s="5">
        <f t="shared" si="95"/>
        <v>6.1325119604355258E-4</v>
      </c>
      <c r="AZ13" s="5">
        <f t="shared" si="96"/>
        <v>4.3124562152370554E-5</v>
      </c>
      <c r="BA13" s="5">
        <f t="shared" si="97"/>
        <v>2.0217140739193329E-6</v>
      </c>
      <c r="BB13" s="5">
        <f t="shared" si="98"/>
        <v>7.1084683403426009E-8</v>
      </c>
      <c r="BC13" s="5">
        <f t="shared" si="99"/>
        <v>1.9995041948812902E-9</v>
      </c>
      <c r="BD13" s="5">
        <f t="shared" si="100"/>
        <v>1.841184520169969E-9</v>
      </c>
      <c r="BE13" s="5">
        <f t="shared" si="101"/>
        <v>2.9896320345337442E-9</v>
      </c>
      <c r="BF13" s="5">
        <f t="shared" si="102"/>
        <v>2.4272145469388574E-9</v>
      </c>
      <c r="BG13" s="5">
        <f t="shared" si="103"/>
        <v>1.3137336833472896E-9</v>
      </c>
      <c r="BH13" s="5">
        <f t="shared" si="104"/>
        <v>5.3329531363571501E-10</v>
      </c>
      <c r="BI13" s="5">
        <f t="shared" si="105"/>
        <v>1.7318815534739226E-10</v>
      </c>
      <c r="BJ13" s="8">
        <f t="shared" si="106"/>
        <v>0.75698871220801178</v>
      </c>
      <c r="BK13" s="8">
        <f t="shared" si="107"/>
        <v>0.21331134308844929</v>
      </c>
      <c r="BL13" s="8">
        <f t="shared" si="108"/>
        <v>2.8782554361837024E-2</v>
      </c>
      <c r="BM13" s="8">
        <f t="shared" si="109"/>
        <v>0.2584138871982366</v>
      </c>
      <c r="BN13" s="8">
        <f t="shared" si="110"/>
        <v>0.74013489127557341</v>
      </c>
    </row>
    <row r="14" spans="1:88" x14ac:dyDescent="0.25">
      <c r="A14" t="s">
        <v>318</v>
      </c>
      <c r="B14" t="s">
        <v>330</v>
      </c>
      <c r="C14" t="s">
        <v>30</v>
      </c>
      <c r="D14" t="s">
        <v>747</v>
      </c>
      <c r="E14" s="1">
        <f>VLOOKUP(A14,home!$A$2:$E$670,3,FALSE)</f>
        <v>1.3603000000000001</v>
      </c>
      <c r="F14">
        <f>VLOOKUP(B14,home!$B$2:$E$670,3,FALSE)</f>
        <v>1.1552</v>
      </c>
      <c r="G14">
        <f>VLOOKUP(C14,away!$B$2:$E$670,4,FALSE)</f>
        <v>0.60660000000000003</v>
      </c>
      <c r="H14">
        <f>VLOOKUP(A14,away!$A$2:$E$670,3,FALSE)</f>
        <v>1.0662</v>
      </c>
      <c r="I14">
        <f>VLOOKUP(C14,away!$B$2:$E$670,3,FALSE)</f>
        <v>1.6922999999999999</v>
      </c>
      <c r="J14">
        <f>VLOOKUP(B14,home!$B$2:$E$670,4,FALSE)</f>
        <v>0.53590000000000004</v>
      </c>
      <c r="K14" s="3">
        <f t="shared" si="56"/>
        <v>0.95322249849600016</v>
      </c>
      <c r="L14" s="3">
        <f t="shared" si="57"/>
        <v>0.96694058633400004</v>
      </c>
      <c r="M14" s="5">
        <f t="shared" si="2"/>
        <v>0.14658305470837618</v>
      </c>
      <c r="N14" s="5">
        <f t="shared" si="58"/>
        <v>0.1397262656462942</v>
      </c>
      <c r="O14" s="5">
        <f t="shared" si="59"/>
        <v>0.14173710486634608</v>
      </c>
      <c r="P14" s="5">
        <f t="shared" si="60"/>
        <v>0.13510699723028796</v>
      </c>
      <c r="Q14" s="5">
        <f t="shared" si="61"/>
        <v>6.6595110022438189E-2</v>
      </c>
      <c r="R14" s="5">
        <f t="shared" si="62"/>
        <v>6.852567964237416E-2</v>
      </c>
      <c r="S14" s="5">
        <f t="shared" si="63"/>
        <v>3.1132351445569171E-2</v>
      </c>
      <c r="T14" s="5">
        <f t="shared" si="64"/>
        <v>6.4393514732073637E-2</v>
      </c>
      <c r="U14" s="5">
        <f t="shared" si="65"/>
        <v>6.5320219559840381E-2</v>
      </c>
      <c r="V14" s="5">
        <f t="shared" si="66"/>
        <v>3.1883316396951042E-3</v>
      </c>
      <c r="W14" s="5">
        <f t="shared" si="67"/>
        <v>2.115998572106819E-2</v>
      </c>
      <c r="X14" s="5">
        <f t="shared" si="68"/>
        <v>2.0460448999948744E-2</v>
      </c>
      <c r="Y14" s="5">
        <f t="shared" si="69"/>
        <v>9.8920192763336714E-3</v>
      </c>
      <c r="Z14" s="5">
        <f t="shared" si="70"/>
        <v>2.2086753617444374E-2</v>
      </c>
      <c r="AA14" s="5">
        <f t="shared" si="71"/>
        <v>2.1053590466885892E-2</v>
      </c>
      <c r="AB14" s="5">
        <f t="shared" si="72"/>
        <v>1.003437805357827E-2</v>
      </c>
      <c r="AC14" s="5">
        <f t="shared" si="73"/>
        <v>1.8366972689583955E-4</v>
      </c>
      <c r="AD14" s="5">
        <f t="shared" si="74"/>
        <v>5.0425436142940757E-3</v>
      </c>
      <c r="AE14" s="5">
        <f t="shared" si="75"/>
        <v>4.875840079020281E-3</v>
      </c>
      <c r="AF14" s="5">
        <f t="shared" si="76"/>
        <v>2.3573238324393437E-3</v>
      </c>
      <c r="AG14" s="5">
        <f t="shared" si="77"/>
        <v>7.5979736290600374E-4</v>
      </c>
      <c r="AH14" s="5">
        <f t="shared" si="78"/>
        <v>5.3391446232665648E-3</v>
      </c>
      <c r="AI14" s="5">
        <f t="shared" si="79"/>
        <v>5.0893927776216397E-3</v>
      </c>
      <c r="AJ14" s="5">
        <f t="shared" si="80"/>
        <v>2.4256618496559983E-3</v>
      </c>
      <c r="AK14" s="5">
        <f t="shared" si="81"/>
        <v>7.7073181627850679E-4</v>
      </c>
      <c r="AL14" s="5">
        <f t="shared" si="82"/>
        <v>6.7716054444009222E-6</v>
      </c>
      <c r="AM14" s="5">
        <f t="shared" si="83"/>
        <v>9.6133320455849035E-4</v>
      </c>
      <c r="AN14" s="5">
        <f t="shared" si="84"/>
        <v>9.295520924781298E-4</v>
      </c>
      <c r="AO14" s="5">
        <f t="shared" si="85"/>
        <v>4.4941082266439973E-4</v>
      </c>
      <c r="AP14" s="5">
        <f t="shared" si="86"/>
        <v>1.4485118812398667E-4</v>
      </c>
      <c r="AQ14" s="5">
        <f t="shared" si="87"/>
        <v>3.5015623193946049E-5</v>
      </c>
      <c r="AR14" s="5">
        <f t="shared" si="88"/>
        <v>1.0325271265086793E-3</v>
      </c>
      <c r="AS14" s="5">
        <f t="shared" si="89"/>
        <v>9.8422808729549871E-4</v>
      </c>
      <c r="AT14" s="5">
        <f t="shared" si="90"/>
        <v>4.690941782308773E-4</v>
      </c>
      <c r="AU14" s="5">
        <f t="shared" si="91"/>
        <v>1.4905037486772165E-4</v>
      </c>
      <c r="AV14" s="5">
        <f t="shared" si="92"/>
        <v>3.551954268329376E-5</v>
      </c>
      <c r="AW14" s="5">
        <f t="shared" si="93"/>
        <v>1.7337370040665385E-7</v>
      </c>
      <c r="AX14" s="5">
        <f t="shared" si="94"/>
        <v>1.5272740652273506E-4</v>
      </c>
      <c r="AY14" s="5">
        <f t="shared" si="95"/>
        <v>1.476783280123646E-4</v>
      </c>
      <c r="AZ14" s="5">
        <f t="shared" si="96"/>
        <v>7.139808453855031E-5</v>
      </c>
      <c r="BA14" s="5">
        <f t="shared" si="97"/>
        <v>2.3012568575610112E-5</v>
      </c>
      <c r="BB14" s="5">
        <f t="shared" si="98"/>
        <v>5.5629466378879567E-6</v>
      </c>
      <c r="BC14" s="5">
        <f t="shared" si="99"/>
        <v>1.0758077767568271E-6</v>
      </c>
      <c r="BD14" s="5">
        <f t="shared" si="100"/>
        <v>1.6639873085201037E-4</v>
      </c>
      <c r="BE14" s="5">
        <f t="shared" si="101"/>
        <v>1.5861501396931678E-4</v>
      </c>
      <c r="BF14" s="5">
        <f t="shared" si="102"/>
        <v>7.5597699957405054E-5</v>
      </c>
      <c r="BG14" s="5">
        <f t="shared" si="103"/>
        <v>2.402047614464954E-5</v>
      </c>
      <c r="BH14" s="5">
        <f t="shared" si="104"/>
        <v>5.7242145714165994E-6</v>
      </c>
      <c r="BI14" s="5">
        <f t="shared" si="105"/>
        <v>1.0912900231385887E-6</v>
      </c>
      <c r="BJ14" s="8">
        <f t="shared" si="106"/>
        <v>0.33818446735989915</v>
      </c>
      <c r="BK14" s="8">
        <f t="shared" si="107"/>
        <v>0.31634885468428103</v>
      </c>
      <c r="BL14" s="8">
        <f t="shared" si="108"/>
        <v>0.32339777039095141</v>
      </c>
      <c r="BM14" s="8">
        <f t="shared" si="109"/>
        <v>0.30159612898214722</v>
      </c>
      <c r="BN14" s="8">
        <f t="shared" si="110"/>
        <v>0.69827421211611673</v>
      </c>
    </row>
    <row r="15" spans="1:88" x14ac:dyDescent="0.25">
      <c r="A15" t="s">
        <v>61</v>
      </c>
      <c r="B15" t="s">
        <v>246</v>
      </c>
      <c r="C15" t="s">
        <v>308</v>
      </c>
      <c r="D15" t="s">
        <v>747</v>
      </c>
      <c r="E15" s="1">
        <f>VLOOKUP(A15,home!$A$2:$E$670,3,FALSE)</f>
        <v>1.5083</v>
      </c>
      <c r="F15">
        <f>VLOOKUP(B15,home!$B$2:$E$670,3,FALSE)</f>
        <v>1.5469999999999999</v>
      </c>
      <c r="G15">
        <f>VLOOKUP(C15,away!$B$2:$E$670,4,FALSE)</f>
        <v>0.92859999999999998</v>
      </c>
      <c r="H15">
        <f>VLOOKUP(A15,away!$A$2:$E$670,3,FALSE)</f>
        <v>1.3083</v>
      </c>
      <c r="I15">
        <f>VLOOKUP(C15,away!$B$2:$E$670,3,FALSE)</f>
        <v>1.6236999999999999</v>
      </c>
      <c r="J15">
        <f>VLOOKUP(B15,home!$B$2:$E$670,4,FALSE)</f>
        <v>0.63700000000000001</v>
      </c>
      <c r="K15" s="3">
        <f t="shared" si="56"/>
        <v>2.1667396168600002</v>
      </c>
      <c r="L15" s="3">
        <f t="shared" si="57"/>
        <v>1.3531706342699998</v>
      </c>
      <c r="M15" s="5">
        <f t="shared" si="2"/>
        <v>2.9602091802964171E-2</v>
      </c>
      <c r="N15" s="5">
        <f t="shared" si="58"/>
        <v>6.4140025051409144E-2</v>
      </c>
      <c r="O15" s="5">
        <f t="shared" si="59"/>
        <v>4.0056681340735791E-2</v>
      </c>
      <c r="P15" s="5">
        <f t="shared" si="60"/>
        <v>8.6792398380908978E-2</v>
      </c>
      <c r="Q15" s="5">
        <f t="shared" si="61"/>
        <v>6.9487366652640548E-2</v>
      </c>
      <c r="R15" s="5">
        <f t="shared" si="62"/>
        <v>2.7101762448297363E-2</v>
      </c>
      <c r="S15" s="5">
        <f t="shared" si="63"/>
        <v>6.3618142822901083E-2</v>
      </c>
      <c r="T15" s="5">
        <f t="shared" si="64"/>
        <v>9.4028264007105636E-2</v>
      </c>
      <c r="U15" s="5">
        <f t="shared" si="65"/>
        <v>5.872246238345457E-2</v>
      </c>
      <c r="V15" s="5">
        <f t="shared" si="66"/>
        <v>2.0725153977823131E-2</v>
      </c>
      <c r="W15" s="5">
        <f t="shared" si="67"/>
        <v>5.0187010065850898E-2</v>
      </c>
      <c r="X15" s="5">
        <f t="shared" si="68"/>
        <v>6.791158824292233E-2</v>
      </c>
      <c r="Y15" s="5">
        <f t="shared" si="69"/>
        <v>4.5947983468479142E-2</v>
      </c>
      <c r="Z15" s="5">
        <f t="shared" si="70"/>
        <v>1.2224436360665801E-2</v>
      </c>
      <c r="AA15" s="5">
        <f t="shared" si="71"/>
        <v>2.6487170556438476E-2</v>
      </c>
      <c r="AB15" s="5">
        <f t="shared" si="72"/>
        <v>2.8695400891581496E-2</v>
      </c>
      <c r="AC15" s="5">
        <f t="shared" si="73"/>
        <v>3.7978435622934323E-3</v>
      </c>
      <c r="AD15" s="5">
        <f t="shared" si="74"/>
        <v>2.7185545740357697E-2</v>
      </c>
      <c r="AE15" s="5">
        <f t="shared" si="75"/>
        <v>3.6786682172455912E-2</v>
      </c>
      <c r="AF15" s="5">
        <f t="shared" si="76"/>
        <v>2.4889329023995536E-2</v>
      </c>
      <c r="AG15" s="5">
        <f t="shared" si="77"/>
        <v>1.1226503047318252E-2</v>
      </c>
      <c r="AH15" s="5">
        <f t="shared" si="78"/>
        <v>4.1354370759388486E-3</v>
      </c>
      <c r="AI15" s="5">
        <f t="shared" si="79"/>
        <v>8.9604153454683807E-3</v>
      </c>
      <c r="AJ15" s="5">
        <f t="shared" si="80"/>
        <v>9.7074434562733156E-3</v>
      </c>
      <c r="AK15" s="5">
        <f t="shared" si="81"/>
        <v>7.0111674383785856E-3</v>
      </c>
      <c r="AL15" s="5">
        <f t="shared" si="82"/>
        <v>4.4540629579959025E-4</v>
      </c>
      <c r="AM15" s="5">
        <f t="shared" si="83"/>
        <v>1.1780799792318532E-2</v>
      </c>
      <c r="AN15" s="5">
        <f t="shared" si="84"/>
        <v>1.5941432327179549E-2</v>
      </c>
      <c r="AO15" s="5">
        <f t="shared" si="85"/>
        <v>1.0785739046670918E-2</v>
      </c>
      <c r="AP15" s="5">
        <f t="shared" si="86"/>
        <v>4.864981782284796E-3</v>
      </c>
      <c r="AQ15" s="5">
        <f t="shared" si="87"/>
        <v>1.6457876210115784E-3</v>
      </c>
      <c r="AR15" s="5">
        <f t="shared" si="88"/>
        <v>1.1191904022063688E-3</v>
      </c>
      <c r="AS15" s="5">
        <f t="shared" si="89"/>
        <v>2.4249941832700174E-3</v>
      </c>
      <c r="AT15" s="5">
        <f t="shared" si="90"/>
        <v>2.6271654837731039E-3</v>
      </c>
      <c r="AU15" s="5">
        <f t="shared" si="91"/>
        <v>1.8974611779127837E-3</v>
      </c>
      <c r="AV15" s="5">
        <f t="shared" si="92"/>
        <v>1.0278260764093677E-3</v>
      </c>
      <c r="AW15" s="5">
        <f t="shared" si="93"/>
        <v>3.6275477613499884E-5</v>
      </c>
      <c r="AX15" s="5">
        <f t="shared" si="94"/>
        <v>4.2543209380521045E-3</v>
      </c>
      <c r="AY15" s="5">
        <f t="shared" si="95"/>
        <v>5.7568221621321072E-3</v>
      </c>
      <c r="AZ15" s="5">
        <f t="shared" si="96"/>
        <v>3.8949813482559484E-3</v>
      </c>
      <c r="BA15" s="5">
        <f t="shared" si="97"/>
        <v>1.7568581271631069E-3</v>
      </c>
      <c r="BB15" s="5">
        <f t="shared" si="98"/>
        <v>5.9433220656392649E-4</v>
      </c>
      <c r="BC15" s="5">
        <f t="shared" si="99"/>
        <v>1.6084657778463936E-4</v>
      </c>
      <c r="BD15" s="5">
        <f t="shared" si="100"/>
        <v>2.5240926440374807E-4</v>
      </c>
      <c r="BE15" s="5">
        <f t="shared" si="101"/>
        <v>5.4690515284609156E-4</v>
      </c>
      <c r="BF15" s="5">
        <f t="shared" si="102"/>
        <v>5.9250053066825026E-4</v>
      </c>
      <c r="BG15" s="5">
        <f t="shared" si="103"/>
        <v>4.2793145760315707E-4</v>
      </c>
      <c r="BH15" s="5">
        <f t="shared" si="104"/>
        <v>2.3180401062235156E-4</v>
      </c>
      <c r="BI15" s="5">
        <f t="shared" si="105"/>
        <v>1.0045178663249711E-4</v>
      </c>
      <c r="BJ15" s="8">
        <f t="shared" si="106"/>
        <v>0.5532271994019522</v>
      </c>
      <c r="BK15" s="8">
        <f t="shared" si="107"/>
        <v>0.21073785900482248</v>
      </c>
      <c r="BL15" s="8">
        <f t="shared" si="108"/>
        <v>0.22212658046291459</v>
      </c>
      <c r="BM15" s="8">
        <f t="shared" si="109"/>
        <v>0.67541520286888046</v>
      </c>
      <c r="BN15" s="8">
        <f t="shared" si="110"/>
        <v>0.31718032567695598</v>
      </c>
    </row>
    <row r="16" spans="1:88" x14ac:dyDescent="0.25">
      <c r="A16" t="s">
        <v>28</v>
      </c>
      <c r="B16" t="s">
        <v>746</v>
      </c>
      <c r="C16" t="s">
        <v>290</v>
      </c>
      <c r="D16" t="s">
        <v>747</v>
      </c>
      <c r="E16" s="1">
        <f>VLOOKUP(A16,home!$A$2:$E$670,3,FALSE)</f>
        <v>1.3736999999999999</v>
      </c>
      <c r="F16">
        <f>VLOOKUP(B16,home!$B$2:$E$670,3,FALSE)</f>
        <v>1.0919000000000001</v>
      </c>
      <c r="G16">
        <f>VLOOKUP(C16,away!$B$2:$E$670,4,FALSE)</f>
        <v>9.5799999999999996E-2</v>
      </c>
      <c r="H16">
        <f>VLOOKUP(A16,away!$A$2:$E$670,3,FALSE)</f>
        <v>1.1818</v>
      </c>
      <c r="I16">
        <f>VLOOKUP(C16,away!$B$2:$E$670,3,FALSE)</f>
        <v>1.8915</v>
      </c>
      <c r="J16">
        <f>VLOOKUP(B16,home!$B$2:$E$670,4,FALSE)</f>
        <v>0.14099999999999999</v>
      </c>
      <c r="K16" s="3">
        <f t="shared" si="56"/>
        <v>0.143694542274</v>
      </c>
      <c r="L16" s="3">
        <f t="shared" si="57"/>
        <v>0.31518783269999995</v>
      </c>
      <c r="M16" s="5">
        <f t="shared" si="2"/>
        <v>0.63198957831825653</v>
      </c>
      <c r="N16" s="5">
        <f t="shared" si="58"/>
        <v>9.0813453178380146E-2</v>
      </c>
      <c r="O16" s="5">
        <f t="shared" si="59"/>
        <v>0.19919542547911817</v>
      </c>
      <c r="P16" s="5">
        <f t="shared" si="60"/>
        <v>2.8623295487296561E-2</v>
      </c>
      <c r="Q16" s="5">
        <f t="shared" si="61"/>
        <v>6.5246987933943318E-3</v>
      </c>
      <c r="R16" s="5">
        <f t="shared" si="62"/>
        <v>3.13919872202588E-2</v>
      </c>
      <c r="S16" s="5">
        <f t="shared" si="63"/>
        <v>3.2409278280080795E-4</v>
      </c>
      <c r="T16" s="5">
        <f t="shared" si="64"/>
        <v>2.0565056717102644E-3</v>
      </c>
      <c r="U16" s="5">
        <f t="shared" si="65"/>
        <v>4.5108572346863468E-3</v>
      </c>
      <c r="V16" s="5">
        <f t="shared" si="66"/>
        <v>1.63093468022985E-6</v>
      </c>
      <c r="W16" s="5">
        <f t="shared" si="67"/>
        <v>3.1252120219750631E-4</v>
      </c>
      <c r="X16" s="5">
        <f t="shared" si="68"/>
        <v>9.850288039343048E-5</v>
      </c>
      <c r="Y16" s="5">
        <f t="shared" si="69"/>
        <v>1.5523454692956335E-5</v>
      </c>
      <c r="Z16" s="5">
        <f t="shared" si="70"/>
        <v>3.2981241386998224E-3</v>
      </c>
      <c r="AA16" s="5">
        <f t="shared" si="71"/>
        <v>4.7392243847330144E-4</v>
      </c>
      <c r="AB16" s="5">
        <f t="shared" si="72"/>
        <v>3.4050033934899488E-5</v>
      </c>
      <c r="AC16" s="5">
        <f t="shared" si="73"/>
        <v>4.6166431055835854E-9</v>
      </c>
      <c r="AD16" s="5">
        <f t="shared" si="74"/>
        <v>1.1226897775172711E-5</v>
      </c>
      <c r="AE16" s="5">
        <f t="shared" si="75"/>
        <v>3.5385815777011382E-6</v>
      </c>
      <c r="AF16" s="5">
        <f t="shared" si="76"/>
        <v>5.5765892915388414E-7</v>
      </c>
      <c r="AG16" s="5">
        <f t="shared" si="77"/>
        <v>5.8589103088605178E-8</v>
      </c>
      <c r="AH16" s="5">
        <f t="shared" si="78"/>
        <v>2.5988214981308779E-4</v>
      </c>
      <c r="AI16" s="5">
        <f t="shared" si="79"/>
        <v>3.7343646562574745E-5</v>
      </c>
      <c r="AJ16" s="5">
        <f t="shared" si="80"/>
        <v>2.6830390998256056E-6</v>
      </c>
      <c r="AK16" s="5">
        <f t="shared" si="81"/>
        <v>1.285126917842285E-7</v>
      </c>
      <c r="AL16" s="5">
        <f t="shared" si="82"/>
        <v>8.3636530920112653E-12</v>
      </c>
      <c r="AM16" s="5">
        <f t="shared" si="83"/>
        <v>3.2264878739208646E-7</v>
      </c>
      <c r="AN16" s="5">
        <f t="shared" si="84"/>
        <v>1.016949720213948E-7</v>
      </c>
      <c r="AO16" s="5">
        <f t="shared" si="85"/>
        <v>1.6026508913955281E-8</v>
      </c>
      <c r="AP16" s="5">
        <f t="shared" si="86"/>
        <v>1.6837868701122647E-9</v>
      </c>
      <c r="AQ16" s="5">
        <f t="shared" si="87"/>
        <v>1.3267728357985029E-10</v>
      </c>
      <c r="AR16" s="5">
        <f t="shared" si="88"/>
        <v>1.6382338311400778E-5</v>
      </c>
      <c r="AS16" s="5">
        <f t="shared" si="89"/>
        <v>2.3540526050345487E-6</v>
      </c>
      <c r="AT16" s="5">
        <f t="shared" si="90"/>
        <v>1.6913225578467839E-7</v>
      </c>
      <c r="AU16" s="5">
        <f t="shared" si="91"/>
        <v>8.1011273595828189E-9</v>
      </c>
      <c r="AV16" s="5">
        <f t="shared" si="92"/>
        <v>2.9102194695965764E-10</v>
      </c>
      <c r="AW16" s="5">
        <f t="shared" si="93"/>
        <v>1.052211944006515E-14</v>
      </c>
      <c r="AX16" s="5">
        <f t="shared" si="94"/>
        <v>7.7271449699278341E-9</v>
      </c>
      <c r="AY16" s="5">
        <f t="shared" si="95"/>
        <v>2.4355020760302604E-9</v>
      </c>
      <c r="AZ16" s="5">
        <f t="shared" si="96"/>
        <v>3.8382031044016417E-10</v>
      </c>
      <c r="BA16" s="5">
        <f t="shared" si="97"/>
        <v>4.0325163931292166E-11</v>
      </c>
      <c r="BB16" s="5">
        <f t="shared" si="98"/>
        <v>3.1775002556940475E-12</v>
      </c>
      <c r="BC16" s="5">
        <f t="shared" si="99"/>
        <v>2.003018837991806E-13</v>
      </c>
      <c r="BD16" s="5">
        <f t="shared" si="100"/>
        <v>8.6058561782143041E-7</v>
      </c>
      <c r="BE16" s="5">
        <f t="shared" si="101"/>
        <v>1.2366145644043794E-7</v>
      </c>
      <c r="BF16" s="5">
        <f t="shared" si="102"/>
        <v>8.8847381900724586E-9</v>
      </c>
      <c r="BG16" s="5">
        <f t="shared" si="103"/>
        <v>4.2556279581559648E-10</v>
      </c>
      <c r="BH16" s="5">
        <f t="shared" si="104"/>
        <v>1.5287762788391455E-11</v>
      </c>
      <c r="BI16" s="5">
        <f t="shared" si="105"/>
        <v>4.3935361525428016E-13</v>
      </c>
      <c r="BJ16" s="8">
        <f t="shared" si="106"/>
        <v>9.9837039685056556E-2</v>
      </c>
      <c r="BK16" s="8">
        <f t="shared" si="107"/>
        <v>0.66093860458354281</v>
      </c>
      <c r="BL16" s="8">
        <f t="shared" si="108"/>
        <v>0.23592618724306269</v>
      </c>
      <c r="BM16" s="8">
        <f t="shared" si="109"/>
        <v>1.1461514738165928E-2</v>
      </c>
      <c r="BN16" s="8">
        <f t="shared" si="110"/>
        <v>0.98853843847670464</v>
      </c>
    </row>
    <row r="17" spans="1:66" x14ac:dyDescent="0.25">
      <c r="A17" t="s">
        <v>22</v>
      </c>
      <c r="B17" t="s">
        <v>280</v>
      </c>
      <c r="C17" t="s">
        <v>385</v>
      </c>
      <c r="D17" t="s">
        <v>747</v>
      </c>
      <c r="E17" s="1">
        <f>VLOOKUP(A17,home!$A$2:$E$670,3,FALSE)</f>
        <v>1.6922999999999999</v>
      </c>
      <c r="F17">
        <f>VLOOKUP(B17,home!$B$2:$E$670,3,FALSE)</f>
        <v>1.7726999999999999</v>
      </c>
      <c r="G17">
        <f>VLOOKUP(C17,away!$B$2:$E$670,4,FALSE)</f>
        <v>0.91890000000000005</v>
      </c>
      <c r="H17">
        <f>VLOOKUP(A17,away!$A$2:$E$670,3,FALSE)</f>
        <v>1.4077</v>
      </c>
      <c r="I17">
        <f>VLOOKUP(C17,away!$B$2:$E$670,3,FALSE)</f>
        <v>2.2275</v>
      </c>
      <c r="J17">
        <f>VLOOKUP(B17,home!$B$2:$E$670,4,FALSE)</f>
        <v>0.71040000000000003</v>
      </c>
      <c r="K17" s="3">
        <f t="shared" si="56"/>
        <v>2.7566450589689997</v>
      </c>
      <c r="L17" s="3">
        <f t="shared" si="57"/>
        <v>2.2275670032000003</v>
      </c>
      <c r="M17" s="5">
        <f t="shared" si="2"/>
        <v>6.8451694711056813E-3</v>
      </c>
      <c r="N17" s="5">
        <f t="shared" si="58"/>
        <v>1.8869702600328917E-2</v>
      </c>
      <c r="O17" s="5">
        <f t="shared" si="59"/>
        <v>1.5248073645147013E-2</v>
      </c>
      <c r="P17" s="5">
        <f t="shared" si="60"/>
        <v>4.2033526872689936E-2</v>
      </c>
      <c r="Q17" s="5">
        <f t="shared" si="61"/>
        <v>2.6008536218705604E-2</v>
      </c>
      <c r="R17" s="5">
        <f t="shared" si="62"/>
        <v>1.6983052857146522E-2</v>
      </c>
      <c r="S17" s="5">
        <f t="shared" si="63"/>
        <v>6.4527890390994186E-2</v>
      </c>
      <c r="T17" s="5">
        <f t="shared" si="64"/>
        <v>5.7935757082320703E-2</v>
      </c>
      <c r="U17" s="5">
        <f t="shared" si="65"/>
        <v>4.6816248744862315E-2</v>
      </c>
      <c r="V17" s="5">
        <f t="shared" si="66"/>
        <v>4.4026745612150288E-2</v>
      </c>
      <c r="W17" s="5">
        <f t="shared" si="67"/>
        <v>2.3898767619437024E-2</v>
      </c>
      <c r="X17" s="5">
        <f t="shared" si="68"/>
        <v>5.3236106166202529E-2</v>
      </c>
      <c r="Y17" s="5">
        <f t="shared" si="69"/>
        <v>5.9293496737342431E-2</v>
      </c>
      <c r="Z17" s="5">
        <f t="shared" si="70"/>
        <v>1.2610296052727028E-2</v>
      </c>
      <c r="AA17" s="5">
        <f t="shared" si="71"/>
        <v>3.4762110305886239E-2</v>
      </c>
      <c r="AB17" s="5">
        <f t="shared" si="72"/>
        <v>4.7913399807028335E-2</v>
      </c>
      <c r="AC17" s="5">
        <f t="shared" si="73"/>
        <v>1.6896946476425964E-2</v>
      </c>
      <c r="AD17" s="5">
        <f t="shared" si="74"/>
        <v>1.6470104918392348E-2</v>
      </c>
      <c r="AE17" s="5">
        <f t="shared" si="75"/>
        <v>3.6688262255452825E-2</v>
      </c>
      <c r="AF17" s="5">
        <f t="shared" si="76"/>
        <v>4.0862781202497381E-2</v>
      </c>
      <c r="AG17" s="5">
        <f t="shared" si="77"/>
        <v>3.0341527688554797E-2</v>
      </c>
      <c r="AH17" s="5">
        <f t="shared" si="78"/>
        <v>7.0225698469094855E-3</v>
      </c>
      <c r="AI17" s="5">
        <f t="shared" si="79"/>
        <v>1.935873246974772E-2</v>
      </c>
      <c r="AJ17" s="5">
        <f t="shared" si="80"/>
        <v>2.66825771053164E-2</v>
      </c>
      <c r="AK17" s="5">
        <f t="shared" si="81"/>
        <v>2.4518131445976601E-2</v>
      </c>
      <c r="AL17" s="5">
        <f t="shared" si="82"/>
        <v>4.1503034031882373E-3</v>
      </c>
      <c r="AM17" s="5">
        <f t="shared" si="83"/>
        <v>9.0804466687974556E-3</v>
      </c>
      <c r="AN17" s="5">
        <f t="shared" si="84"/>
        <v>2.0227303373730573E-2</v>
      </c>
      <c r="AO17" s="5">
        <f t="shared" si="85"/>
        <v>2.252883677951914E-2</v>
      </c>
      <c r="AP17" s="5">
        <f t="shared" si="86"/>
        <v>1.6728164476845133E-2</v>
      </c>
      <c r="AQ17" s="5">
        <f t="shared" si="87"/>
        <v>9.3157768031806552E-3</v>
      </c>
      <c r="AR17" s="5">
        <f t="shared" si="88"/>
        <v>3.128648973728566E-3</v>
      </c>
      <c r="AS17" s="5">
        <f t="shared" si="89"/>
        <v>8.6245747346772837E-3</v>
      </c>
      <c r="AT17" s="5">
        <f t="shared" si="90"/>
        <v>1.1887445664028506E-2</v>
      </c>
      <c r="AU17" s="5">
        <f t="shared" si="91"/>
        <v>1.0923156117835545E-2</v>
      </c>
      <c r="AV17" s="5">
        <f t="shared" si="92"/>
        <v>7.5278160851445898E-3</v>
      </c>
      <c r="AW17" s="5">
        <f t="shared" si="93"/>
        <v>7.0792780857326825E-4</v>
      </c>
      <c r="AX17" s="5">
        <f t="shared" si="94"/>
        <v>4.1719280737953363E-3</v>
      </c>
      <c r="AY17" s="5">
        <f t="shared" si="95"/>
        <v>9.2932493169102272E-3</v>
      </c>
      <c r="AZ17" s="5">
        <f t="shared" si="96"/>
        <v>1.0350667765430085E-2</v>
      </c>
      <c r="BA17" s="5">
        <f t="shared" si="97"/>
        <v>7.6856019917859791E-3</v>
      </c>
      <c r="BB17" s="5">
        <f t="shared" si="98"/>
        <v>4.2800483491576627E-3</v>
      </c>
      <c r="BC17" s="5">
        <f t="shared" si="99"/>
        <v>1.9068188949368464E-3</v>
      </c>
      <c r="BD17" s="5">
        <f t="shared" si="100"/>
        <v>1.1615458697455503E-3</v>
      </c>
      <c r="BE17" s="5">
        <f t="shared" si="101"/>
        <v>3.2019696825999209E-3</v>
      </c>
      <c r="BF17" s="5">
        <f t="shared" si="102"/>
        <v>4.4133469522538047E-3</v>
      </c>
      <c r="BG17" s="5">
        <f t="shared" si="103"/>
        <v>4.0553436898154481E-3</v>
      </c>
      <c r="BH17" s="5">
        <f t="shared" si="104"/>
        <v>2.7947857862377166E-3</v>
      </c>
      <c r="BI17" s="5">
        <f t="shared" si="105"/>
        <v>1.5408464857017982E-3</v>
      </c>
      <c r="BJ17" s="8">
        <f t="shared" si="106"/>
        <v>0.47917388498332369</v>
      </c>
      <c r="BK17" s="8">
        <f t="shared" si="107"/>
        <v>0.1877738315434645</v>
      </c>
      <c r="BL17" s="8">
        <f t="shared" si="108"/>
        <v>0.29856437626978938</v>
      </c>
      <c r="BM17" s="8">
        <f t="shared" si="109"/>
        <v>0.84354900567584401</v>
      </c>
      <c r="BN17" s="8">
        <f t="shared" si="110"/>
        <v>0.12598806166512369</v>
      </c>
    </row>
    <row r="18" spans="1:66" x14ac:dyDescent="0.25">
      <c r="A18" t="s">
        <v>185</v>
      </c>
      <c r="B18" t="s">
        <v>290</v>
      </c>
      <c r="C18" t="s">
        <v>302</v>
      </c>
      <c r="D18" t="s">
        <v>748</v>
      </c>
      <c r="E18" s="1">
        <f>VLOOKUP(A18,home!$A$2:$E$670,3,FALSE)</f>
        <v>1.7391000000000001</v>
      </c>
      <c r="F18">
        <f>VLOOKUP(B18,home!$B$2:$E$670,3,FALSE)</f>
        <v>2.2179000000000002</v>
      </c>
      <c r="G18">
        <f>VLOOKUP(C18,away!$B$2:$E$670,4,FALSE)</f>
        <v>1.0569</v>
      </c>
      <c r="H18">
        <f>VLOOKUP(A18,away!$A$2:$E$670,3,FALSE)</f>
        <v>1.3217000000000001</v>
      </c>
      <c r="I18">
        <f>VLOOKUP(C18,away!$B$2:$E$670,3,FALSE)</f>
        <v>0.90910000000000002</v>
      </c>
      <c r="J18">
        <f>VLOOKUP(B18,home!$B$2:$E$670,4,FALSE)</f>
        <v>0.1081</v>
      </c>
      <c r="K18" s="3">
        <f t="shared" ref="K18:K33" si="111">E18*F18*G18</f>
        <v>4.0766217187410003</v>
      </c>
      <c r="L18" s="3">
        <f t="shared" ref="L18:L33" si="112">H18*I18*J18</f>
        <v>0.129888362507</v>
      </c>
      <c r="M18" s="5">
        <f t="shared" si="2"/>
        <v>1.4898271473532202E-2</v>
      </c>
      <c r="N18" s="5">
        <f t="shared" ref="N18:N33" si="113">_xlfn.POISSON.DIST(1,K18,FALSE) * _xlfn.POISSON.DIST(0,L18,FALSE)</f>
        <v>6.0734617060700866E-2</v>
      </c>
      <c r="O18" s="5">
        <f t="shared" ref="O18:O33" si="114">_xlfn.POISSON.DIST(0,K18,FALSE) * _xlfn.POISSON.DIST(1,L18,FALSE)</f>
        <v>1.935112085881848E-3</v>
      </c>
      <c r="P18" s="5">
        <f t="shared" ref="P18:P33" si="115">_xlfn.POISSON.DIST(1,K18,FALSE) * _xlfn.POISSON.DIST(1,L18,FALSE)</f>
        <v>7.8887199575041408E-3</v>
      </c>
      <c r="Q18" s="5">
        <f t="shared" ref="Q18:Q33" si="116">_xlfn.POISSON.DIST(2,K18,FALSE) * _xlfn.POISSON.DIST(0,L18,FALSE)</f>
        <v>0.12379602949453543</v>
      </c>
      <c r="R18" s="5">
        <f t="shared" ref="R18:R33" si="117">_xlfn.POISSON.DIST(0,K18,FALSE) * _xlfn.POISSON.DIST(2,L18,FALSE)</f>
        <v>1.2567427005134919E-4</v>
      </c>
      <c r="S18" s="5">
        <f t="shared" ref="S18:S33" si="118">_xlfn.POISSON.DIST(2,K18,FALSE) * _xlfn.POISSON.DIST(2,L18,FALSE)</f>
        <v>1.0442805844705434E-3</v>
      </c>
      <c r="T18" s="5">
        <f t="shared" ref="T18:T33" si="119">_xlfn.POISSON.DIST(2,K18,FALSE) * _xlfn.POISSON.DIST(1,L18,FALSE)</f>
        <v>1.6079663555913483E-2</v>
      </c>
      <c r="U18" s="5">
        <f t="shared" ref="U18:U33" si="120">_xlfn.POISSON.DIST(1,K18,FALSE) * _xlfn.POISSON.DIST(2,L18,FALSE)</f>
        <v>5.1232645877825173E-4</v>
      </c>
      <c r="V18" s="5">
        <f t="shared" ref="V18:V33" si="121">_xlfn.POISSON.DIST(3,K18,FALSE) * _xlfn.POISSON.DIST(3,L18,FALSE)</f>
        <v>6.1439171372496346E-5</v>
      </c>
      <c r="W18" s="5">
        <f t="shared" ref="W18:W33" si="122">_xlfn.POISSON.DIST(3,K18,FALSE) * _xlfn.POISSON.DIST(0,L18,FALSE)</f>
        <v>0.16822319417710821</v>
      </c>
      <c r="X18" s="5">
        <f t="shared" ref="X18:X33" si="123">_xlfn.POISSON.DIST(3,K18,FALSE) * _xlfn.POISSON.DIST(1,L18,FALSE)</f>
        <v>2.1850235227361684E-2</v>
      </c>
      <c r="Y18" s="5">
        <f t="shared" ref="Y18:Y33" si="124">_xlfn.POISSON.DIST(3,K18,FALSE) * _xlfn.POISSON.DIST(2,L18,FALSE)</f>
        <v>1.4190456370373878E-3</v>
      </c>
      <c r="Z18" s="5">
        <f t="shared" ref="Z18:Z33" si="125">_xlfn.POISSON.DIST(0,K18,FALSE) * _xlfn.POISSON.DIST(3,L18,FALSE)</f>
        <v>5.4412083820774203E-6</v>
      </c>
      <c r="AA18" s="5">
        <f t="shared" ref="AA18:AA33" si="126">_xlfn.POISSON.DIST(1,K18,FALSE) * _xlfn.POISSON.DIST(3,L18,FALSE)</f>
        <v>2.2181748266572388E-5</v>
      </c>
      <c r="AB18" s="5">
        <f t="shared" ref="AB18:AB33" si="127">_xlfn.POISSON.DIST(2,K18,FALSE) * _xlfn.POISSON.DIST(3,L18,FALSE)</f>
        <v>4.5213298371577271E-5</v>
      </c>
      <c r="AC18" s="5">
        <f t="shared" ref="AC18:AC33" si="128">_xlfn.POISSON.DIST(4,K18,FALSE) * _xlfn.POISSON.DIST(4,L18,FALSE)</f>
        <v>2.0332745406060593E-6</v>
      </c>
      <c r="AD18" s="5">
        <f t="shared" ref="AD18:AD33" si="129">_xlfn.POISSON.DIST(4,K18,FALSE) * _xlfn.POISSON.DIST(0,L18,FALSE)</f>
        <v>0.17144558174459598</v>
      </c>
      <c r="AE18" s="5">
        <f t="shared" ref="AE18:AE33" si="130">_xlfn.POISSON.DIST(4,K18,FALSE) * _xlfn.POISSON.DIST(1,L18,FALSE)</f>
        <v>2.2268785871865586E-2</v>
      </c>
      <c r="AF18" s="5">
        <f t="shared" ref="AF18:AF33" si="131">_xlfn.POISSON.DIST(4,K18,FALSE) * _xlfn.POISSON.DIST(2,L18,FALSE)</f>
        <v>1.4462280659578186E-3</v>
      </c>
      <c r="AG18" s="5">
        <f t="shared" ref="AG18:AG33" si="132">_xlfn.POISSON.DIST(4,K18,FALSE) * _xlfn.POISSON.DIST(3,L18,FALSE)</f>
        <v>6.2616065099642228E-5</v>
      </c>
      <c r="AH18" s="5">
        <f t="shared" ref="AH18:AH33" si="133">_xlfn.POISSON.DIST(0,K18,FALSE) * _xlfn.POISSON.DIST(4,L18,FALSE)</f>
        <v>1.7668741170184965E-7</v>
      </c>
      <c r="AI18" s="5">
        <f t="shared" ref="AI18:AI33" si="134">_xlfn.POISSON.DIST(1,K18,FALSE) * _xlfn.POISSON.DIST(4,L18,FALSE)</f>
        <v>7.2028773997189302E-7</v>
      </c>
      <c r="AJ18" s="5">
        <f t="shared" ref="AJ18:AJ33" si="135">_xlfn.POISSON.DIST(2,K18,FALSE) * _xlfn.POISSON.DIST(4,L18,FALSE)</f>
        <v>1.4681703222561448E-6</v>
      </c>
      <c r="AK18" s="5">
        <f t="shared" ref="AK18:AK33" si="136">_xlfn.POISSON.DIST(3,K18,FALSE) * _xlfn.POISSON.DIST(4,L18,FALSE)</f>
        <v>1.9950583408401248E-6</v>
      </c>
      <c r="AL18" s="5">
        <f t="shared" ref="AL18:AL33" si="137">_xlfn.POISSON.DIST(5,K18,FALSE) * _xlfn.POISSON.DIST(5,L18,FALSE)</f>
        <v>4.3065219951348419E-8</v>
      </c>
      <c r="AM18" s="5">
        <f t="shared" ref="AM18:AM33" si="138">_xlfn.POISSON.DIST(5,K18,FALSE) * _xlfn.POISSON.DIST(0,L18,FALSE)</f>
        <v>0.13978375642444107</v>
      </c>
      <c r="AN18" s="5">
        <f t="shared" ref="AN18:AN33" si="139">_xlfn.POISSON.DIST(5,K18,FALSE) * _xlfn.POISSON.DIST(1,L18,FALSE)</f>
        <v>1.8156283227047997E-2</v>
      </c>
      <c r="AO18" s="5">
        <f t="shared" ref="AO18:AO33" si="140">_xlfn.POISSON.DIST(5,K18,FALSE) * _xlfn.POISSON.DIST(2,L18,FALSE)</f>
        <v>1.1791449487872868E-3</v>
      </c>
      <c r="AP18" s="5">
        <f t="shared" ref="AP18:AP33" si="141">_xlfn.POISSON.DIST(5,K18,FALSE) * _xlfn.POISSON.DIST(3,L18,FALSE)</f>
        <v>5.1052402185460369E-5</v>
      </c>
      <c r="AQ18" s="5">
        <f t="shared" ref="AQ18:AQ33" si="142">_xlfn.POISSON.DIST(5,K18,FALSE) * _xlfn.POISSON.DIST(4,L18,FALSE)</f>
        <v>1.6577782304795581E-6</v>
      </c>
      <c r="AR18" s="5">
        <f t="shared" ref="AR18:AR33" si="143">_xlfn.POISSON.DIST(0,K18,FALSE) * _xlfn.POISSON.DIST(5,L18,FALSE)</f>
        <v>4.5899277163106858E-9</v>
      </c>
      <c r="AS18" s="5">
        <f t="shared" ref="AS18:AS33" si="144">_xlfn.POISSON.DIST(1,K18,FALSE) * _xlfn.POISSON.DIST(5,L18,FALSE)</f>
        <v>1.8711399015763422E-8</v>
      </c>
      <c r="AT18" s="5">
        <f t="shared" ref="AT18:AT33" si="145">_xlfn.POISSON.DIST(2,K18,FALSE) * _xlfn.POISSON.DIST(5,L18,FALSE)</f>
        <v>3.813964780784508E-8</v>
      </c>
      <c r="AU18" s="5">
        <f t="shared" ref="AU18:AU33" si="146">_xlfn.POISSON.DIST(3,K18,FALSE) * _xlfn.POISSON.DIST(5,L18,FALSE)</f>
        <v>5.1826972199531279E-8</v>
      </c>
      <c r="AV18" s="5">
        <f t="shared" ref="AV18:AV33" si="147">_xlfn.POISSON.DIST(4,K18,FALSE) * _xlfn.POISSON.DIST(5,L18,FALSE)</f>
        <v>5.2819740121298813E-8</v>
      </c>
      <c r="AW18" s="5">
        <f t="shared" ref="AW18:AW33" si="148">_xlfn.POISSON.DIST(6,K18,FALSE) * _xlfn.POISSON.DIST(6,L18,FALSE)</f>
        <v>6.3342445223345387E-10</v>
      </c>
      <c r="AX18" s="5">
        <f t="shared" ref="AX18:AX33" si="149">_xlfn.POISSON.DIST(6,K18,FALSE) * _xlfn.POISSON.DIST(0,L18,FALSE)</f>
        <v>9.4974249561179738E-2</v>
      </c>
      <c r="AY18" s="5">
        <f t="shared" ref="AY18:AY33" si="150">_xlfn.POISSON.DIST(6,K18,FALSE) * _xlfn.POISSON.DIST(1,L18,FALSE)</f>
        <v>1.2336049755832801E-2</v>
      </c>
      <c r="AZ18" s="5">
        <f t="shared" ref="AZ18:AZ33" si="151">_xlfn.POISSON.DIST(6,K18,FALSE) * _xlfn.POISSON.DIST(2,L18,FALSE)</f>
        <v>8.011546512949997E-4</v>
      </c>
      <c r="BA18" s="5">
        <f t="shared" ref="BA18:BA33" si="152">_xlfn.POISSON.DIST(6,K18,FALSE) * _xlfn.POISSON.DIST(3,L18,FALSE)</f>
        <v>3.4686888590524708E-5</v>
      </c>
      <c r="BB18" s="5">
        <f t="shared" ref="BB18:BB33" si="153">_xlfn.POISSON.DIST(6,K18,FALSE) * _xlfn.POISSON.DIST(4,L18,FALSE)</f>
        <v>1.1263557898714984E-6</v>
      </c>
      <c r="BC18" s="5">
        <f t="shared" ref="BC18:BC33" si="154">_xlfn.POISSON.DIST(6,K18,FALSE) * _xlfn.POISSON.DIST(5,L18,FALSE)</f>
        <v>2.9260101829337537E-8</v>
      </c>
      <c r="BD18" s="5">
        <f t="shared" ref="BD18:BD33" si="155">_xlfn.POISSON.DIST(0,K18,FALSE) * _xlfn.POISSON.DIST(6,L18,FALSE)</f>
        <v>9.9363032516181381E-11</v>
      </c>
      <c r="BE18" s="5">
        <f t="shared" ref="BE18:BE33" si="156">_xlfn.POISSON.DIST(1,K18,FALSE) * _xlfn.POISSON.DIST(6,L18,FALSE)</f>
        <v>4.0506549639543324E-10</v>
      </c>
      <c r="BF18" s="5">
        <f t="shared" ref="BF18:BF33" si="157">_xlfn.POISSON.DIST(2,K18,FALSE) * _xlfn.POISSON.DIST(6,L18,FALSE)</f>
        <v>8.2564940005911379E-10</v>
      </c>
      <c r="BG18" s="5">
        <f t="shared" ref="BG18:BG33" si="158">_xlfn.POISSON.DIST(3,K18,FALSE) * _xlfn.POISSON.DIST(6,L18,FALSE)</f>
        <v>1.1219534254488202E-9</v>
      </c>
      <c r="BH18" s="5">
        <f t="shared" ref="BH18:BH33" si="159">_xlfn.POISSON.DIST(4,K18,FALSE) * _xlfn.POISSON.DIST(6,L18,FALSE)</f>
        <v>1.1434449254001305E-9</v>
      </c>
      <c r="BI18" s="5">
        <f t="shared" ref="BI18:BI33" si="160">_xlfn.POISSON.DIST(5,K18,FALSE) * _xlfn.POISSON.DIST(6,L18,FALSE)</f>
        <v>9.32278483414071E-10</v>
      </c>
      <c r="BJ18" s="8">
        <f t="shared" ref="BJ18:BJ33" si="161">SUM(N18,Q18,T18,W18,X18,Y18,AD18,AE18,AF18,AG18,AM18,AN18,AO18,AP18,AQ18,AX18,AY18,AZ18,BA18,BB18,BC18)</f>
        <v>0.85464518815365809</v>
      </c>
      <c r="BK18" s="8">
        <f t="shared" ref="BK18:BK33" si="162">SUM(M18,P18,S18,V18,AC18,AL18,AY18)</f>
        <v>3.6230837282472741E-2</v>
      </c>
      <c r="BL18" s="8">
        <f t="shared" ref="BL18:BL33" si="163">SUM(O18,R18,U18,AA18,AB18,AH18,AI18,AJ18,AK18,AR18,AS18,AT18,AU18,AV18,BD18,BE18,BF18,BG18,BH18,BI18)</f>
        <v>2.6450386806059932E-3</v>
      </c>
      <c r="BM18" s="8">
        <f t="shared" ref="BM18:BM33" si="164">SUM(S18:BI18)</f>
        <v>0.67181203186050475</v>
      </c>
      <c r="BN18" s="8">
        <f t="shared" ref="BN18:BN33" si="165">SUM(M18:R18)</f>
        <v>0.20937842434220585</v>
      </c>
    </row>
    <row r="19" spans="1:66" x14ac:dyDescent="0.25">
      <c r="A19" t="s">
        <v>22</v>
      </c>
      <c r="B19" t="s">
        <v>745</v>
      </c>
      <c r="C19" t="s">
        <v>280</v>
      </c>
      <c r="D19" t="s">
        <v>748</v>
      </c>
      <c r="E19" s="1">
        <f>VLOOKUP(A19,home!$A$2:$E$670,3,FALSE)</f>
        <v>1.6922999999999999</v>
      </c>
      <c r="F19" t="e">
        <f>VLOOKUP(B19,home!$B$2:$E$670,3,FALSE)</f>
        <v>#N/A</v>
      </c>
      <c r="G19">
        <f>VLOOKUP(C19,away!$B$2:$E$670,4,FALSE)</f>
        <v>0.75970000000000004</v>
      </c>
      <c r="H19">
        <f>VLOOKUP(A19,away!$A$2:$E$670,3,FALSE)</f>
        <v>1.4077</v>
      </c>
      <c r="I19">
        <f>VLOOKUP(C19,away!$B$2:$E$670,3,FALSE)</f>
        <v>1.4208000000000001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748</v>
      </c>
      <c r="E20" s="1">
        <f>VLOOKUP(A20,home!$A$2:$E$670,3,FALSE)</f>
        <v>1.5083</v>
      </c>
      <c r="F20">
        <f>VLOOKUP(B20,home!$B$2:$E$670,3,FALSE)</f>
        <v>1.6123000000000001</v>
      </c>
      <c r="G20">
        <f>VLOOKUP(C20,away!$B$2:$E$670,4,FALSE)</f>
        <v>0.442</v>
      </c>
      <c r="H20">
        <f>VLOOKUP(A20,away!$A$2:$E$670,3,FALSE)</f>
        <v>1.3083</v>
      </c>
      <c r="I20">
        <f>VLOOKUP(C20,away!$B$2:$E$670,3,FALSE)</f>
        <v>1.2739</v>
      </c>
      <c r="J20">
        <f>VLOOKUP(B20,home!$B$2:$E$670,4,FALSE)</f>
        <v>0.71779999999999999</v>
      </c>
      <c r="K20" s="3">
        <f t="shared" si="111"/>
        <v>1.0748697837799999</v>
      </c>
      <c r="L20" s="3">
        <f t="shared" si="112"/>
        <v>1.196316610986</v>
      </c>
      <c r="M20" s="5">
        <f t="shared" si="2"/>
        <v>0.10318968373226846</v>
      </c>
      <c r="N20" s="5">
        <f t="shared" si="113"/>
        <v>0.11091547304162995</v>
      </c>
      <c r="O20" s="5">
        <f t="shared" si="114"/>
        <v>0.12344753273130456</v>
      </c>
      <c r="P20" s="5">
        <f t="shared" si="115"/>
        <v>0.13269002281507175</v>
      </c>
      <c r="Q20" s="5">
        <f t="shared" si="116"/>
        <v>5.9609845263056599E-2</v>
      </c>
      <c r="R20" s="5">
        <f t="shared" si="117"/>
        <v>7.3841166995848792E-2</v>
      </c>
      <c r="S20" s="5">
        <f t="shared" si="118"/>
        <v>4.2656013464353944E-2</v>
      </c>
      <c r="T20" s="5">
        <f t="shared" si="119"/>
        <v>7.1312248066499717E-2</v>
      </c>
      <c r="U20" s="5">
        <f t="shared" si="120"/>
        <v>7.9369639202890849E-2</v>
      </c>
      <c r="V20" s="5">
        <f t="shared" si="121"/>
        <v>6.0945233143766169E-3</v>
      </c>
      <c r="W20" s="5">
        <f t="shared" si="122"/>
        <v>2.1357607163020299E-2</v>
      </c>
      <c r="X20" s="5">
        <f t="shared" si="123"/>
        <v>2.5550460220034758E-2</v>
      </c>
      <c r="Y20" s="5">
        <f t="shared" si="124"/>
        <v>1.5283219989782298E-2</v>
      </c>
      <c r="Z20" s="5">
        <f t="shared" si="125"/>
        <v>2.9445804883908376E-2</v>
      </c>
      <c r="AA20" s="5">
        <f t="shared" si="126"/>
        <v>3.1650405928794659E-2</v>
      </c>
      <c r="AB20" s="5">
        <f t="shared" si="127"/>
        <v>1.7010032488616367E-2</v>
      </c>
      <c r="AC20" s="5">
        <f t="shared" si="128"/>
        <v>4.8980334587624141E-4</v>
      </c>
      <c r="AD20" s="5">
        <f t="shared" si="129"/>
        <v>5.7391616483434505E-3</v>
      </c>
      <c r="AE20" s="5">
        <f t="shared" si="130"/>
        <v>6.8658544130470612E-3</v>
      </c>
      <c r="AF20" s="5">
        <f t="shared" si="131"/>
        <v>4.106867841469867E-3</v>
      </c>
      <c r="AG20" s="5">
        <f t="shared" si="132"/>
        <v>1.6377047392915403E-3</v>
      </c>
      <c r="AH20" s="5">
        <f t="shared" si="133"/>
        <v>8.8066263766180663E-3</v>
      </c>
      <c r="AI20" s="5">
        <f t="shared" si="134"/>
        <v>9.4659765892667024E-3</v>
      </c>
      <c r="AJ20" s="5">
        <f t="shared" si="135"/>
        <v>5.0873461048858209E-3</v>
      </c>
      <c r="AK20" s="5">
        <f t="shared" si="136"/>
        <v>1.822744869257549E-3</v>
      </c>
      <c r="AL20" s="5">
        <f t="shared" si="137"/>
        <v>2.5193222728676052E-5</v>
      </c>
      <c r="AM20" s="5">
        <f t="shared" si="138"/>
        <v>1.2337702880066788E-3</v>
      </c>
      <c r="AN20" s="5">
        <f t="shared" si="139"/>
        <v>1.4759798896833709E-3</v>
      </c>
      <c r="AO20" s="5">
        <f t="shared" si="140"/>
        <v>8.8286962975475029E-4</v>
      </c>
      <c r="AP20" s="5">
        <f t="shared" si="141"/>
        <v>3.5206386780355591E-4</v>
      </c>
      <c r="AQ20" s="5">
        <f t="shared" si="142"/>
        <v>1.0529496329534324E-4</v>
      </c>
      <c r="AR20" s="5">
        <f t="shared" si="143"/>
        <v>2.1071026842191276E-3</v>
      </c>
      <c r="AS20" s="5">
        <f t="shared" si="144"/>
        <v>2.2648610065888709E-3</v>
      </c>
      <c r="AT20" s="5">
        <f t="shared" si="145"/>
        <v>1.2172153302219663E-3</v>
      </c>
      <c r="AU20" s="5">
        <f t="shared" si="146"/>
        <v>4.3611599293646205E-4</v>
      </c>
      <c r="AV20" s="5">
        <f t="shared" si="147"/>
        <v>1.1719197575765371E-4</v>
      </c>
      <c r="AW20" s="5">
        <f t="shared" si="148"/>
        <v>8.9987712642501931E-7</v>
      </c>
      <c r="AX20" s="5">
        <f t="shared" si="149"/>
        <v>2.2102373378398772E-4</v>
      </c>
      <c r="AY20" s="5">
        <f t="shared" si="150"/>
        <v>2.64414364147932E-4</v>
      </c>
      <c r="AZ20" s="5">
        <f t="shared" si="151"/>
        <v>1.5816164800673609E-4</v>
      </c>
      <c r="BA20" s="5">
        <f t="shared" si="152"/>
        <v>6.3070468910459741E-5</v>
      </c>
      <c r="BB20" s="5">
        <f t="shared" si="153"/>
        <v>1.8863062405064761E-5</v>
      </c>
      <c r="BC20" s="5">
        <f t="shared" si="154"/>
        <v>4.5132389778488986E-6</v>
      </c>
      <c r="BD20" s="5">
        <f t="shared" si="155"/>
        <v>4.2012699036408864E-4</v>
      </c>
      <c r="BE20" s="5">
        <f t="shared" si="156"/>
        <v>4.5158180729278996E-4</v>
      </c>
      <c r="BF20" s="5">
        <f t="shared" si="157"/>
        <v>2.4269581978189137E-4</v>
      </c>
      <c r="BG20" s="5">
        <f t="shared" si="158"/>
        <v>8.6955467777757146E-5</v>
      </c>
      <c r="BH20" s="5">
        <f t="shared" si="159"/>
        <v>2.3366451212191636E-5</v>
      </c>
      <c r="BI20" s="5">
        <f t="shared" si="160"/>
        <v>5.023178472430869E-6</v>
      </c>
      <c r="BJ20" s="8">
        <f t="shared" si="161"/>
        <v>0.32715846754095124</v>
      </c>
      <c r="BK20" s="8">
        <f t="shared" si="162"/>
        <v>0.28540965425882359</v>
      </c>
      <c r="BL20" s="8">
        <f t="shared" si="163"/>
        <v>0.35787370799210855</v>
      </c>
      <c r="BM20" s="8">
        <f t="shared" si="164"/>
        <v>0.3959303956095902</v>
      </c>
      <c r="BN20" s="8">
        <f t="shared" si="165"/>
        <v>0.60369372457918002</v>
      </c>
    </row>
    <row r="21" spans="1:66" x14ac:dyDescent="0.25">
      <c r="A21" t="s">
        <v>10</v>
      </c>
      <c r="B21" t="s">
        <v>52</v>
      </c>
      <c r="C21" t="s">
        <v>231</v>
      </c>
      <c r="D21" t="s">
        <v>748</v>
      </c>
      <c r="E21" s="1">
        <f>VLOOKUP(A21,home!$A$2:$E$670,3,FALSE)</f>
        <v>1.5778000000000001</v>
      </c>
      <c r="F21">
        <f>VLOOKUP(B21,home!$B$2:$E$670,3,FALSE)</f>
        <v>1.8556999999999999</v>
      </c>
      <c r="G21">
        <f>VLOOKUP(C21,away!$B$2:$E$670,4,FALSE)</f>
        <v>0.87150000000000005</v>
      </c>
      <c r="H21">
        <f>VLOOKUP(A21,away!$A$2:$E$670,3,FALSE)</f>
        <v>1.4666999999999999</v>
      </c>
      <c r="I21">
        <f>VLOOKUP(C21,away!$B$2:$E$670,3,FALSE)</f>
        <v>1.0226999999999999</v>
      </c>
      <c r="J21">
        <f>VLOOKUP(B21,home!$B$2:$E$670,4,FALSE)</f>
        <v>0.84370000000000001</v>
      </c>
      <c r="K21" s="3">
        <f t="shared" si="111"/>
        <v>2.5516852953900004</v>
      </c>
      <c r="L21" s="3">
        <f t="shared" si="112"/>
        <v>1.2655450137329998</v>
      </c>
      <c r="M21" s="5">
        <f t="shared" si="2"/>
        <v>2.1988618308190908E-2</v>
      </c>
      <c r="N21" s="5">
        <f t="shared" si="113"/>
        <v>5.6108034002954076E-2</v>
      </c>
      <c r="O21" s="5">
        <f t="shared" si="114"/>
        <v>2.7827586258809149E-2</v>
      </c>
      <c r="P21" s="5">
        <f t="shared" si="115"/>
        <v>7.1007242662800132E-2</v>
      </c>
      <c r="Q21" s="5">
        <f t="shared" si="116"/>
        <v>7.1585022659290051E-2</v>
      </c>
      <c r="R21" s="5">
        <f t="shared" si="117"/>
        <v>1.7608531517030433E-2</v>
      </c>
      <c r="S21" s="5">
        <f t="shared" si="118"/>
        <v>5.7325435822127083E-2</v>
      </c>
      <c r="T21" s="5">
        <f t="shared" si="119"/>
        <v>9.0594068484428317E-2</v>
      </c>
      <c r="U21" s="5">
        <f t="shared" si="120"/>
        <v>4.4931430945417926E-2</v>
      </c>
      <c r="V21" s="5">
        <f t="shared" si="121"/>
        <v>2.0568828812152919E-2</v>
      </c>
      <c r="W21" s="5">
        <f t="shared" si="122"/>
        <v>6.0887483229956796E-2</v>
      </c>
      <c r="X21" s="5">
        <f t="shared" si="123"/>
        <v>7.7055850800423459E-2</v>
      </c>
      <c r="Y21" s="5">
        <f t="shared" si="124"/>
        <v>4.8758823879714953E-2</v>
      </c>
      <c r="Z21" s="5">
        <f t="shared" si="125"/>
        <v>7.4281297535127438E-3</v>
      </c>
      <c r="AA21" s="5">
        <f t="shared" si="126"/>
        <v>1.8954249464287413E-2</v>
      </c>
      <c r="AB21" s="5">
        <f t="shared" si="127"/>
        <v>2.4182639821588001E-2</v>
      </c>
      <c r="AC21" s="5">
        <f t="shared" si="128"/>
        <v>4.1513972088973831E-3</v>
      </c>
      <c r="AD21" s="5">
        <f t="shared" si="129"/>
        <v>3.8841423907796505E-2</v>
      </c>
      <c r="AE21" s="5">
        <f t="shared" si="130"/>
        <v>4.9155570352801589E-2</v>
      </c>
      <c r="AF21" s="5">
        <f t="shared" si="131"/>
        <v>3.1104293478594867E-2</v>
      </c>
      <c r="AG21" s="5">
        <f t="shared" si="132"/>
        <v>1.3121294505841196E-2</v>
      </c>
      <c r="AH21" s="5">
        <f t="shared" si="133"/>
        <v>2.3501581427299478E-3</v>
      </c>
      <c r="AI21" s="5">
        <f t="shared" si="134"/>
        <v>5.9968639746450806E-3</v>
      </c>
      <c r="AJ21" s="5">
        <f t="shared" si="135"/>
        <v>7.6510548112779441E-3</v>
      </c>
      <c r="AK21" s="5">
        <f t="shared" si="136"/>
        <v>6.5076946853869482E-3</v>
      </c>
      <c r="AL21" s="5">
        <f t="shared" si="137"/>
        <v>5.3623973070111516E-4</v>
      </c>
      <c r="AM21" s="5">
        <f t="shared" si="138"/>
        <v>1.9822218047506779E-2</v>
      </c>
      <c r="AN21" s="5">
        <f t="shared" si="139"/>
        <v>2.5085909211150483E-2</v>
      </c>
      <c r="AO21" s="5">
        <f t="shared" si="140"/>
        <v>1.5873673658565114E-2</v>
      </c>
      <c r="AP21" s="5">
        <f t="shared" si="141"/>
        <v>6.6962828494073123E-3</v>
      </c>
      <c r="AQ21" s="5">
        <f t="shared" si="142"/>
        <v>2.1186118426533072E-3</v>
      </c>
      <c r="AR21" s="5">
        <f t="shared" si="143"/>
        <v>5.9484618380317863E-4</v>
      </c>
      <c r="AS21" s="5">
        <f t="shared" si="144"/>
        <v>1.5178602602294281E-3</v>
      </c>
      <c r="AT21" s="5">
        <f t="shared" si="145"/>
        <v>1.936550853242136E-3</v>
      </c>
      <c r="AU21" s="5">
        <f t="shared" si="146"/>
        <v>1.6471561119976389E-3</v>
      </c>
      <c r="AV21" s="5">
        <f t="shared" si="147"/>
        <v>1.0507560075490351E-3</v>
      </c>
      <c r="AW21" s="5">
        <f t="shared" si="148"/>
        <v>4.810178529340028E-5</v>
      </c>
      <c r="AX21" s="5">
        <f t="shared" si="149"/>
        <v>8.4300103856395567E-3</v>
      </c>
      <c r="AY21" s="5">
        <f t="shared" si="150"/>
        <v>1.0668557609263543E-2</v>
      </c>
      <c r="AZ21" s="5">
        <f t="shared" si="151"/>
        <v>6.7507699430633655E-3</v>
      </c>
      <c r="BA21" s="5">
        <f t="shared" si="152"/>
        <v>2.8478010801008158E-3</v>
      </c>
      <c r="BB21" s="5">
        <f t="shared" si="153"/>
        <v>9.010051142562597E-4</v>
      </c>
      <c r="BC21" s="5">
        <f t="shared" si="154"/>
        <v>2.2805250593898826E-4</v>
      </c>
      <c r="BD21" s="5">
        <f t="shared" si="155"/>
        <v>1.2546743697503592E-4</v>
      </c>
      <c r="BE21" s="5">
        <f t="shared" si="156"/>
        <v>3.2015341397947076E-4</v>
      </c>
      <c r="BF21" s="5">
        <f t="shared" si="157"/>
        <v>4.0846537936016161E-4</v>
      </c>
      <c r="BG21" s="5">
        <f t="shared" si="158"/>
        <v>3.4742503406307414E-4</v>
      </c>
      <c r="BH21" s="5">
        <f t="shared" si="159"/>
        <v>2.2162983766727909E-4</v>
      </c>
      <c r="BI21" s="5">
        <f t="shared" si="160"/>
        <v>1.1310591955905372E-4</v>
      </c>
      <c r="BJ21" s="8">
        <f t="shared" si="161"/>
        <v>0.63663475754934717</v>
      </c>
      <c r="BK21" s="8">
        <f t="shared" si="162"/>
        <v>0.18624632015413306</v>
      </c>
      <c r="BL21" s="8">
        <f t="shared" si="163"/>
        <v>0.16429362605959832</v>
      </c>
      <c r="BM21" s="8">
        <f t="shared" si="164"/>
        <v>0.71785734228354647</v>
      </c>
      <c r="BN21" s="8">
        <f t="shared" si="165"/>
        <v>0.26612503540907478</v>
      </c>
    </row>
    <row r="22" spans="1:66" x14ac:dyDescent="0.25">
      <c r="A22" t="s">
        <v>28</v>
      </c>
      <c r="B22" t="s">
        <v>30</v>
      </c>
      <c r="C22" t="s">
        <v>246</v>
      </c>
      <c r="D22" t="s">
        <v>748</v>
      </c>
      <c r="E22" s="1">
        <f>VLOOKUP(A22,home!$A$2:$E$670,3,FALSE)</f>
        <v>1.3736999999999999</v>
      </c>
      <c r="F22">
        <f>VLOOKUP(B22,home!$B$2:$E$670,3,FALSE)</f>
        <v>2.3294999999999999</v>
      </c>
      <c r="G22">
        <f>VLOOKUP(C22,away!$B$2:$E$670,4,FALSE)</f>
        <v>0.66300000000000003</v>
      </c>
      <c r="H22">
        <f>VLOOKUP(A22,away!$A$2:$E$670,3,FALSE)</f>
        <v>1.1818</v>
      </c>
      <c r="I22">
        <f>VLOOKUP(C22,away!$B$2:$E$670,3,FALSE)</f>
        <v>2.6751999999999998</v>
      </c>
      <c r="J22">
        <f>VLOOKUP(B22,home!$B$2:$E$670,4,FALSE)</f>
        <v>0.33850000000000002</v>
      </c>
      <c r="K22" s="3">
        <f t="shared" si="111"/>
        <v>2.1216226414499997</v>
      </c>
      <c r="L22" s="3">
        <f t="shared" si="112"/>
        <v>1.07018513536</v>
      </c>
      <c r="M22" s="5">
        <f t="shared" si="2"/>
        <v>4.1097508621048502E-2</v>
      </c>
      <c r="N22" s="5">
        <f t="shared" si="113"/>
        <v>8.7193404797603055E-2</v>
      </c>
      <c r="O22" s="5">
        <f t="shared" si="114"/>
        <v>4.3981942826575561E-2</v>
      </c>
      <c r="P22" s="5">
        <f t="shared" si="115"/>
        <v>9.33130857158221E-2</v>
      </c>
      <c r="Q22" s="5">
        <f t="shared" si="116"/>
        <v>9.2495750901854856E-2</v>
      </c>
      <c r="R22" s="5">
        <f t="shared" si="117"/>
        <v>2.3534410718627267E-2</v>
      </c>
      <c r="S22" s="5">
        <f t="shared" si="118"/>
        <v>5.2967517119449033E-2</v>
      </c>
      <c r="T22" s="5">
        <f t="shared" si="119"/>
        <v>9.8987577699126389E-2</v>
      </c>
      <c r="U22" s="5">
        <f t="shared" si="120"/>
        <v>4.9931138633823167E-2</v>
      </c>
      <c r="V22" s="5">
        <f t="shared" si="121"/>
        <v>1.336269826717547E-2</v>
      </c>
      <c r="W22" s="5">
        <f t="shared" si="122"/>
        <v>6.5413693117098173E-2</v>
      </c>
      <c r="X22" s="5">
        <f t="shared" si="123"/>
        <v>7.0004762022919206E-2</v>
      </c>
      <c r="Y22" s="5">
        <f t="shared" si="124"/>
        <v>3.7459027860671179E-2</v>
      </c>
      <c r="Z22" s="5">
        <f t="shared" si="125"/>
        <v>8.3953921735106553E-3</v>
      </c>
      <c r="AA22" s="5">
        <f t="shared" si="126"/>
        <v>1.781185411917233E-2</v>
      </c>
      <c r="AB22" s="5">
        <f t="shared" si="127"/>
        <v>1.8895016492720233E-2</v>
      </c>
      <c r="AC22" s="5">
        <f t="shared" si="128"/>
        <v>1.8962746323280052E-3</v>
      </c>
      <c r="AD22" s="5">
        <f t="shared" si="129"/>
        <v>3.4695793094524377E-2</v>
      </c>
      <c r="AE22" s="5">
        <f t="shared" si="130"/>
        <v>3.7130922029286126E-2</v>
      </c>
      <c r="AF22" s="5">
        <f t="shared" si="131"/>
        <v>1.9868480408976583E-2</v>
      </c>
      <c r="AG22" s="5">
        <f t="shared" si="132"/>
        <v>7.0876507986260403E-3</v>
      </c>
      <c r="AH22" s="5">
        <f t="shared" si="133"/>
        <v>2.2461559774021962E-3</v>
      </c>
      <c r="AI22" s="5">
        <f t="shared" si="134"/>
        <v>4.7654953778847528E-3</v>
      </c>
      <c r="AJ22" s="5">
        <f t="shared" si="135"/>
        <v>5.0552914457228084E-3</v>
      </c>
      <c r="AK22" s="5">
        <f t="shared" si="136"/>
        <v>3.5751402634580042E-3</v>
      </c>
      <c r="AL22" s="5">
        <f t="shared" si="137"/>
        <v>1.7222186282750667E-4</v>
      </c>
      <c r="AM22" s="5">
        <f t="shared" si="138"/>
        <v>1.4722276038481492E-2</v>
      </c>
      <c r="AN22" s="5">
        <f t="shared" si="139"/>
        <v>1.5755560975049598E-2</v>
      </c>
      <c r="AO22" s="5">
        <f t="shared" si="140"/>
        <v>8.4306835773780928E-3</v>
      </c>
      <c r="AP22" s="5">
        <f t="shared" si="141"/>
        <v>3.0074640818112354E-3</v>
      </c>
      <c r="AQ22" s="5">
        <f t="shared" si="142"/>
        <v>8.0463583887087375E-4</v>
      </c>
      <c r="AR22" s="5">
        <f t="shared" si="143"/>
        <v>4.8076054774316864E-4</v>
      </c>
      <c r="AS22" s="5">
        <f t="shared" si="144"/>
        <v>1.0199924632078102E-3</v>
      </c>
      <c r="AT22" s="5">
        <f t="shared" si="145"/>
        <v>1.0820195520250232E-3</v>
      </c>
      <c r="AU22" s="5">
        <f t="shared" si="146"/>
        <v>7.652123933559583E-4</v>
      </c>
      <c r="AV22" s="5">
        <f t="shared" si="147"/>
        <v>4.0587298481553619E-4</v>
      </c>
      <c r="AW22" s="5">
        <f t="shared" si="148"/>
        <v>1.0862076009646616E-5</v>
      </c>
      <c r="AX22" s="5">
        <f t="shared" si="149"/>
        <v>5.2058523628198596E-3</v>
      </c>
      <c r="AY22" s="5">
        <f t="shared" si="150"/>
        <v>5.5712258155685476E-3</v>
      </c>
      <c r="AZ22" s="5">
        <f t="shared" si="151"/>
        <v>2.9811215267776755E-3</v>
      </c>
      <c r="BA22" s="5">
        <f t="shared" si="152"/>
        <v>1.0634506482197258E-3</v>
      </c>
      <c r="BB22" s="5">
        <f t="shared" si="153"/>
        <v>2.8452226897842677E-4</v>
      </c>
      <c r="BC22" s="5">
        <f t="shared" si="154"/>
        <v>6.089830058792241E-5</v>
      </c>
      <c r="BD22" s="5">
        <f t="shared" si="155"/>
        <v>8.5750465310378428E-5</v>
      </c>
      <c r="BE22" s="5">
        <f t="shared" si="156"/>
        <v>1.8193012871737163E-4</v>
      </c>
      <c r="BF22" s="5">
        <f t="shared" si="157"/>
        <v>1.9299354012434428E-4</v>
      </c>
      <c r="BG22" s="5">
        <f t="shared" si="158"/>
        <v>1.3648648812713261E-4</v>
      </c>
      <c r="BH22" s="5">
        <f t="shared" si="159"/>
        <v>7.2393205865630284E-5</v>
      </c>
      <c r="BI22" s="5">
        <f t="shared" si="160"/>
        <v>3.0718212930334422E-5</v>
      </c>
      <c r="BJ22" s="8">
        <f t="shared" si="161"/>
        <v>0.6082247541652297</v>
      </c>
      <c r="BK22" s="8">
        <f t="shared" si="162"/>
        <v>0.20838053203421916</v>
      </c>
      <c r="BL22" s="8">
        <f t="shared" si="163"/>
        <v>0.174250575837609</v>
      </c>
      <c r="BM22" s="8">
        <f t="shared" si="164"/>
        <v>0.61207478688947814</v>
      </c>
      <c r="BN22" s="8">
        <f t="shared" si="165"/>
        <v>0.38161610358153136</v>
      </c>
    </row>
    <row r="23" spans="1:66" x14ac:dyDescent="0.25">
      <c r="A23" t="s">
        <v>22</v>
      </c>
      <c r="B23" t="s">
        <v>308</v>
      </c>
      <c r="C23" t="s">
        <v>330</v>
      </c>
      <c r="D23" t="s">
        <v>748</v>
      </c>
      <c r="E23" s="1">
        <f>VLOOKUP(A23,home!$A$2:$E$670,3,FALSE)</f>
        <v>1.6922999999999999</v>
      </c>
      <c r="F23">
        <f>VLOOKUP(B23,home!$B$2:$E$670,3,FALSE)</f>
        <v>1.2803</v>
      </c>
      <c r="G23">
        <f>VLOOKUP(C23,away!$B$2:$E$670,4,FALSE)</f>
        <v>1.1027</v>
      </c>
      <c r="H23">
        <f>VLOOKUP(A23,away!$A$2:$E$670,3,FALSE)</f>
        <v>1.4077</v>
      </c>
      <c r="I23">
        <f>VLOOKUP(C23,away!$B$2:$E$670,3,FALSE)</f>
        <v>1.7195</v>
      </c>
      <c r="J23">
        <f>VLOOKUP(B23,home!$B$2:$E$670,4,FALSE)</f>
        <v>0.47360000000000002</v>
      </c>
      <c r="K23" s="3">
        <f t="shared" si="111"/>
        <v>2.3891668185629995</v>
      </c>
      <c r="L23" s="3">
        <f t="shared" si="112"/>
        <v>1.1463678150400001</v>
      </c>
      <c r="M23" s="5">
        <f t="shared" si="2"/>
        <v>2.9143171904615205E-2</v>
      </c>
      <c r="N23" s="5">
        <f t="shared" si="113"/>
        <v>6.9627899302184104E-2</v>
      </c>
      <c r="O23" s="5">
        <f t="shared" si="114"/>
        <v>3.3408794299628848E-2</v>
      </c>
      <c r="P23" s="5">
        <f t="shared" si="115"/>
        <v>7.981918278886993E-2</v>
      </c>
      <c r="Q23" s="5">
        <f t="shared" si="116"/>
        <v>8.3176333329512062E-2</v>
      </c>
      <c r="R23" s="5">
        <f t="shared" si="117"/>
        <v>1.9149383262193172E-2</v>
      </c>
      <c r="S23" s="5">
        <f t="shared" si="118"/>
        <v>5.4653470476167407E-2</v>
      </c>
      <c r="T23" s="5">
        <f t="shared" si="119"/>
        <v>9.5350671501991474E-2</v>
      </c>
      <c r="U23" s="5">
        <f t="shared" si="120"/>
        <v>4.5751071085977618E-2</v>
      </c>
      <c r="V23" s="5">
        <f t="shared" si="121"/>
        <v>1.6632046643002156E-2</v>
      </c>
      <c r="W23" s="5">
        <f t="shared" si="122"/>
        <v>6.6240711893535295E-2</v>
      </c>
      <c r="X23" s="5">
        <f t="shared" si="123"/>
        <v>7.5936220160086193E-2</v>
      </c>
      <c r="Y23" s="5">
        <f t="shared" si="124"/>
        <v>4.3525419393657228E-2</v>
      </c>
      <c r="Z23" s="5">
        <f t="shared" si="125"/>
        <v>7.3174122165479772E-3</v>
      </c>
      <c r="AA23" s="5">
        <f t="shared" si="126"/>
        <v>1.7482518465523955E-2</v>
      </c>
      <c r="AB23" s="5">
        <f t="shared" si="127"/>
        <v>2.0884326511372387E-2</v>
      </c>
      <c r="AC23" s="5">
        <f t="shared" si="128"/>
        <v>2.8470570557141447E-3</v>
      </c>
      <c r="AD23" s="5">
        <f t="shared" si="129"/>
        <v>3.956502772350648E-2</v>
      </c>
      <c r="AE23" s="5">
        <f t="shared" si="130"/>
        <v>4.5356074383393147E-2</v>
      </c>
      <c r="AF23" s="5">
        <f t="shared" si="131"/>
        <v>2.5997371944841072E-2</v>
      </c>
      <c r="AG23" s="5">
        <f t="shared" si="132"/>
        <v>9.9341834910632153E-3</v>
      </c>
      <c r="AH23" s="5">
        <f t="shared" si="133"/>
        <v>2.0971114636077772E-3</v>
      </c>
      <c r="AI23" s="5">
        <f t="shared" si="134"/>
        <v>5.0103491236797885E-3</v>
      </c>
      <c r="AJ23" s="5">
        <f t="shared" si="135"/>
        <v>5.9852799378559782E-3</v>
      </c>
      <c r="AK23" s="5">
        <f t="shared" si="136"/>
        <v>4.7666107424454377E-3</v>
      </c>
      <c r="AL23" s="5">
        <f t="shared" si="137"/>
        <v>3.1190807683415005E-4</v>
      </c>
      <c r="AM23" s="5">
        <f t="shared" si="138"/>
        <v>1.890549028250537E-2</v>
      </c>
      <c r="AN23" s="5">
        <f t="shared" si="139"/>
        <v>2.1672645587415634E-2</v>
      </c>
      <c r="AO23" s="5">
        <f t="shared" si="140"/>
        <v>1.2422411684090985E-2</v>
      </c>
      <c r="AP23" s="5">
        <f t="shared" si="141"/>
        <v>4.7468843132729152E-3</v>
      </c>
      <c r="AQ23" s="5">
        <f t="shared" si="142"/>
        <v>1.3604188496135808E-3</v>
      </c>
      <c r="AR23" s="5">
        <f t="shared" si="143"/>
        <v>4.8081221728627659E-4</v>
      </c>
      <c r="AS23" s="5">
        <f t="shared" si="144"/>
        <v>1.1487405955000749E-3</v>
      </c>
      <c r="AT23" s="5">
        <f t="shared" si="145"/>
        <v>1.3722664569525403E-3</v>
      </c>
      <c r="AU23" s="5">
        <f t="shared" si="146"/>
        <v>1.0928578283926733E-3</v>
      </c>
      <c r="AV23" s="5">
        <f t="shared" si="147"/>
        <v>6.5275491525064759E-4</v>
      </c>
      <c r="AW23" s="5">
        <f t="shared" si="148"/>
        <v>2.3729827388074381E-5</v>
      </c>
      <c r="AX23" s="5">
        <f t="shared" si="149"/>
        <v>7.5280616786045119E-3</v>
      </c>
      <c r="AY23" s="5">
        <f t="shared" si="150"/>
        <v>8.6299276179882083E-3</v>
      </c>
      <c r="AZ23" s="5">
        <f t="shared" si="151"/>
        <v>4.94653563369325E-3</v>
      </c>
      <c r="BA23" s="5">
        <f t="shared" si="152"/>
        <v>1.8901830821381439E-3</v>
      </c>
      <c r="BB23" s="5">
        <f t="shared" si="153"/>
        <v>5.4171126247406923E-4</v>
      </c>
      <c r="BC23" s="5">
        <f t="shared" si="154"/>
        <v>1.242000712689917E-4</v>
      </c>
      <c r="BD23" s="5">
        <f t="shared" si="155"/>
        <v>9.1864608495834436E-5</v>
      </c>
      <c r="BE23" s="5">
        <f t="shared" si="156"/>
        <v>2.1947987441852824E-4</v>
      </c>
      <c r="BF23" s="5">
        <f t="shared" si="157"/>
        <v>2.6218701665156098E-4</v>
      </c>
      <c r="BG23" s="5">
        <f t="shared" si="158"/>
        <v>2.0880284014731135E-4</v>
      </c>
      <c r="BH23" s="5">
        <f t="shared" si="159"/>
        <v>1.2471620432541756E-4</v>
      </c>
      <c r="BI23" s="5">
        <f t="shared" si="160"/>
        <v>5.9593563422282181E-5</v>
      </c>
      <c r="BJ23" s="8">
        <f t="shared" si="161"/>
        <v>0.63747838318683614</v>
      </c>
      <c r="BK23" s="8">
        <f t="shared" si="162"/>
        <v>0.19203676456319121</v>
      </c>
      <c r="BL23" s="8">
        <f t="shared" si="163"/>
        <v>0.16024952101312812</v>
      </c>
      <c r="BM23" s="8">
        <f t="shared" si="164"/>
        <v>0.67415111830210006</v>
      </c>
      <c r="BN23" s="8">
        <f t="shared" si="165"/>
        <v>0.31432476488700334</v>
      </c>
    </row>
    <row r="24" spans="1:66" x14ac:dyDescent="0.25">
      <c r="A24" t="s">
        <v>13</v>
      </c>
      <c r="B24" t="s">
        <v>43</v>
      </c>
      <c r="C24" t="s">
        <v>746</v>
      </c>
      <c r="D24" t="s">
        <v>748</v>
      </c>
      <c r="E24" s="1">
        <f>VLOOKUP(A24,home!$A$2:$E$670,3,FALSE)</f>
        <v>1.7963</v>
      </c>
      <c r="F24">
        <f>VLOOKUP(B24,home!$B$2:$E$670,3,FALSE)</f>
        <v>1.6700999999999999</v>
      </c>
      <c r="G24">
        <f>VLOOKUP(C24,away!$B$2:$E$670,4,FALSE)</f>
        <v>0.43680000000000002</v>
      </c>
      <c r="H24">
        <f>VLOOKUP(A24,away!$A$2:$E$670,3,FALSE)</f>
        <v>1.1852</v>
      </c>
      <c r="I24">
        <f>VLOOKUP(C24,away!$B$2:$E$670,3,FALSE)</f>
        <v>1.3539000000000001</v>
      </c>
      <c r="J24">
        <f>VLOOKUP(B24,home!$B$2:$E$670,4,FALSE)</f>
        <v>1.0848</v>
      </c>
      <c r="K24" s="3">
        <f t="shared" si="111"/>
        <v>1.310400275184</v>
      </c>
      <c r="L24" s="3">
        <f t="shared" si="112"/>
        <v>1.7407159453440002</v>
      </c>
      <c r="M24" s="5">
        <f t="shared" si="2"/>
        <v>4.730609087996205E-2</v>
      </c>
      <c r="N24" s="5">
        <f t="shared" si="113"/>
        <v>6.1989914506981575E-2</v>
      </c>
      <c r="O24" s="5">
        <f t="shared" si="114"/>
        <v>8.2346466706642307E-2</v>
      </c>
      <c r="P24" s="5">
        <f t="shared" si="115"/>
        <v>0.10790683263281418</v>
      </c>
      <c r="Q24" s="5">
        <f t="shared" si="116"/>
        <v>4.0615800514290659E-2</v>
      </c>
      <c r="R24" s="5">
        <f t="shared" si="117"/>
        <v>7.1670903819495577E-2</v>
      </c>
      <c r="S24" s="5">
        <f t="shared" si="118"/>
        <v>6.1534806154202364E-2</v>
      </c>
      <c r="T24" s="5">
        <f t="shared" si="119"/>
        <v>7.0700571588136793E-2</v>
      </c>
      <c r="U24" s="5">
        <f t="shared" si="120"/>
        <v>9.3917572087753004E-2</v>
      </c>
      <c r="V24" s="5">
        <f t="shared" si="121"/>
        <v>1.5595891694705797E-2</v>
      </c>
      <c r="W24" s="5">
        <f t="shared" si="122"/>
        <v>1.7740985390248314E-2</v>
      </c>
      <c r="X24" s="5">
        <f t="shared" si="123"/>
        <v>3.088201615492019E-2</v>
      </c>
      <c r="Y24" s="5">
        <f t="shared" si="124"/>
        <v>2.68784089726203E-2</v>
      </c>
      <c r="Z24" s="5">
        <f t="shared" si="125"/>
        <v>4.1586228365270712E-2</v>
      </c>
      <c r="AA24" s="5">
        <f t="shared" si="126"/>
        <v>5.4494605093715405E-2</v>
      </c>
      <c r="AB24" s="5">
        <f t="shared" si="127"/>
        <v>3.5704872755424048E-2</v>
      </c>
      <c r="AC24" s="5">
        <f t="shared" si="128"/>
        <v>2.2234230882795265E-3</v>
      </c>
      <c r="AD24" s="5">
        <f t="shared" si="129"/>
        <v>5.8119480343541757E-3</v>
      </c>
      <c r="AE24" s="5">
        <f t="shared" si="130"/>
        <v>1.0116950616911032E-2</v>
      </c>
      <c r="AF24" s="5">
        <f t="shared" si="131"/>
        <v>8.8053686285574292E-3</v>
      </c>
      <c r="AG24" s="5">
        <f t="shared" si="132"/>
        <v>5.1092151921205819E-3</v>
      </c>
      <c r="AH24" s="5">
        <f t="shared" si="133"/>
        <v>1.8097452705535921E-2</v>
      </c>
      <c r="AI24" s="5">
        <f t="shared" si="134"/>
        <v>2.3714907005463696E-2</v>
      </c>
      <c r="AJ24" s="5">
        <f t="shared" si="135"/>
        <v>1.5538010332961302E-2</v>
      </c>
      <c r="AK24" s="5">
        <f t="shared" si="136"/>
        <v>6.7870043387081103E-3</v>
      </c>
      <c r="AL24" s="5">
        <f t="shared" si="137"/>
        <v>2.0286820457662469E-4</v>
      </c>
      <c r="AM24" s="5">
        <f t="shared" si="138"/>
        <v>1.5231956607145638E-3</v>
      </c>
      <c r="AN24" s="5">
        <f t="shared" si="139"/>
        <v>2.6514509744846307E-3</v>
      </c>
      <c r="AO24" s="5">
        <f t="shared" si="140"/>
        <v>2.307711494791643E-3</v>
      </c>
      <c r="AP24" s="5">
        <f t="shared" si="141"/>
        <v>1.3390233987458167E-3</v>
      </c>
      <c r="AQ24" s="5">
        <f t="shared" si="142"/>
        <v>5.8271484534639002E-4</v>
      </c>
      <c r="AR24" s="5">
        <f t="shared" si="143"/>
        <v>6.3005048989270536E-3</v>
      </c>
      <c r="AS24" s="5">
        <f t="shared" si="144"/>
        <v>8.2561833533521516E-3</v>
      </c>
      <c r="AT24" s="5">
        <f t="shared" si="145"/>
        <v>5.4094524691011116E-3</v>
      </c>
      <c r="AU24" s="5">
        <f t="shared" si="146"/>
        <v>2.3628493347016221E-3</v>
      </c>
      <c r="AV24" s="5">
        <f t="shared" si="147"/>
        <v>7.7406960460283389E-4</v>
      </c>
      <c r="AW24" s="5">
        <f t="shared" si="148"/>
        <v>1.2854150133129115E-5</v>
      </c>
      <c r="AX24" s="5">
        <f t="shared" si="149"/>
        <v>3.3266600215990666E-4</v>
      </c>
      <c r="AY24" s="5">
        <f t="shared" si="150"/>
        <v>5.7907701443359104E-4</v>
      </c>
      <c r="AZ24" s="5">
        <f t="shared" si="151"/>
        <v>5.0400429630337502E-4</v>
      </c>
      <c r="BA24" s="5">
        <f t="shared" si="152"/>
        <v>2.9244277169905564E-4</v>
      </c>
      <c r="BB24" s="5">
        <f t="shared" si="153"/>
        <v>1.2726494894928531E-4</v>
      </c>
      <c r="BC24" s="5">
        <f t="shared" si="154"/>
        <v>4.4306425183882188E-5</v>
      </c>
      <c r="BD24" s="5">
        <f t="shared" si="155"/>
        <v>1.8278982235467184E-3</v>
      </c>
      <c r="BE24" s="5">
        <f t="shared" si="156"/>
        <v>2.3952783351439645E-3</v>
      </c>
      <c r="BF24" s="5">
        <f t="shared" si="157"/>
        <v>1.5693866947574626E-3</v>
      </c>
      <c r="BG24" s="5">
        <f t="shared" si="158"/>
        <v>6.8550825222676263E-4</v>
      </c>
      <c r="BH24" s="5">
        <f t="shared" si="159"/>
        <v>2.2457255058971304E-4</v>
      </c>
      <c r="BI24" s="5">
        <f t="shared" si="160"/>
        <v>5.8855986418306539E-5</v>
      </c>
      <c r="BJ24" s="8">
        <f t="shared" si="161"/>
        <v>0.2889350374319532</v>
      </c>
      <c r="BK24" s="8">
        <f t="shared" si="162"/>
        <v>0.23534898966897416</v>
      </c>
      <c r="BL24" s="8">
        <f t="shared" si="163"/>
        <v>0.43213635454906713</v>
      </c>
      <c r="BM24" s="8">
        <f t="shared" si="164"/>
        <v>0.58560437809077837</v>
      </c>
      <c r="BN24" s="8">
        <f t="shared" si="165"/>
        <v>0.41183600906018636</v>
      </c>
    </row>
    <row r="25" spans="1:66" x14ac:dyDescent="0.25">
      <c r="A25" t="s">
        <v>318</v>
      </c>
      <c r="B25" t="s">
        <v>385</v>
      </c>
      <c r="C25" t="s">
        <v>744</v>
      </c>
      <c r="D25" t="s">
        <v>748</v>
      </c>
      <c r="E25" s="1">
        <f>VLOOKUP(A25,home!$A$2:$E$670,3,FALSE)</f>
        <v>1.3603000000000001</v>
      </c>
      <c r="F25">
        <f>VLOOKUP(B25,home!$B$2:$E$670,3,FALSE)</f>
        <v>1.9113</v>
      </c>
      <c r="G25" t="e">
        <f>VLOOKUP(C25,away!$B$2:$E$670,4,FALSE)</f>
        <v>#N/A</v>
      </c>
      <c r="H25">
        <f>VLOOKUP(A25,away!$A$2:$E$670,3,FALSE)</f>
        <v>1.0662</v>
      </c>
      <c r="I25" t="e">
        <f>VLOOKUP(C25,away!$B$2:$E$670,3,FALSE)</f>
        <v>#N/A</v>
      </c>
      <c r="J25">
        <f>VLOOKUP(B25,home!$B$2:$E$670,4,FALSE)</f>
        <v>0.75029999999999997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741</v>
      </c>
      <c r="D26" t="s">
        <v>749</v>
      </c>
      <c r="E26" s="1">
        <f>VLOOKUP(A26,home!$A$2:$E$670,3,FALSE)</f>
        <v>1.6922999999999999</v>
      </c>
      <c r="F26">
        <f>VLOOKUP(B26,home!$B$2:$E$670,3,FALSE)</f>
        <v>1.0973999999999999</v>
      </c>
      <c r="G26" t="e">
        <f>VLOOKUP(C26,away!$B$2:$E$670,4,FALSE)</f>
        <v>#N/A</v>
      </c>
      <c r="H26">
        <f>VLOOKUP(A26,away!$A$2:$E$670,3,FALSE)</f>
        <v>1.4077</v>
      </c>
      <c r="I26" t="e">
        <f>VLOOKUP(C26,away!$B$2:$E$670,3,FALSE)</f>
        <v>#N/A</v>
      </c>
      <c r="J26">
        <f>VLOOKUP(B26,home!$B$2:$E$670,4,FALSE)</f>
        <v>1.1163000000000001</v>
      </c>
      <c r="K26" s="3" t="e">
        <f t="shared" si="111"/>
        <v>#N/A</v>
      </c>
      <c r="L26" s="3" t="e">
        <f t="shared" si="112"/>
        <v>#N/A</v>
      </c>
      <c r="M26" s="5" t="e">
        <f t="shared" si="2"/>
        <v>#N/A</v>
      </c>
      <c r="N26" s="5" t="e">
        <f t="shared" si="113"/>
        <v>#N/A</v>
      </c>
      <c r="O26" s="5" t="e">
        <f t="shared" si="114"/>
        <v>#N/A</v>
      </c>
      <c r="P26" s="5" t="e">
        <f t="shared" si="115"/>
        <v>#N/A</v>
      </c>
      <c r="Q26" s="5" t="e">
        <f t="shared" si="116"/>
        <v>#N/A</v>
      </c>
      <c r="R26" s="5" t="e">
        <f t="shared" si="117"/>
        <v>#N/A</v>
      </c>
      <c r="S26" s="5" t="e">
        <f t="shared" si="118"/>
        <v>#N/A</v>
      </c>
      <c r="T26" s="5" t="e">
        <f t="shared" si="119"/>
        <v>#N/A</v>
      </c>
      <c r="U26" s="5" t="e">
        <f t="shared" si="120"/>
        <v>#N/A</v>
      </c>
      <c r="V26" s="5" t="e">
        <f t="shared" si="121"/>
        <v>#N/A</v>
      </c>
      <c r="W26" s="5" t="e">
        <f t="shared" si="122"/>
        <v>#N/A</v>
      </c>
      <c r="X26" s="5" t="e">
        <f t="shared" si="123"/>
        <v>#N/A</v>
      </c>
      <c r="Y26" s="5" t="e">
        <f t="shared" si="124"/>
        <v>#N/A</v>
      </c>
      <c r="Z26" s="5" t="e">
        <f t="shared" si="125"/>
        <v>#N/A</v>
      </c>
      <c r="AA26" s="5" t="e">
        <f t="shared" si="126"/>
        <v>#N/A</v>
      </c>
      <c r="AB26" s="5" t="e">
        <f t="shared" si="127"/>
        <v>#N/A</v>
      </c>
      <c r="AC26" s="5" t="e">
        <f t="shared" si="128"/>
        <v>#N/A</v>
      </c>
      <c r="AD26" s="5" t="e">
        <f t="shared" si="129"/>
        <v>#N/A</v>
      </c>
      <c r="AE26" s="5" t="e">
        <f t="shared" si="130"/>
        <v>#N/A</v>
      </c>
      <c r="AF26" s="5" t="e">
        <f t="shared" si="131"/>
        <v>#N/A</v>
      </c>
      <c r="AG26" s="5" t="e">
        <f t="shared" si="132"/>
        <v>#N/A</v>
      </c>
      <c r="AH26" s="5" t="e">
        <f t="shared" si="133"/>
        <v>#N/A</v>
      </c>
      <c r="AI26" s="5" t="e">
        <f t="shared" si="134"/>
        <v>#N/A</v>
      </c>
      <c r="AJ26" s="5" t="e">
        <f t="shared" si="135"/>
        <v>#N/A</v>
      </c>
      <c r="AK26" s="5" t="e">
        <f t="shared" si="136"/>
        <v>#N/A</v>
      </c>
      <c r="AL26" s="5" t="e">
        <f t="shared" si="137"/>
        <v>#N/A</v>
      </c>
      <c r="AM26" s="5" t="e">
        <f t="shared" si="138"/>
        <v>#N/A</v>
      </c>
      <c r="AN26" s="5" t="e">
        <f t="shared" si="139"/>
        <v>#N/A</v>
      </c>
      <c r="AO26" s="5" t="e">
        <f t="shared" si="140"/>
        <v>#N/A</v>
      </c>
      <c r="AP26" s="5" t="e">
        <f t="shared" si="141"/>
        <v>#N/A</v>
      </c>
      <c r="AQ26" s="5" t="e">
        <f t="shared" si="142"/>
        <v>#N/A</v>
      </c>
      <c r="AR26" s="5" t="e">
        <f t="shared" si="143"/>
        <v>#N/A</v>
      </c>
      <c r="AS26" s="5" t="e">
        <f t="shared" si="144"/>
        <v>#N/A</v>
      </c>
      <c r="AT26" s="5" t="e">
        <f t="shared" si="145"/>
        <v>#N/A</v>
      </c>
      <c r="AU26" s="5" t="e">
        <f t="shared" si="146"/>
        <v>#N/A</v>
      </c>
      <c r="AV26" s="5" t="e">
        <f t="shared" si="147"/>
        <v>#N/A</v>
      </c>
      <c r="AW26" s="5" t="e">
        <f t="shared" si="148"/>
        <v>#N/A</v>
      </c>
      <c r="AX26" s="5" t="e">
        <f t="shared" si="149"/>
        <v>#N/A</v>
      </c>
      <c r="AY26" s="5" t="e">
        <f t="shared" si="150"/>
        <v>#N/A</v>
      </c>
      <c r="AZ26" s="5" t="e">
        <f t="shared" si="151"/>
        <v>#N/A</v>
      </c>
      <c r="BA26" s="5" t="e">
        <f t="shared" si="152"/>
        <v>#N/A</v>
      </c>
      <c r="BB26" s="5" t="e">
        <f t="shared" si="153"/>
        <v>#N/A</v>
      </c>
      <c r="BC26" s="5" t="e">
        <f t="shared" si="154"/>
        <v>#N/A</v>
      </c>
      <c r="BD26" s="5" t="e">
        <f t="shared" si="155"/>
        <v>#N/A</v>
      </c>
      <c r="BE26" s="5" t="e">
        <f t="shared" si="156"/>
        <v>#N/A</v>
      </c>
      <c r="BF26" s="5" t="e">
        <f t="shared" si="157"/>
        <v>#N/A</v>
      </c>
      <c r="BG26" s="5" t="e">
        <f t="shared" si="158"/>
        <v>#N/A</v>
      </c>
      <c r="BH26" s="5" t="e">
        <f t="shared" si="159"/>
        <v>#N/A</v>
      </c>
      <c r="BI26" s="5" t="e">
        <f t="shared" si="160"/>
        <v>#N/A</v>
      </c>
      <c r="BJ26" s="8" t="e">
        <f t="shared" si="161"/>
        <v>#N/A</v>
      </c>
      <c r="BK26" s="8" t="e">
        <f t="shared" si="162"/>
        <v>#N/A</v>
      </c>
      <c r="BL26" s="8" t="e">
        <f t="shared" si="163"/>
        <v>#N/A</v>
      </c>
      <c r="BM26" s="8" t="e">
        <f t="shared" si="164"/>
        <v>#N/A</v>
      </c>
      <c r="BN26" s="8" t="e">
        <f t="shared" si="165"/>
        <v>#N/A</v>
      </c>
    </row>
    <row r="27" spans="1:66" x14ac:dyDescent="0.25">
      <c r="A27" t="s">
        <v>670</v>
      </c>
      <c r="B27" t="s">
        <v>686</v>
      </c>
      <c r="C27" t="s">
        <v>697</v>
      </c>
      <c r="D27" t="s">
        <v>749</v>
      </c>
      <c r="E27" s="1">
        <f>VLOOKUP(A27,home!$A$2:$E$670,3,FALSE)</f>
        <v>1.5</v>
      </c>
      <c r="F27">
        <f>VLOOKUP(B27,home!$B$2:$E$670,3,FALSE)</f>
        <v>2</v>
      </c>
      <c r="G27">
        <f>VLOOKUP(C27,away!$B$2:$E$670,4,FALSE)</f>
        <v>0.65449999999999997</v>
      </c>
      <c r="H27">
        <f>VLOOKUP(A27,away!$A$2:$E$670,3,FALSE)</f>
        <v>1.1161000000000001</v>
      </c>
      <c r="I27">
        <f>VLOOKUP(C27,away!$B$2:$E$670,3,FALSE)</f>
        <v>1.7216</v>
      </c>
      <c r="J27">
        <f>VLOOKUP(B27,home!$B$2:$E$670,4,FALSE)</f>
        <v>1.024</v>
      </c>
      <c r="K27" s="3">
        <f t="shared" si="111"/>
        <v>1.9634999999999998</v>
      </c>
      <c r="L27" s="3">
        <f t="shared" si="112"/>
        <v>1.9675932262400002</v>
      </c>
      <c r="M27" s="5">
        <f t="shared" si="2"/>
        <v>1.9622209309008751E-2</v>
      </c>
      <c r="N27" s="5">
        <f t="shared" si="113"/>
        <v>3.8528207978238679E-2</v>
      </c>
      <c r="O27" s="5">
        <f t="shared" si="114"/>
        <v>3.8608526120269097E-2</v>
      </c>
      <c r="P27" s="5">
        <f t="shared" si="115"/>
        <v>7.5807841037148369E-2</v>
      </c>
      <c r="Q27" s="5">
        <f t="shared" si="116"/>
        <v>3.7825068182635833E-2</v>
      </c>
      <c r="R27" s="5">
        <f t="shared" si="117"/>
        <v>3.7982937234675794E-2</v>
      </c>
      <c r="S27" s="5">
        <f t="shared" si="118"/>
        <v>7.3218421435285716E-2</v>
      </c>
      <c r="T27" s="5">
        <f t="shared" si="119"/>
        <v>7.442434793822042E-2</v>
      </c>
      <c r="U27" s="5">
        <f t="shared" si="120"/>
        <v>7.4579497260285926E-2</v>
      </c>
      <c r="V27" s="5">
        <f t="shared" si="121"/>
        <v>3.1429977949689727E-2</v>
      </c>
      <c r="W27" s="5">
        <f t="shared" si="122"/>
        <v>2.4756507125535145E-2</v>
      </c>
      <c r="X27" s="5">
        <f t="shared" si="123"/>
        <v>4.8710735725565252E-2</v>
      </c>
      <c r="Y27" s="5">
        <f t="shared" si="124"/>
        <v>4.7921456829394492E-2</v>
      </c>
      <c r="Z27" s="5">
        <f t="shared" si="125"/>
        <v>2.4911656671882394E-2</v>
      </c>
      <c r="AA27" s="5">
        <f t="shared" si="126"/>
        <v>4.8914037875241081E-2</v>
      </c>
      <c r="AB27" s="5">
        <f t="shared" si="127"/>
        <v>4.8021356684017934E-2</v>
      </c>
      <c r="AC27" s="5">
        <f t="shared" si="128"/>
        <v>7.5891007438611416E-3</v>
      </c>
      <c r="AD27" s="5">
        <f t="shared" si="129"/>
        <v>1.2152350435247062E-2</v>
      </c>
      <c r="AE27" s="5">
        <f t="shared" si="130"/>
        <v>2.3910882399286838E-2</v>
      </c>
      <c r="AF27" s="5">
        <f t="shared" si="131"/>
        <v>2.3523445121129017E-2</v>
      </c>
      <c r="AG27" s="5">
        <f t="shared" si="132"/>
        <v>1.5428190426053943E-2</v>
      </c>
      <c r="AH27" s="5">
        <f t="shared" si="133"/>
        <v>1.2254001730503079E-2</v>
      </c>
      <c r="AI27" s="5">
        <f t="shared" si="134"/>
        <v>2.4060732397842795E-2</v>
      </c>
      <c r="AJ27" s="5">
        <f t="shared" si="135"/>
        <v>2.3621624031582165E-2</v>
      </c>
      <c r="AK27" s="5">
        <f t="shared" si="136"/>
        <v>1.5460352928670523E-2</v>
      </c>
      <c r="AL27" s="5">
        <f t="shared" si="137"/>
        <v>1.172779953053295E-3</v>
      </c>
      <c r="AM27" s="5">
        <f t="shared" si="138"/>
        <v>4.7722280159215227E-3</v>
      </c>
      <c r="AN27" s="5">
        <f t="shared" si="139"/>
        <v>9.3898035181999451E-3</v>
      </c>
      <c r="AO27" s="5">
        <f t="shared" si="140"/>
        <v>9.2376568990673678E-3</v>
      </c>
      <c r="AP27" s="5">
        <f t="shared" si="141"/>
        <v>6.0586503803113853E-3</v>
      </c>
      <c r="AQ27" s="5">
        <f t="shared" si="142"/>
        <v>2.9802398621142714E-3</v>
      </c>
      <c r="AR27" s="5">
        <f t="shared" si="143"/>
        <v>4.8221781598542209E-3</v>
      </c>
      <c r="AS27" s="5">
        <f t="shared" si="144"/>
        <v>9.4683468168737638E-3</v>
      </c>
      <c r="AT27" s="5">
        <f t="shared" si="145"/>
        <v>9.2955494874658179E-3</v>
      </c>
      <c r="AU27" s="5">
        <f t="shared" si="146"/>
        <v>6.0839371395463764E-3</v>
      </c>
      <c r="AV27" s="5">
        <f t="shared" si="147"/>
        <v>2.9864526433748271E-3</v>
      </c>
      <c r="AW27" s="5">
        <f t="shared" si="148"/>
        <v>1.2585783516543859E-4</v>
      </c>
      <c r="AX27" s="5">
        <f t="shared" si="149"/>
        <v>1.5617116182103181E-3</v>
      </c>
      <c r="AY27" s="5">
        <f t="shared" si="150"/>
        <v>3.0728132013309317E-3</v>
      </c>
      <c r="AZ27" s="5">
        <f t="shared" si="151"/>
        <v>3.0230232202197956E-3</v>
      </c>
      <c r="BA27" s="5">
        <f t="shared" si="152"/>
        <v>1.9826933369569005E-3</v>
      </c>
      <c r="BB27" s="5">
        <f t="shared" si="153"/>
        <v>9.7528349487689518E-4</v>
      </c>
      <c r="BC27" s="5">
        <f t="shared" si="154"/>
        <v>3.8379223963669074E-4</v>
      </c>
      <c r="BD27" s="5">
        <f t="shared" si="155"/>
        <v>1.5813475138419391E-3</v>
      </c>
      <c r="BE27" s="5">
        <f t="shared" si="156"/>
        <v>3.1049758434286475E-3</v>
      </c>
      <c r="BF27" s="5">
        <f t="shared" si="157"/>
        <v>3.0483100342860751E-3</v>
      </c>
      <c r="BG27" s="5">
        <f t="shared" si="158"/>
        <v>1.9951189174402355E-3</v>
      </c>
      <c r="BH27" s="5">
        <f t="shared" si="159"/>
        <v>9.7935399859847548E-4</v>
      </c>
      <c r="BI27" s="5">
        <f t="shared" si="160"/>
        <v>3.8459231524962144E-4</v>
      </c>
      <c r="BJ27" s="8">
        <f t="shared" si="161"/>
        <v>0.3906190879481527</v>
      </c>
      <c r="BK27" s="8">
        <f t="shared" si="162"/>
        <v>0.21191314362937791</v>
      </c>
      <c r="BL27" s="8">
        <f t="shared" si="163"/>
        <v>0.36725322913304842</v>
      </c>
      <c r="BM27" s="8">
        <f t="shared" si="164"/>
        <v>0.74337537215431926</v>
      </c>
      <c r="BN27" s="8">
        <f t="shared" si="165"/>
        <v>0.24837478986197653</v>
      </c>
    </row>
    <row r="28" spans="1:66" x14ac:dyDescent="0.25">
      <c r="A28" t="s">
        <v>13</v>
      </c>
      <c r="B28" t="s">
        <v>234</v>
      </c>
      <c r="C28" t="s">
        <v>674</v>
      </c>
      <c r="D28" t="s">
        <v>749</v>
      </c>
      <c r="E28" s="1">
        <f>VLOOKUP(A28,home!$A$2:$E$670,3,FALSE)</f>
        <v>1.7963</v>
      </c>
      <c r="F28">
        <f>VLOOKUP(B28,home!$B$2:$E$670,3,FALSE)</f>
        <v>2.0411999999999999</v>
      </c>
      <c r="G28">
        <f>VLOOKUP(C28,away!$B$2:$E$670,4,FALSE)</f>
        <v>0.95240000000000002</v>
      </c>
      <c r="H28">
        <f>VLOOKUP(A28,away!$A$2:$E$670,3,FALSE)</f>
        <v>1.1852</v>
      </c>
      <c r="I28">
        <f>VLOOKUP(C28,away!$B$2:$E$670,3,FALSE)</f>
        <v>1.4079999999999999</v>
      </c>
      <c r="J28">
        <f>VLOOKUP(B28,home!$B$2:$E$670,4,FALSE)</f>
        <v>0.70309999999999995</v>
      </c>
      <c r="K28" s="3">
        <f t="shared" si="111"/>
        <v>3.4920770401439998</v>
      </c>
      <c r="L28" s="3">
        <f t="shared" si="112"/>
        <v>1.1733062809599999</v>
      </c>
      <c r="M28" s="5">
        <f t="shared" si="2"/>
        <v>9.4156383188027503E-3</v>
      </c>
      <c r="N28" s="5">
        <f t="shared" si="113"/>
        <v>3.2880134391391133E-2</v>
      </c>
      <c r="O28" s="5">
        <f t="shared" si="114"/>
        <v>1.1047427578698922E-2</v>
      </c>
      <c r="P28" s="5">
        <f t="shared" si="115"/>
        <v>3.8578468200228123E-2</v>
      </c>
      <c r="Q28" s="5">
        <f t="shared" si="116"/>
        <v>5.740998119251306E-2</v>
      </c>
      <c r="R28" s="5">
        <f t="shared" si="117"/>
        <v>6.4810080832690851E-3</v>
      </c>
      <c r="S28" s="5">
        <f t="shared" si="118"/>
        <v>3.9516657243086901E-2</v>
      </c>
      <c r="T28" s="5">
        <f t="shared" si="119"/>
        <v>6.7359491522971035E-2</v>
      </c>
      <c r="U28" s="5">
        <f t="shared" si="120"/>
        <v>2.2632179524571642E-2</v>
      </c>
      <c r="V28" s="5">
        <f t="shared" si="121"/>
        <v>1.7990072038951251E-2</v>
      </c>
      <c r="W28" s="5">
        <f t="shared" si="122"/>
        <v>6.682669239915788E-2</v>
      </c>
      <c r="X28" s="5">
        <f t="shared" si="123"/>
        <v>7.8408177927713832E-2</v>
      </c>
      <c r="Y28" s="5">
        <f t="shared" si="124"/>
        <v>4.5998403820607943E-2</v>
      </c>
      <c r="Z28" s="5">
        <f t="shared" si="125"/>
        <v>2.5347358303507155E-3</v>
      </c>
      <c r="AA28" s="5">
        <f t="shared" si="126"/>
        <v>8.8514927959980685E-3</v>
      </c>
      <c r="AB28" s="5">
        <f t="shared" si="127"/>
        <v>1.5455047381952443E-2</v>
      </c>
      <c r="AC28" s="5">
        <f t="shared" si="128"/>
        <v>4.6068930656600997E-3</v>
      </c>
      <c r="AD28" s="5">
        <f t="shared" si="129"/>
        <v>5.8340989548966209E-2</v>
      </c>
      <c r="AE28" s="5">
        <f t="shared" si="130"/>
        <v>6.8451849475223772E-2</v>
      </c>
      <c r="AF28" s="5">
        <f t="shared" si="131"/>
        <v>4.0157492466304262E-2</v>
      </c>
      <c r="AG28" s="5">
        <f t="shared" si="132"/>
        <v>1.5705679379439556E-2</v>
      </c>
      <c r="AH28" s="5">
        <f t="shared" si="133"/>
        <v>7.4350536758121437E-4</v>
      </c>
      <c r="AI28" s="5">
        <f t="shared" si="134"/>
        <v>2.5963780233541835E-3</v>
      </c>
      <c r="AJ28" s="5">
        <f t="shared" si="135"/>
        <v>4.5333760414448046E-3</v>
      </c>
      <c r="AK28" s="5">
        <f t="shared" si="136"/>
        <v>5.2769661295560969E-3</v>
      </c>
      <c r="AL28" s="5">
        <f t="shared" si="137"/>
        <v>7.5502848184176368E-4</v>
      </c>
      <c r="AM28" s="5">
        <f t="shared" si="138"/>
        <v>4.0746246020645187E-2</v>
      </c>
      <c r="AN28" s="5">
        <f t="shared" si="139"/>
        <v>4.7807826381564403E-2</v>
      </c>
      <c r="AO28" s="5">
        <f t="shared" si="140"/>
        <v>2.8046611486267352E-2</v>
      </c>
      <c r="AP28" s="5">
        <f t="shared" si="141"/>
        <v>1.0969088472160786E-2</v>
      </c>
      <c r="AQ28" s="5">
        <f t="shared" si="142"/>
        <v>3.2175251001980475E-3</v>
      </c>
      <c r="AR28" s="5">
        <f t="shared" si="143"/>
        <v>1.7447190354210229E-4</v>
      </c>
      <c r="AS28" s="5">
        <f t="shared" si="144"/>
        <v>6.0926932850959394E-4</v>
      </c>
      <c r="AT28" s="5">
        <f t="shared" si="145"/>
        <v>1.0638077166761528E-3</v>
      </c>
      <c r="AU28" s="5">
        <f t="shared" si="146"/>
        <v>1.2382995008442686E-3</v>
      </c>
      <c r="AV28" s="5">
        <f t="shared" si="147"/>
        <v>1.0810593139300116E-3</v>
      </c>
      <c r="AW28" s="5">
        <f t="shared" si="148"/>
        <v>8.5932222810733476E-5</v>
      </c>
      <c r="AX28" s="5">
        <f t="shared" si="149"/>
        <v>2.37148383667923E-2</v>
      </c>
      <c r="AY28" s="5">
        <f t="shared" si="150"/>
        <v>2.7824768807708594E-2</v>
      </c>
      <c r="AZ28" s="5">
        <f t="shared" si="151"/>
        <v>1.6323488004172191E-2</v>
      </c>
      <c r="BA28" s="5">
        <f t="shared" si="152"/>
        <v>6.384150334156815E-3</v>
      </c>
      <c r="BB28" s="5">
        <f t="shared" si="153"/>
        <v>1.8726409214147696E-3</v>
      </c>
      <c r="BC28" s="5">
        <f t="shared" si="154"/>
        <v>4.3943627101573375E-4</v>
      </c>
      <c r="BD28" s="5">
        <f t="shared" si="155"/>
        <v>3.4118163379499289E-5</v>
      </c>
      <c r="BE28" s="5">
        <f t="shared" si="156"/>
        <v>1.1914325498943128E-4</v>
      </c>
      <c r="BF28" s="5">
        <f t="shared" si="157"/>
        <v>2.0802871261830759E-4</v>
      </c>
      <c r="BG28" s="5">
        <f t="shared" si="158"/>
        <v>2.4215076367503538E-4</v>
      </c>
      <c r="BH28" s="5">
        <f t="shared" si="159"/>
        <v>2.1140228052073172E-4</v>
      </c>
      <c r="BI28" s="5">
        <f t="shared" si="160"/>
        <v>1.4764661000810566E-4</v>
      </c>
      <c r="BJ28" s="8">
        <f t="shared" si="161"/>
        <v>0.73888551229038479</v>
      </c>
      <c r="BK28" s="8">
        <f t="shared" si="162"/>
        <v>0.13868752615627949</v>
      </c>
      <c r="BL28" s="8">
        <f t="shared" si="163"/>
        <v>8.2746778475119701E-2</v>
      </c>
      <c r="BM28" s="8">
        <f t="shared" si="164"/>
        <v>0.77930305840233371</v>
      </c>
      <c r="BN28" s="8">
        <f t="shared" si="165"/>
        <v>0.15581265776490308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749</v>
      </c>
      <c r="E29" s="23">
        <f>VLOOKUP(A29,home!$A$2:$E$670,3,FALSE)</f>
        <v>1.3736999999999999</v>
      </c>
      <c r="F29" s="10">
        <f>VLOOKUP(B29,home!$B$2:$E$670,3,FALSE)</f>
        <v>1.8927</v>
      </c>
      <c r="G29" s="10">
        <f>VLOOKUP(C29,away!$B$2:$E$670,4,FALSE)</f>
        <v>1.0291999999999999</v>
      </c>
      <c r="H29" s="10">
        <f>VLOOKUP(A29,away!$A$2:$E$670,3,FALSE)</f>
        <v>1.1818</v>
      </c>
      <c r="I29" s="10">
        <f>VLOOKUP(C29,away!$B$2:$E$670,3,FALSE)</f>
        <v>0.75029999999999997</v>
      </c>
      <c r="J29" s="10">
        <f>VLOOKUP(B29,home!$B$2:$E$670,4,FALSE)</f>
        <v>0.67689999999999995</v>
      </c>
      <c r="K29" s="12">
        <f t="shared" si="111"/>
        <v>2.6759220481079997</v>
      </c>
      <c r="L29" s="12">
        <f t="shared" si="112"/>
        <v>0.60021030312599999</v>
      </c>
      <c r="M29" s="13">
        <f t="shared" si="2"/>
        <v>3.7774071486398761E-2</v>
      </c>
      <c r="N29" s="13">
        <f t="shared" si="113"/>
        <v>0.10108047073726217</v>
      </c>
      <c r="O29" s="13">
        <f t="shared" si="114"/>
        <v>2.2672386897154593E-2</v>
      </c>
      <c r="P29" s="13">
        <f t="shared" si="115"/>
        <v>6.06695399813309E-2</v>
      </c>
      <c r="Q29" s="13">
        <f t="shared" si="116"/>
        <v>0.13524173013948768</v>
      </c>
      <c r="R29" s="13">
        <f t="shared" si="117"/>
        <v>6.8041001060655543E-3</v>
      </c>
      <c r="S29" s="13">
        <f t="shared" si="118"/>
        <v>2.4360579470971543E-2</v>
      </c>
      <c r="T29" s="13">
        <f t="shared" si="119"/>
        <v>8.1173479842306592E-2</v>
      </c>
      <c r="U29" s="13">
        <f t="shared" si="120"/>
        <v>1.8207241491354796E-2</v>
      </c>
      <c r="V29" s="13">
        <f t="shared" si="121"/>
        <v>4.3473240065525958E-3</v>
      </c>
      <c r="W29" s="13">
        <f t="shared" si="122"/>
        <v>0.12063210916817575</v>
      </c>
      <c r="X29" s="13">
        <f t="shared" si="123"/>
        <v>7.240463481055949E-2</v>
      </c>
      <c r="Y29" s="13">
        <f t="shared" si="124"/>
        <v>2.1729003903686619E-2</v>
      </c>
      <c r="Z29" s="13">
        <f t="shared" si="125"/>
        <v>1.3612969957204186E-3</v>
      </c>
      <c r="AA29" s="13">
        <f t="shared" si="126"/>
        <v>3.6427246448714496E-3</v>
      </c>
      <c r="AB29" s="13">
        <f t="shared" si="127"/>
        <v>4.8738235961989489E-3</v>
      </c>
      <c r="AC29" s="13">
        <f t="shared" si="128"/>
        <v>4.3639416081066063E-4</v>
      </c>
      <c r="AD29" s="13">
        <f t="shared" si="129"/>
        <v>8.0700530158223177E-2</v>
      </c>
      <c r="AE29" s="13">
        <f t="shared" si="130"/>
        <v>4.8437289668696031E-2</v>
      </c>
      <c r="AF29" s="13">
        <f t="shared" si="131"/>
        <v>1.4536280157324956E-2</v>
      </c>
      <c r="AG29" s="13">
        <f t="shared" si="132"/>
        <v>2.9082750398508241E-3</v>
      </c>
      <c r="AH29" s="13">
        <f t="shared" si="133"/>
        <v>2.0426612061146633E-4</v>
      </c>
      <c r="AI29" s="13">
        <f t="shared" si="134"/>
        <v>5.4660021582571077E-4</v>
      </c>
      <c r="AJ29" s="13">
        <f t="shared" si="135"/>
        <v>7.3132978451430537E-4</v>
      </c>
      <c r="AK29" s="13">
        <f t="shared" si="136"/>
        <v>6.5232716493996735E-4</v>
      </c>
      <c r="AL29" s="13">
        <f t="shared" si="137"/>
        <v>2.803598547374469E-5</v>
      </c>
      <c r="AM29" s="13">
        <f t="shared" si="138"/>
        <v>4.3189665588878795E-2</v>
      </c>
      <c r="AN29" s="13">
        <f t="shared" si="139"/>
        <v>2.5922882275011511E-2</v>
      </c>
      <c r="AO29" s="13">
        <f t="shared" si="140"/>
        <v>7.7795905140921355E-3</v>
      </c>
      <c r="AP29" s="13">
        <f t="shared" si="141"/>
        <v>1.5564634602197986E-3</v>
      </c>
      <c r="AQ29" s="13">
        <f t="shared" si="142"/>
        <v>2.3355135131576698E-4</v>
      </c>
      <c r="AR29" s="13">
        <f t="shared" si="143"/>
        <v>2.4520526034116062E-5</v>
      </c>
      <c r="AS29" s="13">
        <f t="shared" si="144"/>
        <v>6.5615016245897383E-5</v>
      </c>
      <c r="AT29" s="13">
        <f t="shared" si="145"/>
        <v>8.7790334329680719E-5</v>
      </c>
      <c r="AU29" s="13">
        <f t="shared" si="146"/>
        <v>7.8306697081188418E-5</v>
      </c>
      <c r="AV29" s="13">
        <f t="shared" si="147"/>
        <v>5.2385654308516616E-5</v>
      </c>
      <c r="AW29" s="13">
        <f t="shared" si="148"/>
        <v>1.2508067885105733E-6</v>
      </c>
      <c r="AX29" s="13">
        <f t="shared" si="149"/>
        <v>1.9262029733282018E-2</v>
      </c>
      <c r="AY29" s="13">
        <f t="shared" si="150"/>
        <v>1.1561268705035224E-2</v>
      </c>
      <c r="AZ29" s="13">
        <f t="shared" si="151"/>
        <v>3.4695962969851645E-3</v>
      </c>
      <c r="BA29" s="13">
        <f t="shared" si="152"/>
        <v>6.9416248171277103E-4</v>
      </c>
      <c r="BB29" s="13">
        <f t="shared" si="153"/>
        <v>1.0416086839187965E-4</v>
      </c>
      <c r="BC29" s="13">
        <f t="shared" si="154"/>
        <v>1.25036852782715E-5</v>
      </c>
      <c r="BD29" s="13">
        <f t="shared" si="155"/>
        <v>2.4529120606242963E-6</v>
      </c>
      <c r="BE29" s="13">
        <f t="shared" si="156"/>
        <v>6.5638014650945808E-6</v>
      </c>
      <c r="BF29" s="13">
        <f t="shared" si="157"/>
        <v>8.7821105299250918E-6</v>
      </c>
      <c r="BG29" s="13">
        <f t="shared" si="158"/>
        <v>7.8334143986493263E-6</v>
      </c>
      <c r="BH29" s="13">
        <f t="shared" si="159"/>
        <v>5.2404015753281009E-6</v>
      </c>
      <c r="BI29" s="13">
        <f t="shared" si="160"/>
        <v>2.8045812232720725E-6</v>
      </c>
      <c r="BJ29" s="14">
        <f t="shared" si="161"/>
        <v>0.79262967858577671</v>
      </c>
      <c r="BK29" s="14">
        <f t="shared" si="162"/>
        <v>0.13917721379657344</v>
      </c>
      <c r="BL29" s="14">
        <f t="shared" si="163"/>
        <v>5.8677095470789087E-2</v>
      </c>
      <c r="BM29" s="14">
        <f t="shared" si="164"/>
        <v>0.61604296760291322</v>
      </c>
      <c r="BN29" s="14">
        <f t="shared" si="165"/>
        <v>0.36424229934769969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749</v>
      </c>
      <c r="E30" s="1">
        <f>VLOOKUP(A30,home!$A$2:$E$670,3,FALSE)</f>
        <v>1.5083</v>
      </c>
      <c r="F30">
        <f>VLOOKUP(B30,home!$B$2:$E$670,3,FALSE)</f>
        <v>1.105</v>
      </c>
      <c r="G30">
        <f>VLOOKUP(C30,away!$B$2:$E$670,4,FALSE)</f>
        <v>0.73509999999999998</v>
      </c>
      <c r="H30">
        <f>VLOOKUP(A30,away!$A$2:$E$670,3,FALSE)</f>
        <v>1.3083</v>
      </c>
      <c r="I30">
        <f>VLOOKUP(C30,away!$B$2:$E$670,3,FALSE)</f>
        <v>0.53590000000000004</v>
      </c>
      <c r="J30">
        <f>VLOOKUP(B30,home!$B$2:$E$670,4,FALSE)</f>
        <v>1.4013</v>
      </c>
      <c r="K30" s="3">
        <f t="shared" si="111"/>
        <v>1.2251702196499998</v>
      </c>
      <c r="L30" s="3">
        <f t="shared" si="112"/>
        <v>0.98247661136100017</v>
      </c>
      <c r="M30" s="5">
        <f t="shared" si="2"/>
        <v>0.10995909664647384</v>
      </c>
      <c r="N30" s="5">
        <f t="shared" si="113"/>
        <v>0.13471861059087595</v>
      </c>
      <c r="O30" s="5">
        <f t="shared" si="114"/>
        <v>0.10803224066154432</v>
      </c>
      <c r="P30" s="5">
        <f t="shared" si="115"/>
        <v>0.13235788402058593</v>
      </c>
      <c r="Q30" s="5">
        <f t="shared" si="116"/>
        <v>8.2526614864283143E-2</v>
      </c>
      <c r="R30" s="5">
        <f t="shared" si="117"/>
        <v>5.3069574861445069E-2</v>
      </c>
      <c r="S30" s="5">
        <f t="shared" si="118"/>
        <v>3.9829832175528025E-2</v>
      </c>
      <c r="T30" s="5">
        <f t="shared" si="119"/>
        <v>8.1080468918955248E-2</v>
      </c>
      <c r="U30" s="5">
        <f t="shared" si="120"/>
        <v>6.5019262689728768E-2</v>
      </c>
      <c r="V30" s="5">
        <f t="shared" si="121"/>
        <v>5.3270235816233842E-3</v>
      </c>
      <c r="W30" s="5">
        <f t="shared" si="122"/>
        <v>3.3703050286748228E-2</v>
      </c>
      <c r="X30" s="5">
        <f t="shared" si="123"/>
        <v>3.3112458638253781E-2</v>
      </c>
      <c r="Y30" s="5">
        <f t="shared" si="124"/>
        <v>1.6266108078371429E-2</v>
      </c>
      <c r="Z30" s="5">
        <f t="shared" si="125"/>
        <v>1.7379872025413825E-2</v>
      </c>
      <c r="AA30" s="5">
        <f t="shared" si="126"/>
        <v>2.1293301626865144E-2</v>
      </c>
      <c r="AB30" s="5">
        <f t="shared" si="127"/>
        <v>1.3043959515630036E-2</v>
      </c>
      <c r="AC30" s="5">
        <f t="shared" si="128"/>
        <v>4.0075900431087971E-4</v>
      </c>
      <c r="AD30" s="5">
        <f t="shared" si="129"/>
        <v>1.0322993380672586E-2</v>
      </c>
      <c r="AE30" s="5">
        <f t="shared" si="130"/>
        <v>1.0142099555745236E-2</v>
      </c>
      <c r="AF30" s="5">
        <f t="shared" si="131"/>
        <v>4.9821878018072438E-3</v>
      </c>
      <c r="AG30" s="5">
        <f t="shared" si="132"/>
        <v>1.6316276628945635E-3</v>
      </c>
      <c r="AH30" s="5">
        <f t="shared" si="133"/>
        <v>4.2688294433541035E-3</v>
      </c>
      <c r="AI30" s="5">
        <f t="shared" si="134"/>
        <v>5.2300427067625338E-3</v>
      </c>
      <c r="AJ30" s="5">
        <f t="shared" si="135"/>
        <v>3.2038462859115672E-3</v>
      </c>
      <c r="AK30" s="5">
        <f t="shared" si="136"/>
        <v>1.3084190192783698E-3</v>
      </c>
      <c r="AL30" s="5">
        <f t="shared" si="137"/>
        <v>1.9295761944397859E-5</v>
      </c>
      <c r="AM30" s="5">
        <f t="shared" si="138"/>
        <v>2.529484813528824E-3</v>
      </c>
      <c r="AN30" s="5">
        <f t="shared" si="139"/>
        <v>2.4851596680849101E-3</v>
      </c>
      <c r="AO30" s="5">
        <f t="shared" si="140"/>
        <v>1.2208056246955454E-3</v>
      </c>
      <c r="AP30" s="5">
        <f t="shared" si="141"/>
        <v>3.9980432442710944E-4</v>
      </c>
      <c r="AQ30" s="5">
        <f t="shared" si="142"/>
        <v>9.8199599467655094E-5</v>
      </c>
      <c r="AR30" s="5">
        <f t="shared" si="143"/>
        <v>8.3880501719692116E-4</v>
      </c>
      <c r="AS30" s="5">
        <f t="shared" si="144"/>
        <v>1.0276789271626739E-3</v>
      </c>
      <c r="AT30" s="5">
        <f t="shared" si="145"/>
        <v>6.295408084607848E-4</v>
      </c>
      <c r="AU30" s="5">
        <f t="shared" si="146"/>
        <v>2.5709821686017932E-4</v>
      </c>
      <c r="AV30" s="5">
        <f t="shared" si="147"/>
        <v>7.8747269705552349E-5</v>
      </c>
      <c r="AW30" s="5">
        <f t="shared" si="148"/>
        <v>6.4517582229704519E-7</v>
      </c>
      <c r="AX30" s="5">
        <f t="shared" si="149"/>
        <v>5.1650824409874116E-4</v>
      </c>
      <c r="AY30" s="5">
        <f t="shared" si="150"/>
        <v>5.0745726940215142E-4</v>
      </c>
      <c r="AZ30" s="5">
        <f t="shared" si="151"/>
        <v>2.4928244922636599E-4</v>
      </c>
      <c r="BA30" s="5">
        <f t="shared" si="152"/>
        <v>8.1638058662563542E-5</v>
      </c>
      <c r="BB30" s="5">
        <f t="shared" si="153"/>
        <v>2.0051870808221493E-5</v>
      </c>
      <c r="BC30" s="5">
        <f t="shared" si="154"/>
        <v>3.9400988166220031E-6</v>
      </c>
      <c r="BD30" s="5">
        <f t="shared" si="155"/>
        <v>1.3735105181470603E-4</v>
      </c>
      <c r="BE30" s="5">
        <f t="shared" si="156"/>
        <v>1.6827841832098192E-4</v>
      </c>
      <c r="BF30" s="5">
        <f t="shared" si="157"/>
        <v>1.03084853368336E-4</v>
      </c>
      <c r="BG30" s="5">
        <f t="shared" si="158"/>
        <v>4.209883081462407E-5</v>
      </c>
      <c r="BH30" s="5">
        <f t="shared" si="159"/>
        <v>1.2894558449040296E-5</v>
      </c>
      <c r="BI30" s="5">
        <f t="shared" si="160"/>
        <v>3.1596058014600905E-6</v>
      </c>
      <c r="BJ30" s="8">
        <f t="shared" si="161"/>
        <v>0.41659855179982619</v>
      </c>
      <c r="BK30" s="8">
        <f t="shared" si="162"/>
        <v>0.28840134845986859</v>
      </c>
      <c r="BL30" s="8">
        <f t="shared" si="163"/>
        <v>0.2777682143684751</v>
      </c>
      <c r="BM30" s="8">
        <f t="shared" si="164"/>
        <v>0.37897715291479556</v>
      </c>
      <c r="BN30" s="8">
        <f t="shared" si="165"/>
        <v>0.62066402164520817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749</v>
      </c>
      <c r="E31" s="1">
        <f>VLOOKUP(A31,home!$A$2:$E$670,3,FALSE)</f>
        <v>1.7963</v>
      </c>
      <c r="F31">
        <f>VLOOKUP(B31,home!$B$2:$E$670,3,FALSE)</f>
        <v>0.46389999999999998</v>
      </c>
      <c r="G31">
        <f>VLOOKUP(C31,away!$B$2:$E$670,4,FALSE)</f>
        <v>0.31509999999999999</v>
      </c>
      <c r="H31">
        <f>VLOOKUP(A31,away!$A$2:$E$670,3,FALSE)</f>
        <v>1.1852</v>
      </c>
      <c r="I31">
        <f>VLOOKUP(C31,away!$B$2:$E$670,3,FALSE)</f>
        <v>0.80389999999999995</v>
      </c>
      <c r="J31">
        <f>VLOOKUP(B31,home!$B$2:$E$670,4,FALSE)</f>
        <v>0.84370000000000001</v>
      </c>
      <c r="K31" s="3">
        <f t="shared" si="111"/>
        <v>0.26257395490699997</v>
      </c>
      <c r="L31" s="3">
        <f t="shared" si="112"/>
        <v>0.80386240963599997</v>
      </c>
      <c r="M31" s="5">
        <f t="shared" si="2"/>
        <v>0.34423305534089421</v>
      </c>
      <c r="N31" s="5">
        <f t="shared" si="113"/>
        <v>9.0386634750578773E-2</v>
      </c>
      <c r="O31" s="5">
        <f t="shared" si="114"/>
        <v>0.27671601334269369</v>
      </c>
      <c r="P31" s="5">
        <f t="shared" si="115"/>
        <v>7.2658418009489245E-2</v>
      </c>
      <c r="Q31" s="5">
        <f t="shared" si="116"/>
        <v>1.1866588078596974E-2</v>
      </c>
      <c r="R31" s="5">
        <f t="shared" si="117"/>
        <v>0.11122080063526266</v>
      </c>
      <c r="S31" s="5">
        <f t="shared" si="118"/>
        <v>3.8340635985797712E-3</v>
      </c>
      <c r="T31" s="5">
        <f t="shared" si="119"/>
        <v>9.5391040870187929E-3</v>
      </c>
      <c r="U31" s="5">
        <f t="shared" si="120"/>
        <v>2.9203685490723885E-2</v>
      </c>
      <c r="V31" s="5">
        <f t="shared" si="121"/>
        <v>8.991873102582935E-5</v>
      </c>
      <c r="W31" s="5">
        <f t="shared" si="122"/>
        <v>1.0386189876831547E-3</v>
      </c>
      <c r="X31" s="5">
        <f t="shared" si="123"/>
        <v>8.3490676213268374E-4</v>
      </c>
      <c r="Y31" s="5">
        <f t="shared" si="124"/>
        <v>3.3557508081468493E-4</v>
      </c>
      <c r="Z31" s="5">
        <f t="shared" si="125"/>
        <v>2.9802073600102466E-2</v>
      </c>
      <c r="AA31" s="5">
        <f t="shared" si="126"/>
        <v>7.8252483296083978E-3</v>
      </c>
      <c r="AB31" s="5">
        <f t="shared" si="127"/>
        <v>1.0273532010173362E-3</v>
      </c>
      <c r="AC31" s="5">
        <f t="shared" si="128"/>
        <v>1.1862153859845691E-6</v>
      </c>
      <c r="AD31" s="5">
        <f t="shared" si="129"/>
        <v>6.817857380936768E-5</v>
      </c>
      <c r="AE31" s="5">
        <f t="shared" si="130"/>
        <v>5.4806192627944171E-5</v>
      </c>
      <c r="AF31" s="5">
        <f t="shared" si="131"/>
        <v>2.2028319034436991E-5</v>
      </c>
      <c r="AG31" s="5">
        <f t="shared" si="132"/>
        <v>5.902579206417695E-6</v>
      </c>
      <c r="AH31" s="5">
        <f t="shared" si="133"/>
        <v>5.989191674081947E-3</v>
      </c>
      <c r="AI31" s="5">
        <f t="shared" si="134"/>
        <v>1.5726057445597725E-3</v>
      </c>
      <c r="AJ31" s="5">
        <f t="shared" si="135"/>
        <v>2.0646265492926341E-4</v>
      </c>
      <c r="AK31" s="5">
        <f t="shared" si="136"/>
        <v>1.8070571948458631E-5</v>
      </c>
      <c r="AL31" s="5">
        <f t="shared" si="137"/>
        <v>1.0015137364283855E-8</v>
      </c>
      <c r="AM31" s="5">
        <f t="shared" si="138"/>
        <v>3.5803835530088977E-6</v>
      </c>
      <c r="AN31" s="5">
        <f t="shared" si="139"/>
        <v>2.8781357503428348E-6</v>
      </c>
      <c r="AO31" s="5">
        <f t="shared" si="140"/>
        <v>1.1568125697650542E-6</v>
      </c>
      <c r="AP31" s="5">
        <f t="shared" si="141"/>
        <v>3.0997271327618326E-7</v>
      </c>
      <c r="AQ31" s="5">
        <f t="shared" si="142"/>
        <v>6.2293853053900397E-8</v>
      </c>
      <c r="AR31" s="5">
        <f t="shared" si="143"/>
        <v>9.6289721017987664E-4</v>
      </c>
      <c r="AS31" s="5">
        <f t="shared" si="144"/>
        <v>2.5283172864584697E-4</v>
      </c>
      <c r="AT31" s="5">
        <f t="shared" si="145"/>
        <v>3.3193513458256739E-5</v>
      </c>
      <c r="AU31" s="5">
        <f t="shared" si="146"/>
        <v>2.905250701997733E-6</v>
      </c>
      <c r="AV31" s="5">
        <f t="shared" si="147"/>
        <v>1.9071079170497073E-7</v>
      </c>
      <c r="AW31" s="5">
        <f t="shared" si="148"/>
        <v>5.8720233747515097E-11</v>
      </c>
      <c r="AX31" s="5">
        <f t="shared" si="149"/>
        <v>1.5668591159958691E-7</v>
      </c>
      <c r="AY31" s="5">
        <f t="shared" si="150"/>
        <v>1.2595391445445721E-7</v>
      </c>
      <c r="AZ31" s="5">
        <f t="shared" si="151"/>
        <v>5.0624808588223291E-8</v>
      </c>
      <c r="BA31" s="5">
        <f t="shared" si="152"/>
        <v>1.3565126873030147E-8</v>
      </c>
      <c r="BB31" s="5">
        <f t="shared" si="153"/>
        <v>2.7261238937930175E-9</v>
      </c>
      <c r="BC31" s="5">
        <f t="shared" si="154"/>
        <v>4.3828570444614606E-10</v>
      </c>
      <c r="BD31" s="5">
        <f t="shared" si="155"/>
        <v>1.2900614526782956E-4</v>
      </c>
      <c r="BE31" s="5">
        <f t="shared" si="156"/>
        <v>3.387365377028096E-5</v>
      </c>
      <c r="BF31" s="5">
        <f t="shared" si="157"/>
        <v>4.4471696188065415E-6</v>
      </c>
      <c r="BG31" s="5">
        <f t="shared" si="158"/>
        <v>3.8923697165076295E-7</v>
      </c>
      <c r="BH31" s="5">
        <f t="shared" si="159"/>
        <v>2.5550872760591168E-8</v>
      </c>
      <c r="BI31" s="5">
        <f t="shared" si="160"/>
        <v>1.3417987424147925E-9</v>
      </c>
      <c r="BJ31" s="8">
        <f t="shared" si="161"/>
        <v>0.11416068100411375</v>
      </c>
      <c r="BK31" s="8">
        <f t="shared" si="162"/>
        <v>0.42081677786442689</v>
      </c>
      <c r="BL31" s="8">
        <f t="shared" si="163"/>
        <v>0.43519919315690309</v>
      </c>
      <c r="BM31" s="8">
        <f t="shared" si="164"/>
        <v>9.2897089572836503E-2</v>
      </c>
      <c r="BN31" s="8">
        <f t="shared" si="165"/>
        <v>0.90708151015751559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749</v>
      </c>
      <c r="E32" s="1">
        <f>VLOOKUP(A32,home!$A$2:$E$670,3,FALSE)</f>
        <v>1.6835</v>
      </c>
      <c r="F32">
        <f>VLOOKUP(B32,home!$B$2:$E$670,3,FALSE)</f>
        <v>2.0194999999999999</v>
      </c>
      <c r="G32">
        <f>VLOOKUP(C32,away!$B$2:$E$670,4,FALSE)</f>
        <v>0.96530000000000005</v>
      </c>
      <c r="H32">
        <f>VLOOKUP(A32,away!$A$2:$E$670,3,FALSE)</f>
        <v>1.1941999999999999</v>
      </c>
      <c r="I32">
        <f>VLOOKUP(C32,away!$B$2:$E$670,3,FALSE)</f>
        <v>1.0467</v>
      </c>
      <c r="J32">
        <f>VLOOKUP(B32,home!$B$2:$E$670,4,FALSE)</f>
        <v>0.4854</v>
      </c>
      <c r="K32" s="3">
        <f t="shared" si="111"/>
        <v>3.2818542097249996</v>
      </c>
      <c r="L32" s="3">
        <f t="shared" si="112"/>
        <v>0.60673502055599993</v>
      </c>
      <c r="M32" s="5">
        <f t="shared" si="2"/>
        <v>2.0474210068485325E-2</v>
      </c>
      <c r="N32" s="5">
        <f t="shared" si="113"/>
        <v>6.7193372504052537E-2</v>
      </c>
      <c r="O32" s="5">
        <f t="shared" si="114"/>
        <v>1.2422420266770305E-2</v>
      </c>
      <c r="P32" s="5">
        <f t="shared" si="115"/>
        <v>4.0768572247473281E-2</v>
      </c>
      <c r="Q32" s="5">
        <f t="shared" si="116"/>
        <v>0.11025942620902245</v>
      </c>
      <c r="R32" s="5">
        <f t="shared" si="117"/>
        <v>3.7685587079570753E-3</v>
      </c>
      <c r="S32" s="5">
        <f t="shared" si="118"/>
        <v>2.029475713028581E-2</v>
      </c>
      <c r="T32" s="5">
        <f t="shared" si="119"/>
        <v>6.6898255227423986E-2</v>
      </c>
      <c r="U32" s="5">
        <f t="shared" si="120"/>
        <v>1.2367860260304734E-2</v>
      </c>
      <c r="V32" s="5">
        <f t="shared" si="121"/>
        <v>4.4901380785518493E-3</v>
      </c>
      <c r="W32" s="5">
        <f t="shared" si="122"/>
        <v>0.1206184540219811</v>
      </c>
      <c r="X32" s="5">
        <f t="shared" si="123"/>
        <v>7.3183440180459636E-2</v>
      </c>
      <c r="Y32" s="5">
        <f t="shared" si="124"/>
        <v>2.2201478041124982E-2</v>
      </c>
      <c r="Z32" s="5">
        <f t="shared" si="125"/>
        <v>7.6217218171294296E-4</v>
      </c>
      <c r="AA32" s="5">
        <f t="shared" si="126"/>
        <v>2.5013379830899091E-3</v>
      </c>
      <c r="AB32" s="5">
        <f t="shared" si="127"/>
        <v>4.1045132948743296E-3</v>
      </c>
      <c r="AC32" s="5">
        <f t="shared" si="128"/>
        <v>5.5880214073050912E-4</v>
      </c>
      <c r="AD32" s="5">
        <f t="shared" si="129"/>
        <v>9.8963045275639996E-2</v>
      </c>
      <c r="AE32" s="5">
        <f t="shared" si="130"/>
        <v>6.0044345309599789E-2</v>
      </c>
      <c r="AF32" s="5">
        <f t="shared" si="131"/>
        <v>1.8215503542845794E-2</v>
      </c>
      <c r="AG32" s="5">
        <f t="shared" si="132"/>
        <v>3.6839946388354775E-3</v>
      </c>
      <c r="AH32" s="5">
        <f t="shared" si="133"/>
        <v>1.156091385847034E-4</v>
      </c>
      <c r="AI32" s="5">
        <f t="shared" si="134"/>
        <v>3.7941233814688975E-4</v>
      </c>
      <c r="AJ32" s="5">
        <f t="shared" si="135"/>
        <v>6.2258798958448767E-4</v>
      </c>
      <c r="AK32" s="5">
        <f t="shared" si="136"/>
        <v>6.8108100484735846E-4</v>
      </c>
      <c r="AL32" s="5">
        <f t="shared" si="137"/>
        <v>4.4507827887300495E-5</v>
      </c>
      <c r="AM32" s="5">
        <f t="shared" si="138"/>
        <v>6.495645734901298E-2</v>
      </c>
      <c r="AN32" s="5">
        <f t="shared" si="139"/>
        <v>3.9411357484898324E-2</v>
      </c>
      <c r="AO32" s="5">
        <f t="shared" si="140"/>
        <v>1.1956125396869821E-2</v>
      </c>
      <c r="AP32" s="5">
        <f t="shared" si="141"/>
        <v>2.4180666628133081E-3</v>
      </c>
      <c r="AQ32" s="5">
        <f t="shared" si="142"/>
        <v>3.6678143159195255E-4</v>
      </c>
      <c r="AR32" s="5">
        <f t="shared" si="143"/>
        <v>1.4028822615130297E-5</v>
      </c>
      <c r="AS32" s="5">
        <f t="shared" si="144"/>
        <v>4.6040550556950642E-5</v>
      </c>
      <c r="AT32" s="5">
        <f t="shared" si="145"/>
        <v>7.5549187331692575E-5</v>
      </c>
      <c r="AU32" s="5">
        <f t="shared" si="146"/>
        <v>8.2647139495272643E-5</v>
      </c>
      <c r="AV32" s="5">
        <f t="shared" si="147"/>
        <v>6.7808965668572462E-5</v>
      </c>
      <c r="AW32" s="5">
        <f t="shared" si="148"/>
        <v>2.4617970482160859E-6</v>
      </c>
      <c r="AX32" s="5">
        <f t="shared" si="149"/>
        <v>3.5529603833280111E-2</v>
      </c>
      <c r="AY32" s="5">
        <f t="shared" si="150"/>
        <v>2.1557054912131744E-2</v>
      </c>
      <c r="AZ32" s="5">
        <f t="shared" si="151"/>
        <v>6.5397100776195356E-3</v>
      </c>
      <c r="BA32" s="5">
        <f t="shared" si="152"/>
        <v>1.3226237094582564E-3</v>
      </c>
      <c r="BB32" s="5">
        <f t="shared" si="153"/>
        <v>2.0062053088650196E-4</v>
      </c>
      <c r="BC32" s="5">
        <f t="shared" si="154"/>
        <v>2.4344700386275485E-5</v>
      </c>
      <c r="BD32" s="5">
        <f t="shared" si="155"/>
        <v>1.4186296629612595E-6</v>
      </c>
      <c r="BE32" s="5">
        <f t="shared" si="156"/>
        <v>4.6557357314301668E-6</v>
      </c>
      <c r="BF32" s="5">
        <f t="shared" si="157"/>
        <v>7.6397229547805975E-6</v>
      </c>
      <c r="BG32" s="5">
        <f t="shared" si="158"/>
        <v>8.3574856467598062E-6</v>
      </c>
      <c r="BH32" s="5">
        <f t="shared" si="159"/>
        <v>6.8570123631337336E-6</v>
      </c>
      <c r="BI32" s="5">
        <f t="shared" si="160"/>
        <v>4.5007429780173623E-6</v>
      </c>
      <c r="BJ32" s="8">
        <f t="shared" si="161"/>
        <v>0.82554406103993472</v>
      </c>
      <c r="BK32" s="8">
        <f t="shared" si="162"/>
        <v>0.1081880424055458</v>
      </c>
      <c r="BL32" s="8">
        <f t="shared" si="163"/>
        <v>3.7282884979164495E-2</v>
      </c>
      <c r="BM32" s="8">
        <f t="shared" si="164"/>
        <v>0.69533600748751323</v>
      </c>
      <c r="BN32" s="8">
        <f t="shared" si="165"/>
        <v>0.25488656000376098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749</v>
      </c>
      <c r="E33" s="24">
        <f>VLOOKUP(A33,home!$A$2:$E$670,3,FALSE)</f>
        <v>1.6922999999999999</v>
      </c>
      <c r="F33" s="15">
        <f>VLOOKUP(B33,home!$B$2:$E$670,3,FALSE)</f>
        <v>0.68940000000000001</v>
      </c>
      <c r="G33" s="15">
        <f>VLOOKUP(C33,away!$B$2:$E$670,4,FALSE)</f>
        <v>0.1105</v>
      </c>
      <c r="H33" s="15">
        <f>VLOOKUP(A33,away!$A$2:$E$670,3,FALSE)</f>
        <v>1.4077</v>
      </c>
      <c r="I33" s="15">
        <f>VLOOKUP(C33,away!$B$2:$E$670,3,FALSE)</f>
        <v>1.6560999999999999</v>
      </c>
      <c r="J33" s="15">
        <f>VLOOKUP(B33,home!$B$2:$E$670,4,FALSE)</f>
        <v>0.71040000000000003</v>
      </c>
      <c r="K33" s="19">
        <f t="shared" si="111"/>
        <v>0.12891721401</v>
      </c>
      <c r="L33" s="19">
        <f t="shared" si="112"/>
        <v>1.6561498154879999</v>
      </c>
      <c r="M33" s="20">
        <f t="shared" si="2"/>
        <v>0.16778581402436496</v>
      </c>
      <c r="N33" s="20">
        <f t="shared" si="113"/>
        <v>2.1630479694421115E-2</v>
      </c>
      <c r="O33" s="20">
        <f t="shared" si="114"/>
        <v>0.27787844493795594</v>
      </c>
      <c r="P33" s="20">
        <f t="shared" si="115"/>
        <v>3.5823314954832465E-2</v>
      </c>
      <c r="Q33" s="20">
        <f t="shared" si="116"/>
        <v>1.3942705899523233E-3</v>
      </c>
      <c r="R33" s="20">
        <f t="shared" si="117"/>
        <v>0.23010416765604408</v>
      </c>
      <c r="S33" s="20">
        <f t="shared" si="118"/>
        <v>1.912125142723282E-3</v>
      </c>
      <c r="T33" s="20">
        <f t="shared" si="119"/>
        <v>2.3091209802898853E-3</v>
      </c>
      <c r="U33" s="20">
        <f t="shared" si="120"/>
        <v>2.9664388226307153E-2</v>
      </c>
      <c r="V33" s="20">
        <f t="shared" si="121"/>
        <v>4.5361179084930175E-5</v>
      </c>
      <c r="W33" s="20">
        <f t="shared" si="122"/>
        <v>5.9915160010910851E-5</v>
      </c>
      <c r="X33" s="20">
        <f t="shared" si="123"/>
        <v>9.9228481197004016E-5</v>
      </c>
      <c r="Y33" s="20">
        <f t="shared" si="124"/>
        <v>8.2168615412786354E-5</v>
      </c>
      <c r="Z33" s="20">
        <f t="shared" si="125"/>
        <v>0.12702899160219239</v>
      </c>
      <c r="AA33" s="20">
        <f t="shared" si="126"/>
        <v>1.6376223695854328E-2</v>
      </c>
      <c r="AB33" s="20">
        <f t="shared" si="127"/>
        <v>1.055588567437043E-3</v>
      </c>
      <c r="AC33" s="20">
        <f t="shared" si="128"/>
        <v>6.0530586812826488E-7</v>
      </c>
      <c r="AD33" s="20">
        <f t="shared" si="129"/>
        <v>1.9310238763924977E-6</v>
      </c>
      <c r="AE33" s="20">
        <f t="shared" si="130"/>
        <v>3.1980648365903577E-6</v>
      </c>
      <c r="AF33" s="20">
        <f t="shared" si="131"/>
        <v>2.6482372445188914E-6</v>
      </c>
      <c r="AG33" s="20">
        <f t="shared" si="132"/>
        <v>1.4619592079594703E-6</v>
      </c>
      <c r="AH33" s="20">
        <f t="shared" si="133"/>
        <v>5.259476025089941E-2</v>
      </c>
      <c r="AI33" s="20">
        <f t="shared" si="134"/>
        <v>6.7803699630698405E-3</v>
      </c>
      <c r="AJ33" s="20">
        <f t="shared" si="135"/>
        <v>4.3705320279802524E-4</v>
      </c>
      <c r="AK33" s="20">
        <f t="shared" si="136"/>
        <v>1.8781227092956309E-5</v>
      </c>
      <c r="AL33" s="20">
        <f t="shared" si="137"/>
        <v>5.1694627186582756E-9</v>
      </c>
      <c r="AM33" s="20">
        <f t="shared" si="138"/>
        <v>4.9788443666262313E-8</v>
      </c>
      <c r="AN33" s="20">
        <f t="shared" si="139"/>
        <v>8.2457121791315011E-8</v>
      </c>
      <c r="AO33" s="20">
        <f t="shared" si="140"/>
        <v>6.8280673520178966E-8</v>
      </c>
      <c r="AP33" s="20">
        <f t="shared" si="141"/>
        <v>3.7694341617280249E-8</v>
      </c>
      <c r="AQ33" s="20">
        <f t="shared" si="142"/>
        <v>1.5606869228600084E-8</v>
      </c>
      <c r="AR33" s="20">
        <f t="shared" si="143"/>
        <v>1.7420960497032536E-2</v>
      </c>
      <c r="AS33" s="20">
        <f t="shared" si="144"/>
        <v>2.2458616926556993E-3</v>
      </c>
      <c r="AT33" s="20">
        <f t="shared" si="145"/>
        <v>1.4476511623447784E-4</v>
      </c>
      <c r="AU33" s="20">
        <f t="shared" si="146"/>
        <v>6.220905156927566E-6</v>
      </c>
      <c r="AV33" s="20">
        <f t="shared" si="147"/>
        <v>2.0049544036288597E-7</v>
      </c>
      <c r="AW33" s="20">
        <f t="shared" si="148"/>
        <v>3.065867904178576E-11</v>
      </c>
      <c r="AX33" s="20">
        <f t="shared" si="149"/>
        <v>1.0697645745580594E-9</v>
      </c>
      <c r="AY33" s="20">
        <f t="shared" si="150"/>
        <v>1.7716904027699291E-9</v>
      </c>
      <c r="AZ33" s="20">
        <f t="shared" si="151"/>
        <v>1.4670923668246395E-9</v>
      </c>
      <c r="BA33" s="20">
        <f t="shared" si="152"/>
        <v>8.0990825087349322E-10</v>
      </c>
      <c r="BB33" s="20">
        <f t="shared" si="153"/>
        <v>3.3533235006158617E-10</v>
      </c>
      <c r="BC33" s="20">
        <f t="shared" si="154"/>
        <v>1.110721219363307E-10</v>
      </c>
      <c r="BD33" s="20">
        <f t="shared" si="155"/>
        <v>4.8086200854640243E-3</v>
      </c>
      <c r="BE33" s="20">
        <f t="shared" si="156"/>
        <v>6.1991390465055015E-4</v>
      </c>
      <c r="BF33" s="20">
        <f t="shared" si="157"/>
        <v>3.9958786756804852E-5</v>
      </c>
      <c r="BG33" s="20">
        <f t="shared" si="158"/>
        <v>1.7171251546356546E-6</v>
      </c>
      <c r="BH33" s="20">
        <f t="shared" si="159"/>
        <v>5.5341747760529769E-8</v>
      </c>
      <c r="BI33" s="20">
        <f t="shared" si="160"/>
        <v>1.4269007879463319E-9</v>
      </c>
      <c r="BJ33" s="21">
        <f t="shared" si="161"/>
        <v>2.5584682198759381E-2</v>
      </c>
      <c r="BK33" s="21">
        <f t="shared" si="162"/>
        <v>0.20556722754802689</v>
      </c>
      <c r="BL33" s="21">
        <f t="shared" si="163"/>
        <v>0.64019805310465339</v>
      </c>
      <c r="BM33" s="21">
        <f t="shared" si="164"/>
        <v>0.26376246085502936</v>
      </c>
      <c r="BN33" s="21">
        <f t="shared" si="165"/>
        <v>0.73461649185757083</v>
      </c>
    </row>
    <row r="34" spans="1:66" x14ac:dyDescent="0.25">
      <c r="A34" s="10" t="s">
        <v>61</v>
      </c>
      <c r="B34" t="s">
        <v>231</v>
      </c>
      <c r="C34" t="s">
        <v>248</v>
      </c>
      <c r="D34" t="s">
        <v>775</v>
      </c>
      <c r="E34" s="1">
        <f>VLOOKUP(A34,home!$A$2:$E$670,3,FALSE)</f>
        <v>1.5083</v>
      </c>
      <c r="F34">
        <f>VLOOKUP(B34,home!$B$2:$E$670,3,FALSE)</f>
        <v>1.2676000000000001</v>
      </c>
      <c r="G34">
        <f>VLOOKUP(C34,away!$B$2:$E$670,4,FALSE)</f>
        <v>0.442</v>
      </c>
      <c r="H34">
        <f>VLOOKUP(A34,away!$A$2:$E$670,3,FALSE)</f>
        <v>1.3083</v>
      </c>
      <c r="I34">
        <f>VLOOKUP(C34,away!$B$2:$E$670,3,FALSE)</f>
        <v>1.2739</v>
      </c>
      <c r="J34">
        <f>VLOOKUP(B34,home!$B$2:$E$670,4,FALSE)</f>
        <v>0.7792</v>
      </c>
      <c r="K34" s="3">
        <f t="shared" ref="K34:K49" si="166">E34*F34*G34</f>
        <v>0.84506911736000012</v>
      </c>
      <c r="L34" s="3">
        <f t="shared" ref="L34:L49" si="167">H34*I34*J34</f>
        <v>1.298648513904</v>
      </c>
      <c r="M34" s="5">
        <f t="shared" si="2"/>
        <v>0.11721825773338822</v>
      </c>
      <c r="N34" s="5">
        <f t="shared" ref="N34:N49" si="168">_xlfn.POISSON.DIST(1,K34,FALSE) * _xlfn.POISSON.DIST(0,L34,FALSE)</f>
        <v>9.9057529601231389E-2</v>
      </c>
      <c r="O34" s="5">
        <f t="shared" ref="O34:O49" si="169">_xlfn.POISSON.DIST(0,K34,FALSE) * _xlfn.POISSON.DIST(1,L34,FALSE)</f>
        <v>0.15222531620788068</v>
      </c>
      <c r="P34" s="5">
        <f t="shared" ref="P34:P49" si="170">_xlfn.POISSON.DIST(1,K34,FALSE) * _xlfn.POISSON.DIST(1,L34,FALSE)</f>
        <v>0.12864091360764066</v>
      </c>
      <c r="Q34" s="5">
        <f t="shared" ref="Q34:Q49" si="171">_xlfn.POISSON.DIST(2,K34,FALSE) * _xlfn.POISSON.DIST(0,L34,FALSE)</f>
        <v>4.185522955398735E-2</v>
      </c>
      <c r="R34" s="5">
        <f t="shared" ref="R34:R49" si="172">_xlfn.POISSON.DIST(0,K34,FALSE) * _xlfn.POISSON.DIST(2,L34,FALSE)</f>
        <v>9.8843590335965389E-2</v>
      </c>
      <c r="S34" s="5">
        <f t="shared" ref="S34:S49" si="173">_xlfn.POISSON.DIST(2,K34,FALSE) * _xlfn.POISSON.DIST(2,L34,FALSE)</f>
        <v>3.5294170408691435E-2</v>
      </c>
      <c r="T34" s="5">
        <f t="shared" ref="T34:T49" si="174">_xlfn.POISSON.DIST(2,K34,FALSE) * _xlfn.POISSON.DIST(1,L34,FALSE)</f>
        <v>5.4355231659396458E-2</v>
      </c>
      <c r="U34" s="5">
        <f t="shared" ref="U34:U49" si="175">_xlfn.POISSON.DIST(1,K34,FALSE) * _xlfn.POISSON.DIST(2,L34,FALSE)</f>
        <v>8.3529665641907697E-2</v>
      </c>
      <c r="V34" s="5">
        <f t="shared" ref="V34:V49" si="176">_xlfn.POISSON.DIST(3,K34,FALSE) * _xlfn.POISSON.DIST(3,L34,FALSE)</f>
        <v>4.3037231137041517E-3</v>
      </c>
      <c r="W34" s="5">
        <f t="shared" ref="W34:W49" si="177">_xlfn.POISSON.DIST(3,K34,FALSE) * _xlfn.POISSON.DIST(0,L34,FALSE)</f>
        <v>1.1790187298696093E-2</v>
      </c>
      <c r="X34" s="5">
        <f t="shared" ref="X34:X49" si="178">_xlfn.POISSON.DIST(3,K34,FALSE) * _xlfn.POISSON.DIST(1,L34,FALSE)</f>
        <v>1.5311309214101499E-2</v>
      </c>
      <c r="Y34" s="5">
        <f t="shared" ref="Y34:Y49" si="179">_xlfn.POISSON.DIST(3,K34,FALSE) * _xlfn.POISSON.DIST(2,L34,FALSE)</f>
        <v>9.9420044784087683E-3</v>
      </c>
      <c r="Z34" s="5">
        <f t="shared" ref="Z34:Z49" si="180">_xlfn.POISSON.DIST(0,K34,FALSE) * _xlfn.POISSON.DIST(3,L34,FALSE)</f>
        <v>4.2787693899579066E-2</v>
      </c>
      <c r="AA34" s="5">
        <f t="shared" ref="AA34:AA49" si="181">_xlfn.POISSON.DIST(1,K34,FALSE) * _xlfn.POISSON.DIST(3,L34,FALSE)</f>
        <v>3.6158558717587143E-2</v>
      </c>
      <c r="AB34" s="5">
        <f t="shared" ref="AB34:AB49" si="182">_xlfn.POISSON.DIST(2,K34,FALSE) * _xlfn.POISSON.DIST(3,L34,FALSE)</f>
        <v>1.5278240650240551E-2</v>
      </c>
      <c r="AC34" s="5">
        <f t="shared" ref="AC34:AC49" si="183">_xlfn.POISSON.DIST(4,K34,FALSE) * _xlfn.POISSON.DIST(4,L34,FALSE)</f>
        <v>2.9519445390093331E-4</v>
      </c>
      <c r="AD34" s="5">
        <f t="shared" ref="AD34:AD49" si="184">_xlfn.POISSON.DIST(4,K34,FALSE) * _xlfn.POISSON.DIST(0,L34,FALSE)</f>
        <v>2.4908807935045472E-3</v>
      </c>
      <c r="AE34" s="5">
        <f t="shared" ref="AE34:AE49" si="185">_xlfn.POISSON.DIST(4,K34,FALSE) * _xlfn.POISSON.DIST(1,L34,FALSE)</f>
        <v>3.2347786407966967E-3</v>
      </c>
      <c r="AF34" s="5">
        <f t="shared" ref="AF34:AF49" si="186">_xlfn.POISSON.DIST(4,K34,FALSE) * _xlfn.POISSON.DIST(2,L34,FALSE)</f>
        <v>2.1004202373395161E-3</v>
      </c>
      <c r="AG34" s="5">
        <f t="shared" ref="AG34:AG49" si="187">_xlfn.POISSON.DIST(4,K34,FALSE) * _xlfn.POISSON.DIST(3,L34,FALSE)</f>
        <v>9.092358732649496E-4</v>
      </c>
      <c r="AH34" s="5">
        <f t="shared" ref="AH34:AH49" si="188">_xlfn.POISSON.DIST(0,K34,FALSE) * _xlfn.POISSON.DIST(4,L34,FALSE)</f>
        <v>1.3891543774016907E-2</v>
      </c>
      <c r="AI34" s="5">
        <f t="shared" ref="AI34:AI49" si="189">_xlfn.POISSON.DIST(1,K34,FALSE) * _xlfn.POISSON.DIST(4,L34,FALSE)</f>
        <v>1.1739314635876272E-2</v>
      </c>
      <c r="AJ34" s="5">
        <f t="shared" ref="AJ34:AJ49" si="190">_xlfn.POISSON.DIST(2,K34,FALSE) * _xlfn.POISSON.DIST(4,L34,FALSE)</f>
        <v>4.9602661288756468E-3</v>
      </c>
      <c r="AK34" s="5">
        <f t="shared" ref="AK34:AK49" si="191">_xlfn.POISSON.DIST(3,K34,FALSE) * _xlfn.POISSON.DIST(4,L34,FALSE)</f>
        <v>1.397255906466549E-3</v>
      </c>
      <c r="AL34" s="5">
        <f t="shared" ref="AL34:AL49" si="192">_xlfn.POISSON.DIST(5,K34,FALSE) * _xlfn.POISSON.DIST(5,L34,FALSE)</f>
        <v>1.295841961005641E-5</v>
      </c>
      <c r="AM34" s="5">
        <f t="shared" ref="AM34:AM49" si="193">_xlfn.POISSON.DIST(5,K34,FALSE) * _xlfn.POISSON.DIST(0,L34,FALSE)</f>
        <v>4.2099328672317302E-4</v>
      </c>
      <c r="AN34" s="5">
        <f t="shared" ref="AN34:AN49" si="194">_xlfn.POISSON.DIST(5,K34,FALSE) * _xlfn.POISSON.DIST(1,L34,FALSE)</f>
        <v>5.4672230616660935E-4</v>
      </c>
      <c r="AO34" s="5">
        <f t="shared" ref="AO34:AO49" si="195">_xlfn.POISSON.DIST(5,K34,FALSE) * _xlfn.POISSON.DIST(2,L34,FALSE)</f>
        <v>3.5500005521071746E-4</v>
      </c>
      <c r="AP34" s="5">
        <f t="shared" ref="AP34:AP49" si="196">_xlfn.POISSON.DIST(5,K34,FALSE) * _xlfn.POISSON.DIST(3,L34,FALSE)</f>
        <v>1.5367343137841203E-4</v>
      </c>
      <c r="AQ34" s="5">
        <f t="shared" ref="AQ34:AQ49" si="197">_xlfn.POISSON.DIST(5,K34,FALSE) * _xlfn.POISSON.DIST(4,L34,FALSE)</f>
        <v>4.9891943321525806E-5</v>
      </c>
      <c r="AR34" s="5">
        <f t="shared" ref="AR34:AR49" si="198">_xlfn.POISSON.DIST(0,K34,FALSE) * _xlfn.POISSON.DIST(5,L34,FALSE)</f>
        <v>3.6080465355918818E-3</v>
      </c>
      <c r="AS34" s="5">
        <f t="shared" ref="AS34:AS49" si="199">_xlfn.POISSON.DIST(1,K34,FALSE) * _xlfn.POISSON.DIST(5,L34,FALSE)</f>
        <v>3.049048701226438E-3</v>
      </c>
      <c r="AT34" s="5">
        <f t="shared" ref="AT34:AT49" si="200">_xlfn.POISSON.DIST(2,K34,FALSE) * _xlfn.POISSON.DIST(5,L34,FALSE)</f>
        <v>1.2883284473665403E-3</v>
      </c>
      <c r="AU34" s="5">
        <f t="shared" ref="AU34:AU49" si="201">_xlfn.POISSON.DIST(3,K34,FALSE) * _xlfn.POISSON.DIST(5,L34,FALSE)</f>
        <v>3.6290886129527382E-4</v>
      </c>
      <c r="AV34" s="5">
        <f t="shared" ref="AV34:AV49" si="202">_xlfn.POISSON.DIST(4,K34,FALSE) * _xlfn.POISSON.DIST(5,L34,FALSE)</f>
        <v>7.6670767774229918E-5</v>
      </c>
      <c r="AW34" s="5">
        <f t="shared" ref="AW34:AW49" si="203">_xlfn.POISSON.DIST(6,K34,FALSE) * _xlfn.POISSON.DIST(6,L34,FALSE)</f>
        <v>3.9503301357625344E-7</v>
      </c>
      <c r="AX34" s="5">
        <f t="shared" ref="AX34:AX49" si="204">_xlfn.POISSON.DIST(6,K34,FALSE) * _xlfn.POISSON.DIST(0,L34,FALSE)</f>
        <v>5.9294737537606189E-5</v>
      </c>
      <c r="AY34" s="5">
        <f t="shared" ref="AY34:AY49" si="205">_xlfn.POISSON.DIST(6,K34,FALSE) * _xlfn.POISSON.DIST(1,L34,FALSE)</f>
        <v>7.700302278554001E-5</v>
      </c>
      <c r="AZ34" s="5">
        <f t="shared" ref="AZ34:AZ49" si="206">_xlfn.POISSON.DIST(6,K34,FALSE) * _xlfn.POISSON.DIST(2,L34,FALSE)</f>
        <v>4.99999305532787E-5</v>
      </c>
      <c r="BA34" s="5">
        <f t="shared" ref="BA34:BA49" si="207">_xlfn.POISSON.DIST(6,K34,FALSE) * _xlfn.POISSON.DIST(3,L34,FALSE)</f>
        <v>2.164411183610619E-5</v>
      </c>
      <c r="BB34" s="5">
        <f t="shared" ref="BB34:BB49" si="208">_xlfn.POISSON.DIST(6,K34,FALSE) * _xlfn.POISSON.DIST(4,L34,FALSE)</f>
        <v>7.027023417682825E-6</v>
      </c>
      <c r="BC34" s="5">
        <f t="shared" ref="BC34:BC49" si="209">_xlfn.POISSON.DIST(6,K34,FALSE) * _xlfn.POISSON.DIST(5,L34,FALSE)</f>
        <v>1.8251267037084803E-6</v>
      </c>
      <c r="BD34" s="5">
        <f t="shared" ref="BD34:BD49" si="210">_xlfn.POISSON.DIST(0,K34,FALSE) * _xlfn.POISSON.DIST(6,L34,FALSE)</f>
        <v>7.8093071192381102E-4</v>
      </c>
      <c r="BE34" s="5">
        <f t="shared" ref="BE34:BE49" si="211">_xlfn.POISSON.DIST(1,K34,FALSE) * _xlfn.POISSON.DIST(6,L34,FALSE)</f>
        <v>6.5994042744477155E-4</v>
      </c>
      <c r="BF34" s="5">
        <f t="shared" ref="BF34:BF49" si="212">_xlfn.POISSON.DIST(2,K34,FALSE) * _xlfn.POISSON.DIST(6,L34,FALSE)</f>
        <v>2.7884763726546716E-4</v>
      </c>
      <c r="BG34" s="5">
        <f t="shared" ref="BG34:BG49" si="213">_xlfn.POISSON.DIST(3,K34,FALSE) * _xlfn.POISSON.DIST(6,L34,FALSE)</f>
        <v>7.8548508900616587E-5</v>
      </c>
      <c r="BH34" s="5">
        <f t="shared" ref="BH34:BH49" si="214">_xlfn.POISSON.DIST(4,K34,FALSE) * _xlfn.POISSON.DIST(6,L34,FALSE)</f>
        <v>1.659472977164704E-5</v>
      </c>
      <c r="BI34" s="5">
        <f t="shared" ref="BI34:BI49" si="215">_xlfn.POISSON.DIST(5,K34,FALSE) * _xlfn.POISSON.DIST(6,L34,FALSE)</f>
        <v>2.8047387281906971E-6</v>
      </c>
      <c r="BJ34" s="8">
        <f t="shared" ref="BJ34:BJ49" si="216">SUM(N34,Q34,T34,W34,X34,Y34,AD34,AE34,AF34,AG34,AM34,AN34,AO34,AP34,AQ34,AX34,AY34,AZ34,BA34,BB34,BC34)</f>
        <v>0.24278988232636162</v>
      </c>
      <c r="BK34" s="8">
        <f t="shared" ref="BK34:BK49" si="217">SUM(M34,P34,S34,V34,AC34,AL34,AY34)</f>
        <v>0.28584222075972093</v>
      </c>
      <c r="BL34" s="8">
        <f t="shared" ref="BL34:BL49" si="218">SUM(O34,R34,U34,AA34,AB34,AH34,AI34,AJ34,AK34,AR34,AS34,AT34,AU34,AV34,BD34,BE34,BF34,BG34,BH34,BI34)</f>
        <v>0.42822642206610573</v>
      </c>
      <c r="BM34" s="8">
        <f t="shared" ref="BM34:BM49" si="219">SUM(S34:BI34)</f>
        <v>0.36172877402190179</v>
      </c>
      <c r="BN34" s="8">
        <f t="shared" ref="BN34:BN49" si="220">SUM(M34:R34)</f>
        <v>0.63784083704009364</v>
      </c>
    </row>
    <row r="35" spans="1:66" x14ac:dyDescent="0.25">
      <c r="A35" s="10" t="s">
        <v>35</v>
      </c>
      <c r="B35" t="s">
        <v>302</v>
      </c>
      <c r="C35" t="s">
        <v>746</v>
      </c>
      <c r="D35" t="s">
        <v>775</v>
      </c>
      <c r="E35" s="1">
        <f>VLOOKUP(A35,home!$A$2:$E$670,3,FALSE)</f>
        <v>1.5769</v>
      </c>
      <c r="F35">
        <f>VLOOKUP(B35,home!$B$2:$E$670,3,FALSE)</f>
        <v>1.3589</v>
      </c>
      <c r="G35">
        <f>VLOOKUP(C35,away!$B$2:$E$670,4,FALSE)</f>
        <v>0.43680000000000002</v>
      </c>
      <c r="H35">
        <f>VLOOKUP(A35,away!$A$2:$E$670,3,FALSE)</f>
        <v>1.1000000000000001</v>
      </c>
      <c r="I35">
        <f>VLOOKUP(C35,away!$B$2:$E$670,3,FALSE)</f>
        <v>1.3539000000000001</v>
      </c>
      <c r="J35">
        <f>VLOOKUP(B35,home!$B$2:$E$670,4,FALSE)</f>
        <v>0.90910000000000002</v>
      </c>
      <c r="K35" s="3">
        <f t="shared" si="166"/>
        <v>0.93599662228799996</v>
      </c>
      <c r="L35" s="3">
        <f t="shared" si="167"/>
        <v>1.3539135390000003</v>
      </c>
      <c r="M35" s="5">
        <f t="shared" si="2"/>
        <v>0.10127555991105788</v>
      </c>
      <c r="N35" s="5">
        <f t="shared" si="168"/>
        <v>9.479358199707616E-2</v>
      </c>
      <c r="O35" s="5">
        <f t="shared" si="169"/>
        <v>0.13711835173338693</v>
      </c>
      <c r="P35" s="5">
        <f t="shared" si="170"/>
        <v>0.1283423140761481</v>
      </c>
      <c r="Q35" s="5">
        <f t="shared" si="171"/>
        <v>4.436323628192191E-2</v>
      </c>
      <c r="R35" s="5">
        <f t="shared" si="172"/>
        <v>9.282319642859839E-2</v>
      </c>
      <c r="S35" s="5">
        <f t="shared" si="173"/>
        <v>4.0660722085581275E-2</v>
      </c>
      <c r="T35" s="5">
        <f t="shared" si="174"/>
        <v>6.0063986235950106E-2</v>
      </c>
      <c r="U35" s="5">
        <f t="shared" si="175"/>
        <v>8.6882198327143639E-2</v>
      </c>
      <c r="V35" s="5">
        <f t="shared" si="176"/>
        <v>5.725293961515188E-3</v>
      </c>
      <c r="W35" s="5">
        <f t="shared" si="177"/>
        <v>1.3841279771214455E-2</v>
      </c>
      <c r="X35" s="5">
        <f t="shared" si="178"/>
        <v>1.8739896079334073E-2</v>
      </c>
      <c r="Y35" s="5">
        <f t="shared" si="179"/>
        <v>1.2686099510631718E-2</v>
      </c>
      <c r="Z35" s="5">
        <f t="shared" si="180"/>
        <v>4.1891527459311947E-2</v>
      </c>
      <c r="AA35" s="5">
        <f t="shared" si="181"/>
        <v>3.9210328204400985E-2</v>
      </c>
      <c r="AB35" s="5">
        <f t="shared" si="182"/>
        <v>1.8350367379061608E-2</v>
      </c>
      <c r="AC35" s="5">
        <f t="shared" si="183"/>
        <v>4.5346421463404463E-4</v>
      </c>
      <c r="AD35" s="5">
        <f t="shared" si="184"/>
        <v>3.2388477784999876E-3</v>
      </c>
      <c r="AE35" s="5">
        <f t="shared" si="185"/>
        <v>4.3851198580712068E-3</v>
      </c>
      <c r="AF35" s="5">
        <f t="shared" si="186"/>
        <v>2.9685365729901843E-3</v>
      </c>
      <c r="AG35" s="5">
        <f t="shared" si="187"/>
        <v>1.3397139523960246E-3</v>
      </c>
      <c r="AH35" s="5">
        <f t="shared" si="188"/>
        <v>1.4179376549138175E-2</v>
      </c>
      <c r="AI35" s="5">
        <f t="shared" si="189"/>
        <v>1.3271848556143009E-2</v>
      </c>
      <c r="AJ35" s="5">
        <f t="shared" si="190"/>
        <v>6.2112027100338614E-3</v>
      </c>
      <c r="AK35" s="5">
        <f t="shared" si="191"/>
        <v>1.9378882523125888E-3</v>
      </c>
      <c r="AL35" s="5">
        <f t="shared" si="192"/>
        <v>2.2986255206277829E-5</v>
      </c>
      <c r="AM35" s="5">
        <f t="shared" si="193"/>
        <v>6.063101161561963E-4</v>
      </c>
      <c r="AN35" s="5">
        <f t="shared" si="194"/>
        <v>8.208914750965369E-4</v>
      </c>
      <c r="AO35" s="5">
        <f t="shared" si="195"/>
        <v>5.5570804109144169E-4</v>
      </c>
      <c r="AP35" s="5">
        <f t="shared" si="196"/>
        <v>2.5079354685495712E-4</v>
      </c>
      <c r="AQ35" s="5">
        <f t="shared" si="197"/>
        <v>8.4888194645189307E-5</v>
      </c>
      <c r="AR35" s="5">
        <f t="shared" si="198"/>
        <v>3.8395299768914561E-3</v>
      </c>
      <c r="AS35" s="5">
        <f t="shared" si="199"/>
        <v>3.5937870895439259E-3</v>
      </c>
      <c r="AT35" s="5">
        <f t="shared" si="200"/>
        <v>1.6818862885176679E-3</v>
      </c>
      <c r="AU35" s="5">
        <f t="shared" si="201"/>
        <v>5.2474662837501259E-4</v>
      </c>
      <c r="AV35" s="5">
        <f t="shared" si="202"/>
        <v>1.2279026792900706E-4</v>
      </c>
      <c r="AW35" s="5">
        <f t="shared" si="203"/>
        <v>8.0915353552598017E-7</v>
      </c>
      <c r="AX35" s="5">
        <f t="shared" si="204"/>
        <v>9.4584036796874061E-5</v>
      </c>
      <c r="AY35" s="5">
        <f t="shared" si="205"/>
        <v>1.2805860799256202E-4</v>
      </c>
      <c r="AZ35" s="5">
        <f t="shared" si="206"/>
        <v>8.6690141573311707E-5</v>
      </c>
      <c r="BA35" s="5">
        <f t="shared" si="207"/>
        <v>3.9123652124644505E-5</v>
      </c>
      <c r="BB35" s="5">
        <f t="shared" si="208"/>
        <v>1.3242510576670574E-5</v>
      </c>
      <c r="BC35" s="5">
        <f t="shared" si="209"/>
        <v>3.5858428720209989E-6</v>
      </c>
      <c r="BD35" s="5">
        <f t="shared" si="210"/>
        <v>8.6639860318495109E-4</v>
      </c>
      <c r="BE35" s="5">
        <f t="shared" si="211"/>
        <v>8.109461661361555E-4</v>
      </c>
      <c r="BF35" s="5">
        <f t="shared" si="212"/>
        <v>3.7952143618042231E-4</v>
      </c>
      <c r="BG35" s="5">
        <f t="shared" si="213"/>
        <v>1.1841026078358868E-4</v>
      </c>
      <c r="BH35" s="5">
        <f t="shared" si="214"/>
        <v>2.7707901034420057E-5</v>
      </c>
      <c r="BI35" s="5">
        <f t="shared" si="215"/>
        <v>5.1869003557814726E-6</v>
      </c>
      <c r="BJ35" s="8">
        <f t="shared" si="216"/>
        <v>0.25910417420386628</v>
      </c>
      <c r="BK35" s="8">
        <f t="shared" si="217"/>
        <v>0.27660839911213536</v>
      </c>
      <c r="BL35" s="8">
        <f t="shared" si="218"/>
        <v>0.42195566965915149</v>
      </c>
      <c r="BM35" s="8">
        <f t="shared" si="219"/>
        <v>0.40071628055181874</v>
      </c>
      <c r="BN35" s="8">
        <f t="shared" si="220"/>
        <v>0.59871624042818938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775</v>
      </c>
      <c r="E36" s="1">
        <f>VLOOKUP(A36,home!$A$2:$E$670,3,FALSE)</f>
        <v>1.7963</v>
      </c>
      <c r="F36">
        <f>VLOOKUP(B36,home!$B$2:$E$670,3,FALSE)</f>
        <v>1.6123000000000001</v>
      </c>
      <c r="G36">
        <f>VLOOKUP(C36,away!$B$2:$E$670,4,FALSE)</f>
        <v>0.64949999999999997</v>
      </c>
      <c r="H36">
        <f>VLOOKUP(A36,away!$A$2:$E$670,3,FALSE)</f>
        <v>1.1852</v>
      </c>
      <c r="I36">
        <f>VLOOKUP(C36,away!$B$2:$E$670,3,FALSE)</f>
        <v>0.4219</v>
      </c>
      <c r="J36">
        <f>VLOOKUP(B36,home!$B$2:$E$670,4,FALSE)</f>
        <v>0.71779999999999999</v>
      </c>
      <c r="K36" s="3">
        <f t="shared" si="166"/>
        <v>1.8810653312549999</v>
      </c>
      <c r="L36" s="3">
        <f t="shared" si="167"/>
        <v>0.35892575466400001</v>
      </c>
      <c r="M36" s="5">
        <f t="shared" si="2"/>
        <v>0.10645945336321366</v>
      </c>
      <c r="N36" s="5">
        <f t="shared" si="168"/>
        <v>0.20025718690589966</v>
      </c>
      <c r="O36" s="5">
        <f t="shared" si="169"/>
        <v>3.8211039639508386E-2</v>
      </c>
      <c r="P36" s="5">
        <f t="shared" si="170"/>
        <v>7.1877461937089743E-2</v>
      </c>
      <c r="Q36" s="5">
        <f t="shared" si="171"/>
        <v>0.18834842581167036</v>
      </c>
      <c r="R36" s="5">
        <f t="shared" si="172"/>
        <v>6.8574631195532833E-3</v>
      </c>
      <c r="S36" s="5">
        <f t="shared" si="173"/>
        <v>1.2132246999454799E-2</v>
      </c>
      <c r="T36" s="5">
        <f t="shared" si="174"/>
        <v>6.7603100874230215E-2</v>
      </c>
      <c r="U36" s="5">
        <f t="shared" si="175"/>
        <v>1.2899336134551439E-2</v>
      </c>
      <c r="V36" s="5">
        <f t="shared" si="176"/>
        <v>9.1013797519022761E-4</v>
      </c>
      <c r="W36" s="5">
        <f t="shared" si="177"/>
        <v>0.11809856466359582</v>
      </c>
      <c r="X36" s="5">
        <f t="shared" si="178"/>
        <v>4.2388616446616338E-2</v>
      </c>
      <c r="Y36" s="5">
        <f t="shared" si="179"/>
        <v>7.6071830736323068E-3</v>
      </c>
      <c r="Z36" s="5">
        <f t="shared" si="180"/>
        <v>8.2044004175540336E-4</v>
      </c>
      <c r="AA36" s="5">
        <f t="shared" si="181"/>
        <v>1.5433013189194932E-3</v>
      </c>
      <c r="AB36" s="5">
        <f t="shared" si="182"/>
        <v>1.4515253033497879E-3</v>
      </c>
      <c r="AC36" s="5">
        <f t="shared" si="183"/>
        <v>3.8405706117781226E-5</v>
      </c>
      <c r="AD36" s="5">
        <f t="shared" si="184"/>
        <v>5.5537778914916708E-2</v>
      </c>
      <c r="AE36" s="5">
        <f t="shared" si="185"/>
        <v>1.9933939209398871E-2</v>
      </c>
      <c r="AF36" s="5">
        <f t="shared" si="186"/>
        <v>3.5774020870798949E-3</v>
      </c>
      <c r="AG36" s="5">
        <f t="shared" si="187"/>
        <v>4.2800724794723999E-4</v>
      </c>
      <c r="AH36" s="5">
        <f t="shared" si="188"/>
        <v>7.3619265285905467E-5</v>
      </c>
      <c r="AI36" s="5">
        <f t="shared" si="189"/>
        <v>1.3848264764178142E-4</v>
      </c>
      <c r="AJ36" s="5">
        <f t="shared" si="190"/>
        <v>1.3024745372967856E-4</v>
      </c>
      <c r="AK36" s="5">
        <f t="shared" si="191"/>
        <v>8.1667989898379347E-5</v>
      </c>
      <c r="AL36" s="5">
        <f t="shared" si="192"/>
        <v>1.0372041532956991E-6</v>
      </c>
      <c r="AM36" s="5">
        <f t="shared" si="193"/>
        <v>2.0894038098350939E-2</v>
      </c>
      <c r="AN36" s="5">
        <f t="shared" si="194"/>
        <v>7.4994083924289799E-3</v>
      </c>
      <c r="AO36" s="5">
        <f t="shared" si="195"/>
        <v>1.3458654083930534E-3</v>
      </c>
      <c r="AP36" s="5">
        <f t="shared" si="196"/>
        <v>1.6102191912788311E-4</v>
      </c>
      <c r="AQ36" s="5">
        <f t="shared" si="197"/>
        <v>1.4448728460105257E-5</v>
      </c>
      <c r="AR36" s="5">
        <f t="shared" si="198"/>
        <v>5.284770070110569E-6</v>
      </c>
      <c r="AS36" s="5">
        <f t="shared" si="199"/>
        <v>9.9409977625390445E-6</v>
      </c>
      <c r="AT36" s="5">
        <f t="shared" si="200"/>
        <v>9.3498331245978622E-6</v>
      </c>
      <c r="AU36" s="5">
        <f t="shared" si="201"/>
        <v>5.8625489812335497E-6</v>
      </c>
      <c r="AV36" s="5">
        <f t="shared" si="202"/>
        <v>2.7569594103456864E-6</v>
      </c>
      <c r="AW36" s="5">
        <f t="shared" si="203"/>
        <v>1.9452268157371489E-8</v>
      </c>
      <c r="AX36" s="5">
        <f t="shared" si="204"/>
        <v>6.5505084494548475E-3</v>
      </c>
      <c r="AY36" s="5">
        <f t="shared" si="205"/>
        <v>2.3511461886534901E-3</v>
      </c>
      <c r="AZ36" s="5">
        <f t="shared" si="206"/>
        <v>4.2194346004392064E-4</v>
      </c>
      <c r="BA36" s="5">
        <f t="shared" si="207"/>
        <v>5.0482124940601189E-5</v>
      </c>
      <c r="BB36" s="5">
        <f t="shared" si="208"/>
        <v>4.5298336978369049E-6</v>
      </c>
      <c r="BC36" s="5">
        <f t="shared" si="209"/>
        <v>3.2517479569970588E-7</v>
      </c>
      <c r="BD36" s="5">
        <f t="shared" si="210"/>
        <v>3.1614001427335931E-7</v>
      </c>
      <c r="BE36" s="5">
        <f t="shared" si="211"/>
        <v>5.9468002067207686E-7</v>
      </c>
      <c r="BF36" s="5">
        <f t="shared" si="212"/>
        <v>5.5931598503812543E-7</v>
      </c>
      <c r="BG36" s="5">
        <f t="shared" si="213"/>
        <v>3.507033028906526E-7</v>
      </c>
      <c r="BH36" s="5">
        <f t="shared" si="214"/>
        <v>1.6492395615605695E-7</v>
      </c>
      <c r="BI36" s="5">
        <f t="shared" si="215"/>
        <v>6.2046547243715649E-8</v>
      </c>
      <c r="BJ36" s="8">
        <f t="shared" si="216"/>
        <v>0.74307392301333475</v>
      </c>
      <c r="BK36" s="8">
        <f t="shared" si="217"/>
        <v>0.19376988937387302</v>
      </c>
      <c r="BL36" s="8">
        <f t="shared" si="218"/>
        <v>6.1421925791613229E-2</v>
      </c>
      <c r="BM36" s="8">
        <f t="shared" si="219"/>
        <v>0.38472402070725603</v>
      </c>
      <c r="BN36" s="8">
        <f t="shared" si="220"/>
        <v>0.61201103077693508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775</v>
      </c>
      <c r="E37" s="1">
        <f>VLOOKUP(A37,home!$A$2:$E$670,3,FALSE)</f>
        <v>1.6922999999999999</v>
      </c>
      <c r="F37">
        <f>VLOOKUP(B37,home!$B$2:$E$670,3,FALSE)</f>
        <v>2.3294999999999999</v>
      </c>
      <c r="G37">
        <f>VLOOKUP(C37,away!$B$2:$E$670,4,FALSE)</f>
        <v>0.92859999999999998</v>
      </c>
      <c r="H37">
        <f>VLOOKUP(A37,away!$A$2:$E$670,3,FALSE)</f>
        <v>1.4077</v>
      </c>
      <c r="I37">
        <f>VLOOKUP(C37,away!$B$2:$E$670,3,FALSE)</f>
        <v>1.6236999999999999</v>
      </c>
      <c r="J37">
        <f>VLOOKUP(B37,home!$B$2:$E$670,4,FALSE)</f>
        <v>0.33850000000000002</v>
      </c>
      <c r="K37" s="3">
        <f t="shared" si="166"/>
        <v>3.6607388525099998</v>
      </c>
      <c r="L37" s="3">
        <f t="shared" si="167"/>
        <v>0.77370352286499999</v>
      </c>
      <c r="M37" s="5">
        <f t="shared" si="2"/>
        <v>1.1861678427799827E-2</v>
      </c>
      <c r="N37" s="5">
        <f t="shared" si="168"/>
        <v>4.3422507076626558E-2</v>
      </c>
      <c r="O37" s="5">
        <f t="shared" si="169"/>
        <v>9.1774223866804994E-3</v>
      </c>
      <c r="P37" s="5">
        <f t="shared" si="170"/>
        <v>3.3596146696816362E-2</v>
      </c>
      <c r="Q37" s="5">
        <f t="shared" si="171"/>
        <v>7.9479229364398635E-2</v>
      </c>
      <c r="R37" s="5">
        <f t="shared" si="172"/>
        <v>3.5503020156974091E-3</v>
      </c>
      <c r="S37" s="5">
        <f t="shared" si="173"/>
        <v>2.3788814537171757E-2</v>
      </c>
      <c r="T37" s="5">
        <f t="shared" si="174"/>
        <v>6.1493359753830572E-2</v>
      </c>
      <c r="U37" s="5">
        <f t="shared" si="175"/>
        <v>1.2996728527008073E-2</v>
      </c>
      <c r="V37" s="5">
        <f t="shared" si="176"/>
        <v>7.4864101025355744E-3</v>
      </c>
      <c r="W37" s="5">
        <f t="shared" si="177"/>
        <v>9.6984234300602573E-2</v>
      </c>
      <c r="X37" s="5">
        <f t="shared" si="178"/>
        <v>7.5037043740740772E-2</v>
      </c>
      <c r="Y37" s="5">
        <f t="shared" si="179"/>
        <v>2.9028212543793112E-2</v>
      </c>
      <c r="Z37" s="5">
        <f t="shared" si="180"/>
        <v>9.1562705892659886E-4</v>
      </c>
      <c r="AA37" s="5">
        <f t="shared" si="181"/>
        <v>3.3518715490220641E-3</v>
      </c>
      <c r="AB37" s="5">
        <f t="shared" si="182"/>
        <v>6.1351632040639731E-3</v>
      </c>
      <c r="AC37" s="5">
        <f t="shared" si="183"/>
        <v>1.3252473794509909E-3</v>
      </c>
      <c r="AD37" s="5">
        <f t="shared" si="184"/>
        <v>8.8758488646287215E-2</v>
      </c>
      <c r="AE37" s="5">
        <f t="shared" si="185"/>
        <v>6.8672755349805506E-2</v>
      </c>
      <c r="AF37" s="5">
        <f t="shared" si="186"/>
        <v>2.6566176369495396E-2</v>
      </c>
      <c r="AG37" s="5">
        <f t="shared" si="187"/>
        <v>6.8514480820438374E-3</v>
      </c>
      <c r="AH37" s="5">
        <f t="shared" si="188"/>
        <v>1.7710597028050708E-4</v>
      </c>
      <c r="AI37" s="5">
        <f t="shared" si="189"/>
        <v>6.4833870641733374E-4</v>
      </c>
      <c r="AJ37" s="5">
        <f t="shared" si="190"/>
        <v>1.1866993460840039E-3</v>
      </c>
      <c r="AK37" s="5">
        <f t="shared" si="191"/>
        <v>1.4480654674859745E-3</v>
      </c>
      <c r="AL37" s="5">
        <f t="shared" si="192"/>
        <v>1.5014133333865931E-4</v>
      </c>
      <c r="AM37" s="5">
        <f t="shared" si="193"/>
        <v>6.4984329575506261E-2</v>
      </c>
      <c r="AN37" s="5">
        <f t="shared" si="194"/>
        <v>5.0278604723589401E-2</v>
      </c>
      <c r="AO37" s="5">
        <f t="shared" si="195"/>
        <v>1.9450366799688971E-2</v>
      </c>
      <c r="AP37" s="5">
        <f t="shared" si="196"/>
        <v>5.0162724379785991E-3</v>
      </c>
      <c r="AQ37" s="5">
        <f t="shared" si="197"/>
        <v>9.7027691422866093E-4</v>
      </c>
      <c r="AR37" s="5">
        <f t="shared" si="198"/>
        <v>2.7405502625290471E-5</v>
      </c>
      <c r="AS37" s="5">
        <f t="shared" si="199"/>
        <v>1.0032438823296564E-4</v>
      </c>
      <c r="AT37" s="5">
        <f t="shared" si="200"/>
        <v>1.8363069292935718E-4</v>
      </c>
      <c r="AU37" s="5">
        <f t="shared" si="201"/>
        <v>2.2407467070661039E-4</v>
      </c>
      <c r="AV37" s="5">
        <f t="shared" si="202"/>
        <v>2.0506971322976824E-4</v>
      </c>
      <c r="AW37" s="5">
        <f t="shared" si="203"/>
        <v>1.1812480114954203E-5</v>
      </c>
      <c r="AX37" s="5">
        <f t="shared" si="204"/>
        <v>3.9648443346895067E-2</v>
      </c>
      <c r="AY37" s="5">
        <f t="shared" si="205"/>
        <v>3.0676140293606081E-2</v>
      </c>
      <c r="AZ37" s="5">
        <f t="shared" si="206"/>
        <v>1.1867118906531998E-2</v>
      </c>
      <c r="BA37" s="5">
        <f t="shared" si="207"/>
        <v>3.0605439014138856E-3</v>
      </c>
      <c r="BB37" s="5">
        <f t="shared" si="208"/>
        <v>5.9198839960172855E-4</v>
      </c>
      <c r="BC37" s="5">
        <f t="shared" si="209"/>
        <v>9.1604702053414168E-5</v>
      </c>
      <c r="BD37" s="5">
        <f t="shared" si="210"/>
        <v>3.5339556545122066E-6</v>
      </c>
      <c r="BE37" s="5">
        <f t="shared" si="211"/>
        <v>1.2936888767520242E-5</v>
      </c>
      <c r="BF37" s="5">
        <f t="shared" si="212"/>
        <v>2.3679285670930777E-5</v>
      </c>
      <c r="BG37" s="5">
        <f t="shared" si="213"/>
        <v>2.8894560351753206E-5</v>
      </c>
      <c r="BH37" s="5">
        <f t="shared" si="214"/>
        <v>2.6443859926464492E-5</v>
      </c>
      <c r="BI37" s="5">
        <f t="shared" si="215"/>
        <v>1.9360813088628159E-5</v>
      </c>
      <c r="BJ37" s="8">
        <f t="shared" si="216"/>
        <v>0.80292914522871839</v>
      </c>
      <c r="BK37" s="8">
        <f t="shared" si="217"/>
        <v>0.10888457877071925</v>
      </c>
      <c r="BL37" s="8">
        <f t="shared" si="218"/>
        <v>3.9527051503923633E-2</v>
      </c>
      <c r="BM37" s="8">
        <f t="shared" si="219"/>
        <v>0.74050478878077719</v>
      </c>
      <c r="BN37" s="8">
        <f t="shared" si="220"/>
        <v>0.18108728596801929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775</v>
      </c>
      <c r="E38" s="1">
        <f>VLOOKUP(A38,home!$A$2:$E$670,3,FALSE)</f>
        <v>1.5083</v>
      </c>
      <c r="F38">
        <f>VLOOKUP(B38,home!$B$2:$E$670,3,FALSE)</f>
        <v>1.1552</v>
      </c>
      <c r="G38">
        <f>VLOOKUP(C38,away!$B$2:$E$670,4,FALSE)</f>
        <v>0.66300000000000003</v>
      </c>
      <c r="H38">
        <f>VLOOKUP(A38,away!$A$2:$E$670,3,FALSE)</f>
        <v>1.3083</v>
      </c>
      <c r="I38">
        <f>VLOOKUP(C38,away!$B$2:$E$670,3,FALSE)</f>
        <v>2.6751999999999998</v>
      </c>
      <c r="J38">
        <f>VLOOKUP(B38,home!$B$2:$E$670,4,FALSE)</f>
        <v>0.53590000000000004</v>
      </c>
      <c r="K38" s="3">
        <f t="shared" si="166"/>
        <v>1.1552033500800001</v>
      </c>
      <c r="L38" s="3">
        <f t="shared" si="167"/>
        <v>1.875630793344</v>
      </c>
      <c r="M38" s="5">
        <f t="shared" si="2"/>
        <v>4.8275352758471654E-2</v>
      </c>
      <c r="N38" s="5">
        <f t="shared" si="168"/>
        <v>5.5767849232880223E-2</v>
      </c>
      <c r="O38" s="5">
        <f t="shared" si="169"/>
        <v>9.0546738193333628E-2</v>
      </c>
      <c r="P38" s="5">
        <f t="shared" si="170"/>
        <v>0.1045998952997557</v>
      </c>
      <c r="Q38" s="5">
        <f t="shared" si="171"/>
        <v>3.2211603130289812E-2</v>
      </c>
      <c r="R38" s="5">
        <f t="shared" si="172"/>
        <v>8.4916125196136921E-2</v>
      </c>
      <c r="S38" s="5">
        <f t="shared" si="173"/>
        <v>5.6660062907566457E-2</v>
      </c>
      <c r="T38" s="5">
        <f t="shared" si="174"/>
        <v>6.0417074734147543E-2</v>
      </c>
      <c r="U38" s="5">
        <f t="shared" si="175"/>
        <v>9.8095392302390089E-2</v>
      </c>
      <c r="V38" s="5">
        <f t="shared" si="176"/>
        <v>1.3640815560365449E-2</v>
      </c>
      <c r="W38" s="5">
        <f t="shared" si="177"/>
        <v>1.2403650615852727E-2</v>
      </c>
      <c r="X38" s="5">
        <f t="shared" si="178"/>
        <v>2.3264669044973641E-2</v>
      </c>
      <c r="Y38" s="5">
        <f t="shared" si="179"/>
        <v>2.1817964828854758E-2</v>
      </c>
      <c r="Z38" s="5">
        <f t="shared" si="180"/>
        <v>5.3090433089776248E-2</v>
      </c>
      <c r="AA38" s="5">
        <f t="shared" si="181"/>
        <v>6.1330246162507616E-2</v>
      </c>
      <c r="AB38" s="5">
        <f t="shared" si="182"/>
        <v>3.5424452914079946E-2</v>
      </c>
      <c r="AC38" s="5">
        <f t="shared" si="183"/>
        <v>1.847252010974583E-3</v>
      </c>
      <c r="AD38" s="5">
        <f t="shared" si="184"/>
        <v>3.582184686163736E-3</v>
      </c>
      <c r="AE38" s="5">
        <f t="shared" si="185"/>
        <v>6.7188559048140147E-3</v>
      </c>
      <c r="AF38" s="5">
        <f t="shared" si="186"/>
        <v>6.3010465155551665E-3</v>
      </c>
      <c r="AG38" s="5">
        <f t="shared" si="187"/>
        <v>3.9394789582893946E-3</v>
      </c>
      <c r="AH38" s="5">
        <f t="shared" si="188"/>
        <v>2.4894512783788392E-2</v>
      </c>
      <c r="AI38" s="5">
        <f t="shared" si="189"/>
        <v>2.875822456644174E-2</v>
      </c>
      <c r="AJ38" s="5">
        <f t="shared" si="190"/>
        <v>1.6610798680753235E-2</v>
      </c>
      <c r="AK38" s="5">
        <f t="shared" si="191"/>
        <v>6.3962834278368562E-3</v>
      </c>
      <c r="AL38" s="5">
        <f t="shared" si="192"/>
        <v>1.6010022166543101E-4</v>
      </c>
      <c r="AM38" s="5">
        <f t="shared" si="193"/>
        <v>8.2763035001232434E-4</v>
      </c>
      <c r="AN38" s="5">
        <f t="shared" si="194"/>
        <v>1.5523289699891881E-3</v>
      </c>
      <c r="AO38" s="5">
        <f t="shared" si="195"/>
        <v>1.4557980087558479E-3</v>
      </c>
      <c r="AP38" s="5">
        <f t="shared" si="196"/>
        <v>9.1017985803711564E-4</v>
      </c>
      <c r="AQ38" s="5">
        <f t="shared" si="197"/>
        <v>4.2679034230397111E-4</v>
      </c>
      <c r="AR38" s="5">
        <f t="shared" si="198"/>
        <v>9.3385829525138801E-3</v>
      </c>
      <c r="AS38" s="5">
        <f t="shared" si="199"/>
        <v>1.0787962311744012E-2</v>
      </c>
      <c r="AT38" s="5">
        <f t="shared" si="200"/>
        <v>6.2311451015317348E-3</v>
      </c>
      <c r="AU38" s="5">
        <f t="shared" si="201"/>
        <v>2.3994132320413458E-3</v>
      </c>
      <c r="AV38" s="5">
        <f t="shared" si="202"/>
        <v>6.9295255097011159E-4</v>
      </c>
      <c r="AW38" s="5">
        <f t="shared" si="203"/>
        <v>9.6359652762586419E-6</v>
      </c>
      <c r="AX38" s="5">
        <f t="shared" si="204"/>
        <v>1.5934689216035296E-4</v>
      </c>
      <c r="AY38" s="5">
        <f t="shared" si="205"/>
        <v>2.9887593775962363E-4</v>
      </c>
      <c r="AZ38" s="5">
        <f t="shared" si="206"/>
        <v>2.8029045612575743E-4</v>
      </c>
      <c r="BA38" s="5">
        <f t="shared" si="207"/>
        <v>1.7524047019663538E-4</v>
      </c>
      <c r="BB38" s="5">
        <f t="shared" si="208"/>
        <v>8.2171605535222696E-5</v>
      </c>
      <c r="BC38" s="5">
        <f t="shared" si="209"/>
        <v>3.0824718736076008E-5</v>
      </c>
      <c r="BD38" s="5">
        <f t="shared" si="210"/>
        <v>2.9192889586553911E-3</v>
      </c>
      <c r="BE38" s="5">
        <f t="shared" si="211"/>
        <v>3.3723723848902627E-3</v>
      </c>
      <c r="BF38" s="5">
        <f t="shared" si="212"/>
        <v>1.9478879383712561E-3</v>
      </c>
      <c r="BG38" s="5">
        <f t="shared" si="213"/>
        <v>7.5006889066229945E-4</v>
      </c>
      <c r="BH38" s="5">
        <f t="shared" si="214"/>
        <v>2.1662052382096967E-4</v>
      </c>
      <c r="BI38" s="5">
        <f t="shared" si="215"/>
        <v>5.0048150962813721E-5</v>
      </c>
      <c r="BJ38" s="8">
        <f t="shared" si="216"/>
        <v>0.23262385526143312</v>
      </c>
      <c r="BK38" s="8">
        <f t="shared" si="217"/>
        <v>0.22548235469655889</v>
      </c>
      <c r="BL38" s="8">
        <f t="shared" si="218"/>
        <v>0.48567911722343249</v>
      </c>
      <c r="BM38" s="8">
        <f t="shared" si="219"/>
        <v>0.58026895648784937</v>
      </c>
      <c r="BN38" s="8">
        <f t="shared" si="220"/>
        <v>0.41631756381086793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775</v>
      </c>
      <c r="E39" s="1">
        <f>VLOOKUP(A39,home!$A$2:$E$670,3,FALSE)</f>
        <v>1.7963</v>
      </c>
      <c r="F39">
        <f>VLOOKUP(B39,home!$B$2:$E$670,3,FALSE)</f>
        <v>2.2179000000000002</v>
      </c>
      <c r="G39">
        <f>VLOOKUP(C39,away!$B$2:$E$670,4,FALSE)</f>
        <v>1.0021</v>
      </c>
      <c r="H39">
        <f>VLOOKUP(A39,away!$A$2:$E$670,3,FALSE)</f>
        <v>1.1852</v>
      </c>
      <c r="I39">
        <f>VLOOKUP(C39,away!$B$2:$E$670,3,FALSE)</f>
        <v>1.5186999999999999</v>
      </c>
      <c r="J39">
        <f>VLOOKUP(B39,home!$B$2:$E$670,4,FALSE)</f>
        <v>0.1081</v>
      </c>
      <c r="K39" s="3">
        <f t="shared" si="166"/>
        <v>3.992380198917</v>
      </c>
      <c r="L39" s="3">
        <f t="shared" si="167"/>
        <v>0.194576026244</v>
      </c>
      <c r="M39" s="5">
        <f t="shared" si="2"/>
        <v>1.5192456986960144E-2</v>
      </c>
      <c r="N39" s="5">
        <f t="shared" si="168"/>
        <v>6.065406444763792E-2</v>
      </c>
      <c r="O39" s="5">
        <f t="shared" si="169"/>
        <v>2.9560879094055982E-3</v>
      </c>
      <c r="P39" s="5">
        <f t="shared" si="170"/>
        <v>1.1801826835768863E-2</v>
      </c>
      <c r="Q39" s="5">
        <f t="shared" si="171"/>
        <v>0.12107704294229261</v>
      </c>
      <c r="R39" s="5">
        <f t="shared" si="172"/>
        <v>2.8759191932003738E-4</v>
      </c>
      <c r="S39" s="5">
        <f t="shared" si="173"/>
        <v>2.291978130677321E-3</v>
      </c>
      <c r="T39" s="5">
        <f t="shared" si="174"/>
        <v>2.3558689885085443E-2</v>
      </c>
      <c r="U39" s="5">
        <f t="shared" si="175"/>
        <v>1.1481762840618529E-3</v>
      </c>
      <c r="V39" s="5">
        <f t="shared" si="176"/>
        <v>1.9782864785275331E-4</v>
      </c>
      <c r="W39" s="5">
        <f t="shared" si="177"/>
        <v>0.16112852959541077</v>
      </c>
      <c r="X39" s="5">
        <f t="shared" si="178"/>
        <v>3.1351749003213782E-2</v>
      </c>
      <c r="Y39" s="5">
        <f t="shared" si="179"/>
        <v>3.0501493684223125E-3</v>
      </c>
      <c r="Z39" s="5">
        <f t="shared" si="180"/>
        <v>1.8652830947059309E-5</v>
      </c>
      <c r="AA39" s="5">
        <f t="shared" si="181"/>
        <v>7.4469192926785843E-5</v>
      </c>
      <c r="AB39" s="5">
        <f t="shared" si="182"/>
        <v>1.4865466563511486E-4</v>
      </c>
      <c r="AC39" s="5">
        <f t="shared" si="183"/>
        <v>9.6048463684825009E-6</v>
      </c>
      <c r="AD39" s="5">
        <f t="shared" si="184"/>
        <v>0.16082158775933247</v>
      </c>
      <c r="AE39" s="5">
        <f t="shared" si="185"/>
        <v>3.1292025480461623E-2</v>
      </c>
      <c r="AF39" s="5">
        <f t="shared" si="186"/>
        <v>3.0443389855571087E-3</v>
      </c>
      <c r="AG39" s="5">
        <f t="shared" si="187"/>
        <v>1.9745179411646412E-4</v>
      </c>
      <c r="AH39" s="5">
        <f t="shared" si="188"/>
        <v>9.0734843096997693E-7</v>
      </c>
      <c r="AI39" s="5">
        <f t="shared" si="189"/>
        <v>3.6224799093229448E-6</v>
      </c>
      <c r="AJ39" s="5">
        <f t="shared" si="190"/>
        <v>7.2311585304777872E-6</v>
      </c>
      <c r="AK39" s="5">
        <f t="shared" si="191"/>
        <v>9.6231780441030907E-6</v>
      </c>
      <c r="AL39" s="5">
        <f t="shared" si="192"/>
        <v>2.9845003667882692E-7</v>
      </c>
      <c r="AM39" s="5">
        <f t="shared" si="193"/>
        <v>0.12841218450575029</v>
      </c>
      <c r="AN39" s="5">
        <f t="shared" si="194"/>
        <v>2.4985932582440237E-2</v>
      </c>
      <c r="AO39" s="5">
        <f t="shared" si="195"/>
        <v>2.4308317369458529E-3</v>
      </c>
      <c r="AP39" s="5">
        <f t="shared" si="196"/>
        <v>1.576605266142415E-4</v>
      </c>
      <c r="AQ39" s="5">
        <f t="shared" si="197"/>
        <v>7.6692396910338774E-6</v>
      </c>
      <c r="AR39" s="5">
        <f t="shared" si="198"/>
        <v>3.5309650423373303E-8</v>
      </c>
      <c r="AS39" s="5">
        <f t="shared" si="199"/>
        <v>1.4096954918095687E-7</v>
      </c>
      <c r="AT39" s="5">
        <f t="shared" si="200"/>
        <v>2.8140201840015417E-7</v>
      </c>
      <c r="AU39" s="5">
        <f t="shared" si="201"/>
        <v>3.7448794873201761E-7</v>
      </c>
      <c r="AV39" s="5">
        <f t="shared" si="202"/>
        <v>3.7377456781268797E-7</v>
      </c>
      <c r="AW39" s="5">
        <f t="shared" si="203"/>
        <v>6.4400665976608819E-9</v>
      </c>
      <c r="AX39" s="5">
        <f t="shared" si="204"/>
        <v>8.5445043786739019E-2</v>
      </c>
      <c r="AY39" s="5">
        <f t="shared" si="205"/>
        <v>1.6625557082268261E-2</v>
      </c>
      <c r="AZ39" s="5">
        <f t="shared" si="206"/>
        <v>1.6174674155802744E-3</v>
      </c>
      <c r="BA39" s="5">
        <f t="shared" si="207"/>
        <v>1.0490679410092079E-4</v>
      </c>
      <c r="BB39" s="5">
        <f t="shared" si="208"/>
        <v>5.1030867805386666E-6</v>
      </c>
      <c r="BC39" s="5">
        <f t="shared" si="209"/>
        <v>1.9858766946710028E-7</v>
      </c>
      <c r="BD39" s="5">
        <f t="shared" si="210"/>
        <v>1.1450685779074578E-9</v>
      </c>
      <c r="BE39" s="5">
        <f t="shared" si="211"/>
        <v>4.5715491168397832E-9</v>
      </c>
      <c r="BF39" s="5">
        <f t="shared" si="212"/>
        <v>9.1256810862238258E-9</v>
      </c>
      <c r="BG39" s="5">
        <f t="shared" si="213"/>
        <v>1.2144396156757127E-8</v>
      </c>
      <c r="BH39" s="5">
        <f t="shared" si="214"/>
        <v>1.2121261686010219E-8</v>
      </c>
      <c r="BI39" s="5">
        <f t="shared" si="215"/>
        <v>9.6785370282236968E-9</v>
      </c>
      <c r="BJ39" s="8">
        <f t="shared" si="216"/>
        <v>0.85596818460611068</v>
      </c>
      <c r="BK39" s="8">
        <f t="shared" si="217"/>
        <v>4.6119550979932505E-2</v>
      </c>
      <c r="BL39" s="8">
        <f t="shared" si="218"/>
        <v>4.6376188664924642E-3</v>
      </c>
      <c r="BM39" s="8">
        <f t="shared" si="219"/>
        <v>0.67814938559989568</v>
      </c>
      <c r="BN39" s="8">
        <f t="shared" si="220"/>
        <v>0.21196907104138518</v>
      </c>
    </row>
    <row r="40" spans="1:66" x14ac:dyDescent="0.25">
      <c r="A40" s="10" t="s">
        <v>22</v>
      </c>
      <c r="B40" t="s">
        <v>280</v>
      </c>
      <c r="C40" t="s">
        <v>744</v>
      </c>
      <c r="D40" t="s">
        <v>775</v>
      </c>
      <c r="E40" s="1">
        <f>VLOOKUP(A40,home!$A$2:$E$670,3,FALSE)</f>
        <v>1.6922999999999999</v>
      </c>
      <c r="F40">
        <f>VLOOKUP(B40,home!$B$2:$E$670,3,FALSE)</f>
        <v>1.7726999999999999</v>
      </c>
      <c r="G40" t="e">
        <f>VLOOKUP(C40,away!$B$2:$E$670,4,FALSE)</f>
        <v>#N/A</v>
      </c>
      <c r="H40">
        <f>VLOOKUP(A40,away!$A$2:$E$670,3,FALSE)</f>
        <v>1.4077</v>
      </c>
      <c r="I40" t="e">
        <f>VLOOKUP(C40,away!$B$2:$E$670,3,FALSE)</f>
        <v>#N/A</v>
      </c>
      <c r="J40">
        <f>VLOOKUP(B40,home!$B$2:$E$670,4,FALSE)</f>
        <v>0.71040000000000003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745</v>
      </c>
      <c r="C41" t="s">
        <v>385</v>
      </c>
      <c r="D41" t="s">
        <v>775</v>
      </c>
      <c r="E41" s="1">
        <f>VLOOKUP(A41,home!$A$2:$E$670,3,FALSE)</f>
        <v>1.3603000000000001</v>
      </c>
      <c r="F41" t="e">
        <f>VLOOKUP(B41,home!$B$2:$E$670,3,FALSE)</f>
        <v>#N/A</v>
      </c>
      <c r="G41">
        <f>VLOOKUP(C41,away!$B$2:$E$670,4,FALSE)</f>
        <v>0.91890000000000005</v>
      </c>
      <c r="H41">
        <f>VLOOKUP(A41,away!$A$2:$E$670,3,FALSE)</f>
        <v>1.0662</v>
      </c>
      <c r="I41">
        <f>VLOOKUP(C41,away!$B$2:$E$670,3,FALSE)</f>
        <v>2.2275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674</v>
      </c>
      <c r="D42" t="s">
        <v>776</v>
      </c>
      <c r="E42" s="1">
        <f>VLOOKUP(A42,home!$A$2:$E$670,3,FALSE)</f>
        <v>1.3603000000000001</v>
      </c>
      <c r="F42">
        <f>VLOOKUP(B42,home!$B$2:$E$670,3,FALSE)</f>
        <v>1.4702999999999999</v>
      </c>
      <c r="G42">
        <f>VLOOKUP(C42,away!$B$2:$E$670,4,FALSE)</f>
        <v>0.95240000000000002</v>
      </c>
      <c r="H42">
        <f>VLOOKUP(A42,away!$A$2:$E$670,3,FALSE)</f>
        <v>1.0662</v>
      </c>
      <c r="I42">
        <f>VLOOKUP(C42,away!$B$2:$E$670,3,FALSE)</f>
        <v>1.4079999999999999</v>
      </c>
      <c r="J42">
        <f>VLOOKUP(B42,home!$B$2:$E$670,4,FALSE)</f>
        <v>0.93789999999999996</v>
      </c>
      <c r="K42" s="3">
        <f t="shared" si="166"/>
        <v>1.9048467533160001</v>
      </c>
      <c r="L42" s="3">
        <f t="shared" si="167"/>
        <v>1.40798448384</v>
      </c>
      <c r="M42" s="5">
        <f t="shared" si="2"/>
        <v>3.6412934022858189E-2</v>
      </c>
      <c r="N42" s="5">
        <f t="shared" si="168"/>
        <v>6.9361059152151142E-2</v>
      </c>
      <c r="O42" s="5">
        <f t="shared" si="169"/>
        <v>5.126884611527395E-2</v>
      </c>
      <c r="P42" s="5">
        <f t="shared" si="170"/>
        <v>9.765929506893721E-2</v>
      </c>
      <c r="Q42" s="5">
        <f t="shared" si="171"/>
        <v>6.606109416626707E-2</v>
      </c>
      <c r="R42" s="5">
        <f t="shared" si="172"/>
        <v>3.6092869917343201E-2</v>
      </c>
      <c r="S42" s="5">
        <f t="shared" si="173"/>
        <v>6.5480427280143735E-2</v>
      </c>
      <c r="T42" s="5">
        <f t="shared" si="174"/>
        <v>9.301299557159716E-2</v>
      </c>
      <c r="U42" s="5">
        <f t="shared" si="175"/>
        <v>6.8751386079907925E-2</v>
      </c>
      <c r="V42" s="5">
        <f t="shared" si="176"/>
        <v>1.951312857061337E-2</v>
      </c>
      <c r="W42" s="5">
        <f t="shared" si="177"/>
        <v>4.1945420247705457E-2</v>
      </c>
      <c r="X42" s="5">
        <f t="shared" si="178"/>
        <v>5.9058500876917441E-2</v>
      </c>
      <c r="Y42" s="5">
        <f t="shared" si="179"/>
        <v>4.1576726436775409E-2</v>
      </c>
      <c r="Z42" s="5">
        <f t="shared" si="180"/>
        <v>1.6939400273624915E-2</v>
      </c>
      <c r="AA42" s="5">
        <f t="shared" si="181"/>
        <v>3.226696161433458E-2</v>
      </c>
      <c r="AB42" s="5">
        <f t="shared" si="182"/>
        <v>3.0731808535218615E-2</v>
      </c>
      <c r="AC42" s="5">
        <f t="shared" si="183"/>
        <v>3.2708816797064797E-3</v>
      </c>
      <c r="AD42" s="5">
        <f t="shared" si="184"/>
        <v>1.9974899393829255E-2</v>
      </c>
      <c r="AE42" s="5">
        <f t="shared" si="185"/>
        <v>2.8124348412776605E-2</v>
      </c>
      <c r="AF42" s="5">
        <f t="shared" si="186"/>
        <v>1.9799323091649799E-2</v>
      </c>
      <c r="AG42" s="5">
        <f t="shared" si="187"/>
        <v>9.2923799011926482E-3</v>
      </c>
      <c r="AH42" s="5">
        <f t="shared" si="188"/>
        <v>5.9626031877047314E-3</v>
      </c>
      <c r="AI42" s="5">
        <f t="shared" si="189"/>
        <v>1.1357845323410989E-2</v>
      </c>
      <c r="AJ42" s="5">
        <f t="shared" si="190"/>
        <v>1.0817477394482371E-2</v>
      </c>
      <c r="AK42" s="5">
        <f t="shared" si="191"/>
        <v>6.8685455646496554E-3</v>
      </c>
      <c r="AL42" s="5">
        <f t="shared" si="192"/>
        <v>3.5089948960829423E-4</v>
      </c>
      <c r="AM42" s="5">
        <f t="shared" si="193"/>
        <v>7.6098244516298744E-3</v>
      </c>
      <c r="AN42" s="5">
        <f t="shared" si="194"/>
        <v>1.0714514752641098E-2</v>
      </c>
      <c r="AO42" s="5">
        <f t="shared" si="195"/>
        <v>7.5429352617967229E-3</v>
      </c>
      <c r="AP42" s="5">
        <f t="shared" si="196"/>
        <v>3.5401119370731321E-3</v>
      </c>
      <c r="AQ42" s="5">
        <f t="shared" si="197"/>
        <v>1.2461056696139339E-3</v>
      </c>
      <c r="AR42" s="5">
        <f t="shared" si="198"/>
        <v>1.6790505543166359E-3</v>
      </c>
      <c r="AS42" s="5">
        <f t="shared" si="199"/>
        <v>3.1983339970434741E-3</v>
      </c>
      <c r="AT42" s="5">
        <f t="shared" si="200"/>
        <v>3.0461680651442239E-3</v>
      </c>
      <c r="AU42" s="5">
        <f t="shared" si="201"/>
        <v>1.9341611163149522E-3</v>
      </c>
      <c r="AV42" s="5">
        <f t="shared" si="202"/>
        <v>9.2107013070064742E-4</v>
      </c>
      <c r="AW42" s="5">
        <f t="shared" si="203"/>
        <v>2.6141960050120107E-5</v>
      </c>
      <c r="AX42" s="5">
        <f t="shared" si="204"/>
        <v>2.4159248999986466E-3</v>
      </c>
      <c r="AY42" s="5">
        <f t="shared" si="205"/>
        <v>3.4015847733207972E-3</v>
      </c>
      <c r="AZ42" s="5">
        <f t="shared" si="206"/>
        <v>2.3946892906510434E-3</v>
      </c>
      <c r="BA42" s="5">
        <f t="shared" si="207"/>
        <v>1.1238951216181619E-3</v>
      </c>
      <c r="BB42" s="5">
        <f t="shared" si="208"/>
        <v>3.9560672317546039E-4</v>
      </c>
      <c r="BC42" s="5">
        <f t="shared" si="209"/>
        <v>1.1140162558676681E-4</v>
      </c>
      <c r="BD42" s="5">
        <f t="shared" si="210"/>
        <v>3.9401285467679533E-4</v>
      </c>
      <c r="BE42" s="5">
        <f t="shared" si="211"/>
        <v>7.5053410699586255E-4</v>
      </c>
      <c r="BF42" s="5">
        <f t="shared" si="212"/>
        <v>7.1482622848199624E-4</v>
      </c>
      <c r="BG42" s="5">
        <f t="shared" si="213"/>
        <v>4.5387814016968386E-4</v>
      </c>
      <c r="BH42" s="5">
        <f t="shared" si="214"/>
        <v>2.1614207542583185E-4</v>
      </c>
      <c r="BI42" s="5">
        <f t="shared" si="215"/>
        <v>8.2343506125975516E-5</v>
      </c>
      <c r="BJ42" s="8">
        <f t="shared" si="216"/>
        <v>0.48870334175796765</v>
      </c>
      <c r="BK42" s="8">
        <f t="shared" si="217"/>
        <v>0.22608915088518811</v>
      </c>
      <c r="BL42" s="8">
        <f t="shared" si="218"/>
        <v>0.26750886450772215</v>
      </c>
      <c r="BM42" s="8">
        <f t="shared" si="219"/>
        <v>0.63900921616840123</v>
      </c>
      <c r="BN42" s="8">
        <f t="shared" si="220"/>
        <v>0.35685609844283073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776</v>
      </c>
      <c r="E43" s="1">
        <f>VLOOKUP(A43,home!$A$2:$E$670,3,FALSE)</f>
        <v>1.7963</v>
      </c>
      <c r="F43">
        <f>VLOOKUP(B43,home!$B$2:$E$670,3,FALSE)</f>
        <v>2.0194999999999999</v>
      </c>
      <c r="G43">
        <f>VLOOKUP(C43,away!$B$2:$E$670,4,FALSE)</f>
        <v>0.74229999999999996</v>
      </c>
      <c r="H43">
        <f>VLOOKUP(A43,away!$A$2:$E$670,3,FALSE)</f>
        <v>1.1852</v>
      </c>
      <c r="I43">
        <f>VLOOKUP(C43,away!$B$2:$E$670,3,FALSE)</f>
        <v>1.2656000000000001</v>
      </c>
      <c r="J43">
        <f>VLOOKUP(B43,home!$B$2:$E$670,4,FALSE)</f>
        <v>0.4854</v>
      </c>
      <c r="K43" s="3">
        <f t="shared" si="166"/>
        <v>2.6927881530549995</v>
      </c>
      <c r="L43" s="3">
        <f t="shared" si="167"/>
        <v>0.72809471884800003</v>
      </c>
      <c r="M43" s="5">
        <f t="shared" si="2"/>
        <v>3.2683566794645368E-2</v>
      </c>
      <c r="N43" s="5">
        <f t="shared" si="168"/>
        <v>8.8009921464202806E-2</v>
      </c>
      <c r="O43" s="5">
        <f t="shared" si="169"/>
        <v>2.3796732376297147E-2</v>
      </c>
      <c r="P43" s="5">
        <f t="shared" si="170"/>
        <v>6.4079559024313296E-2</v>
      </c>
      <c r="Q43" s="5">
        <f t="shared" si="171"/>
        <v>0.11849603693505315</v>
      </c>
      <c r="R43" s="5">
        <f t="shared" si="172"/>
        <v>8.6631375845105853E-3</v>
      </c>
      <c r="S43" s="5">
        <f t="shared" si="173"/>
        <v>3.1408673283351535E-2</v>
      </c>
      <c r="T43" s="5">
        <f t="shared" si="174"/>
        <v>8.6276338696829741E-2</v>
      </c>
      <c r="U43" s="5">
        <f t="shared" si="175"/>
        <v>2.3327994255855602E-2</v>
      </c>
      <c r="V43" s="5">
        <f t="shared" si="176"/>
        <v>6.842221849359462E-3</v>
      </c>
      <c r="W43" s="5">
        <f t="shared" si="177"/>
        <v>0.10636157481422624</v>
      </c>
      <c r="X43" s="5">
        <f t="shared" si="178"/>
        <v>7.7441300910594577E-2</v>
      </c>
      <c r="Y43" s="5">
        <f t="shared" si="179"/>
        <v>2.819230110686136E-2</v>
      </c>
      <c r="Z43" s="5">
        <f t="shared" si="180"/>
        <v>2.1025282413119259E-3</v>
      </c>
      <c r="AA43" s="5">
        <f t="shared" si="181"/>
        <v>5.6616631396683168E-3</v>
      </c>
      <c r="AB43" s="5">
        <f t="shared" si="182"/>
        <v>7.6228297145435105E-3</v>
      </c>
      <c r="AC43" s="5">
        <f t="shared" si="183"/>
        <v>8.3843082673680925E-4</v>
      </c>
      <c r="AD43" s="5">
        <f t="shared" si="184"/>
        <v>7.1602297150005392E-2</v>
      </c>
      <c r="AE43" s="5">
        <f t="shared" si="185"/>
        <v>5.2133254412304118E-2</v>
      </c>
      <c r="AF43" s="5">
        <f t="shared" si="186"/>
        <v>1.8978973606978911E-2</v>
      </c>
      <c r="AG43" s="5">
        <f t="shared" si="187"/>
        <v>4.6061634841323088E-3</v>
      </c>
      <c r="AH43" s="5">
        <f t="shared" si="188"/>
        <v>3.8270992718199661E-4</v>
      </c>
      <c r="AI43" s="5">
        <f t="shared" si="189"/>
        <v>1.0305567579722218E-3</v>
      </c>
      <c r="AJ43" s="5">
        <f t="shared" si="190"/>
        <v>1.3875355144591841E-3</v>
      </c>
      <c r="AK43" s="5">
        <f t="shared" si="191"/>
        <v>1.2454463984262548E-3</v>
      </c>
      <c r="AL43" s="5">
        <f t="shared" si="192"/>
        <v>6.575326124869243E-5</v>
      </c>
      <c r="AM43" s="5">
        <f t="shared" si="193"/>
        <v>3.8561963499411621E-2</v>
      </c>
      <c r="AN43" s="5">
        <f t="shared" si="194"/>
        <v>2.8076761972330944E-2</v>
      </c>
      <c r="AO43" s="5">
        <f t="shared" si="195"/>
        <v>1.0221271057203257E-2</v>
      </c>
      <c r="AP43" s="5">
        <f t="shared" si="196"/>
        <v>2.4806844922212025E-3</v>
      </c>
      <c r="AQ43" s="5">
        <f t="shared" si="197"/>
        <v>4.5154331947859744E-4</v>
      </c>
      <c r="AR43" s="5">
        <f t="shared" si="198"/>
        <v>5.5729815366382892E-5</v>
      </c>
      <c r="AS43" s="5">
        <f t="shared" si="199"/>
        <v>1.500685865905383E-4</v>
      </c>
      <c r="AT43" s="5">
        <f t="shared" si="200"/>
        <v>2.02051456058355E-4</v>
      </c>
      <c r="AU43" s="5">
        <f t="shared" si="201"/>
        <v>1.813605890604837E-4</v>
      </c>
      <c r="AV43" s="5">
        <f t="shared" si="202"/>
        <v>1.2209141141328669E-4</v>
      </c>
      <c r="AW43" s="5">
        <f t="shared" si="203"/>
        <v>3.5810044945524426E-6</v>
      </c>
      <c r="AX43" s="5">
        <f t="shared" si="204"/>
        <v>1.73065330782925E-2</v>
      </c>
      <c r="AY43" s="5">
        <f t="shared" si="205"/>
        <v>1.2600795335872989E-2</v>
      </c>
      <c r="AZ43" s="5">
        <f t="shared" si="206"/>
        <v>4.5872862686668165E-3</v>
      </c>
      <c r="BA43" s="5">
        <f t="shared" si="207"/>
        <v>1.113326302020086E-3</v>
      </c>
      <c r="BB43" s="5">
        <f t="shared" si="208"/>
        <v>2.0265175021384947E-4</v>
      </c>
      <c r="BC43" s="5">
        <f t="shared" si="209"/>
        <v>2.950993381920158E-5</v>
      </c>
      <c r="BD43" s="5">
        <f t="shared" si="210"/>
        <v>6.7627640417729144E-6</v>
      </c>
      <c r="BE43" s="5">
        <f t="shared" si="211"/>
        <v>1.8210690893592449E-5</v>
      </c>
      <c r="BF43" s="5">
        <f t="shared" si="212"/>
        <v>2.4518766348606161E-5</v>
      </c>
      <c r="BG43" s="5">
        <f t="shared" si="213"/>
        <v>2.2007947850350082E-5</v>
      </c>
      <c r="BH43" s="5">
        <f t="shared" si="214"/>
        <v>1.4815685311118742E-5</v>
      </c>
      <c r="BI43" s="5">
        <f t="shared" si="215"/>
        <v>7.9791003770342984E-6</v>
      </c>
      <c r="BJ43" s="8">
        <f t="shared" si="216"/>
        <v>0.76773048959071977</v>
      </c>
      <c r="BK43" s="8">
        <f t="shared" si="217"/>
        <v>0.14851900037552815</v>
      </c>
      <c r="BL43" s="8">
        <f t="shared" si="218"/>
        <v>7.3924202482226323E-2</v>
      </c>
      <c r="BM43" s="8">
        <f t="shared" si="219"/>
        <v>0.6439500521793855</v>
      </c>
      <c r="BN43" s="8">
        <f t="shared" si="220"/>
        <v>0.33572895417902232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776</v>
      </c>
      <c r="E44" s="1">
        <f>VLOOKUP(A44,home!$A$2:$E$670,3,FALSE)</f>
        <v>1.3736999999999999</v>
      </c>
      <c r="F44">
        <f>VLOOKUP(B44,home!$B$2:$E$670,3,FALSE)</f>
        <v>1.8927</v>
      </c>
      <c r="G44">
        <f>VLOOKUP(C44,away!$B$2:$E$670,4,FALSE)</f>
        <v>0.74229999999999996</v>
      </c>
      <c r="H44">
        <f>VLOOKUP(A44,away!$A$2:$E$670,3,FALSE)</f>
        <v>1.1818</v>
      </c>
      <c r="I44">
        <f>VLOOKUP(C44,away!$B$2:$E$670,3,FALSE)</f>
        <v>2.6718000000000002</v>
      </c>
      <c r="J44">
        <f>VLOOKUP(B44,home!$B$2:$E$670,4,FALSE)</f>
        <v>0.67689999999999995</v>
      </c>
      <c r="K44" s="3">
        <f t="shared" si="166"/>
        <v>1.9299814771769999</v>
      </c>
      <c r="L44" s="3">
        <f t="shared" si="167"/>
        <v>2.137334250156</v>
      </c>
      <c r="M44" s="5">
        <f t="shared" si="2"/>
        <v>1.712329045378758E-2</v>
      </c>
      <c r="N44" s="5">
        <f t="shared" si="168"/>
        <v>3.304763340413177E-2</v>
      </c>
      <c r="O44" s="5">
        <f t="shared" si="169"/>
        <v>3.6598195162249464E-2</v>
      </c>
      <c r="P44" s="5">
        <f t="shared" si="170"/>
        <v>7.0633838761250345E-2</v>
      </c>
      <c r="Q44" s="5">
        <f t="shared" si="171"/>
        <v>3.1890660167255114E-2</v>
      </c>
      <c r="R44" s="5">
        <f t="shared" si="172"/>
        <v>3.9111288007084716E-2</v>
      </c>
      <c r="S44" s="5">
        <f t="shared" si="173"/>
        <v>7.2841420164176829E-2</v>
      </c>
      <c r="T44" s="5">
        <f t="shared" si="174"/>
        <v>6.8161000235560015E-2</v>
      </c>
      <c r="U44" s="5">
        <f t="shared" si="175"/>
        <v>7.5484061402208438E-2</v>
      </c>
      <c r="V44" s="5">
        <f t="shared" si="176"/>
        <v>3.3385776465637021E-2</v>
      </c>
      <c r="W44" s="5">
        <f t="shared" si="177"/>
        <v>2.0516127805916246E-2</v>
      </c>
      <c r="X44" s="5">
        <f t="shared" si="178"/>
        <v>4.3849822640162656E-2</v>
      </c>
      <c r="Y44" s="5">
        <f t="shared" si="179"/>
        <v>4.686086389604284E-2</v>
      </c>
      <c r="Z44" s="5">
        <f t="shared" si="180"/>
        <v>2.7864631808419249E-2</v>
      </c>
      <c r="AA44" s="5">
        <f t="shared" si="181"/>
        <v>5.3778223258606192E-2</v>
      </c>
      <c r="AB44" s="5">
        <f t="shared" si="182"/>
        <v>5.1895487382299654E-2</v>
      </c>
      <c r="AC44" s="5">
        <f t="shared" si="183"/>
        <v>8.6073028653472841E-3</v>
      </c>
      <c r="AD44" s="5">
        <f t="shared" si="184"/>
        <v>9.8989366622035911E-3</v>
      </c>
      <c r="AE44" s="5">
        <f t="shared" si="185"/>
        <v>2.1157336368252646E-2</v>
      </c>
      <c r="AF44" s="5">
        <f t="shared" si="186"/>
        <v>2.2610149830968779E-2</v>
      </c>
      <c r="AG44" s="5">
        <f t="shared" si="187"/>
        <v>1.6108482544962815E-2</v>
      </c>
      <c r="AH44" s="5">
        <f t="shared" si="188"/>
        <v>1.4889007983030203E-2</v>
      </c>
      <c r="AI44" s="5">
        <f t="shared" si="189"/>
        <v>2.873550962078877E-2</v>
      </c>
      <c r="AJ44" s="5">
        <f t="shared" si="190"/>
        <v>2.7729500652681913E-2</v>
      </c>
      <c r="AK44" s="5">
        <f t="shared" si="191"/>
        <v>1.7839140877014541E-2</v>
      </c>
      <c r="AL44" s="5">
        <f t="shared" si="192"/>
        <v>1.4202103139019265E-3</v>
      </c>
      <c r="AM44" s="5">
        <f t="shared" si="193"/>
        <v>3.8209528803602468E-3</v>
      </c>
      <c r="AN44" s="5">
        <f t="shared" si="194"/>
        <v>8.1666534594261753E-3</v>
      </c>
      <c r="AO44" s="5">
        <f t="shared" si="195"/>
        <v>8.7274340739932777E-3</v>
      </c>
      <c r="AP44" s="5">
        <f t="shared" si="196"/>
        <v>6.2178145874414465E-3</v>
      </c>
      <c r="AQ44" s="5">
        <f t="shared" si="197"/>
        <v>3.3223870197145525E-3</v>
      </c>
      <c r="AR44" s="5">
        <f t="shared" si="198"/>
        <v>6.3645573425953131E-3</v>
      </c>
      <c r="AS44" s="5">
        <f t="shared" si="199"/>
        <v>1.2283477781639823E-2</v>
      </c>
      <c r="AT44" s="5">
        <f t="shared" si="200"/>
        <v>1.1853442296940046E-2</v>
      </c>
      <c r="AU44" s="5">
        <f t="shared" si="201"/>
        <v>7.6256413579602273E-3</v>
      </c>
      <c r="AV44" s="5">
        <f t="shared" si="202"/>
        <v>3.6793366431145265E-3</v>
      </c>
      <c r="AW44" s="5">
        <f t="shared" si="203"/>
        <v>1.6273304380685436E-4</v>
      </c>
      <c r="AX44" s="5">
        <f t="shared" si="204"/>
        <v>1.2290613807102305E-3</v>
      </c>
      <c r="AY44" s="5">
        <f t="shared" si="205"/>
        <v>2.626914984535998E-3</v>
      </c>
      <c r="AZ44" s="5">
        <f t="shared" si="206"/>
        <v>2.807297684348405E-3</v>
      </c>
      <c r="BA44" s="5">
        <f t="shared" si="207"/>
        <v>2.0000444970471572E-3</v>
      </c>
      <c r="BB44" s="5">
        <f t="shared" si="208"/>
        <v>1.0686909013437305E-3</v>
      </c>
      <c r="BC44" s="5">
        <f t="shared" si="209"/>
        <v>4.5682993325440855E-4</v>
      </c>
      <c r="BD44" s="5">
        <f t="shared" si="210"/>
        <v>2.267197732568468E-3</v>
      </c>
      <c r="BE44" s="5">
        <f t="shared" si="211"/>
        <v>4.3756496289548367E-3</v>
      </c>
      <c r="BF44" s="5">
        <f t="shared" si="212"/>
        <v>4.2224613672496251E-3</v>
      </c>
      <c r="BG44" s="5">
        <f t="shared" si="213"/>
        <v>2.7164240756290823E-3</v>
      </c>
      <c r="BH44" s="5">
        <f t="shared" si="214"/>
        <v>1.310662037530446E-3</v>
      </c>
      <c r="BI44" s="5">
        <f t="shared" si="215"/>
        <v>5.0591069105456496E-4</v>
      </c>
      <c r="BJ44" s="8">
        <f t="shared" si="216"/>
        <v>0.35454509495763209</v>
      </c>
      <c r="BK44" s="8">
        <f t="shared" si="217"/>
        <v>0.20663875400863696</v>
      </c>
      <c r="BL44" s="8">
        <f t="shared" si="218"/>
        <v>0.40326517530120087</v>
      </c>
      <c r="BM44" s="8">
        <f t="shared" si="219"/>
        <v>0.76144456817940087</v>
      </c>
      <c r="BN44" s="8">
        <f t="shared" si="220"/>
        <v>0.22840490595575899</v>
      </c>
    </row>
    <row r="45" spans="1:66" x14ac:dyDescent="0.25">
      <c r="A45" s="10" t="s">
        <v>732</v>
      </c>
      <c r="B45" t="s">
        <v>741</v>
      </c>
      <c r="C45" t="s">
        <v>400</v>
      </c>
      <c r="D45" t="s">
        <v>776</v>
      </c>
      <c r="E45" s="1">
        <f>VLOOKUP(A45,home!$A$2:$E$670,3,FALSE)</f>
        <v>1.8438000000000001</v>
      </c>
      <c r="F45" t="e">
        <f>VLOOKUP(B45,home!$B$2:$E$670,3,FALSE)</f>
        <v>#N/A</v>
      </c>
      <c r="G45">
        <f>VLOOKUP(C45,away!$B$2:$E$670,4,FALSE)</f>
        <v>0.73509999999999998</v>
      </c>
      <c r="H45">
        <f>VLOOKUP(A45,away!$A$2:$E$670,3,FALSE)</f>
        <v>1.5311999999999999</v>
      </c>
      <c r="I45">
        <f>VLOOKUP(C45,away!$B$2:$E$670,3,FALSE)</f>
        <v>0.53590000000000004</v>
      </c>
      <c r="J45" t="e">
        <f>VLOOKUP(B45,home!$B$2:$E$670,4,FALSE)</f>
        <v>#N/A</v>
      </c>
      <c r="K45" s="3" t="e">
        <f t="shared" si="166"/>
        <v>#N/A</v>
      </c>
      <c r="L45" s="3" t="e">
        <f t="shared" si="167"/>
        <v>#N/A</v>
      </c>
      <c r="M45" s="5" t="e">
        <f t="shared" si="2"/>
        <v>#N/A</v>
      </c>
      <c r="N45" s="5" t="e">
        <f t="shared" si="168"/>
        <v>#N/A</v>
      </c>
      <c r="O45" s="5" t="e">
        <f t="shared" si="169"/>
        <v>#N/A</v>
      </c>
      <c r="P45" s="5" t="e">
        <f t="shared" si="170"/>
        <v>#N/A</v>
      </c>
      <c r="Q45" s="5" t="e">
        <f t="shared" si="171"/>
        <v>#N/A</v>
      </c>
      <c r="R45" s="5" t="e">
        <f t="shared" si="172"/>
        <v>#N/A</v>
      </c>
      <c r="S45" s="5" t="e">
        <f t="shared" si="173"/>
        <v>#N/A</v>
      </c>
      <c r="T45" s="5" t="e">
        <f t="shared" si="174"/>
        <v>#N/A</v>
      </c>
      <c r="U45" s="5" t="e">
        <f t="shared" si="175"/>
        <v>#N/A</v>
      </c>
      <c r="V45" s="5" t="e">
        <f t="shared" si="176"/>
        <v>#N/A</v>
      </c>
      <c r="W45" s="5" t="e">
        <f t="shared" si="177"/>
        <v>#N/A</v>
      </c>
      <c r="X45" s="5" t="e">
        <f t="shared" si="178"/>
        <v>#N/A</v>
      </c>
      <c r="Y45" s="5" t="e">
        <f t="shared" si="179"/>
        <v>#N/A</v>
      </c>
      <c r="Z45" s="5" t="e">
        <f t="shared" si="180"/>
        <v>#N/A</v>
      </c>
      <c r="AA45" s="5" t="e">
        <f t="shared" si="181"/>
        <v>#N/A</v>
      </c>
      <c r="AB45" s="5" t="e">
        <f t="shared" si="182"/>
        <v>#N/A</v>
      </c>
      <c r="AC45" s="5" t="e">
        <f t="shared" si="183"/>
        <v>#N/A</v>
      </c>
      <c r="AD45" s="5" t="e">
        <f t="shared" si="184"/>
        <v>#N/A</v>
      </c>
      <c r="AE45" s="5" t="e">
        <f t="shared" si="185"/>
        <v>#N/A</v>
      </c>
      <c r="AF45" s="5" t="e">
        <f t="shared" si="186"/>
        <v>#N/A</v>
      </c>
      <c r="AG45" s="5" t="e">
        <f t="shared" si="187"/>
        <v>#N/A</v>
      </c>
      <c r="AH45" s="5" t="e">
        <f t="shared" si="188"/>
        <v>#N/A</v>
      </c>
      <c r="AI45" s="5" t="e">
        <f t="shared" si="189"/>
        <v>#N/A</v>
      </c>
      <c r="AJ45" s="5" t="e">
        <f t="shared" si="190"/>
        <v>#N/A</v>
      </c>
      <c r="AK45" s="5" t="e">
        <f t="shared" si="191"/>
        <v>#N/A</v>
      </c>
      <c r="AL45" s="5" t="e">
        <f t="shared" si="192"/>
        <v>#N/A</v>
      </c>
      <c r="AM45" s="5" t="e">
        <f t="shared" si="193"/>
        <v>#N/A</v>
      </c>
      <c r="AN45" s="5" t="e">
        <f t="shared" si="194"/>
        <v>#N/A</v>
      </c>
      <c r="AO45" s="5" t="e">
        <f t="shared" si="195"/>
        <v>#N/A</v>
      </c>
      <c r="AP45" s="5" t="e">
        <f t="shared" si="196"/>
        <v>#N/A</v>
      </c>
      <c r="AQ45" s="5" t="e">
        <f t="shared" si="197"/>
        <v>#N/A</v>
      </c>
      <c r="AR45" s="5" t="e">
        <f t="shared" si="198"/>
        <v>#N/A</v>
      </c>
      <c r="AS45" s="5" t="e">
        <f t="shared" si="199"/>
        <v>#N/A</v>
      </c>
      <c r="AT45" s="5" t="e">
        <f t="shared" si="200"/>
        <v>#N/A</v>
      </c>
      <c r="AU45" s="5" t="e">
        <f t="shared" si="201"/>
        <v>#N/A</v>
      </c>
      <c r="AV45" s="5" t="e">
        <f t="shared" si="202"/>
        <v>#N/A</v>
      </c>
      <c r="AW45" s="5" t="e">
        <f t="shared" si="203"/>
        <v>#N/A</v>
      </c>
      <c r="AX45" s="5" t="e">
        <f t="shared" si="204"/>
        <v>#N/A</v>
      </c>
      <c r="AY45" s="5" t="e">
        <f t="shared" si="205"/>
        <v>#N/A</v>
      </c>
      <c r="AZ45" s="5" t="e">
        <f t="shared" si="206"/>
        <v>#N/A</v>
      </c>
      <c r="BA45" s="5" t="e">
        <f t="shared" si="207"/>
        <v>#N/A</v>
      </c>
      <c r="BB45" s="5" t="e">
        <f t="shared" si="208"/>
        <v>#N/A</v>
      </c>
      <c r="BC45" s="5" t="e">
        <f t="shared" si="209"/>
        <v>#N/A</v>
      </c>
      <c r="BD45" s="5" t="e">
        <f t="shared" si="210"/>
        <v>#N/A</v>
      </c>
      <c r="BE45" s="5" t="e">
        <f t="shared" si="211"/>
        <v>#N/A</v>
      </c>
      <c r="BF45" s="5" t="e">
        <f t="shared" si="212"/>
        <v>#N/A</v>
      </c>
      <c r="BG45" s="5" t="e">
        <f t="shared" si="213"/>
        <v>#N/A</v>
      </c>
      <c r="BH45" s="5" t="e">
        <f t="shared" si="214"/>
        <v>#N/A</v>
      </c>
      <c r="BI45" s="5" t="e">
        <f t="shared" si="215"/>
        <v>#N/A</v>
      </c>
      <c r="BJ45" s="8" t="e">
        <f t="shared" si="216"/>
        <v>#N/A</v>
      </c>
      <c r="BK45" s="8" t="e">
        <f t="shared" si="217"/>
        <v>#N/A</v>
      </c>
      <c r="BL45" s="8" t="e">
        <f t="shared" si="218"/>
        <v>#N/A</v>
      </c>
      <c r="BM45" s="8" t="e">
        <f t="shared" si="219"/>
        <v>#N/A</v>
      </c>
      <c r="BN45" s="8" t="e">
        <f t="shared" si="220"/>
        <v>#N/A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776</v>
      </c>
      <c r="E46" s="1">
        <f>VLOOKUP(A46,home!$A$2:$E$670,3,FALSE)</f>
        <v>1.5083</v>
      </c>
      <c r="F46">
        <f>VLOOKUP(B46,home!$B$2:$E$670,3,FALSE)</f>
        <v>1.105</v>
      </c>
      <c r="G46">
        <f>VLOOKUP(C46,away!$B$2:$E$670,4,FALSE)</f>
        <v>0.59089999999999998</v>
      </c>
      <c r="H46">
        <f>VLOOKUP(A46,away!$A$2:$E$670,3,FALSE)</f>
        <v>1.3083</v>
      </c>
      <c r="I46">
        <f>VLOOKUP(C46,away!$B$2:$E$670,3,FALSE)</f>
        <v>1.6576</v>
      </c>
      <c r="J46">
        <f>VLOOKUP(B46,home!$B$2:$E$670,4,FALSE)</f>
        <v>1.4013</v>
      </c>
      <c r="K46" s="3">
        <f t="shared" si="166"/>
        <v>0.98483618934999984</v>
      </c>
      <c r="L46" s="3">
        <f t="shared" si="167"/>
        <v>3.0389125415040001</v>
      </c>
      <c r="M46" s="5">
        <f t="shared" si="2"/>
        <v>1.7885790094787093E-2</v>
      </c>
      <c r="N46" s="5">
        <f t="shared" si="168"/>
        <v>1.7614573360464091E-2</v>
      </c>
      <c r="O46" s="5">
        <f t="shared" si="169"/>
        <v>5.4353351833756509E-2</v>
      </c>
      <c r="P46" s="5">
        <f t="shared" si="170"/>
        <v>5.3529147898356583E-2</v>
      </c>
      <c r="Q46" s="5">
        <f t="shared" si="171"/>
        <v>8.673734652672736E-3</v>
      </c>
      <c r="R46" s="5">
        <f t="shared" si="172"/>
        <v>8.2587541280191065E-2</v>
      </c>
      <c r="S46" s="5">
        <f t="shared" si="173"/>
        <v>4.0050923939324051E-2</v>
      </c>
      <c r="T46" s="5">
        <f t="shared" si="174"/>
        <v>2.6358721017685018E-2</v>
      </c>
      <c r="U46" s="5">
        <f t="shared" si="175"/>
        <v>8.1335199442169173E-2</v>
      </c>
      <c r="V46" s="5">
        <f t="shared" si="176"/>
        <v>1.331840540359564E-2</v>
      </c>
      <c r="W46" s="5">
        <f t="shared" si="177"/>
        <v>2.8474025942570877E-3</v>
      </c>
      <c r="X46" s="5">
        <f t="shared" si="178"/>
        <v>8.6530074543988891E-3</v>
      </c>
      <c r="Y46" s="5">
        <f t="shared" si="179"/>
        <v>1.3147866437450197E-2</v>
      </c>
      <c r="Z46" s="5">
        <f t="shared" si="180"/>
        <v>8.365877165611732E-2</v>
      </c>
      <c r="AA46" s="5">
        <f t="shared" si="181"/>
        <v>8.2390185883512351E-2</v>
      </c>
      <c r="AB46" s="5">
        <f t="shared" si="182"/>
        <v>4.0570418352678217E-2</v>
      </c>
      <c r="AC46" s="5">
        <f t="shared" si="183"/>
        <v>2.4912335743946519E-3</v>
      </c>
      <c r="AD46" s="5">
        <f t="shared" si="184"/>
        <v>7.0105628011836354E-4</v>
      </c>
      <c r="AE46" s="5">
        <f t="shared" si="185"/>
        <v>2.1304487219518361E-3</v>
      </c>
      <c r="AF46" s="5">
        <f t="shared" si="186"/>
        <v>3.2371236700853025E-3</v>
      </c>
      <c r="AG46" s="5">
        <f t="shared" si="187"/>
        <v>3.2791119064738941E-3</v>
      </c>
      <c r="AH46" s="5">
        <f t="shared" si="188"/>
        <v>6.3557922598148575E-2</v>
      </c>
      <c r="AI46" s="5">
        <f t="shared" si="189"/>
        <v>6.2594142294562879E-2</v>
      </c>
      <c r="AJ46" s="5">
        <f t="shared" si="190"/>
        <v>3.0822488286504472E-2</v>
      </c>
      <c r="AK46" s="5">
        <f t="shared" si="191"/>
        <v>1.0118367303455358E-2</v>
      </c>
      <c r="AL46" s="5">
        <f t="shared" si="192"/>
        <v>2.9823364748530633E-4</v>
      </c>
      <c r="AM46" s="5">
        <f t="shared" si="193"/>
        <v>1.3808511908633108E-4</v>
      </c>
      <c r="AN46" s="5">
        <f t="shared" si="194"/>
        <v>4.1962860018652484E-4</v>
      </c>
      <c r="AO46" s="5">
        <f t="shared" si="195"/>
        <v>6.3760730794029923E-4</v>
      </c>
      <c r="AP46" s="5">
        <f t="shared" si="196"/>
        <v>6.4587761488479282E-4</v>
      </c>
      <c r="AQ46" s="5">
        <f t="shared" si="197"/>
        <v>4.9069139603752181E-4</v>
      </c>
      <c r="AR46" s="5">
        <f t="shared" si="198"/>
        <v>3.8629393619090853E-2</v>
      </c>
      <c r="AS46" s="5">
        <f t="shared" si="199"/>
        <v>3.8043624808726625E-2</v>
      </c>
      <c r="AT46" s="5">
        <f t="shared" si="200"/>
        <v>1.8733369242843721E-2</v>
      </c>
      <c r="AU46" s="5">
        <f t="shared" si="201"/>
        <v>6.1497666596029019E-3</v>
      </c>
      <c r="AV46" s="5">
        <f t="shared" si="202"/>
        <v>1.5141281906087497E-3</v>
      </c>
      <c r="AW46" s="5">
        <f t="shared" si="203"/>
        <v>2.4793414430462287E-5</v>
      </c>
      <c r="AX46" s="5">
        <f t="shared" si="204"/>
        <v>2.266520374782053E-5</v>
      </c>
      <c r="AY46" s="5">
        <f t="shared" si="205"/>
        <v>6.8877571924995262E-5</v>
      </c>
      <c r="AZ46" s="5">
        <f t="shared" si="206"/>
        <v>1.0465645857560599E-4</v>
      </c>
      <c r="BA46" s="5">
        <f t="shared" si="207"/>
        <v>1.0601394150493429E-4</v>
      </c>
      <c r="BB46" s="5">
        <f t="shared" si="208"/>
        <v>8.0541774103404072E-5</v>
      </c>
      <c r="BC46" s="5">
        <f t="shared" si="209"/>
        <v>4.8951881487563362E-5</v>
      </c>
      <c r="BD46" s="5">
        <f t="shared" si="210"/>
        <v>1.9565224789958289E-2</v>
      </c>
      <c r="BE46" s="5">
        <f t="shared" si="211"/>
        <v>1.9268541425918672E-2</v>
      </c>
      <c r="BF46" s="5">
        <f t="shared" si="212"/>
        <v>9.4881784561171769E-3</v>
      </c>
      <c r="BG46" s="5">
        <f t="shared" si="213"/>
        <v>3.1147671715317355E-3</v>
      </c>
      <c r="BH46" s="5">
        <f t="shared" si="214"/>
        <v>7.6688385798094789E-4</v>
      </c>
      <c r="BI46" s="5">
        <f t="shared" si="215"/>
        <v>1.5105099527359668E-4</v>
      </c>
      <c r="BJ46" s="8">
        <f t="shared" si="216"/>
        <v>8.9406642965037211E-2</v>
      </c>
      <c r="BK46" s="8">
        <f t="shared" si="217"/>
        <v>0.1276426121298683</v>
      </c>
      <c r="BL46" s="8">
        <f t="shared" si="218"/>
        <v>0.66375454649263177</v>
      </c>
      <c r="BM46" s="8">
        <f t="shared" si="219"/>
        <v>0.72977434996593182</v>
      </c>
      <c r="BN46" s="8">
        <f t="shared" si="220"/>
        <v>0.23464413912022808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776</v>
      </c>
      <c r="E47" s="1">
        <f>VLOOKUP(A47,home!$A$2:$E$670,3,FALSE)</f>
        <v>1.6835</v>
      </c>
      <c r="F47">
        <f>VLOOKUP(B47,home!$B$2:$E$670,3,FALSE)</f>
        <v>0.79200000000000004</v>
      </c>
      <c r="G47">
        <f>VLOOKUP(C47,away!$B$2:$E$670,4,FALSE)</f>
        <v>0.31509999999999999</v>
      </c>
      <c r="H47">
        <f>VLOOKUP(A47,away!$A$2:$E$670,3,FALSE)</f>
        <v>1.1941999999999999</v>
      </c>
      <c r="I47">
        <f>VLOOKUP(C47,away!$B$2:$E$670,3,FALSE)</f>
        <v>0.80389999999999995</v>
      </c>
      <c r="J47">
        <f>VLOOKUP(B47,home!$B$2:$E$670,4,FALSE)</f>
        <v>1.1165</v>
      </c>
      <c r="K47" s="3">
        <f t="shared" si="166"/>
        <v>0.42013291319999996</v>
      </c>
      <c r="L47" s="3">
        <f t="shared" si="167"/>
        <v>1.0718594047699999</v>
      </c>
      <c r="M47" s="5">
        <f t="shared" si="2"/>
        <v>0.2249240885402834</v>
      </c>
      <c r="N47" s="5">
        <f t="shared" si="168"/>
        <v>9.4498012567284004E-2</v>
      </c>
      <c r="O47" s="5">
        <f t="shared" si="169"/>
        <v>0.24108699966122291</v>
      </c>
      <c r="P47" s="5">
        <f t="shared" si="170"/>
        <v>0.101288583502317</v>
      </c>
      <c r="Q47" s="5">
        <f t="shared" si="171"/>
        <v>1.9850862655751617E-2</v>
      </c>
      <c r="R47" s="5">
        <f t="shared" si="172"/>
        <v>0.12920568397733176</v>
      </c>
      <c r="S47" s="5">
        <f t="shared" si="173"/>
        <v>1.1403155187253775E-2</v>
      </c>
      <c r="T47" s="5">
        <f t="shared" si="174"/>
        <v>2.1277333830364946E-2</v>
      </c>
      <c r="U47" s="5">
        <f t="shared" si="175"/>
        <v>5.4283560411394961E-2</v>
      </c>
      <c r="V47" s="5">
        <f t="shared" si="176"/>
        <v>5.7056753081541399E-4</v>
      </c>
      <c r="W47" s="5">
        <f t="shared" si="177"/>
        <v>2.7800002523646725E-3</v>
      </c>
      <c r="X47" s="5">
        <f t="shared" si="178"/>
        <v>2.9797694157600468E-3</v>
      </c>
      <c r="Y47" s="5">
        <f t="shared" si="179"/>
        <v>1.596946936164207E-3</v>
      </c>
      <c r="Z47" s="5">
        <f t="shared" si="180"/>
        <v>4.6163442506947844E-2</v>
      </c>
      <c r="AA47" s="5">
        <f t="shared" si="181"/>
        <v>1.9394781583784711E-2</v>
      </c>
      <c r="AB47" s="5">
        <f t="shared" si="182"/>
        <v>4.0741930438365891E-3</v>
      </c>
      <c r="AC47" s="5">
        <f t="shared" si="183"/>
        <v>1.6058744909162275E-5</v>
      </c>
      <c r="AD47" s="5">
        <f t="shared" si="184"/>
        <v>2.9199240118067611E-4</v>
      </c>
      <c r="AE47" s="5">
        <f t="shared" si="185"/>
        <v>3.129748013268825E-4</v>
      </c>
      <c r="AF47" s="5">
        <f t="shared" si="186"/>
        <v>1.677324921291206E-4</v>
      </c>
      <c r="AG47" s="5">
        <f t="shared" si="187"/>
        <v>5.9928549724702641E-5</v>
      </c>
      <c r="AH47" s="5">
        <f t="shared" si="188"/>
        <v>1.2370180001907805E-2</v>
      </c>
      <c r="AI47" s="5">
        <f t="shared" si="189"/>
        <v>5.1971197610099079E-3</v>
      </c>
      <c r="AJ47" s="5">
        <f t="shared" si="190"/>
        <v>1.09174053272119E-3</v>
      </c>
      <c r="AK47" s="5">
        <f t="shared" si="191"/>
        <v>1.5289204349022454E-4</v>
      </c>
      <c r="AL47" s="5">
        <f t="shared" si="192"/>
        <v>2.892651534533667E-7</v>
      </c>
      <c r="AM47" s="5">
        <f t="shared" si="193"/>
        <v>2.4535123628060132E-5</v>
      </c>
      <c r="AN47" s="5">
        <f t="shared" si="194"/>
        <v>2.6298203007930891E-5</v>
      </c>
      <c r="AO47" s="5">
        <f t="shared" si="195"/>
        <v>1.4093988111300712E-5</v>
      </c>
      <c r="AP47" s="5">
        <f t="shared" si="196"/>
        <v>5.035591235938079E-6</v>
      </c>
      <c r="AQ47" s="5">
        <f t="shared" si="197"/>
        <v>1.349361456204404E-6</v>
      </c>
      <c r="AR47" s="5">
        <f t="shared" si="198"/>
        <v>2.6518187547485326E-3</v>
      </c>
      <c r="AS47" s="5">
        <f t="shared" si="199"/>
        <v>1.1141163387108973E-3</v>
      </c>
      <c r="AT47" s="5">
        <f t="shared" si="200"/>
        <v>2.3403847151316358E-4</v>
      </c>
      <c r="AU47" s="5">
        <f t="shared" si="201"/>
        <v>3.2775754945900211E-5</v>
      </c>
      <c r="AV47" s="5">
        <f t="shared" si="202"/>
        <v>3.44254335193759E-6</v>
      </c>
      <c r="AW47" s="5">
        <f t="shared" si="203"/>
        <v>3.6184130980983551E-9</v>
      </c>
      <c r="AX47" s="5">
        <f t="shared" si="204"/>
        <v>1.7180021609298418E-6</v>
      </c>
      <c r="AY47" s="5">
        <f t="shared" si="205"/>
        <v>1.8414567736078337E-6</v>
      </c>
      <c r="AZ47" s="5">
        <f t="shared" si="206"/>
        <v>9.8689138063448834E-7</v>
      </c>
      <c r="BA47" s="5">
        <f t="shared" si="207"/>
        <v>3.5260293593984206E-7</v>
      </c>
      <c r="BB47" s="5">
        <f t="shared" si="208"/>
        <v>9.448519325915836E-8</v>
      </c>
      <c r="BC47" s="5">
        <f t="shared" si="209"/>
        <v>2.0254968601267987E-8</v>
      </c>
      <c r="BD47" s="5">
        <f t="shared" si="210"/>
        <v>4.7372947867044713E-4</v>
      </c>
      <c r="BE47" s="5">
        <f t="shared" si="211"/>
        <v>1.9902934594253222E-4</v>
      </c>
      <c r="BF47" s="5">
        <f t="shared" si="212"/>
        <v>4.1809389461563327E-5</v>
      </c>
      <c r="BG47" s="5">
        <f t="shared" si="213"/>
        <v>5.855166864533327E-6</v>
      </c>
      <c r="BH47" s="5">
        <f t="shared" si="214"/>
        <v>6.149870780171239E-7</v>
      </c>
      <c r="BI47" s="5">
        <f t="shared" si="215"/>
        <v>5.1675262533538022E-8</v>
      </c>
      <c r="BJ47" s="8">
        <f t="shared" si="216"/>
        <v>0.14389187986290328</v>
      </c>
      <c r="BK47" s="8">
        <f t="shared" si="217"/>
        <v>0.33820458422750582</v>
      </c>
      <c r="BL47" s="8">
        <f t="shared" si="218"/>
        <v>0.47161443292325017</v>
      </c>
      <c r="BM47" s="8">
        <f t="shared" si="219"/>
        <v>0.18901827077805583</v>
      </c>
      <c r="BN47" s="8">
        <f t="shared" si="220"/>
        <v>0.81085423090419073</v>
      </c>
    </row>
    <row r="48" spans="1:66" x14ac:dyDescent="0.25">
      <c r="A48" s="10" t="s">
        <v>61</v>
      </c>
      <c r="B48" t="s">
        <v>69</v>
      </c>
      <c r="C48" t="s">
        <v>697</v>
      </c>
      <c r="D48" t="s">
        <v>776</v>
      </c>
      <c r="E48" s="1">
        <f>VLOOKUP(A48,home!$A$2:$E$670,3,FALSE)</f>
        <v>1.5083</v>
      </c>
      <c r="F48">
        <f>VLOOKUP(B48,home!$B$2:$E$670,3,FALSE)</f>
        <v>1.8785000000000001</v>
      </c>
      <c r="G48">
        <f>VLOOKUP(C48,away!$B$2:$E$670,4,FALSE)</f>
        <v>0.65449999999999997</v>
      </c>
      <c r="H48">
        <f>VLOOKUP(A48,away!$A$2:$E$670,3,FALSE)</f>
        <v>1.3083</v>
      </c>
      <c r="I48">
        <f>VLOOKUP(C48,away!$B$2:$E$670,3,FALSE)</f>
        <v>1.7216</v>
      </c>
      <c r="J48">
        <f>VLOOKUP(B48,home!$B$2:$E$670,4,FALSE)</f>
        <v>0.38219999999999998</v>
      </c>
      <c r="K48" s="3">
        <f t="shared" si="166"/>
        <v>1.8544220444749999</v>
      </c>
      <c r="L48" s="3">
        <f t="shared" si="167"/>
        <v>0.86085553881599997</v>
      </c>
      <c r="M48" s="5">
        <f t="shared" si="2"/>
        <v>6.6186578168729068E-2</v>
      </c>
      <c r="N48" s="5">
        <f t="shared" si="168"/>
        <v>0.12273784960445892</v>
      </c>
      <c r="O48" s="5">
        <f t="shared" si="169"/>
        <v>5.6977082411828556E-2</v>
      </c>
      <c r="P48" s="5">
        <f t="shared" si="170"/>
        <v>0.10565955765436365</v>
      </c>
      <c r="Q48" s="5">
        <f t="shared" si="171"/>
        <v>0.11380388699898293</v>
      </c>
      <c r="R48" s="5">
        <f t="shared" si="172"/>
        <v>2.4524518489899155E-2</v>
      </c>
      <c r="S48" s="5">
        <f t="shared" si="173"/>
        <v>4.2168451794167505E-2</v>
      </c>
      <c r="T48" s="5">
        <f t="shared" si="174"/>
        <v>9.7968706461864619E-2</v>
      </c>
      <c r="U48" s="5">
        <f t="shared" si="175"/>
        <v>4.5478807717803722E-2</v>
      </c>
      <c r="V48" s="5">
        <f t="shared" si="176"/>
        <v>7.4796970201801965E-3</v>
      </c>
      <c r="W48" s="5">
        <f t="shared" si="177"/>
        <v>7.0346812265951936E-2</v>
      </c>
      <c r="X48" s="5">
        <f t="shared" si="178"/>
        <v>6.0558442977194052E-2</v>
      </c>
      <c r="Y48" s="5">
        <f t="shared" si="179"/>
        <v>2.6066035529495199E-2</v>
      </c>
      <c r="Z48" s="5">
        <f t="shared" si="180"/>
        <v>7.037355859608364E-3</v>
      </c>
      <c r="AA48" s="5">
        <f t="shared" si="181"/>
        <v>1.3050227840873061E-2</v>
      </c>
      <c r="AB48" s="5">
        <f t="shared" si="182"/>
        <v>1.2100315096768196E-2</v>
      </c>
      <c r="AC48" s="5">
        <f t="shared" si="183"/>
        <v>7.4628185616254224E-4</v>
      </c>
      <c r="AD48" s="5">
        <f t="shared" si="184"/>
        <v>3.2613169856131385E-2</v>
      </c>
      <c r="AE48" s="5">
        <f t="shared" si="185"/>
        <v>2.8075227908997712E-2</v>
      </c>
      <c r="AF48" s="5">
        <f t="shared" si="186"/>
        <v>1.2084357724491113E-2</v>
      </c>
      <c r="AG48" s="5">
        <f t="shared" si="187"/>
        <v>3.4676287600540301E-3</v>
      </c>
      <c r="AH48" s="5">
        <f t="shared" si="188"/>
        <v>1.5145366925907726E-3</v>
      </c>
      <c r="AI48" s="5">
        <f t="shared" si="189"/>
        <v>2.8085902299065848E-3</v>
      </c>
      <c r="AJ48" s="5">
        <f t="shared" si="190"/>
        <v>2.6041558181179405E-3</v>
      </c>
      <c r="AK48" s="5">
        <f t="shared" si="191"/>
        <v>1.6097346521219125E-3</v>
      </c>
      <c r="AL48" s="5">
        <f t="shared" si="192"/>
        <v>4.7654260419141284E-5</v>
      </c>
      <c r="AM48" s="5">
        <f t="shared" si="193"/>
        <v>1.2095716224283513E-2</v>
      </c>
      <c r="AN48" s="5">
        <f t="shared" si="194"/>
        <v>1.0412664307621016E-2</v>
      </c>
      <c r="AO48" s="5">
        <f t="shared" si="195"/>
        <v>4.4818998715236103E-3</v>
      </c>
      <c r="AP48" s="5">
        <f t="shared" si="196"/>
        <v>1.2860894429399397E-3</v>
      </c>
      <c r="AQ48" s="5">
        <f t="shared" si="197"/>
        <v>2.7678430509190771E-4</v>
      </c>
      <c r="AR48" s="5">
        <f t="shared" si="198"/>
        <v>2.6075946011136654E-4</v>
      </c>
      <c r="AS48" s="5">
        <f t="shared" si="199"/>
        <v>4.8355809113591748E-4</v>
      </c>
      <c r="AT48" s="5">
        <f t="shared" si="200"/>
        <v>4.4836039199334834E-4</v>
      </c>
      <c r="AU48" s="5">
        <f t="shared" si="201"/>
        <v>2.771497982606392E-4</v>
      </c>
      <c r="AV48" s="5">
        <f t="shared" si="202"/>
        <v>1.2848817387908201E-4</v>
      </c>
      <c r="AW48" s="5">
        <f t="shared" si="203"/>
        <v>2.1131877890359422E-6</v>
      </c>
      <c r="AX48" s="5">
        <f t="shared" si="204"/>
        <v>3.7384271350042126E-3</v>
      </c>
      <c r="AY48" s="5">
        <f t="shared" si="205"/>
        <v>3.2182457056284062E-3</v>
      </c>
      <c r="AZ48" s="5">
        <f t="shared" si="206"/>
        <v>1.3852223204805099E-3</v>
      </c>
      <c r="BA48" s="5">
        <f t="shared" si="207"/>
        <v>3.9749210235906642E-4</v>
      </c>
      <c r="BB48" s="5">
        <f t="shared" si="208"/>
        <v>8.5545819487854645E-5</v>
      </c>
      <c r="BC48" s="5">
        <f t="shared" si="209"/>
        <v>1.4728518505734684E-5</v>
      </c>
      <c r="BD48" s="5">
        <f t="shared" si="210"/>
        <v>3.7412704255923266E-5</v>
      </c>
      <c r="BE48" s="5">
        <f t="shared" si="211"/>
        <v>6.9378943515607751E-5</v>
      </c>
      <c r="BF48" s="5">
        <f t="shared" si="212"/>
        <v>6.4328921138864456E-5</v>
      </c>
      <c r="BG48" s="5">
        <f t="shared" si="213"/>
        <v>3.9764323152401357E-5</v>
      </c>
      <c r="BH48" s="5">
        <f t="shared" si="214"/>
        <v>1.8434959359360169E-5</v>
      </c>
      <c r="BI48" s="5">
        <f t="shared" si="215"/>
        <v>6.8372390049996395E-6</v>
      </c>
      <c r="BJ48" s="8">
        <f t="shared" si="216"/>
        <v>0.6051149338405476</v>
      </c>
      <c r="BK48" s="8">
        <f t="shared" si="217"/>
        <v>0.2255064664596505</v>
      </c>
      <c r="BL48" s="8">
        <f t="shared" si="218"/>
        <v>0.16250244195571739</v>
      </c>
      <c r="BM48" s="8">
        <f t="shared" si="219"/>
        <v>0.50705559226942232</v>
      </c>
      <c r="BN48" s="8">
        <f t="shared" si="220"/>
        <v>0.48988947332826227</v>
      </c>
    </row>
    <row r="49" spans="1:66" s="15" customFormat="1" x14ac:dyDescent="0.25">
      <c r="A49" s="15" t="s">
        <v>22</v>
      </c>
      <c r="B49" s="15" t="s">
        <v>686</v>
      </c>
      <c r="C49" s="15" t="s">
        <v>281</v>
      </c>
      <c r="D49" s="15" t="s">
        <v>776</v>
      </c>
      <c r="E49" s="24">
        <f>VLOOKUP(A49,home!$A$2:$E$670,3,FALSE)</f>
        <v>1.6922999999999999</v>
      </c>
      <c r="F49" s="15">
        <f>VLOOKUP(B49,home!$B$2:$E$670,3,FALSE)</f>
        <v>2</v>
      </c>
      <c r="G49" s="15">
        <f>VLOOKUP(C49,away!$B$2:$E$670,4,FALSE)</f>
        <v>0.75970000000000004</v>
      </c>
      <c r="H49" s="15">
        <f>VLOOKUP(A49,away!$A$2:$E$670,3,FALSE)</f>
        <v>1.4077</v>
      </c>
      <c r="I49" s="15">
        <f>VLOOKUP(C49,away!$B$2:$E$670,3,FALSE)</f>
        <v>1.1163000000000001</v>
      </c>
      <c r="J49" s="15">
        <f>VLOOKUP(B49,home!$B$2:$E$670,4,FALSE)</f>
        <v>1.024</v>
      </c>
      <c r="K49" s="19">
        <f t="shared" si="166"/>
        <v>2.57128062</v>
      </c>
      <c r="L49" s="19">
        <f t="shared" si="167"/>
        <v>1.60912948224</v>
      </c>
      <c r="M49" s="20">
        <f t="shared" si="2"/>
        <v>1.5292234900808829E-2</v>
      </c>
      <c r="N49" s="20">
        <f t="shared" si="168"/>
        <v>3.9320627236937362E-2</v>
      </c>
      <c r="O49" s="20">
        <f t="shared" si="169"/>
        <v>2.4607186028230969E-2</v>
      </c>
      <c r="P49" s="20">
        <f t="shared" si="170"/>
        <v>6.3271980547125059E-2</v>
      </c>
      <c r="Q49" s="20">
        <f t="shared" si="171"/>
        <v>5.0552183390290606E-2</v>
      </c>
      <c r="R49" s="20">
        <f t="shared" si="172"/>
        <v>1.9798074256495331E-2</v>
      </c>
      <c r="S49" s="20">
        <f t="shared" si="173"/>
        <v>6.5447325853986701E-2</v>
      </c>
      <c r="T49" s="20">
        <f t="shared" si="174"/>
        <v>8.1345008684919853E-2</v>
      </c>
      <c r="U49" s="20">
        <f t="shared" si="175"/>
        <v>5.090640464904736E-2</v>
      </c>
      <c r="V49" s="20">
        <f t="shared" si="176"/>
        <v>3.0087760626769537E-2</v>
      </c>
      <c r="W49" s="20">
        <f t="shared" si="177"/>
        <v>4.3327949816713368E-2</v>
      </c>
      <c r="X49" s="20">
        <f t="shared" si="178"/>
        <v>6.9720281455088698E-2</v>
      </c>
      <c r="Y49" s="20">
        <f t="shared" si="179"/>
        <v>5.609448019972698E-2</v>
      </c>
      <c r="Z49" s="20">
        <f t="shared" si="180"/>
        <v>1.0619221659234471E-2</v>
      </c>
      <c r="AA49" s="20">
        <f t="shared" si="181"/>
        <v>2.7304998851873839E-2</v>
      </c>
      <c r="AB49" s="20">
        <f t="shared" si="182"/>
        <v>3.5104407188472735E-2</v>
      </c>
      <c r="AC49" s="20">
        <f t="shared" si="183"/>
        <v>7.7805509521323563E-3</v>
      </c>
      <c r="AD49" s="20">
        <f t="shared" si="184"/>
        <v>2.7852079417011913E-2</v>
      </c>
      <c r="AE49" s="20">
        <f t="shared" si="185"/>
        <v>4.481760213160374E-2</v>
      </c>
      <c r="AF49" s="20">
        <f t="shared" si="186"/>
        <v>3.6058662456632931E-2</v>
      </c>
      <c r="AG49" s="20">
        <f t="shared" si="187"/>
        <v>1.9341018949702894E-2</v>
      </c>
      <c r="AH49" s="20">
        <f t="shared" si="188"/>
        <v>4.2719256625789364E-3</v>
      </c>
      <c r="AI49" s="20">
        <f t="shared" si="189"/>
        <v>1.0984319666269879E-2</v>
      </c>
      <c r="AJ49" s="20">
        <f t="shared" si="190"/>
        <v>1.4121884140882307E-2</v>
      </c>
      <c r="AK49" s="20">
        <f t="shared" si="191"/>
        <v>1.2103775669778674E-2</v>
      </c>
      <c r="AL49" s="20">
        <f t="shared" si="192"/>
        <v>1.2876884815919115E-3</v>
      </c>
      <c r="AM49" s="20">
        <f t="shared" si="193"/>
        <v>1.4323102406332725E-2</v>
      </c>
      <c r="AN49" s="20">
        <f t="shared" si="194"/>
        <v>2.3047726359172675E-2</v>
      </c>
      <c r="AO49" s="20">
        <f t="shared" si="195"/>
        <v>1.8543387991572367E-2</v>
      </c>
      <c r="AP49" s="20">
        <f t="shared" si="196"/>
        <v>9.9462374392847597E-3</v>
      </c>
      <c r="AQ49" s="20">
        <f t="shared" si="197"/>
        <v>4.0011959752280944E-3</v>
      </c>
      <c r="AR49" s="20">
        <f t="shared" si="198"/>
        <v>1.374816305918683E-3</v>
      </c>
      <c r="AS49" s="20">
        <f t="shared" si="199"/>
        <v>3.535038523468701E-3</v>
      </c>
      <c r="AT49" s="20">
        <f t="shared" si="200"/>
        <v>4.5447880231742439E-3</v>
      </c>
      <c r="AU49" s="20">
        <f t="shared" si="201"/>
        <v>3.8953084553320144E-3</v>
      </c>
      <c r="AV49" s="20">
        <f t="shared" si="202"/>
        <v>2.5039827850293359E-3</v>
      </c>
      <c r="AW49" s="20">
        <f t="shared" si="203"/>
        <v>1.4799559145633803E-4</v>
      </c>
      <c r="AX49" s="20">
        <f t="shared" si="204"/>
        <v>6.138119272613117E-3</v>
      </c>
      <c r="AY49" s="20">
        <f t="shared" si="205"/>
        <v>9.8770286870673105E-3</v>
      </c>
      <c r="AZ49" s="20">
        <f t="shared" si="206"/>
        <v>7.9467090286451259E-3</v>
      </c>
      <c r="BA49" s="20">
        <f t="shared" si="207"/>
        <v>4.2624279282585551E-3</v>
      </c>
      <c r="BB49" s="20">
        <f t="shared" si="208"/>
        <v>1.7146996113210002E-3</v>
      </c>
      <c r="BC49" s="20">
        <f t="shared" si="209"/>
        <v>5.5183473955241818E-4</v>
      </c>
      <c r="BD49" s="20">
        <f t="shared" si="210"/>
        <v>3.6870957508634009E-4</v>
      </c>
      <c r="BE49" s="20">
        <f t="shared" si="211"/>
        <v>9.4805578482794108E-4</v>
      </c>
      <c r="BF49" s="20">
        <f t="shared" si="212"/>
        <v>1.2188587331034878E-3</v>
      </c>
      <c r="BG49" s="20">
        <f t="shared" si="213"/>
        <v>1.0446759463155833E-3</v>
      </c>
      <c r="BH49" s="20">
        <f t="shared" si="214"/>
        <v>6.7153875373535501E-4</v>
      </c>
      <c r="BI49" s="20">
        <f t="shared" si="215"/>
        <v>3.4534291661173416E-4</v>
      </c>
      <c r="BJ49" s="21">
        <f t="shared" si="216"/>
        <v>0.5687823631776765</v>
      </c>
      <c r="BK49" s="21">
        <f t="shared" si="217"/>
        <v>0.1930445700494817</v>
      </c>
      <c r="BL49" s="21">
        <f t="shared" si="218"/>
        <v>0.21965409191623345</v>
      </c>
      <c r="BM49" s="21">
        <f t="shared" si="219"/>
        <v>0.76952892734712719</v>
      </c>
      <c r="BN49" s="21">
        <f t="shared" si="220"/>
        <v>0.21284228635988817</v>
      </c>
    </row>
    <row r="50" spans="1:66" x14ac:dyDescent="0.25">
      <c r="A50" s="10" t="s">
        <v>13</v>
      </c>
      <c r="B50" t="s">
        <v>51</v>
      </c>
      <c r="C50" t="s">
        <v>498</v>
      </c>
      <c r="D50" s="11">
        <v>44238</v>
      </c>
      <c r="E50" s="1">
        <f>VLOOKUP(A50,home!$A$2:$E$670,3,FALSE)</f>
        <v>1.7963</v>
      </c>
      <c r="F50">
        <f>VLOOKUP(B50,home!$B$2:$E$670,3,FALSE)</f>
        <v>0.46389999999999998</v>
      </c>
      <c r="G50">
        <f>VLOOKUP(C50,away!$B$2:$E$670,4,FALSE)</f>
        <v>0.37869999999999998</v>
      </c>
      <c r="H50">
        <f>VLOOKUP(A50,away!$A$2:$E$670,3,FALSE)</f>
        <v>1.1852</v>
      </c>
      <c r="I50">
        <f>VLOOKUP(C50,away!$B$2:$E$670,3,FALSE)</f>
        <v>1.2741</v>
      </c>
      <c r="J50">
        <f>VLOOKUP(B50,home!$B$2:$E$670,4,FALSE)</f>
        <v>0.84370000000000001</v>
      </c>
      <c r="K50" s="3">
        <f t="shared" ref="K50:K65" si="221">E50*F50*G50</f>
        <v>0.31557206195900001</v>
      </c>
      <c r="L50" s="3">
        <f t="shared" ref="L50:L65" si="222">H50*I50*J50</f>
        <v>1.2740404230839999</v>
      </c>
      <c r="M50" s="5">
        <f t="shared" si="2"/>
        <v>0.20400465127238834</v>
      </c>
      <c r="N50" s="5">
        <f t="shared" ref="N50:N65" si="223">_xlfn.POISSON.DIST(1,K50,FALSE) * _xlfn.POISSON.DIST(0,L50,FALSE)</f>
        <v>6.4378168451254325E-2</v>
      </c>
      <c r="O50" s="5">
        <f t="shared" ref="O50:O65" si="224">_xlfn.POISSON.DIST(0,K50,FALSE) * _xlfn.POISSON.DIST(1,L50,FALSE)</f>
        <v>0.25991017221817753</v>
      </c>
      <c r="P50" s="5">
        <f t="shared" ref="P50:P65" si="225">_xlfn.POISSON.DIST(1,K50,FALSE) * _xlfn.POISSON.DIST(1,L50,FALSE)</f>
        <v>8.2020388971009078E-2</v>
      </c>
      <c r="Q50" s="5">
        <f t="shared" ref="Q50:Q65" si="226">_xlfn.POISSON.DIST(2,K50,FALSE) * _xlfn.POISSON.DIST(0,L50,FALSE)</f>
        <v>1.0157975681653081E-2</v>
      </c>
      <c r="R50" s="5">
        <f t="shared" ref="R50:R65" si="227">_xlfn.POISSON.DIST(0,K50,FALSE) * _xlfn.POISSON.DIST(2,L50,FALSE)</f>
        <v>0.1655680328883411</v>
      </c>
      <c r="S50" s="5">
        <f t="shared" ref="S50:S65" si="228">_xlfn.POISSON.DIST(2,K50,FALSE) * _xlfn.POISSON.DIST(2,L50,FALSE)</f>
        <v>8.2441064027177872E-3</v>
      </c>
      <c r="T50" s="5">
        <f t="shared" ref="T50:T65" si="229">_xlfn.POISSON.DIST(2,K50,FALSE) * _xlfn.POISSON.DIST(1,L50,FALSE)</f>
        <v>1.2941671635130275E-2</v>
      </c>
      <c r="U50" s="5">
        <f t="shared" ref="U50:U65" si="230">_xlfn.POISSON.DIST(1,K50,FALSE) * _xlfn.POISSON.DIST(2,L50,FALSE)</f>
        <v>5.2248645533069321E-2</v>
      </c>
      <c r="V50" s="5">
        <f t="shared" ref="V50:V65" si="231">_xlfn.POISSON.DIST(3,K50,FALSE) * _xlfn.POISSON.DIST(3,L50,FALSE)</f>
        <v>3.6828398527620569E-4</v>
      </c>
      <c r="W50" s="5">
        <f t="shared" ref="W50:W65" si="232">_xlfn.POISSON.DIST(3,K50,FALSE) * _xlfn.POISSON.DIST(0,L50,FALSE)</f>
        <v>1.0685244437295474E-3</v>
      </c>
      <c r="X50" s="5">
        <f t="shared" ref="X50:X65" si="233">_xlfn.POISSON.DIST(3,K50,FALSE) * _xlfn.POISSON.DIST(1,L50,FALSE)</f>
        <v>1.3613433343647883E-3</v>
      </c>
      <c r="Y50" s="5">
        <f t="shared" ref="Y50:Y65" si="234">_xlfn.POISSON.DIST(3,K50,FALSE) * _xlfn.POISSON.DIST(2,L50,FALSE)</f>
        <v>8.6720321883834901E-4</v>
      </c>
      <c r="Z50" s="5">
        <f t="shared" ref="Z50:Z65" si="235">_xlfn.POISSON.DIST(0,K50,FALSE) * _xlfn.POISSON.DIST(3,L50,FALSE)</f>
        <v>7.0313455556749255E-2</v>
      </c>
      <c r="AA50" s="5">
        <f t="shared" ref="AA50:AA65" si="236">_xlfn.POISSON.DIST(1,K50,FALSE) * _xlfn.POISSON.DIST(3,L50,FALSE)</f>
        <v>2.2188962153505867E-2</v>
      </c>
      <c r="AB50" s="5">
        <f t="shared" ref="AB50:AB65" si="237">_xlfn.POISSON.DIST(2,K50,FALSE) * _xlfn.POISSON.DIST(3,L50,FALSE)</f>
        <v>3.5011082697560289E-3</v>
      </c>
      <c r="AC50" s="5">
        <f t="shared" ref="AC50:AC65" si="238">_xlfn.POISSON.DIST(4,K50,FALSE) * _xlfn.POISSON.DIST(4,L50,FALSE)</f>
        <v>9.2543220018962449E-6</v>
      </c>
      <c r="AD50" s="5">
        <f t="shared" ref="AD50:AD65" si="239">_xlfn.POISSON.DIST(4,K50,FALSE) * _xlfn.POISSON.DIST(0,L50,FALSE)</f>
        <v>8.4299115490331654E-5</v>
      </c>
      <c r="AE50" s="5">
        <f t="shared" ref="AE50:AE65" si="240">_xlfn.POISSON.DIST(4,K50,FALSE) * _xlfn.POISSON.DIST(1,L50,FALSE)</f>
        <v>1.0740048076490911E-4</v>
      </c>
      <c r="AF50" s="5">
        <f t="shared" ref="AF50:AF65" si="241">_xlfn.POISSON.DIST(4,K50,FALSE) * _xlfn.POISSON.DIST(2,L50,FALSE)</f>
        <v>6.8416276976574899E-5</v>
      </c>
      <c r="AG50" s="5">
        <f t="shared" ref="AG50:AG65" si="242">_xlfn.POISSON.DIST(4,K50,FALSE) * _xlfn.POISSON.DIST(3,L50,FALSE)</f>
        <v>2.9055034155022542E-5</v>
      </c>
      <c r="AH50" s="5">
        <f t="shared" ref="AH50:AH65" si="243">_xlfn.POISSON.DIST(0,K50,FALSE) * _xlfn.POISSON.DIST(4,L50,FALSE)</f>
        <v>2.2395546166504705E-2</v>
      </c>
      <c r="AI50" s="5">
        <f t="shared" ref="AI50:AI65" si="244">_xlfn.POISSON.DIST(1,K50,FALSE) * _xlfn.POISSON.DIST(4,L50,FALSE)</f>
        <v>7.0674086824618673E-3</v>
      </c>
      <c r="AJ50" s="5">
        <f t="shared" ref="AJ50:AJ65" si="245">_xlfn.POISSON.DIST(2,K50,FALSE) * _xlfn.POISSON.DIST(4,L50,FALSE)</f>
        <v>1.1151383653157151E-3</v>
      </c>
      <c r="AK50" s="5">
        <f t="shared" ref="AK50:AK65" si="246">_xlfn.POISSON.DIST(3,K50,FALSE) * _xlfn.POISSON.DIST(4,L50,FALSE)</f>
        <v>1.1730217110408965E-4</v>
      </c>
      <c r="AL50" s="5">
        <f t="shared" ref="AL50:AL65" si="247">_xlfn.POISSON.DIST(5,K50,FALSE) * _xlfn.POISSON.DIST(5,L50,FALSE)</f>
        <v>1.4882858513750618E-7</v>
      </c>
      <c r="AM50" s="5">
        <f t="shared" ref="AM50:AM65" si="248">_xlfn.POISSON.DIST(5,K50,FALSE) * _xlfn.POISSON.DIST(0,L50,FALSE)</f>
        <v>5.3204891393207669E-6</v>
      </c>
      <c r="AN50" s="5">
        <f t="shared" ref="AN50:AN65" si="249">_xlfn.POISSON.DIST(5,K50,FALSE) * _xlfn.POISSON.DIST(1,L50,FALSE)</f>
        <v>6.7785182340740572E-6</v>
      </c>
      <c r="AO50" s="5">
        <f t="shared" ref="AO50:AO65" si="250">_xlfn.POISSON.DIST(5,K50,FALSE) * _xlfn.POISSON.DIST(2,L50,FALSE)</f>
        <v>4.31805311941116E-6</v>
      </c>
      <c r="AP50" s="5">
        <f t="shared" ref="AP50:AP65" si="251">_xlfn.POISSON.DIST(5,K50,FALSE) * _xlfn.POISSON.DIST(3,L50,FALSE)</f>
        <v>1.8337914077179271E-6</v>
      </c>
      <c r="AQ50" s="5">
        <f t="shared" ref="AQ50:AQ65" si="252">_xlfn.POISSON.DIST(5,K50,FALSE) * _xlfn.POISSON.DIST(4,L50,FALSE)</f>
        <v>5.8408109523418775E-7</v>
      </c>
      <c r="AR50" s="5">
        <f t="shared" ref="AR50:AR65" si="253">_xlfn.POISSON.DIST(0,K50,FALSE) * _xlfn.POISSON.DIST(5,L50,FALSE)</f>
        <v>5.7065662226341842E-3</v>
      </c>
      <c r="AS50" s="5">
        <f t="shared" ref="AS50:AS65" si="254">_xlfn.POISSON.DIST(1,K50,FALSE) * _xlfn.POISSON.DIST(5,L50,FALSE)</f>
        <v>1.8008328695822513E-3</v>
      </c>
      <c r="AT50" s="5">
        <f t="shared" ref="AT50:AT65" si="255">_xlfn.POISSON.DIST(2,K50,FALSE) * _xlfn.POISSON.DIST(5,L50,FALSE)</f>
        <v>2.8414627094880689E-4</v>
      </c>
      <c r="AU50" s="5">
        <f t="shared" ref="AU50:AU65" si="256">_xlfn.POISSON.DIST(3,K50,FALSE) * _xlfn.POISSON.DIST(5,L50,FALSE)</f>
        <v>2.988954154042524E-5</v>
      </c>
      <c r="AV50" s="5">
        <f t="shared" ref="AV50:AV65" si="257">_xlfn.POISSON.DIST(4,K50,FALSE) * _xlfn.POISSON.DIST(5,L50,FALSE)</f>
        <v>2.3580760637302932E-6</v>
      </c>
      <c r="AW50" s="5">
        <f t="shared" ref="AW50:AW65" si="258">_xlfn.POISSON.DIST(6,K50,FALSE) * _xlfn.POISSON.DIST(6,L50,FALSE)</f>
        <v>1.662132370082901E-9</v>
      </c>
      <c r="AX50" s="5">
        <f t="shared" ref="AX50:AX65" si="259">_xlfn.POISSON.DIST(6,K50,FALSE) * _xlfn.POISSON.DIST(0,L50,FALSE)</f>
        <v>2.7983295472098667E-7</v>
      </c>
      <c r="AY50" s="5">
        <f t="shared" ref="AY50:AY65" si="260">_xlfn.POISSON.DIST(6,K50,FALSE) * _xlfn.POISSON.DIST(1,L50,FALSE)</f>
        <v>3.5651849602557162E-7</v>
      </c>
      <c r="AZ50" s="5">
        <f t="shared" ref="AZ50:AZ65" si="261">_xlfn.POISSON.DIST(6,K50,FALSE) * _xlfn.POISSON.DIST(2,L50,FALSE)</f>
        <v>2.2710948775684532E-7</v>
      </c>
      <c r="BA50" s="5">
        <f t="shared" ref="BA50:BA65" si="262">_xlfn.POISSON.DIST(6,K50,FALSE) * _xlfn.POISSON.DIST(3,L50,FALSE)</f>
        <v>9.644888928937393E-8</v>
      </c>
      <c r="BB50" s="5">
        <f t="shared" ref="BB50:BB65" si="263">_xlfn.POISSON.DIST(6,K50,FALSE) * _xlfn.POISSON.DIST(4,L50,FALSE)</f>
        <v>3.0719945929053952E-8</v>
      </c>
      <c r="BC50" s="5">
        <f t="shared" ref="BC50:BC65" si="264">_xlfn.POISSON.DIST(6,K50,FALSE) * _xlfn.POISSON.DIST(5,L50,FALSE)</f>
        <v>7.8276905817139033E-9</v>
      </c>
      <c r="BD50" s="5">
        <f t="shared" ref="BD50:BD65" si="265">_xlfn.POISSON.DIST(0,K50,FALSE) * _xlfn.POISSON.DIST(6,L50,FALSE)</f>
        <v>1.2117326741069513E-3</v>
      </c>
      <c r="BE50" s="5">
        <f t="shared" ref="BE50:BE65" si="266">_xlfn.POISSON.DIST(1,K50,FALSE) * _xlfn.POISSON.DIST(6,L50,FALSE)</f>
        <v>3.8238897851102356E-4</v>
      </c>
      <c r="BF50" s="5">
        <f t="shared" ref="BF50:BF65" si="267">_xlfn.POISSON.DIST(2,K50,FALSE) * _xlfn.POISSON.DIST(6,L50,FALSE)</f>
        <v>6.0335639209559704E-5</v>
      </c>
      <c r="BG50" s="5">
        <f t="shared" ref="BG50:BG65" si="268">_xlfn.POISSON.DIST(3,K50,FALSE) * _xlfn.POISSON.DIST(6,L50,FALSE)</f>
        <v>6.3467473583250173E-6</v>
      </c>
      <c r="BH50" s="5">
        <f t="shared" ref="BH50:BH65" si="269">_xlfn.POISSON.DIST(4,K50,FALSE) * _xlfn.POISSON.DIST(6,L50,FALSE)</f>
        <v>5.0071403764986519E-7</v>
      </c>
      <c r="BI50" s="5">
        <f t="shared" ref="BI50:BI65" si="270">_xlfn.POISSON.DIST(5,K50,FALSE) * _xlfn.POISSON.DIST(6,L50,FALSE)</f>
        <v>3.1602272262596864E-8</v>
      </c>
      <c r="BJ50" s="8">
        <f t="shared" ref="BJ50:BJ65" si="271">SUM(N50,Q50,T50,W50,X50,Y50,AD50,AE50,AF50,AG50,AM50,AN50,AO50,AP50,AQ50,AX50,AY50,AZ50,BA50,BB50,BC50)</f>
        <v>9.1083891062817279E-2</v>
      </c>
      <c r="BK50" s="8">
        <f t="shared" ref="BK50:BK65" si="272">SUM(M50,P50,S50,V50,AC50,AL50,AY50)</f>
        <v>0.29464719030047443</v>
      </c>
      <c r="BL50" s="8">
        <f t="shared" ref="BL50:BL65" si="273">SUM(O50,R50,U50,AA50,AB50,AH50,AI50,AJ50,AK50,AR50,AS50,AT50,AU50,AV50,BD50,BE50,BF50,BG50,BH50,BI50)</f>
        <v>0.54359744578450153</v>
      </c>
      <c r="BM50" s="8">
        <f t="shared" ref="BM50:BM65" si="274">SUM(S50:BI50)</f>
        <v>0.21360223836535522</v>
      </c>
      <c r="BN50" s="8">
        <f t="shared" ref="BN50:BN65" si="275">SUM(M50:R50)</f>
        <v>0.78603938948282348</v>
      </c>
    </row>
    <row r="51" spans="1:66" x14ac:dyDescent="0.25">
      <c r="A51" s="10" t="s">
        <v>61</v>
      </c>
      <c r="B51" t="s">
        <v>697</v>
      </c>
      <c r="C51" t="s">
        <v>69</v>
      </c>
      <c r="D51" s="11">
        <v>44238</v>
      </c>
      <c r="E51" s="1">
        <f>VLOOKUP(A51,home!$A$2:$E$670,3,FALSE)</f>
        <v>1.5083</v>
      </c>
      <c r="F51">
        <f>VLOOKUP(B51,home!$B$2:$E$670,3,FALSE)</f>
        <v>1.4601</v>
      </c>
      <c r="G51">
        <f>VLOOKUP(C51,away!$B$2:$E$670,4,FALSE)</f>
        <v>0.1105</v>
      </c>
      <c r="H51">
        <f>VLOOKUP(A51,away!$A$2:$E$670,3,FALSE)</f>
        <v>1.3083</v>
      </c>
      <c r="I51">
        <f>VLOOKUP(C51,away!$B$2:$E$670,3,FALSE)</f>
        <v>1.6560999999999999</v>
      </c>
      <c r="J51">
        <f>VLOOKUP(B51,home!$B$2:$E$670,4,FALSE)</f>
        <v>0.99839999999999995</v>
      </c>
      <c r="K51" s="3">
        <f t="shared" si="221"/>
        <v>0.243350705715</v>
      </c>
      <c r="L51" s="3">
        <f t="shared" si="222"/>
        <v>2.1632089489919997</v>
      </c>
      <c r="M51" s="5">
        <f t="shared" si="2"/>
        <v>9.012482233406105E-2</v>
      </c>
      <c r="N51" s="5">
        <f t="shared" si="223"/>
        <v>2.1931939117432755E-2</v>
      </c>
      <c r="O51" s="5">
        <f t="shared" si="224"/>
        <v>0.19495882219935487</v>
      </c>
      <c r="P51" s="5">
        <f t="shared" si="225"/>
        <v>4.7443366967578227E-2</v>
      </c>
      <c r="Q51" s="5">
        <f t="shared" si="226"/>
        <v>2.6685764309628372E-3</v>
      </c>
      <c r="R51" s="5">
        <f t="shared" si="227"/>
        <v>0.21086833443329236</v>
      </c>
      <c r="S51" s="5">
        <f t="shared" si="228"/>
        <v>6.2437656211878495E-3</v>
      </c>
      <c r="T51" s="5">
        <f t="shared" si="229"/>
        <v>5.7726884165279404E-3</v>
      </c>
      <c r="U51" s="5">
        <f t="shared" si="230"/>
        <v>5.1314957997288344E-2</v>
      </c>
      <c r="V51" s="5">
        <f t="shared" si="231"/>
        <v>3.6520369558808033E-4</v>
      </c>
      <c r="W51" s="5">
        <f t="shared" si="232"/>
        <v>2.1646665257640755E-4</v>
      </c>
      <c r="X51" s="5">
        <f t="shared" si="233"/>
        <v>4.6826260001162686E-4</v>
      </c>
      <c r="Y51" s="5">
        <f t="shared" si="234"/>
        <v>5.064749234117064E-4</v>
      </c>
      <c r="Z51" s="5">
        <f t="shared" si="235"/>
        <v>0.15205075603504531</v>
      </c>
      <c r="AA51" s="5">
        <f t="shared" si="236"/>
        <v>3.7001658785627577E-2</v>
      </c>
      <c r="AB51" s="5">
        <f t="shared" si="237"/>
        <v>4.5021898890540502E-3</v>
      </c>
      <c r="AC51" s="5">
        <f t="shared" si="238"/>
        <v>1.2015622124805557E-5</v>
      </c>
      <c r="AD51" s="5">
        <f t="shared" si="239"/>
        <v>1.3169328167058124E-5</v>
      </c>
      <c r="AE51" s="5">
        <f t="shared" si="240"/>
        <v>2.848800854319254E-5</v>
      </c>
      <c r="AF51" s="5">
        <f t="shared" si="241"/>
        <v>3.081275750979733E-5</v>
      </c>
      <c r="AG51" s="5">
        <f t="shared" si="242"/>
        <v>2.2218144262771345E-5</v>
      </c>
      <c r="AH51" s="5">
        <f t="shared" si="243"/>
        <v>8.2229389039002329E-2</v>
      </c>
      <c r="AI51" s="5">
        <f t="shared" si="244"/>
        <v>2.0010579853154506E-2</v>
      </c>
      <c r="AJ51" s="5">
        <f t="shared" si="245"/>
        <v>2.4347943645157549E-3</v>
      </c>
      <c r="AK51" s="5">
        <f t="shared" si="246"/>
        <v>1.9750297562527136E-4</v>
      </c>
      <c r="AL51" s="5">
        <f t="shared" si="247"/>
        <v>2.5300979465918243E-7</v>
      </c>
      <c r="AM51" s="5">
        <f t="shared" si="248"/>
        <v>6.4095306064920466E-7</v>
      </c>
      <c r="AN51" s="5">
        <f t="shared" si="249"/>
        <v>1.3865153966801712E-6</v>
      </c>
      <c r="AO51" s="5">
        <f t="shared" si="250"/>
        <v>1.4996612570068698E-6</v>
      </c>
      <c r="AP51" s="5">
        <f t="shared" si="251"/>
        <v>1.0813602172046175E-6</v>
      </c>
      <c r="AQ51" s="5">
        <f t="shared" si="252"/>
        <v>5.8480202473524019E-7</v>
      </c>
      <c r="AR51" s="5">
        <f t="shared" si="253"/>
        <v>3.5575870047862897E-2</v>
      </c>
      <c r="AS51" s="5">
        <f t="shared" si="254"/>
        <v>8.6574130825725678E-3</v>
      </c>
      <c r="AT51" s="5">
        <f t="shared" si="255"/>
        <v>1.0533937916551539E-3</v>
      </c>
      <c r="AU51" s="5">
        <f t="shared" si="256"/>
        <v>8.5448040865027154E-5</v>
      </c>
      <c r="AV51" s="5">
        <f t="shared" si="257"/>
        <v>5.1984602616171287E-6</v>
      </c>
      <c r="AW51" s="5">
        <f t="shared" si="258"/>
        <v>3.6996949291290056E-9</v>
      </c>
      <c r="AX51" s="5">
        <f t="shared" si="259"/>
        <v>2.5996063273195519E-8</v>
      </c>
      <c r="AY51" s="5">
        <f t="shared" si="260"/>
        <v>5.6234916711138786E-8</v>
      </c>
      <c r="AZ51" s="5">
        <f t="shared" si="261"/>
        <v>6.0823937537677615E-8</v>
      </c>
      <c r="BA51" s="5">
        <f t="shared" si="262"/>
        <v>4.3858295331478211E-8</v>
      </c>
      <c r="BB51" s="5">
        <f t="shared" si="263"/>
        <v>2.3718664237146925E-8</v>
      </c>
      <c r="BC51" s="5">
        <f t="shared" si="264"/>
        <v>1.0261685347186545E-8</v>
      </c>
      <c r="BD51" s="5">
        <f t="shared" si="265"/>
        <v>1.2826340075952255E-2</v>
      </c>
      <c r="BE51" s="5">
        <f t="shared" si="266"/>
        <v>3.1212989092235686E-3</v>
      </c>
      <c r="BF51" s="5">
        <f t="shared" si="267"/>
        <v>3.7978514615350753E-4</v>
      </c>
      <c r="BG51" s="5">
        <f t="shared" si="268"/>
        <v>3.0806994445510167E-5</v>
      </c>
      <c r="BH51" s="5">
        <f t="shared" si="269"/>
        <v>1.8742259598182461E-6</v>
      </c>
      <c r="BI51" s="5">
        <f t="shared" si="270"/>
        <v>9.1218841998228722E-8</v>
      </c>
      <c r="BJ51" s="8">
        <f t="shared" si="271"/>
        <v>3.1664510564924808E-2</v>
      </c>
      <c r="BK51" s="8">
        <f t="shared" si="272"/>
        <v>0.14418948348525137</v>
      </c>
      <c r="BL51" s="8">
        <f t="shared" si="273"/>
        <v>0.66525574953070898</v>
      </c>
      <c r="BM51" s="8">
        <f t="shared" si="274"/>
        <v>0.42516458559802661</v>
      </c>
      <c r="BN51" s="8">
        <f t="shared" si="275"/>
        <v>0.56799586148268211</v>
      </c>
    </row>
    <row r="52" spans="1:66" x14ac:dyDescent="0.25">
      <c r="A52" s="10" t="s">
        <v>318</v>
      </c>
      <c r="B52" t="s">
        <v>674</v>
      </c>
      <c r="C52" t="s">
        <v>331</v>
      </c>
      <c r="D52" s="11">
        <v>44238</v>
      </c>
      <c r="E52" s="1">
        <f>VLOOKUP(A52,home!$A$2:$E$670,3,FALSE)</f>
        <v>1.3603000000000001</v>
      </c>
      <c r="F52">
        <f>VLOOKUP(B52,home!$B$2:$E$670,3,FALSE)</f>
        <v>1.0476000000000001</v>
      </c>
      <c r="G52">
        <f>VLOOKUP(C52,away!$B$2:$E$670,4,FALSE)</f>
        <v>1.0291999999999999</v>
      </c>
      <c r="H52">
        <f>VLOOKUP(A52,away!$A$2:$E$670,3,FALSE)</f>
        <v>1.0662</v>
      </c>
      <c r="I52">
        <f>VLOOKUP(C52,away!$B$2:$E$670,3,FALSE)</f>
        <v>0.75029999999999997</v>
      </c>
      <c r="J52">
        <f>VLOOKUP(B52,home!$B$2:$E$670,4,FALSE)</f>
        <v>0.76800000000000002</v>
      </c>
      <c r="K52" s="3">
        <f t="shared" si="221"/>
        <v>1.466661748176</v>
      </c>
      <c r="L52" s="3">
        <f t="shared" si="222"/>
        <v>0.61437685248000007</v>
      </c>
      <c r="M52" s="5">
        <f t="shared" si="2"/>
        <v>0.12480052695548553</v>
      </c>
      <c r="N52" s="5">
        <f t="shared" si="223"/>
        <v>0.18304015903781842</v>
      </c>
      <c r="O52" s="5">
        <f t="shared" si="224"/>
        <v>7.6674554938756606E-2</v>
      </c>
      <c r="P52" s="5">
        <f t="shared" si="225"/>
        <v>0.11245563678709353</v>
      </c>
      <c r="Q52" s="5">
        <f t="shared" si="226"/>
        <v>0.13422899982040995</v>
      </c>
      <c r="R52" s="5">
        <f t="shared" si="227"/>
        <v>2.3553535864289064E-2</v>
      </c>
      <c r="S52" s="5">
        <f t="shared" si="228"/>
        <v>2.5332966441923437E-2</v>
      </c>
      <c r="T52" s="5">
        <f t="shared" si="229"/>
        <v>8.2467190421201972E-2</v>
      </c>
      <c r="U52" s="5">
        <f t="shared" si="230"/>
        <v>3.4545070086444314E-2</v>
      </c>
      <c r="V52" s="5">
        <f t="shared" si="231"/>
        <v>2.5363451247006601E-3</v>
      </c>
      <c r="W52" s="5">
        <f t="shared" si="232"/>
        <v>6.5622846510839508E-2</v>
      </c>
      <c r="X52" s="5">
        <f t="shared" si="233"/>
        <v>4.0317157890107737E-2</v>
      </c>
      <c r="Y52" s="5">
        <f t="shared" si="234"/>
        <v>1.2384964282731795E-2</v>
      </c>
      <c r="Z52" s="5">
        <f t="shared" si="235"/>
        <v>4.8235824096922375E-3</v>
      </c>
      <c r="AA52" s="5">
        <f t="shared" si="236"/>
        <v>7.074563809470219E-3</v>
      </c>
      <c r="AB52" s="5">
        <f t="shared" si="237"/>
        <v>5.1879960621901283E-3</v>
      </c>
      <c r="AC52" s="5">
        <f t="shared" si="238"/>
        <v>1.4284109664245879E-4</v>
      </c>
      <c r="AD52" s="5">
        <f t="shared" si="239"/>
        <v>2.4061629695968288E-2</v>
      </c>
      <c r="AE52" s="5">
        <f t="shared" si="240"/>
        <v>1.4782908318148298E-2</v>
      </c>
      <c r="AF52" s="5">
        <f t="shared" si="241"/>
        <v>4.5411383415021808E-3</v>
      </c>
      <c r="AG52" s="5">
        <f t="shared" si="242"/>
        <v>9.299900936427857E-4</v>
      </c>
      <c r="AH52" s="5">
        <f t="shared" si="243"/>
        <v>7.4087434463615261E-4</v>
      </c>
      <c r="AI52" s="5">
        <f t="shared" si="244"/>
        <v>1.0866120614828078E-3</v>
      </c>
      <c r="AJ52" s="5">
        <f t="shared" si="245"/>
        <v>7.9684617284175125E-4</v>
      </c>
      <c r="AK52" s="5">
        <f t="shared" si="246"/>
        <v>3.8956793362914617E-4</v>
      </c>
      <c r="AL52" s="5">
        <f t="shared" si="247"/>
        <v>5.148467518257836E-6</v>
      </c>
      <c r="AM52" s="5">
        <f t="shared" si="248"/>
        <v>7.0580543747704788E-3</v>
      </c>
      <c r="AN52" s="5">
        <f t="shared" si="249"/>
        <v>4.3363052314041818E-3</v>
      </c>
      <c r="AO52" s="5">
        <f t="shared" si="250"/>
        <v>1.3320627797313296E-3</v>
      </c>
      <c r="AP52" s="5">
        <f t="shared" si="251"/>
        <v>2.7279617930569796E-4</v>
      </c>
      <c r="AQ52" s="5">
        <f t="shared" si="252"/>
        <v>4.1899914502601101E-5</v>
      </c>
      <c r="AR52" s="5">
        <f t="shared" si="253"/>
        <v>9.1035209588148471E-5</v>
      </c>
      <c r="AS52" s="5">
        <f t="shared" si="254"/>
        <v>1.3351785964012239E-4</v>
      </c>
      <c r="AT52" s="5">
        <f t="shared" si="255"/>
        <v>9.7912768716249882E-5</v>
      </c>
      <c r="AU52" s="5">
        <f t="shared" si="256"/>
        <v>4.7868304178042492E-5</v>
      </c>
      <c r="AV52" s="5">
        <f t="shared" si="257"/>
        <v>1.755165267199707E-5</v>
      </c>
      <c r="AW52" s="5">
        <f t="shared" si="258"/>
        <v>1.2886657509642113E-7</v>
      </c>
      <c r="AX52" s="5">
        <f t="shared" si="259"/>
        <v>1.725296394670357E-3</v>
      </c>
      <c r="AY52" s="5">
        <f t="shared" si="260"/>
        <v>1.0599821685526661E-3</v>
      </c>
      <c r="AZ52" s="5">
        <f t="shared" si="261"/>
        <v>3.2561425420015594E-4</v>
      </c>
      <c r="BA52" s="5">
        <f t="shared" si="262"/>
        <v>6.6683286872704802E-5</v>
      </c>
      <c r="BB52" s="5">
        <f t="shared" si="263"/>
        <v>1.024216697546832E-5</v>
      </c>
      <c r="BC52" s="5">
        <f t="shared" si="264"/>
        <v>1.2585100617925658E-6</v>
      </c>
      <c r="BD52" s="5">
        <f t="shared" si="265"/>
        <v>9.3216542552706277E-6</v>
      </c>
      <c r="BE52" s="5">
        <f t="shared" si="266"/>
        <v>1.3671713725927467E-5</v>
      </c>
      <c r="BF52" s="5">
        <f t="shared" si="267"/>
        <v>1.0025889776915299E-5</v>
      </c>
      <c r="BG52" s="5">
        <f t="shared" si="268"/>
        <v>4.9015296757434948E-6</v>
      </c>
      <c r="BH52" s="5">
        <f t="shared" si="269"/>
        <v>1.7972215207406232E-6</v>
      </c>
      <c r="BI52" s="5">
        <f t="shared" si="270"/>
        <v>5.2718321149379426E-7</v>
      </c>
      <c r="BJ52" s="8">
        <f t="shared" si="271"/>
        <v>0.57860717967341835</v>
      </c>
      <c r="BK52" s="8">
        <f t="shared" si="272"/>
        <v>0.26633344704191658</v>
      </c>
      <c r="BL52" s="8">
        <f t="shared" si="273"/>
        <v>0.1504777522607009</v>
      </c>
      <c r="BM52" s="8">
        <f t="shared" si="274"/>
        <v>0.34442869467989712</v>
      </c>
      <c r="BN52" s="8">
        <f t="shared" si="275"/>
        <v>0.65475341340385318</v>
      </c>
    </row>
    <row r="53" spans="1:66" x14ac:dyDescent="0.25">
      <c r="A53" s="10" t="s">
        <v>13</v>
      </c>
      <c r="B53" t="s">
        <v>234</v>
      </c>
      <c r="C53" t="s">
        <v>31</v>
      </c>
      <c r="D53" s="11">
        <v>44238</v>
      </c>
      <c r="E53" s="1">
        <f>VLOOKUP(A53,home!$A$2:$E$670,3,FALSE)</f>
        <v>1.7963</v>
      </c>
      <c r="F53">
        <f>VLOOKUP(B53,home!$B$2:$E$670,3,FALSE)</f>
        <v>2.0411999999999999</v>
      </c>
      <c r="G53">
        <f>VLOOKUP(C53,away!$B$2:$E$670,4,FALSE)</f>
        <v>0.36399999999999999</v>
      </c>
      <c r="H53">
        <f>VLOOKUP(A53,away!$A$2:$E$670,3,FALSE)</f>
        <v>1.1852</v>
      </c>
      <c r="I53">
        <f>VLOOKUP(C53,away!$B$2:$E$670,3,FALSE)</f>
        <v>1.9743999999999999</v>
      </c>
      <c r="J53">
        <f>VLOOKUP(B53,home!$B$2:$E$670,4,FALSE)</f>
        <v>0.70309999999999995</v>
      </c>
      <c r="K53" s="3">
        <f t="shared" si="221"/>
        <v>1.3346451518399998</v>
      </c>
      <c r="L53" s="3">
        <f t="shared" si="222"/>
        <v>1.6452953985279999</v>
      </c>
      <c r="M53" s="5">
        <f t="shared" si="2"/>
        <v>5.0795853569939313E-2</v>
      </c>
      <c r="N53" s="5">
        <f t="shared" si="223"/>
        <v>6.7794439700694056E-2</v>
      </c>
      <c r="O53" s="5">
        <f t="shared" si="224"/>
        <v>8.3574184142923225E-2</v>
      </c>
      <c r="P53" s="5">
        <f t="shared" si="225"/>
        <v>0.11154187968533587</v>
      </c>
      <c r="Q53" s="5">
        <f t="shared" si="226"/>
        <v>4.5240760134120268E-2</v>
      </c>
      <c r="R53" s="5">
        <f t="shared" si="227"/>
        <v>6.8752110303041652E-2</v>
      </c>
      <c r="S53" s="5">
        <f t="shared" si="228"/>
        <v>6.1233299813573797E-2</v>
      </c>
      <c r="T53" s="5">
        <f t="shared" si="229"/>
        <v>7.4434414474577063E-2</v>
      </c>
      <c r="U53" s="5">
        <f t="shared" si="230"/>
        <v>9.1759670694723447E-2</v>
      </c>
      <c r="V53" s="5">
        <f t="shared" si="231"/>
        <v>1.4940146314496621E-2</v>
      </c>
      <c r="W53" s="5">
        <f t="shared" si="232"/>
        <v>2.0126787059519983E-2</v>
      </c>
      <c r="X53" s="5">
        <f t="shared" si="233"/>
        <v>3.3114510136181122E-2</v>
      </c>
      <c r="Y53" s="5">
        <f t="shared" si="234"/>
        <v>2.7241575575783807E-2</v>
      </c>
      <c r="Z53" s="5">
        <f t="shared" si="235"/>
        <v>3.7705843573561326E-2</v>
      </c>
      <c r="AA53" s="5">
        <f t="shared" si="236"/>
        <v>5.0323921321491036E-2</v>
      </c>
      <c r="AB53" s="5">
        <f t="shared" si="237"/>
        <v>3.3582288806652809E-2</v>
      </c>
      <c r="AC53" s="5">
        <f t="shared" si="238"/>
        <v>2.050428191444807E-3</v>
      </c>
      <c r="AD53" s="5">
        <f t="shared" si="239"/>
        <v>6.7155296927760939E-3</v>
      </c>
      <c r="AE53" s="5">
        <f t="shared" si="240"/>
        <v>1.1049030102202659E-2</v>
      </c>
      <c r="AF53" s="5">
        <f t="shared" si="241"/>
        <v>9.089459192675696E-3</v>
      </c>
      <c r="AG53" s="5">
        <f t="shared" si="242"/>
        <v>4.984948461605786E-3</v>
      </c>
      <c r="AH53" s="5">
        <f t="shared" si="243"/>
        <v>1.5509312732299245E-2</v>
      </c>
      <c r="AI53" s="5">
        <f t="shared" si="244"/>
        <v>2.0699429046533567E-2</v>
      </c>
      <c r="AJ53" s="5">
        <f t="shared" si="245"/>
        <v>1.3813196311406052E-2</v>
      </c>
      <c r="AK53" s="5">
        <f t="shared" si="246"/>
        <v>6.1452384961440841E-3</v>
      </c>
      <c r="AL53" s="5">
        <f t="shared" si="247"/>
        <v>1.8010022358904212E-4</v>
      </c>
      <c r="AM53" s="5">
        <f t="shared" si="248"/>
        <v>1.7925698293002367E-3</v>
      </c>
      <c r="AN53" s="5">
        <f t="shared" si="249"/>
        <v>2.9493068916878018E-3</v>
      </c>
      <c r="AO53" s="5">
        <f t="shared" si="250"/>
        <v>2.4262405288704293E-3</v>
      </c>
      <c r="AP53" s="5">
        <f t="shared" si="251"/>
        <v>1.3306274592908866E-3</v>
      </c>
      <c r="AQ53" s="5">
        <f t="shared" si="252"/>
        <v>5.4731880898157453E-4</v>
      </c>
      <c r="AR53" s="5">
        <f t="shared" si="253"/>
        <v>5.1034801745567376E-3</v>
      </c>
      <c r="AS53" s="5">
        <f t="shared" si="254"/>
        <v>6.8113350724837056E-3</v>
      </c>
      <c r="AT53" s="5">
        <f t="shared" si="255"/>
        <v>4.5453576660240665E-3</v>
      </c>
      <c r="AU53" s="5">
        <f t="shared" si="256"/>
        <v>2.0221465241125991E-3</v>
      </c>
      <c r="AV53" s="5">
        <f t="shared" si="257"/>
        <v>6.7471201367924648E-4</v>
      </c>
      <c r="AW53" s="5">
        <f t="shared" si="258"/>
        <v>1.0985540955190267E-5</v>
      </c>
      <c r="AX53" s="5">
        <f t="shared" si="259"/>
        <v>3.9874077200170217E-4</v>
      </c>
      <c r="AY53" s="5">
        <f t="shared" si="260"/>
        <v>6.5604635737990288E-4</v>
      </c>
      <c r="AZ53" s="5">
        <f t="shared" si="261"/>
        <v>5.39695026509105E-4</v>
      </c>
      <c r="BA53" s="5">
        <f t="shared" si="262"/>
        <v>2.959859145746259E-4</v>
      </c>
      <c r="BB53" s="5">
        <f t="shared" si="263"/>
        <v>1.2174606581968337E-4</v>
      </c>
      <c r="BC53" s="5">
        <f t="shared" si="264"/>
        <v>4.0061648376402435E-5</v>
      </c>
      <c r="BD53" s="5">
        <f t="shared" si="265"/>
        <v>1.3994554079461779E-3</v>
      </c>
      <c r="BE53" s="5">
        <f t="shared" si="266"/>
        <v>1.8677763754316355E-3</v>
      </c>
      <c r="BF53" s="5">
        <f t="shared" si="267"/>
        <v>1.2464093420955602E-3</v>
      </c>
      <c r="BG53" s="5">
        <f t="shared" si="268"/>
        <v>5.5450472854530757E-4</v>
      </c>
      <c r="BH53" s="5">
        <f t="shared" si="269"/>
        <v>1.8501676190633737E-4</v>
      </c>
      <c r="BI53" s="5">
        <f t="shared" si="270"/>
        <v>4.9386344857485787E-5</v>
      </c>
      <c r="BJ53" s="8">
        <f t="shared" si="271"/>
        <v>0.31088979383292892</v>
      </c>
      <c r="BK53" s="8">
        <f t="shared" si="272"/>
        <v>0.24139775415575931</v>
      </c>
      <c r="BL53" s="8">
        <f t="shared" si="273"/>
        <v>0.40861893226685386</v>
      </c>
      <c r="BM53" s="8">
        <f t="shared" si="274"/>
        <v>0.57026803547662475</v>
      </c>
      <c r="BN53" s="8">
        <f t="shared" si="275"/>
        <v>0.42769922753605438</v>
      </c>
    </row>
    <row r="54" spans="1:66" x14ac:dyDescent="0.25">
      <c r="A54" s="10" t="s">
        <v>318</v>
      </c>
      <c r="B54" t="s">
        <v>400</v>
      </c>
      <c r="C54" t="s">
        <v>741</v>
      </c>
      <c r="D54" s="11">
        <v>44238</v>
      </c>
      <c r="E54" s="1">
        <f>VLOOKUP(A54,home!$A$2:$E$670,3,FALSE)</f>
        <v>1.3603000000000001</v>
      </c>
      <c r="F54">
        <f>VLOOKUP(B54,home!$B$2:$E$670,3,FALSE)</f>
        <v>1.3476999999999999</v>
      </c>
      <c r="G54" t="e">
        <f>VLOOKUP(C54,away!$B$2:$E$670,4,FALSE)</f>
        <v>#N/A</v>
      </c>
      <c r="H54">
        <f>VLOOKUP(A54,away!$A$2:$E$670,3,FALSE)</f>
        <v>1.0662</v>
      </c>
      <c r="I54" t="e">
        <f>VLOOKUP(C54,away!$B$2:$E$670,3,FALSE)</f>
        <v>#N/A</v>
      </c>
      <c r="J54">
        <f>VLOOKUP(B54,home!$B$2:$E$670,4,FALSE)</f>
        <v>0.93789999999999996</v>
      </c>
      <c r="K54" s="3" t="e">
        <f t="shared" si="221"/>
        <v>#N/A</v>
      </c>
      <c r="L54" s="3" t="e">
        <f t="shared" si="222"/>
        <v>#N/A</v>
      </c>
      <c r="M54" s="5" t="e">
        <f t="shared" si="2"/>
        <v>#N/A</v>
      </c>
      <c r="N54" s="5" t="e">
        <f t="shared" si="223"/>
        <v>#N/A</v>
      </c>
      <c r="O54" s="5" t="e">
        <f t="shared" si="224"/>
        <v>#N/A</v>
      </c>
      <c r="P54" s="5" t="e">
        <f t="shared" si="225"/>
        <v>#N/A</v>
      </c>
      <c r="Q54" s="5" t="e">
        <f t="shared" si="226"/>
        <v>#N/A</v>
      </c>
      <c r="R54" s="5" t="e">
        <f t="shared" si="227"/>
        <v>#N/A</v>
      </c>
      <c r="S54" s="5" t="e">
        <f t="shared" si="228"/>
        <v>#N/A</v>
      </c>
      <c r="T54" s="5" t="e">
        <f t="shared" si="229"/>
        <v>#N/A</v>
      </c>
      <c r="U54" s="5" t="e">
        <f t="shared" si="230"/>
        <v>#N/A</v>
      </c>
      <c r="V54" s="5" t="e">
        <f t="shared" si="231"/>
        <v>#N/A</v>
      </c>
      <c r="W54" s="5" t="e">
        <f t="shared" si="232"/>
        <v>#N/A</v>
      </c>
      <c r="X54" s="5" t="e">
        <f t="shared" si="233"/>
        <v>#N/A</v>
      </c>
      <c r="Y54" s="5" t="e">
        <f t="shared" si="234"/>
        <v>#N/A</v>
      </c>
      <c r="Z54" s="5" t="e">
        <f t="shared" si="235"/>
        <v>#N/A</v>
      </c>
      <c r="AA54" s="5" t="e">
        <f t="shared" si="236"/>
        <v>#N/A</v>
      </c>
      <c r="AB54" s="5" t="e">
        <f t="shared" si="237"/>
        <v>#N/A</v>
      </c>
      <c r="AC54" s="5" t="e">
        <f t="shared" si="238"/>
        <v>#N/A</v>
      </c>
      <c r="AD54" s="5" t="e">
        <f t="shared" si="239"/>
        <v>#N/A</v>
      </c>
      <c r="AE54" s="5" t="e">
        <f t="shared" si="240"/>
        <v>#N/A</v>
      </c>
      <c r="AF54" s="5" t="e">
        <f t="shared" si="241"/>
        <v>#N/A</v>
      </c>
      <c r="AG54" s="5" t="e">
        <f t="shared" si="242"/>
        <v>#N/A</v>
      </c>
      <c r="AH54" s="5" t="e">
        <f t="shared" si="243"/>
        <v>#N/A</v>
      </c>
      <c r="AI54" s="5" t="e">
        <f t="shared" si="244"/>
        <v>#N/A</v>
      </c>
      <c r="AJ54" s="5" t="e">
        <f t="shared" si="245"/>
        <v>#N/A</v>
      </c>
      <c r="AK54" s="5" t="e">
        <f t="shared" si="246"/>
        <v>#N/A</v>
      </c>
      <c r="AL54" s="5" t="e">
        <f t="shared" si="247"/>
        <v>#N/A</v>
      </c>
      <c r="AM54" s="5" t="e">
        <f t="shared" si="248"/>
        <v>#N/A</v>
      </c>
      <c r="AN54" s="5" t="e">
        <f t="shared" si="249"/>
        <v>#N/A</v>
      </c>
      <c r="AO54" s="5" t="e">
        <f t="shared" si="250"/>
        <v>#N/A</v>
      </c>
      <c r="AP54" s="5" t="e">
        <f t="shared" si="251"/>
        <v>#N/A</v>
      </c>
      <c r="AQ54" s="5" t="e">
        <f t="shared" si="252"/>
        <v>#N/A</v>
      </c>
      <c r="AR54" s="5" t="e">
        <f t="shared" si="253"/>
        <v>#N/A</v>
      </c>
      <c r="AS54" s="5" t="e">
        <f t="shared" si="254"/>
        <v>#N/A</v>
      </c>
      <c r="AT54" s="5" t="e">
        <f t="shared" si="255"/>
        <v>#N/A</v>
      </c>
      <c r="AU54" s="5" t="e">
        <f t="shared" si="256"/>
        <v>#N/A</v>
      </c>
      <c r="AV54" s="5" t="e">
        <f t="shared" si="257"/>
        <v>#N/A</v>
      </c>
      <c r="AW54" s="5" t="e">
        <f t="shared" si="258"/>
        <v>#N/A</v>
      </c>
      <c r="AX54" s="5" t="e">
        <f t="shared" si="259"/>
        <v>#N/A</v>
      </c>
      <c r="AY54" s="5" t="e">
        <f t="shared" si="260"/>
        <v>#N/A</v>
      </c>
      <c r="AZ54" s="5" t="e">
        <f t="shared" si="261"/>
        <v>#N/A</v>
      </c>
      <c r="BA54" s="5" t="e">
        <f t="shared" si="262"/>
        <v>#N/A</v>
      </c>
      <c r="BB54" s="5" t="e">
        <f t="shared" si="263"/>
        <v>#N/A</v>
      </c>
      <c r="BC54" s="5" t="e">
        <f t="shared" si="264"/>
        <v>#N/A</v>
      </c>
      <c r="BD54" s="5" t="e">
        <f t="shared" si="265"/>
        <v>#N/A</v>
      </c>
      <c r="BE54" s="5" t="e">
        <f t="shared" si="266"/>
        <v>#N/A</v>
      </c>
      <c r="BF54" s="5" t="e">
        <f t="shared" si="267"/>
        <v>#N/A</v>
      </c>
      <c r="BG54" s="5" t="e">
        <f t="shared" si="268"/>
        <v>#N/A</v>
      </c>
      <c r="BH54" s="5" t="e">
        <f t="shared" si="269"/>
        <v>#N/A</v>
      </c>
      <c r="BI54" s="5" t="e">
        <f t="shared" si="270"/>
        <v>#N/A</v>
      </c>
      <c r="BJ54" s="8" t="e">
        <f t="shared" si="271"/>
        <v>#N/A</v>
      </c>
      <c r="BK54" s="8" t="e">
        <f t="shared" si="272"/>
        <v>#N/A</v>
      </c>
      <c r="BL54" s="8" t="e">
        <f t="shared" si="273"/>
        <v>#N/A</v>
      </c>
      <c r="BM54" s="8" t="e">
        <f t="shared" si="274"/>
        <v>#N/A</v>
      </c>
      <c r="BN54" s="8" t="e">
        <f t="shared" si="275"/>
        <v>#N/A</v>
      </c>
    </row>
    <row r="55" spans="1:66" x14ac:dyDescent="0.25">
      <c r="A55" s="10" t="s">
        <v>22</v>
      </c>
      <c r="B55" t="s">
        <v>278</v>
      </c>
      <c r="C55" t="s">
        <v>247</v>
      </c>
      <c r="D55" s="11">
        <v>44238</v>
      </c>
      <c r="E55" s="1">
        <f>VLOOKUP(A55,home!$A$2:$E$670,3,FALSE)</f>
        <v>1.6922999999999999</v>
      </c>
      <c r="F55">
        <f>VLOOKUP(B55,home!$B$2:$E$670,3,FALSE)</f>
        <v>1.0973999999999999</v>
      </c>
      <c r="G55">
        <f>VLOOKUP(C55,away!$B$2:$E$670,4,FALSE)</f>
        <v>1.105</v>
      </c>
      <c r="H55">
        <f>VLOOKUP(A55,away!$A$2:$E$670,3,FALSE)</f>
        <v>1.4077</v>
      </c>
      <c r="I55">
        <f>VLOOKUP(C55,away!$B$2:$E$670,3,FALSE)</f>
        <v>1.2739</v>
      </c>
      <c r="J55">
        <f>VLOOKUP(B55,home!$B$2:$E$670,4,FALSE)</f>
        <v>1.1163000000000001</v>
      </c>
      <c r="K55" s="3">
        <f t="shared" si="221"/>
        <v>2.0521286720999998</v>
      </c>
      <c r="L55" s="3">
        <f t="shared" si="222"/>
        <v>2.0018262181890001</v>
      </c>
      <c r="M55" s="5">
        <f t="shared" si="2"/>
        <v>1.7353607132826212E-2</v>
      </c>
      <c r="N55" s="5">
        <f t="shared" si="223"/>
        <v>3.5611834761631739E-2</v>
      </c>
      <c r="O55" s="5">
        <f t="shared" si="224"/>
        <v>3.4738905738643147E-2</v>
      </c>
      <c r="P55" s="5">
        <f t="shared" si="225"/>
        <v>7.1288704503648825E-2</v>
      </c>
      <c r="Q55" s="5">
        <f t="shared" si="226"/>
        <v>3.6540033590215987E-2</v>
      </c>
      <c r="R55" s="5">
        <f t="shared" si="227"/>
        <v>3.4770626149406091E-2</v>
      </c>
      <c r="S55" s="5">
        <f t="shared" si="228"/>
        <v>7.3213588260207657E-2</v>
      </c>
      <c r="T55" s="5">
        <f t="shared" si="229"/>
        <v>7.3146797254401097E-2</v>
      </c>
      <c r="U55" s="5">
        <f t="shared" si="230"/>
        <v>7.1353798868066254E-2</v>
      </c>
      <c r="V55" s="5">
        <f t="shared" si="231"/>
        <v>3.341797612184351E-2</v>
      </c>
      <c r="W55" s="5">
        <f t="shared" si="232"/>
        <v>2.4994950203326437E-2</v>
      </c>
      <c r="X55" s="5">
        <f t="shared" si="233"/>
        <v>5.0035546639347339E-2</v>
      </c>
      <c r="Y55" s="5">
        <f t="shared" si="234"/>
        <v>5.008123455203202E-2</v>
      </c>
      <c r="Z55" s="5">
        <f t="shared" si="235"/>
        <v>2.3201583682909716E-2</v>
      </c>
      <c r="AA55" s="5">
        <f t="shared" si="236"/>
        <v>4.7612635113826539E-2</v>
      </c>
      <c r="AB55" s="5">
        <f t="shared" si="237"/>
        <v>4.8853626835659358E-2</v>
      </c>
      <c r="AC55" s="5">
        <f t="shared" si="238"/>
        <v>8.5800757683458535E-3</v>
      </c>
      <c r="AD55" s="5">
        <f t="shared" si="239"/>
        <v>1.2823213492489481E-2</v>
      </c>
      <c r="AE55" s="5">
        <f t="shared" si="240"/>
        <v>2.5669844970700375E-2</v>
      </c>
      <c r="AF55" s="5">
        <f t="shared" si="241"/>
        <v>2.5693284339597534E-2</v>
      </c>
      <c r="AG55" s="5">
        <f t="shared" si="242"/>
        <v>1.7144496740797065E-2</v>
      </c>
      <c r="AH55" s="5">
        <f t="shared" si="243"/>
        <v>1.1611384629988689E-2</v>
      </c>
      <c r="AI55" s="5">
        <f t="shared" si="244"/>
        <v>2.3828055321981036E-2</v>
      </c>
      <c r="AJ55" s="5">
        <f t="shared" si="245"/>
        <v>2.4449117763311146E-2</v>
      </c>
      <c r="AK55" s="5">
        <f t="shared" si="246"/>
        <v>1.6724245189880072E-2</v>
      </c>
      <c r="AL55" s="5">
        <f t="shared" si="247"/>
        <v>1.4098797590306165E-3</v>
      </c>
      <c r="AM55" s="5">
        <f t="shared" si="248"/>
        <v>5.2629768152794463E-3</v>
      </c>
      <c r="AN55" s="5">
        <f t="shared" si="249"/>
        <v>1.0535564974547241E-2</v>
      </c>
      <c r="AO55" s="5">
        <f t="shared" si="250"/>
        <v>1.0545185094741198E-2</v>
      </c>
      <c r="AP55" s="5">
        <f t="shared" si="251"/>
        <v>7.0365426661029278E-3</v>
      </c>
      <c r="AQ55" s="5">
        <f t="shared" si="252"/>
        <v>3.5214838986025909E-3</v>
      </c>
      <c r="AR55" s="5">
        <f t="shared" si="253"/>
        <v>4.6487948363576285E-3</v>
      </c>
      <c r="AS55" s="5">
        <f t="shared" si="254"/>
        <v>9.5399251743999176E-3</v>
      </c>
      <c r="AT55" s="5">
        <f t="shared" si="255"/>
        <v>9.7885769900373336E-3</v>
      </c>
      <c r="AU55" s="5">
        <f t="shared" si="256"/>
        <v>6.6958065001046412E-3</v>
      </c>
      <c r="AV55" s="5">
        <f t="shared" si="257"/>
        <v>3.4351641254245723E-3</v>
      </c>
      <c r="AW55" s="5">
        <f t="shared" si="258"/>
        <v>1.6088314082661663E-4</v>
      </c>
      <c r="AX55" s="5">
        <f t="shared" si="259"/>
        <v>1.8000509372054175E-3</v>
      </c>
      <c r="AY55" s="5">
        <f t="shared" si="260"/>
        <v>3.6033891601734858E-3</v>
      </c>
      <c r="AZ55" s="5">
        <f t="shared" si="261"/>
        <v>3.6066794475866641E-3</v>
      </c>
      <c r="BA55" s="5">
        <f t="shared" si="262"/>
        <v>2.4066484929274679E-3</v>
      </c>
      <c r="BB55" s="5">
        <f t="shared" si="263"/>
        <v>1.204423012776812E-3</v>
      </c>
      <c r="BC55" s="5">
        <f t="shared" si="264"/>
        <v>4.8220911295336155E-4</v>
      </c>
      <c r="BD55" s="5">
        <f t="shared" si="265"/>
        <v>1.5510132310670567E-3</v>
      </c>
      <c r="BE55" s="5">
        <f t="shared" si="266"/>
        <v>3.1828787222791693E-3</v>
      </c>
      <c r="BF55" s="5">
        <f t="shared" si="267"/>
        <v>3.2658383429030489E-3</v>
      </c>
      <c r="BG55" s="5">
        <f t="shared" si="268"/>
        <v>2.2339735006382988E-3</v>
      </c>
      <c r="BH55" s="5">
        <f t="shared" si="269"/>
        <v>1.1461002683428657E-3</v>
      </c>
      <c r="BI55" s="5">
        <f t="shared" si="270"/>
        <v>4.703890443535795E-4</v>
      </c>
      <c r="BJ55" s="8">
        <f t="shared" si="271"/>
        <v>0.40174639015743563</v>
      </c>
      <c r="BK55" s="8">
        <f t="shared" si="272"/>
        <v>0.20886722070607616</v>
      </c>
      <c r="BL55" s="8">
        <f t="shared" si="273"/>
        <v>0.35990085634667046</v>
      </c>
      <c r="BM55" s="8">
        <f t="shared" si="274"/>
        <v>0.75996983299737286</v>
      </c>
      <c r="BN55" s="8">
        <f t="shared" si="275"/>
        <v>0.230303711876372</v>
      </c>
    </row>
    <row r="56" spans="1:66" x14ac:dyDescent="0.25">
      <c r="A56" s="10" t="s">
        <v>318</v>
      </c>
      <c r="B56" t="s">
        <v>386</v>
      </c>
      <c r="C56" t="s">
        <v>258</v>
      </c>
      <c r="D56" s="11">
        <v>44238</v>
      </c>
      <c r="E56" s="1">
        <f>VLOOKUP(A56,home!$A$2:$E$670,3,FALSE)</f>
        <v>1.3603000000000001</v>
      </c>
      <c r="F56">
        <f>VLOOKUP(B56,home!$B$2:$E$670,3,FALSE)</f>
        <v>2.0829</v>
      </c>
      <c r="G56">
        <f>VLOOKUP(C56,away!$B$2:$E$670,4,FALSE)</f>
        <v>0.96530000000000005</v>
      </c>
      <c r="H56">
        <f>VLOOKUP(A56,away!$A$2:$E$670,3,FALSE)</f>
        <v>1.0662</v>
      </c>
      <c r="I56">
        <f>VLOOKUP(C56,away!$B$2:$E$670,3,FALSE)</f>
        <v>1.0467</v>
      </c>
      <c r="J56">
        <f>VLOOKUP(B56,home!$B$2:$E$670,4,FALSE)</f>
        <v>0.93789999999999996</v>
      </c>
      <c r="K56" s="3">
        <f t="shared" si="221"/>
        <v>2.7350509702110002</v>
      </c>
      <c r="L56" s="3">
        <f t="shared" si="222"/>
        <v>1.046688465366</v>
      </c>
      <c r="M56" s="5">
        <f t="shared" si="2"/>
        <v>2.2783027330234892E-2</v>
      </c>
      <c r="N56" s="5">
        <f t="shared" si="223"/>
        <v>6.2312741003902682E-2</v>
      </c>
      <c r="O56" s="5">
        <f t="shared" si="224"/>
        <v>2.3846731912675199E-2</v>
      </c>
      <c r="P56" s="5">
        <f t="shared" si="225"/>
        <v>6.5222027254123932E-2</v>
      </c>
      <c r="Q56" s="5">
        <f t="shared" si="226"/>
        <v>8.5214261369615407E-2</v>
      </c>
      <c r="R56" s="5">
        <f t="shared" si="227"/>
        <v>1.248004961483621E-2</v>
      </c>
      <c r="S56" s="5">
        <f t="shared" si="228"/>
        <v>4.6678529344214958E-2</v>
      </c>
      <c r="T56" s="5">
        <f t="shared" si="229"/>
        <v>8.919278446025998E-2</v>
      </c>
      <c r="U56" s="5">
        <f t="shared" si="230"/>
        <v>3.4133571807339197E-2</v>
      </c>
      <c r="V56" s="5">
        <f t="shared" si="231"/>
        <v>1.4847643032888392E-2</v>
      </c>
      <c r="W56" s="5">
        <f t="shared" si="232"/>
        <v>7.768844941159346E-2</v>
      </c>
      <c r="X56" s="5">
        <f t="shared" si="233"/>
        <v>8.1315603891284893E-2</v>
      </c>
      <c r="Y56" s="5">
        <f t="shared" si="234"/>
        <v>4.2556052323639251E-2</v>
      </c>
      <c r="Z56" s="5">
        <f t="shared" si="235"/>
        <v>4.3542413263481516E-3</v>
      </c>
      <c r="AA56" s="5">
        <f t="shared" si="236"/>
        <v>1.1909071964161345E-2</v>
      </c>
      <c r="AB56" s="5">
        <f t="shared" si="237"/>
        <v>1.6285959414946052E-2</v>
      </c>
      <c r="AC56" s="5">
        <f t="shared" si="238"/>
        <v>2.6565646997705355E-3</v>
      </c>
      <c r="AD56" s="5">
        <f t="shared" si="239"/>
        <v>5.3120467234341724E-2</v>
      </c>
      <c r="AE56" s="5">
        <f t="shared" si="240"/>
        <v>5.5600580329038037E-2</v>
      </c>
      <c r="AF56" s="5">
        <f t="shared" si="241"/>
        <v>2.9098243049029911E-2</v>
      </c>
      <c r="AG56" s="5">
        <f t="shared" si="242"/>
        <v>1.0152265120612E-2</v>
      </c>
      <c r="AH56" s="5">
        <f t="shared" si="243"/>
        <v>1.1393835429271406E-3</v>
      </c>
      <c r="AI56" s="5">
        <f t="shared" si="244"/>
        <v>3.1162720645253228E-3</v>
      </c>
      <c r="AJ56" s="5">
        <f t="shared" si="245"/>
        <v>4.2615814667607103E-3</v>
      </c>
      <c r="AK56" s="5">
        <f t="shared" si="246"/>
        <v>3.885214175099033E-3</v>
      </c>
      <c r="AL56" s="5">
        <f t="shared" si="247"/>
        <v>3.0420283088690133E-4</v>
      </c>
      <c r="AM56" s="5">
        <f t="shared" si="248"/>
        <v>2.9057437089469586E-2</v>
      </c>
      <c r="AN56" s="5">
        <f t="shared" si="249"/>
        <v>3.0414084234646015E-2</v>
      </c>
      <c r="AO56" s="5">
        <f t="shared" si="250"/>
        <v>1.5917035576536943E-2</v>
      </c>
      <c r="AP56" s="5">
        <f t="shared" si="251"/>
        <v>5.5533925135938279E-3</v>
      </c>
      <c r="AQ56" s="5">
        <f t="shared" si="252"/>
        <v>1.453167971907139E-3</v>
      </c>
      <c r="AR56" s="5">
        <f t="shared" si="253"/>
        <v>2.3851592240193705E-4</v>
      </c>
      <c r="AS56" s="5">
        <f t="shared" si="254"/>
        <v>6.5235320497618961E-4</v>
      </c>
      <c r="AT56" s="5">
        <f t="shared" si="255"/>
        <v>8.9210963309519148E-4</v>
      </c>
      <c r="AU56" s="5">
        <f t="shared" si="256"/>
        <v>8.1332177251052754E-4</v>
      </c>
      <c r="AV56" s="5">
        <f t="shared" si="257"/>
        <v>5.561191257496623E-4</v>
      </c>
      <c r="AW56" s="5">
        <f t="shared" si="258"/>
        <v>2.4190431372076826E-5</v>
      </c>
      <c r="AX56" s="5">
        <f t="shared" si="259"/>
        <v>1.3245595250566485E-2</v>
      </c>
      <c r="AY56" s="5">
        <f t="shared" si="260"/>
        <v>1.3864011765674615E-2</v>
      </c>
      <c r="AZ56" s="5">
        <f t="shared" si="261"/>
        <v>7.2556505994150642E-3</v>
      </c>
      <c r="BA56" s="5">
        <f t="shared" si="262"/>
        <v>2.5314685970445512E-3</v>
      </c>
      <c r="BB56" s="5">
        <f t="shared" si="263"/>
        <v>6.6241474524069549E-4</v>
      </c>
      <c r="BC56" s="5">
        <f t="shared" si="264"/>
        <v>1.3866837462635874E-4</v>
      </c>
      <c r="BD56" s="5">
        <f t="shared" si="265"/>
        <v>4.1608644130706556E-5</v>
      </c>
      <c r="BE56" s="5">
        <f t="shared" si="266"/>
        <v>1.1380176249885322E-4</v>
      </c>
      <c r="BF56" s="5">
        <f t="shared" si="267"/>
        <v>1.5562681046710517E-4</v>
      </c>
      <c r="BG56" s="5">
        <f t="shared" si="268"/>
        <v>1.4188241965296648E-4</v>
      </c>
      <c r="BH56" s="5">
        <f t="shared" si="269"/>
        <v>9.7013912381932566E-5</v>
      </c>
      <c r="BI56" s="5">
        <f t="shared" si="270"/>
        <v>5.3067599036833909E-5</v>
      </c>
      <c r="BJ56" s="8">
        <f t="shared" si="271"/>
        <v>0.7063443749120385</v>
      </c>
      <c r="BK56" s="8">
        <f t="shared" si="272"/>
        <v>0.1663560062577942</v>
      </c>
      <c r="BL56" s="8">
        <f t="shared" si="273"/>
        <v>0.11481325677017211</v>
      </c>
      <c r="BM56" s="8">
        <f t="shared" si="274"/>
        <v>0.70616921944666189</v>
      </c>
      <c r="BN56" s="8">
        <f t="shared" si="275"/>
        <v>0.27185883848538833</v>
      </c>
    </row>
    <row r="57" spans="1:66" x14ac:dyDescent="0.25">
      <c r="A57" s="10" t="s">
        <v>22</v>
      </c>
      <c r="B57" t="s">
        <v>281</v>
      </c>
      <c r="C57" t="s">
        <v>686</v>
      </c>
      <c r="D57" s="11">
        <v>44238</v>
      </c>
      <c r="E57" s="1">
        <f>VLOOKUP(A57,home!$A$2:$E$670,3,FALSE)</f>
        <v>1.6922999999999999</v>
      </c>
      <c r="F57">
        <f>VLOOKUP(B57,home!$B$2:$E$670,3,FALSE)</f>
        <v>0.68940000000000001</v>
      </c>
      <c r="G57">
        <f>VLOOKUP(C57,away!$B$2:$E$670,4,FALSE)</f>
        <v>0.76190000000000002</v>
      </c>
      <c r="H57">
        <f>VLOOKUP(A57,away!$A$2:$E$670,3,FALSE)</f>
        <v>1.4077</v>
      </c>
      <c r="I57">
        <f>VLOOKUP(C57,away!$B$2:$E$670,3,FALSE)</f>
        <v>1.6639999999999999</v>
      </c>
      <c r="J57">
        <f>VLOOKUP(B57,home!$B$2:$E$670,4,FALSE)</f>
        <v>0.71040000000000003</v>
      </c>
      <c r="K57" s="3">
        <f t="shared" si="221"/>
        <v>0.88888710727800002</v>
      </c>
      <c r="L57" s="3">
        <f t="shared" si="222"/>
        <v>1.66405005312</v>
      </c>
      <c r="M57" s="5">
        <f t="shared" si="2"/>
        <v>7.7852664096259336E-2</v>
      </c>
      <c r="N57" s="5">
        <f t="shared" si="223"/>
        <v>6.9202229382409761E-2</v>
      </c>
      <c r="O57" s="5">
        <f t="shared" si="224"/>
        <v>0.12955072982491384</v>
      </c>
      <c r="P57" s="5">
        <f t="shared" si="225"/>
        <v>0.11515597347982137</v>
      </c>
      <c r="Q57" s="5">
        <f t="shared" si="226"/>
        <v>3.0756484746459419E-2</v>
      </c>
      <c r="R57" s="5">
        <f t="shared" si="227"/>
        <v>0.10778944942344136</v>
      </c>
      <c r="S57" s="5">
        <f t="shared" si="228"/>
        <v>4.258331549094186E-2</v>
      </c>
      <c r="T57" s="5">
        <f t="shared" si="229"/>
        <v>5.1180330076130258E-2</v>
      </c>
      <c r="U57" s="5">
        <f t="shared" si="230"/>
        <v>9.5812651893091058E-2</v>
      </c>
      <c r="V57" s="5">
        <f t="shared" si="231"/>
        <v>6.9985803829749485E-3</v>
      </c>
      <c r="W57" s="5">
        <f t="shared" si="232"/>
        <v>9.1130142521067478E-3</v>
      </c>
      <c r="X57" s="5">
        <f t="shared" si="233"/>
        <v>1.5164511850301548E-2</v>
      </c>
      <c r="Y57" s="5">
        <f t="shared" si="234"/>
        <v>1.2617253375016584E-2</v>
      </c>
      <c r="Z57" s="5">
        <f t="shared" si="235"/>
        <v>5.9789013012951052E-2</v>
      </c>
      <c r="AA57" s="5">
        <f t="shared" si="236"/>
        <v>5.3145682824088748E-2</v>
      </c>
      <c r="AB57" s="5">
        <f t="shared" si="237"/>
        <v>2.3620256134909173E-2</v>
      </c>
      <c r="AC57" s="5">
        <f t="shared" si="238"/>
        <v>6.469980397698624E-4</v>
      </c>
      <c r="AD57" s="5">
        <f t="shared" si="239"/>
        <v>2.0251102192845884E-3</v>
      </c>
      <c r="AE57" s="5">
        <f t="shared" si="240"/>
        <v>3.3698847679743738E-3</v>
      </c>
      <c r="AF57" s="5">
        <f t="shared" si="241"/>
        <v>2.8038284635780184E-3</v>
      </c>
      <c r="AG57" s="5">
        <f t="shared" si="242"/>
        <v>1.55523696791879E-3</v>
      </c>
      <c r="AH57" s="5">
        <f t="shared" si="243"/>
        <v>2.4872977570048384E-2</v>
      </c>
      <c r="AI57" s="5">
        <f t="shared" si="244"/>
        <v>2.2109269081630883E-2</v>
      </c>
      <c r="AJ57" s="5">
        <f t="shared" si="245"/>
        <v>9.8263221190009013E-3</v>
      </c>
      <c r="AK57" s="5">
        <f t="shared" si="246"/>
        <v>2.9114970145135127E-3</v>
      </c>
      <c r="AL57" s="5">
        <f t="shared" si="247"/>
        <v>3.828035429442141E-5</v>
      </c>
      <c r="AM57" s="5">
        <f t="shared" si="248"/>
        <v>3.6001887294779893E-4</v>
      </c>
      <c r="AN57" s="5">
        <f t="shared" si="249"/>
        <v>5.9908942465298728E-4</v>
      </c>
      <c r="AO57" s="5">
        <f t="shared" si="250"/>
        <v>4.9845739445871699E-4</v>
      </c>
      <c r="AP57" s="5">
        <f t="shared" si="251"/>
        <v>2.7648601790902826E-4</v>
      </c>
      <c r="AQ57" s="5">
        <f t="shared" si="252"/>
        <v>1.1502164319711391E-4</v>
      </c>
      <c r="AR57" s="5">
        <f t="shared" si="253"/>
        <v>8.2779759293383163E-3</v>
      </c>
      <c r="AS57" s="5">
        <f t="shared" si="254"/>
        <v>7.358186077946448E-3</v>
      </c>
      <c r="AT57" s="5">
        <f t="shared" si="255"/>
        <v>3.2702983688195357E-3</v>
      </c>
      <c r="AU57" s="5">
        <f t="shared" si="256"/>
        <v>9.6897535233198624E-4</v>
      </c>
      <c r="AV57" s="5">
        <f t="shared" si="257"/>
        <v>2.1532742448951504E-4</v>
      </c>
      <c r="AW57" s="5">
        <f t="shared" si="258"/>
        <v>1.5728468622602712E-6</v>
      </c>
      <c r="AX57" s="5">
        <f t="shared" si="259"/>
        <v>5.3336022423342438E-5</v>
      </c>
      <c r="AY57" s="5">
        <f t="shared" si="260"/>
        <v>8.8753810946772484E-5</v>
      </c>
      <c r="AZ57" s="5">
        <f t="shared" si="261"/>
        <v>7.3845391910289617E-5</v>
      </c>
      <c r="BA57" s="5">
        <f t="shared" si="262"/>
        <v>4.0960809443661554E-5</v>
      </c>
      <c r="BB57" s="5">
        <f t="shared" si="263"/>
        <v>1.7040209282640798E-5</v>
      </c>
      <c r="BC57" s="5">
        <f t="shared" si="264"/>
        <v>5.6711522323908663E-6</v>
      </c>
      <c r="BD57" s="5">
        <f t="shared" si="265"/>
        <v>2.295827714156917E-3</v>
      </c>
      <c r="BE57" s="5">
        <f t="shared" si="266"/>
        <v>2.0407316556456051E-3</v>
      </c>
      <c r="BF57" s="5">
        <f t="shared" si="267"/>
        <v>9.0699002905873284E-4</v>
      </c>
      <c r="BG57" s="5">
        <f t="shared" si="268"/>
        <v>2.6873724775333538E-4</v>
      </c>
      <c r="BH57" s="5">
        <f t="shared" si="269"/>
        <v>5.9719268693328372E-5</v>
      </c>
      <c r="BI57" s="5">
        <f t="shared" si="270"/>
        <v>1.0616737599514061E-5</v>
      </c>
      <c r="BJ57" s="8">
        <f t="shared" si="271"/>
        <v>0.19991656485058484</v>
      </c>
      <c r="BK57" s="8">
        <f t="shared" si="272"/>
        <v>0.24336456565500861</v>
      </c>
      <c r="BL57" s="8">
        <f t="shared" si="273"/>
        <v>0.49531222169147116</v>
      </c>
      <c r="BM57" s="8">
        <f t="shared" si="274"/>
        <v>0.46798765329262598</v>
      </c>
      <c r="BN57" s="8">
        <f t="shared" si="275"/>
        <v>0.53030753095330507</v>
      </c>
    </row>
    <row r="58" spans="1:66" x14ac:dyDescent="0.25">
      <c r="A58" s="10" t="s">
        <v>22</v>
      </c>
      <c r="B58" t="s">
        <v>308</v>
      </c>
      <c r="C58" t="s">
        <v>30</v>
      </c>
      <c r="D58" s="11">
        <v>44266</v>
      </c>
      <c r="E58" s="1">
        <f>VLOOKUP(A58,home!$A$2:$E$670,3,FALSE)</f>
        <v>1.6922999999999999</v>
      </c>
      <c r="F58">
        <f>VLOOKUP(B58,home!$B$2:$E$670,3,FALSE)</f>
        <v>1.2803</v>
      </c>
      <c r="G58">
        <f>VLOOKUP(C58,away!$B$2:$E$670,4,FALSE)</f>
        <v>0.60660000000000003</v>
      </c>
      <c r="H58">
        <f>VLOOKUP(A58,away!$A$2:$E$670,3,FALSE)</f>
        <v>1.4077</v>
      </c>
      <c r="I58">
        <f>VLOOKUP(C58,away!$B$2:$E$670,3,FALSE)</f>
        <v>1.6922999999999999</v>
      </c>
      <c r="J58">
        <f>VLOOKUP(B58,home!$B$2:$E$670,4,FALSE)</f>
        <v>0.47360000000000002</v>
      </c>
      <c r="K58" s="3">
        <f t="shared" si="221"/>
        <v>1.3142909151539999</v>
      </c>
      <c r="L58" s="3">
        <f t="shared" si="222"/>
        <v>1.1282339362559999</v>
      </c>
      <c r="M58" s="5">
        <f t="shared" si="2"/>
        <v>8.6941060849351284E-2</v>
      </c>
      <c r="N58" s="5">
        <f t="shared" si="223"/>
        <v>0.11426584642815349</v>
      </c>
      <c r="O58" s="5">
        <f t="shared" si="224"/>
        <v>9.8089855304336004E-2</v>
      </c>
      <c r="P58" s="5">
        <f t="shared" si="225"/>
        <v>0.1289186056952592</v>
      </c>
      <c r="Q58" s="5">
        <f t="shared" si="226"/>
        <v>7.5089281936452146E-2</v>
      </c>
      <c r="R58" s="5">
        <f t="shared" si="227"/>
        <v>5.5334151778396248E-2</v>
      </c>
      <c r="S58" s="5">
        <f t="shared" si="228"/>
        <v>4.7791017075373469E-2</v>
      </c>
      <c r="T58" s="5">
        <f t="shared" si="229"/>
        <v>8.4718276129799958E-2</v>
      </c>
      <c r="U58" s="5">
        <f t="shared" si="230"/>
        <v>7.2725172980098729E-2</v>
      </c>
      <c r="V58" s="5">
        <f t="shared" si="231"/>
        <v>7.8739821947899479E-3</v>
      </c>
      <c r="W58" s="5">
        <f t="shared" si="232"/>
        <v>3.2896387024838797E-2</v>
      </c>
      <c r="X58" s="5">
        <f t="shared" si="233"/>
        <v>3.7114820221634683E-2</v>
      </c>
      <c r="Y58" s="5">
        <f t="shared" si="234"/>
        <v>2.093709985604434E-2</v>
      </c>
      <c r="Z58" s="5">
        <f t="shared" si="235"/>
        <v>2.080995595677565E-2</v>
      </c>
      <c r="AA58" s="5">
        <f t="shared" si="236"/>
        <v>2.7350336058745102E-2</v>
      </c>
      <c r="AB58" s="5">
        <f t="shared" si="237"/>
        <v>1.7973149104208774E-2</v>
      </c>
      <c r="AC58" s="5">
        <f t="shared" si="238"/>
        <v>7.2973488871713537E-4</v>
      </c>
      <c r="AD58" s="5">
        <f t="shared" si="239"/>
        <v>1.0808855652033893E-2</v>
      </c>
      <c r="AE58" s="5">
        <f t="shared" si="240"/>
        <v>1.2194917758717113E-2</v>
      </c>
      <c r="AF58" s="5">
        <f t="shared" si="241"/>
        <v>6.8793600326178027E-3</v>
      </c>
      <c r="AG58" s="5">
        <f t="shared" si="242"/>
        <v>2.5871758161741965E-3</v>
      </c>
      <c r="AH58" s="5">
        <f t="shared" si="243"/>
        <v>5.8696246306067434E-3</v>
      </c>
      <c r="AI58" s="5">
        <f t="shared" si="244"/>
        <v>7.7143943273705953E-3</v>
      </c>
      <c r="AJ58" s="5">
        <f t="shared" si="245"/>
        <v>5.0694791901893643E-3</v>
      </c>
      <c r="AK58" s="5">
        <f t="shared" si="246"/>
        <v>2.220923481409379E-3</v>
      </c>
      <c r="AL58" s="5">
        <f t="shared" si="247"/>
        <v>4.3282841714393514E-5</v>
      </c>
      <c r="AM58" s="5">
        <f t="shared" si="248"/>
        <v>2.8411961573358221E-3</v>
      </c>
      <c r="AN58" s="5">
        <f t="shared" si="249"/>
        <v>3.2055339242664156E-3</v>
      </c>
      <c r="AO58" s="5">
        <f t="shared" si="250"/>
        <v>1.8082960785886205E-3</v>
      </c>
      <c r="AP58" s="5">
        <f t="shared" si="251"/>
        <v>6.8006033422077629E-4</v>
      </c>
      <c r="AQ58" s="5">
        <f t="shared" si="252"/>
        <v>1.9181678694236921E-4</v>
      </c>
      <c r="AR58" s="5">
        <f t="shared" si="253"/>
        <v>1.3244619402669223E-3</v>
      </c>
      <c r="AS58" s="5">
        <f t="shared" si="254"/>
        <v>1.7407282955600556E-3</v>
      </c>
      <c r="AT58" s="5">
        <f t="shared" si="255"/>
        <v>1.1439116923030442E-3</v>
      </c>
      <c r="AU58" s="5">
        <f t="shared" si="256"/>
        <v>5.0114424831077626E-4</v>
      </c>
      <c r="AV58" s="5">
        <f t="shared" si="257"/>
        <v>1.6466233318413343E-4</v>
      </c>
      <c r="AW58" s="5">
        <f t="shared" si="258"/>
        <v>1.7828053568181075E-6</v>
      </c>
      <c r="AX58" s="5">
        <f t="shared" si="259"/>
        <v>6.2235971629282026E-4</v>
      </c>
      <c r="AY58" s="5">
        <f t="shared" si="260"/>
        <v>7.0216735248021587E-4</v>
      </c>
      <c r="AZ58" s="5">
        <f t="shared" si="261"/>
        <v>3.9610451799960414E-4</v>
      </c>
      <c r="BA58" s="5">
        <f t="shared" si="262"/>
        <v>1.4896618650382635E-4</v>
      </c>
      <c r="BB58" s="5">
        <f t="shared" si="263"/>
        <v>4.2017176742064331E-5</v>
      </c>
      <c r="BC58" s="5">
        <f t="shared" si="264"/>
        <v>9.4810409412126524E-6</v>
      </c>
      <c r="BD58" s="5">
        <f t="shared" si="265"/>
        <v>2.4905048471476822E-4</v>
      </c>
      <c r="BE58" s="5">
        <f t="shared" si="266"/>
        <v>3.2732478947532001E-4</v>
      </c>
      <c r="BF58" s="5">
        <f t="shared" si="267"/>
        <v>2.1509999855605439E-4</v>
      </c>
      <c r="BG58" s="5">
        <f t="shared" si="268"/>
        <v>9.4234657983953584E-5</v>
      </c>
      <c r="BH58" s="5">
        <f t="shared" si="269"/>
        <v>3.0962938720238653E-5</v>
      </c>
      <c r="BI58" s="5">
        <f t="shared" si="270"/>
        <v>8.1388618132959342E-6</v>
      </c>
      <c r="BJ58" s="8">
        <f t="shared" si="271"/>
        <v>0.40814002012878026</v>
      </c>
      <c r="BK58" s="8">
        <f t="shared" si="272"/>
        <v>0.27299985089768569</v>
      </c>
      <c r="BL58" s="8">
        <f t="shared" si="273"/>
        <v>0.29814680709624947</v>
      </c>
      <c r="BM58" s="8">
        <f t="shared" si="274"/>
        <v>0.44075744754041923</v>
      </c>
      <c r="BN58" s="8">
        <f t="shared" si="275"/>
        <v>0.55863880199194837</v>
      </c>
    </row>
    <row r="59" spans="1:66" x14ac:dyDescent="0.25">
      <c r="A59" s="10" t="s">
        <v>318</v>
      </c>
      <c r="B59" t="s">
        <v>385</v>
      </c>
      <c r="C59" t="s">
        <v>745</v>
      </c>
      <c r="D59" s="11">
        <v>44266</v>
      </c>
      <c r="E59" s="1">
        <f>VLOOKUP(A59,home!$A$2:$E$670,3,FALSE)</f>
        <v>1.3603000000000001</v>
      </c>
      <c r="F59">
        <f>VLOOKUP(B59,home!$B$2:$E$670,3,FALSE)</f>
        <v>1.9113</v>
      </c>
      <c r="G59" t="e">
        <f>VLOOKUP(C59,away!$B$2:$E$670,4,FALSE)</f>
        <v>#N/A</v>
      </c>
      <c r="H59">
        <f>VLOOKUP(A59,away!$A$2:$E$670,3,FALSE)</f>
        <v>1.0662</v>
      </c>
      <c r="I59" t="e">
        <f>VLOOKUP(C59,away!$B$2:$E$670,3,FALSE)</f>
        <v>#N/A</v>
      </c>
      <c r="J59">
        <f>VLOOKUP(B59,home!$B$2:$E$670,4,FALSE)</f>
        <v>0.75029999999999997</v>
      </c>
      <c r="K59" s="3" t="e">
        <f t="shared" si="221"/>
        <v>#N/A</v>
      </c>
      <c r="L59" s="3" t="e">
        <f t="shared" si="222"/>
        <v>#N/A</v>
      </c>
      <c r="M59" s="5" t="e">
        <f t="shared" si="2"/>
        <v>#N/A</v>
      </c>
      <c r="N59" s="5" t="e">
        <f t="shared" si="223"/>
        <v>#N/A</v>
      </c>
      <c r="O59" s="5" t="e">
        <f t="shared" si="224"/>
        <v>#N/A</v>
      </c>
      <c r="P59" s="5" t="e">
        <f t="shared" si="225"/>
        <v>#N/A</v>
      </c>
      <c r="Q59" s="5" t="e">
        <f t="shared" si="226"/>
        <v>#N/A</v>
      </c>
      <c r="R59" s="5" t="e">
        <f t="shared" si="227"/>
        <v>#N/A</v>
      </c>
      <c r="S59" s="5" t="e">
        <f t="shared" si="228"/>
        <v>#N/A</v>
      </c>
      <c r="T59" s="5" t="e">
        <f t="shared" si="229"/>
        <v>#N/A</v>
      </c>
      <c r="U59" s="5" t="e">
        <f t="shared" si="230"/>
        <v>#N/A</v>
      </c>
      <c r="V59" s="5" t="e">
        <f t="shared" si="231"/>
        <v>#N/A</v>
      </c>
      <c r="W59" s="5" t="e">
        <f t="shared" si="232"/>
        <v>#N/A</v>
      </c>
      <c r="X59" s="5" t="e">
        <f t="shared" si="233"/>
        <v>#N/A</v>
      </c>
      <c r="Y59" s="5" t="e">
        <f t="shared" si="234"/>
        <v>#N/A</v>
      </c>
      <c r="Z59" s="5" t="e">
        <f t="shared" si="235"/>
        <v>#N/A</v>
      </c>
      <c r="AA59" s="5" t="e">
        <f t="shared" si="236"/>
        <v>#N/A</v>
      </c>
      <c r="AB59" s="5" t="e">
        <f t="shared" si="237"/>
        <v>#N/A</v>
      </c>
      <c r="AC59" s="5" t="e">
        <f t="shared" si="238"/>
        <v>#N/A</v>
      </c>
      <c r="AD59" s="5" t="e">
        <f t="shared" si="239"/>
        <v>#N/A</v>
      </c>
      <c r="AE59" s="5" t="e">
        <f t="shared" si="240"/>
        <v>#N/A</v>
      </c>
      <c r="AF59" s="5" t="e">
        <f t="shared" si="241"/>
        <v>#N/A</v>
      </c>
      <c r="AG59" s="5" t="e">
        <f t="shared" si="242"/>
        <v>#N/A</v>
      </c>
      <c r="AH59" s="5" t="e">
        <f t="shared" si="243"/>
        <v>#N/A</v>
      </c>
      <c r="AI59" s="5" t="e">
        <f t="shared" si="244"/>
        <v>#N/A</v>
      </c>
      <c r="AJ59" s="5" t="e">
        <f t="shared" si="245"/>
        <v>#N/A</v>
      </c>
      <c r="AK59" s="5" t="e">
        <f t="shared" si="246"/>
        <v>#N/A</v>
      </c>
      <c r="AL59" s="5" t="e">
        <f t="shared" si="247"/>
        <v>#N/A</v>
      </c>
      <c r="AM59" s="5" t="e">
        <f t="shared" si="248"/>
        <v>#N/A</v>
      </c>
      <c r="AN59" s="5" t="e">
        <f t="shared" si="249"/>
        <v>#N/A</v>
      </c>
      <c r="AO59" s="5" t="e">
        <f t="shared" si="250"/>
        <v>#N/A</v>
      </c>
      <c r="AP59" s="5" t="e">
        <f t="shared" si="251"/>
        <v>#N/A</v>
      </c>
      <c r="AQ59" s="5" t="e">
        <f t="shared" si="252"/>
        <v>#N/A</v>
      </c>
      <c r="AR59" s="5" t="e">
        <f t="shared" si="253"/>
        <v>#N/A</v>
      </c>
      <c r="AS59" s="5" t="e">
        <f t="shared" si="254"/>
        <v>#N/A</v>
      </c>
      <c r="AT59" s="5" t="e">
        <f t="shared" si="255"/>
        <v>#N/A</v>
      </c>
      <c r="AU59" s="5" t="e">
        <f t="shared" si="256"/>
        <v>#N/A</v>
      </c>
      <c r="AV59" s="5" t="e">
        <f t="shared" si="257"/>
        <v>#N/A</v>
      </c>
      <c r="AW59" s="5" t="e">
        <f t="shared" si="258"/>
        <v>#N/A</v>
      </c>
      <c r="AX59" s="5" t="e">
        <f t="shared" si="259"/>
        <v>#N/A</v>
      </c>
      <c r="AY59" s="5" t="e">
        <f t="shared" si="260"/>
        <v>#N/A</v>
      </c>
      <c r="AZ59" s="5" t="e">
        <f t="shared" si="261"/>
        <v>#N/A</v>
      </c>
      <c r="BA59" s="5" t="e">
        <f t="shared" si="262"/>
        <v>#N/A</v>
      </c>
      <c r="BB59" s="5" t="e">
        <f t="shared" si="263"/>
        <v>#N/A</v>
      </c>
      <c r="BC59" s="5" t="e">
        <f t="shared" si="264"/>
        <v>#N/A</v>
      </c>
      <c r="BD59" s="5" t="e">
        <f t="shared" si="265"/>
        <v>#N/A</v>
      </c>
      <c r="BE59" s="5" t="e">
        <f t="shared" si="266"/>
        <v>#N/A</v>
      </c>
      <c r="BF59" s="5" t="e">
        <f t="shared" si="267"/>
        <v>#N/A</v>
      </c>
      <c r="BG59" s="5" t="e">
        <f t="shared" si="268"/>
        <v>#N/A</v>
      </c>
      <c r="BH59" s="5" t="e">
        <f t="shared" si="269"/>
        <v>#N/A</v>
      </c>
      <c r="BI59" s="5" t="e">
        <f t="shared" si="270"/>
        <v>#N/A</v>
      </c>
      <c r="BJ59" s="8" t="e">
        <f t="shared" si="271"/>
        <v>#N/A</v>
      </c>
      <c r="BK59" s="8" t="e">
        <f t="shared" si="272"/>
        <v>#N/A</v>
      </c>
      <c r="BL59" s="8" t="e">
        <f t="shared" si="273"/>
        <v>#N/A</v>
      </c>
      <c r="BM59" s="8" t="e">
        <f t="shared" si="274"/>
        <v>#N/A</v>
      </c>
      <c r="BN59" s="8" t="e">
        <f t="shared" si="275"/>
        <v>#N/A</v>
      </c>
    </row>
    <row r="60" spans="1:66" x14ac:dyDescent="0.25">
      <c r="A60" s="10" t="s">
        <v>61</v>
      </c>
      <c r="B60" t="s">
        <v>248</v>
      </c>
      <c r="C60" t="s">
        <v>231</v>
      </c>
      <c r="D60" s="11">
        <v>44266</v>
      </c>
      <c r="E60" s="1">
        <f>VLOOKUP(A60,home!$A$2:$E$670,3,FALSE)</f>
        <v>1.5083</v>
      </c>
      <c r="F60">
        <f>VLOOKUP(B60,home!$B$2:$E$670,3,FALSE)</f>
        <v>1.6575</v>
      </c>
      <c r="G60">
        <f>VLOOKUP(C60,away!$B$2:$E$670,4,FALSE)</f>
        <v>0.87150000000000005</v>
      </c>
      <c r="H60">
        <f>VLOOKUP(A60,away!$A$2:$E$670,3,FALSE)</f>
        <v>1.3083</v>
      </c>
      <c r="I60">
        <f>VLOOKUP(C60,away!$B$2:$E$670,3,FALSE)</f>
        <v>1.0226999999999999</v>
      </c>
      <c r="J60">
        <f>VLOOKUP(B60,home!$B$2:$E$670,4,FALSE)</f>
        <v>0.25480000000000003</v>
      </c>
      <c r="K60" s="3">
        <f t="shared" si="221"/>
        <v>2.1787563183750001</v>
      </c>
      <c r="L60" s="3">
        <f t="shared" si="222"/>
        <v>0.34092199486800001</v>
      </c>
      <c r="M60" s="5">
        <f t="shared" si="2"/>
        <v>8.0485493703019009E-2</v>
      </c>
      <c r="N60" s="5">
        <f t="shared" si="223"/>
        <v>0.17535827794298395</v>
      </c>
      <c r="O60" s="5">
        <f t="shared" si="224"/>
        <v>2.7439275071169091E-2</v>
      </c>
      <c r="P60" s="5">
        <f t="shared" si="225"/>
        <v>5.9783493932939281E-2</v>
      </c>
      <c r="Q60" s="5">
        <f t="shared" si="226"/>
        <v>0.19103147802381787</v>
      </c>
      <c r="R60" s="5">
        <f t="shared" si="227"/>
        <v>4.6773261974973742E-3</v>
      </c>
      <c r="S60" s="5">
        <f t="shared" si="228"/>
        <v>1.1101584839678153E-2</v>
      </c>
      <c r="T60" s="5">
        <f t="shared" si="229"/>
        <v>6.5126832570462492E-2</v>
      </c>
      <c r="U60" s="5">
        <f t="shared" si="230"/>
        <v>1.0190754005898316E-2</v>
      </c>
      <c r="V60" s="5">
        <f t="shared" si="231"/>
        <v>9.1623347177711403E-4</v>
      </c>
      <c r="W60" s="5">
        <f t="shared" si="232"/>
        <v>0.13873701325096935</v>
      </c>
      <c r="X60" s="5">
        <f t="shared" si="233"/>
        <v>4.7298499319548611E-2</v>
      </c>
      <c r="Y60" s="5">
        <f t="shared" si="234"/>
        <v>8.0625493711416266E-3</v>
      </c>
      <c r="Z60" s="5">
        <f t="shared" si="235"/>
        <v>5.315344592997205E-4</v>
      </c>
      <c r="AA60" s="5">
        <f t="shared" si="236"/>
        <v>1.1580840616333054E-3</v>
      </c>
      <c r="AB60" s="5">
        <f t="shared" si="237"/>
        <v>1.2615914832464739E-3</v>
      </c>
      <c r="AC60" s="5">
        <f t="shared" si="238"/>
        <v>4.2535334382163619E-5</v>
      </c>
      <c r="AD60" s="5">
        <f t="shared" si="239"/>
        <v>7.5568536053256405E-2</v>
      </c>
      <c r="AE60" s="5">
        <f t="shared" si="240"/>
        <v>2.5762976060530553E-2</v>
      </c>
      <c r="AF60" s="5">
        <f t="shared" si="241"/>
        <v>4.3915825961463014E-3</v>
      </c>
      <c r="AG60" s="5">
        <f t="shared" si="242"/>
        <v>4.9906236643526244E-4</v>
      </c>
      <c r="AH60" s="5">
        <f t="shared" si="243"/>
        <v>4.5302947051386112E-5</v>
      </c>
      <c r="AI60" s="5">
        <f t="shared" si="244"/>
        <v>9.8704082129215574E-5</v>
      </c>
      <c r="AJ60" s="5">
        <f t="shared" si="245"/>
        <v>1.0752607129421671E-4</v>
      </c>
      <c r="AK60" s="5">
        <f t="shared" si="246"/>
        <v>7.809103574077176E-5</v>
      </c>
      <c r="AL60" s="5">
        <f t="shared" si="247"/>
        <v>1.2637859509713064E-6</v>
      </c>
      <c r="AM60" s="5">
        <f t="shared" si="248"/>
        <v>3.2929085079276291E-2</v>
      </c>
      <c r="AN60" s="5">
        <f t="shared" si="249"/>
        <v>1.1226249374404964E-2</v>
      </c>
      <c r="AO60" s="5">
        <f t="shared" si="250"/>
        <v>1.9136376658038887E-3</v>
      </c>
      <c r="AP60" s="5">
        <f t="shared" si="251"/>
        <v>2.1746705682680159E-4</v>
      </c>
      <c r="AQ60" s="5">
        <f t="shared" si="252"/>
        <v>1.8534825707866477E-5</v>
      </c>
      <c r="AR60" s="5">
        <f t="shared" si="253"/>
        <v>3.0889542164315874E-6</v>
      </c>
      <c r="AS60" s="5">
        <f t="shared" si="254"/>
        <v>6.7300785162214184E-6</v>
      </c>
      <c r="AT60" s="5">
        <f t="shared" si="255"/>
        <v>7.3316005451886317E-6</v>
      </c>
      <c r="AU60" s="5">
        <f t="shared" si="256"/>
        <v>5.3245903372104401E-6</v>
      </c>
      <c r="AV60" s="5">
        <f t="shared" si="257"/>
        <v>2.9002462099889305E-6</v>
      </c>
      <c r="AW60" s="5">
        <f t="shared" si="258"/>
        <v>2.6075623574551485E-8</v>
      </c>
      <c r="AX60" s="5">
        <f t="shared" si="259"/>
        <v>1.1957408695796845E-2</v>
      </c>
      <c r="AY60" s="5">
        <f t="shared" si="260"/>
        <v>4.0765436260230296E-3</v>
      </c>
      <c r="AZ60" s="5">
        <f t="shared" si="261"/>
        <v>6.9489169257510067E-4</v>
      </c>
      <c r="BA60" s="5">
        <f t="shared" si="262"/>
        <v>7.8967954016634766E-5</v>
      </c>
      <c r="BB60" s="5">
        <f t="shared" si="263"/>
        <v>6.7304781034989033E-6</v>
      </c>
      <c r="BC60" s="5">
        <f t="shared" si="264"/>
        <v>4.5891360429204804E-7</v>
      </c>
      <c r="BD60" s="5">
        <f t="shared" si="265"/>
        <v>1.7551540558696266E-7</v>
      </c>
      <c r="BE60" s="5">
        <f t="shared" si="266"/>
        <v>3.8240529889474572E-7</v>
      </c>
      <c r="BF60" s="5">
        <f t="shared" si="267"/>
        <v>4.1658398057350391E-7</v>
      </c>
      <c r="BG60" s="5">
        <f t="shared" si="268"/>
        <v>3.0254499326944321E-7</v>
      </c>
      <c r="BH60" s="5">
        <f t="shared" si="269"/>
        <v>1.6479295391963034E-7</v>
      </c>
      <c r="BI60" s="5">
        <f t="shared" si="270"/>
        <v>7.1808737915214987E-8</v>
      </c>
      <c r="BJ60" s="8">
        <f t="shared" si="271"/>
        <v>0.79495678291743166</v>
      </c>
      <c r="BK60" s="8">
        <f t="shared" si="272"/>
        <v>0.15640714869376973</v>
      </c>
      <c r="BL60" s="8">
        <f t="shared" si="273"/>
        <v>4.5083544076855359E-2</v>
      </c>
      <c r="BM60" s="8">
        <f t="shared" si="274"/>
        <v>0.4541271477255302</v>
      </c>
      <c r="BN60" s="8">
        <f t="shared" si="275"/>
        <v>0.53877534487142664</v>
      </c>
    </row>
    <row r="61" spans="1:66" x14ac:dyDescent="0.25">
      <c r="A61" s="10" t="s">
        <v>13</v>
      </c>
      <c r="B61" t="s">
        <v>52</v>
      </c>
      <c r="C61" t="s">
        <v>145</v>
      </c>
      <c r="D61" s="11">
        <v>44266</v>
      </c>
      <c r="E61" s="1">
        <f>VLOOKUP(A61,home!$A$2:$E$670,3,FALSE)</f>
        <v>1.7963</v>
      </c>
      <c r="F61">
        <f>VLOOKUP(B61,home!$B$2:$E$670,3,FALSE)</f>
        <v>1.8556999999999999</v>
      </c>
      <c r="G61">
        <f>VLOOKUP(C61,away!$B$2:$E$670,4,FALSE)</f>
        <v>0.67889999999999995</v>
      </c>
      <c r="H61">
        <f>VLOOKUP(A61,away!$A$2:$E$670,3,FALSE)</f>
        <v>1.1852</v>
      </c>
      <c r="I61">
        <f>VLOOKUP(C61,away!$B$2:$E$670,3,FALSE)</f>
        <v>1.5550999999999999</v>
      </c>
      <c r="J61">
        <f>VLOOKUP(B61,home!$B$2:$E$670,4,FALSE)</f>
        <v>0.84370000000000001</v>
      </c>
      <c r="K61" s="3">
        <f t="shared" si="221"/>
        <v>2.2630411254989999</v>
      </c>
      <c r="L61" s="3">
        <f t="shared" si="222"/>
        <v>1.555027283524</v>
      </c>
      <c r="M61" s="5">
        <f t="shared" si="2"/>
        <v>2.1970197369757263E-2</v>
      </c>
      <c r="N61" s="5">
        <f t="shared" si="223"/>
        <v>4.9719460183090647E-2</v>
      </c>
      <c r="O61" s="5">
        <f t="shared" si="224"/>
        <v>3.4164256334379771E-2</v>
      </c>
      <c r="P61" s="5">
        <f t="shared" si="225"/>
        <v>7.7315117106791134E-2</v>
      </c>
      <c r="Q61" s="5">
        <f t="shared" si="226"/>
        <v>5.6258591565972092E-2</v>
      </c>
      <c r="R61" s="5">
        <f t="shared" si="227"/>
        <v>2.6563175360634097E-2</v>
      </c>
      <c r="S61" s="5">
        <f t="shared" si="228"/>
        <v>6.8019727276838665E-2</v>
      </c>
      <c r="T61" s="5">
        <f t="shared" si="229"/>
        <v>8.7483644817719808E-2</v>
      </c>
      <c r="U61" s="5">
        <f t="shared" si="230"/>
        <v>6.0113558264956693E-2</v>
      </c>
      <c r="V61" s="5">
        <f t="shared" si="231"/>
        <v>2.6596398806745497E-2</v>
      </c>
      <c r="W61" s="5">
        <f t="shared" si="232"/>
        <v>4.243850212548201E-2</v>
      </c>
      <c r="X61" s="5">
        <f t="shared" si="233"/>
        <v>6.59930286770158E-2</v>
      </c>
      <c r="Y61" s="5">
        <f t="shared" si="234"/>
        <v>5.1310480057570669E-2</v>
      </c>
      <c r="Z61" s="5">
        <f t="shared" si="235"/>
        <v>1.3768820807606164E-2</v>
      </c>
      <c r="AA61" s="5">
        <f t="shared" si="236"/>
        <v>3.1159407737239103E-2</v>
      </c>
      <c r="AB61" s="5">
        <f t="shared" si="237"/>
        <v>3.5257510577781918E-2</v>
      </c>
      <c r="AC61" s="5">
        <f t="shared" si="238"/>
        <v>5.8496962207341772E-3</v>
      </c>
      <c r="AD61" s="5">
        <f t="shared" si="239"/>
        <v>2.4010018903635633E-2</v>
      </c>
      <c r="AE61" s="5">
        <f t="shared" si="240"/>
        <v>3.7336234473080411E-2</v>
      </c>
      <c r="AF61" s="5">
        <f t="shared" si="241"/>
        <v>2.9029431634844682E-2</v>
      </c>
      <c r="AG61" s="5">
        <f t="shared" si="242"/>
        <v>1.50471860724594E-2</v>
      </c>
      <c r="AH61" s="5">
        <f t="shared" si="243"/>
        <v>5.3527230044451346E-3</v>
      </c>
      <c r="AI61" s="5">
        <f t="shared" si="244"/>
        <v>1.2113432292463908E-2</v>
      </c>
      <c r="AJ61" s="5">
        <f t="shared" si="245"/>
        <v>1.3706597724396728E-2</v>
      </c>
      <c r="AK61" s="5">
        <f t="shared" si="246"/>
        <v>1.0339531446993601E-2</v>
      </c>
      <c r="AL61" s="5">
        <f t="shared" si="247"/>
        <v>8.2342446129825167E-4</v>
      </c>
      <c r="AM61" s="5">
        <f t="shared" si="248"/>
        <v>1.086713204058716E-2</v>
      </c>
      <c r="AN61" s="5">
        <f t="shared" si="249"/>
        <v>1.6898686816770876E-2</v>
      </c>
      <c r="AO61" s="5">
        <f t="shared" si="250"/>
        <v>1.3138959527903024E-2</v>
      </c>
      <c r="AP61" s="5">
        <f t="shared" si="251"/>
        <v>6.8104801810022738E-3</v>
      </c>
      <c r="AQ61" s="5">
        <f t="shared" si="252"/>
        <v>2.6476206238395012E-3</v>
      </c>
      <c r="AR61" s="5">
        <f t="shared" si="253"/>
        <v>1.6647260626117485E-3</v>
      </c>
      <c r="AS61" s="5">
        <f t="shared" si="254"/>
        <v>3.7673435423804104E-3</v>
      </c>
      <c r="AT61" s="5">
        <f t="shared" si="255"/>
        <v>4.2628266851449772E-3</v>
      </c>
      <c r="AU61" s="5">
        <f t="shared" si="256"/>
        <v>3.2156506997858872E-3</v>
      </c>
      <c r="AV61" s="5">
        <f t="shared" si="257"/>
        <v>1.8192874447137755E-3</v>
      </c>
      <c r="AW61" s="5">
        <f t="shared" si="258"/>
        <v>8.0491815524285024E-5</v>
      </c>
      <c r="AX61" s="5">
        <f t="shared" si="259"/>
        <v>4.098794454012772E-3</v>
      </c>
      <c r="AY61" s="5">
        <f t="shared" si="260"/>
        <v>6.3737372055467185E-3</v>
      </c>
      <c r="AZ61" s="5">
        <f t="shared" si="261"/>
        <v>4.9556676263185833E-3</v>
      </c>
      <c r="BA61" s="5">
        <f t="shared" si="262"/>
        <v>2.5687327890006723E-3</v>
      </c>
      <c r="BB61" s="5">
        <f t="shared" si="263"/>
        <v>9.986123927446858E-4</v>
      </c>
      <c r="BC61" s="5">
        <f t="shared" si="264"/>
        <v>3.1057390327663418E-4</v>
      </c>
      <c r="BD61" s="5">
        <f t="shared" si="265"/>
        <v>4.3144907449245879E-4</v>
      </c>
      <c r="BE61" s="5">
        <f t="shared" si="266"/>
        <v>9.7638699913491596E-4</v>
      </c>
      <c r="BF61" s="5">
        <f t="shared" si="267"/>
        <v>1.1048019667224357E-3</v>
      </c>
      <c r="BG61" s="5">
        <f t="shared" si="268"/>
        <v>8.3340409540834999E-4</v>
      </c>
      <c r="BH61" s="5">
        <f t="shared" si="269"/>
        <v>4.7150693551709712E-4</v>
      </c>
      <c r="BI61" s="5">
        <f t="shared" si="270"/>
        <v>2.1340791720663897E-4</v>
      </c>
      <c r="BJ61" s="8">
        <f t="shared" si="271"/>
        <v>0.52829557607187394</v>
      </c>
      <c r="BK61" s="8">
        <f t="shared" si="272"/>
        <v>0.20694829844771168</v>
      </c>
      <c r="BL61" s="8">
        <f t="shared" si="273"/>
        <v>0.24753098416640965</v>
      </c>
      <c r="BM61" s="8">
        <f t="shared" si="274"/>
        <v>0.72425963618295408</v>
      </c>
      <c r="BN61" s="8">
        <f t="shared" si="275"/>
        <v>0.26599079792062502</v>
      </c>
    </row>
    <row r="62" spans="1:66" x14ac:dyDescent="0.25">
      <c r="A62" s="10" t="s">
        <v>61</v>
      </c>
      <c r="B62" t="s">
        <v>246</v>
      </c>
      <c r="C62" t="s">
        <v>330</v>
      </c>
      <c r="D62" s="11">
        <v>44266</v>
      </c>
      <c r="E62" s="1">
        <f>VLOOKUP(A62,home!$A$2:$E$670,3,FALSE)</f>
        <v>1.5083</v>
      </c>
      <c r="F62">
        <f>VLOOKUP(B62,home!$B$2:$E$670,3,FALSE)</f>
        <v>1.5469999999999999</v>
      </c>
      <c r="G62">
        <f>VLOOKUP(C62,away!$B$2:$E$670,4,FALSE)</f>
        <v>1.1027</v>
      </c>
      <c r="H62">
        <f>VLOOKUP(A62,away!$A$2:$E$670,3,FALSE)</f>
        <v>1.3083</v>
      </c>
      <c r="I62">
        <f>VLOOKUP(C62,away!$B$2:$E$670,3,FALSE)</f>
        <v>1.7195</v>
      </c>
      <c r="J62">
        <f>VLOOKUP(B62,home!$B$2:$E$670,4,FALSE)</f>
        <v>0.63700000000000001</v>
      </c>
      <c r="K62" s="3">
        <f t="shared" si="221"/>
        <v>2.5729741282700003</v>
      </c>
      <c r="L62" s="3">
        <f t="shared" si="222"/>
        <v>1.43300911845</v>
      </c>
      <c r="M62" s="5">
        <f t="shared" si="2"/>
        <v>1.820637909253835E-2</v>
      </c>
      <c r="N62" s="5">
        <f t="shared" si="223"/>
        <v>4.6844542374577018E-2</v>
      </c>
      <c r="O62" s="5">
        <f t="shared" si="224"/>
        <v>2.608990725356489E-2</v>
      </c>
      <c r="P62" s="5">
        <f t="shared" si="225"/>
        <v>6.7128656372386283E-2</v>
      </c>
      <c r="Q62" s="5">
        <f t="shared" si="226"/>
        <v>6.0264897790217209E-2</v>
      </c>
      <c r="R62" s="5">
        <f t="shared" si="227"/>
        <v>1.8693537496936648E-2</v>
      </c>
      <c r="S62" s="5">
        <f t="shared" si="228"/>
        <v>6.1877439817354336E-2</v>
      </c>
      <c r="T62" s="5">
        <f t="shared" si="229"/>
        <v>8.6360148055838512E-2</v>
      </c>
      <c r="U62" s="5">
        <f t="shared" si="230"/>
        <v>4.8097988345463132E-2</v>
      </c>
      <c r="V62" s="5">
        <f t="shared" si="231"/>
        <v>2.5349780325711054E-2</v>
      </c>
      <c r="W62" s="5">
        <f t="shared" si="232"/>
        <v>5.168667428568826E-2</v>
      </c>
      <c r="X62" s="5">
        <f t="shared" si="233"/>
        <v>7.4067475553746417E-2</v>
      </c>
      <c r="Y62" s="5">
        <f t="shared" si="234"/>
        <v>5.3069683924545558E-2</v>
      </c>
      <c r="Z62" s="5">
        <f t="shared" si="235"/>
        <v>8.9293365630657342E-3</v>
      </c>
      <c r="AA62" s="5">
        <f t="shared" si="236"/>
        <v>2.29749519593835E-2</v>
      </c>
      <c r="AB62" s="5">
        <f t="shared" si="237"/>
        <v>2.9556978494869955E-2</v>
      </c>
      <c r="AC62" s="5">
        <f t="shared" si="238"/>
        <v>5.8416911318240712E-3</v>
      </c>
      <c r="AD62" s="5">
        <f t="shared" si="239"/>
        <v>3.324711892834855E-2</v>
      </c>
      <c r="AE62" s="5">
        <f t="shared" si="240"/>
        <v>4.7643424586515062E-2</v>
      </c>
      <c r="AF62" s="5">
        <f t="shared" si="241"/>
        <v>3.4136730933330514E-2</v>
      </c>
      <c r="AG62" s="5">
        <f t="shared" si="242"/>
        <v>1.6306082233845602E-2</v>
      </c>
      <c r="AH62" s="5">
        <f t="shared" si="243"/>
        <v>3.1989551791455442E-3</v>
      </c>
      <c r="AI62" s="5">
        <f t="shared" si="244"/>
        <v>8.2308289134368096E-3</v>
      </c>
      <c r="AJ62" s="5">
        <f t="shared" si="245"/>
        <v>1.0588854924244797E-2</v>
      </c>
      <c r="AK62" s="5">
        <f t="shared" si="246"/>
        <v>9.0816165893620841E-3</v>
      </c>
      <c r="AL62" s="5">
        <f t="shared" si="247"/>
        <v>8.6155489705814104E-4</v>
      </c>
      <c r="AM62" s="5">
        <f t="shared" si="248"/>
        <v>1.7108795368431327E-2</v>
      </c>
      <c r="AN62" s="5">
        <f t="shared" si="249"/>
        <v>2.4517059768657219E-2</v>
      </c>
      <c r="AO62" s="5">
        <f t="shared" si="250"/>
        <v>1.7566585103034726E-2</v>
      </c>
      <c r="AP62" s="5">
        <f t="shared" si="251"/>
        <v>8.3910255442255655E-3</v>
      </c>
      <c r="AQ62" s="5">
        <f t="shared" si="252"/>
        <v>3.006104029505526E-3</v>
      </c>
      <c r="AR62" s="5">
        <f t="shared" si="253"/>
        <v>9.1682638824568325E-4</v>
      </c>
      <c r="AS62" s="5">
        <f t="shared" si="254"/>
        <v>2.3589705770713696E-3</v>
      </c>
      <c r="AT62" s="5">
        <f t="shared" si="255"/>
        <v>3.0347851320773945E-3</v>
      </c>
      <c r="AU62" s="5">
        <f t="shared" si="256"/>
        <v>2.6028078765645301E-3</v>
      </c>
      <c r="AV62" s="5">
        <f t="shared" si="257"/>
        <v>1.6742393318144786E-3</v>
      </c>
      <c r="AW62" s="5">
        <f t="shared" si="258"/>
        <v>8.8239863524698937E-5</v>
      </c>
      <c r="AX62" s="5">
        <f t="shared" si="259"/>
        <v>7.3367479748065647E-3</v>
      </c>
      <c r="AY62" s="5">
        <f t="shared" si="260"/>
        <v>1.0513626747667378E-2</v>
      </c>
      <c r="AZ62" s="5">
        <f t="shared" si="261"/>
        <v>7.533061498693587E-3</v>
      </c>
      <c r="BA62" s="5">
        <f t="shared" si="262"/>
        <v>3.5983152724908445E-3</v>
      </c>
      <c r="BB62" s="5">
        <f t="shared" si="263"/>
        <v>1.2891046491343187E-3</v>
      </c>
      <c r="BC62" s="5">
        <f t="shared" si="264"/>
        <v>3.6945974336915317E-4</v>
      </c>
      <c r="BD62" s="5">
        <f t="shared" si="265"/>
        <v>2.1897009573194077E-4</v>
      </c>
      <c r="BE62" s="5">
        <f t="shared" si="266"/>
        <v>5.6340439118308884E-4</v>
      </c>
      <c r="BF62" s="5">
        <f t="shared" si="267"/>
        <v>7.2481246113389921E-4</v>
      </c>
      <c r="BG62" s="5">
        <f t="shared" si="268"/>
        <v>6.2164123678174258E-4</v>
      </c>
      <c r="BH62" s="5">
        <f t="shared" si="269"/>
        <v>3.9986670482629728E-4</v>
      </c>
      <c r="BI62" s="5">
        <f t="shared" si="270"/>
        <v>2.0576933725492794E-4</v>
      </c>
      <c r="BJ62" s="8">
        <f t="shared" si="271"/>
        <v>0.60485666436666907</v>
      </c>
      <c r="BK62" s="8">
        <f t="shared" si="272"/>
        <v>0.18977912838453959</v>
      </c>
      <c r="BL62" s="8">
        <f t="shared" si="273"/>
        <v>0.18983571268909272</v>
      </c>
      <c r="BM62" s="8">
        <f t="shared" si="274"/>
        <v>0.7457475347390039</v>
      </c>
      <c r="BN62" s="8">
        <f t="shared" si="275"/>
        <v>0.23722792038022039</v>
      </c>
    </row>
    <row r="63" spans="1:66" x14ac:dyDescent="0.25">
      <c r="A63" s="10" t="s">
        <v>28</v>
      </c>
      <c r="B63" t="s">
        <v>746</v>
      </c>
      <c r="C63" t="s">
        <v>302</v>
      </c>
      <c r="D63" s="11">
        <v>44266</v>
      </c>
      <c r="E63" s="1">
        <f>VLOOKUP(A63,home!$A$2:$E$670,3,FALSE)</f>
        <v>1.3736999999999999</v>
      </c>
      <c r="F63">
        <f>VLOOKUP(B63,home!$B$2:$E$670,3,FALSE)</f>
        <v>1.0919000000000001</v>
      </c>
      <c r="G63">
        <f>VLOOKUP(C63,away!$B$2:$E$670,4,FALSE)</f>
        <v>1.0569</v>
      </c>
      <c r="H63">
        <f>VLOOKUP(A63,away!$A$2:$E$670,3,FALSE)</f>
        <v>1.1818</v>
      </c>
      <c r="I63">
        <f>VLOOKUP(C63,away!$B$2:$E$670,3,FALSE)</f>
        <v>0.90910000000000002</v>
      </c>
      <c r="J63">
        <f>VLOOKUP(B63,home!$B$2:$E$670,4,FALSE)</f>
        <v>0.14099999999999999</v>
      </c>
      <c r="K63" s="3">
        <f t="shared" si="221"/>
        <v>1.5852897884070001</v>
      </c>
      <c r="L63" s="3">
        <f t="shared" si="222"/>
        <v>0.15148678758</v>
      </c>
      <c r="M63" s="5">
        <f t="shared" si="2"/>
        <v>0.17608709014074603</v>
      </c>
      <c r="N63" s="5">
        <f t="shared" si="223"/>
        <v>0.27914906587042759</v>
      </c>
      <c r="O63" s="5">
        <f t="shared" si="224"/>
        <v>2.66748676197315E-2</v>
      </c>
      <c r="P63" s="5">
        <f t="shared" si="225"/>
        <v>4.2287395244668881E-2</v>
      </c>
      <c r="Q63" s="5">
        <f t="shared" si="226"/>
        <v>0.221266081783871</v>
      </c>
      <c r="R63" s="5">
        <f t="shared" si="227"/>
        <v>2.020445002417443E-3</v>
      </c>
      <c r="S63" s="5">
        <f t="shared" si="228"/>
        <v>2.5388343278736703E-3</v>
      </c>
      <c r="T63" s="5">
        <f t="shared" si="229"/>
        <v>3.3518887929852165E-2</v>
      </c>
      <c r="U63" s="5">
        <f t="shared" si="230"/>
        <v>3.2029908303703282E-3</v>
      </c>
      <c r="V63" s="5">
        <f t="shared" si="231"/>
        <v>6.7744691686189113E-5</v>
      </c>
      <c r="W63" s="5">
        <f t="shared" si="232"/>
        <v>0.11692361999093298</v>
      </c>
      <c r="X63" s="5">
        <f t="shared" si="233"/>
        <v>1.77123835846511E-2</v>
      </c>
      <c r="Y63" s="5">
        <f t="shared" si="234"/>
        <v>1.34159604481176E-3</v>
      </c>
      <c r="Z63" s="5">
        <f t="shared" si="235"/>
        <v>1.0202357429942797E-4</v>
      </c>
      <c r="AA63" s="5">
        <f t="shared" si="236"/>
        <v>1.6173693051366598E-4</v>
      </c>
      <c r="AB63" s="5">
        <f t="shared" si="237"/>
        <v>1.2819995217580365E-4</v>
      </c>
      <c r="AC63" s="5">
        <f t="shared" si="238"/>
        <v>1.0168074185522085E-6</v>
      </c>
      <c r="AD63" s="5">
        <f t="shared" si="239"/>
        <v>4.6339455198801643E-2</v>
      </c>
      <c r="AE63" s="5">
        <f t="shared" si="240"/>
        <v>7.0198152062737901E-3</v>
      </c>
      <c r="AF63" s="5">
        <f t="shared" si="241"/>
        <v>5.3170462750182571E-4</v>
      </c>
      <c r="AG63" s="5">
        <f t="shared" si="242"/>
        <v>2.6848741987224047E-5</v>
      </c>
      <c r="AH63" s="5">
        <f t="shared" si="243"/>
        <v>3.8638058820124456E-6</v>
      </c>
      <c r="AI63" s="5">
        <f t="shared" si="244"/>
        <v>6.1252520091412312E-6</v>
      </c>
      <c r="AJ63" s="5">
        <f t="shared" si="245"/>
        <v>4.8551497307555281E-6</v>
      </c>
      <c r="AK63" s="5">
        <f t="shared" si="246"/>
        <v>2.5656064297845791E-6</v>
      </c>
      <c r="AL63" s="5">
        <f t="shared" si="247"/>
        <v>9.7674706673068131E-9</v>
      </c>
      <c r="AM63" s="5">
        <f t="shared" si="248"/>
        <v>1.4692293025400779E-2</v>
      </c>
      <c r="AN63" s="5">
        <f t="shared" si="249"/>
        <v>2.225688272602003E-3</v>
      </c>
      <c r="AO63" s="5">
        <f t="shared" si="250"/>
        <v>1.6858118328547835E-4</v>
      </c>
      <c r="AP63" s="5">
        <f t="shared" si="251"/>
        <v>8.5126073007841063E-6</v>
      </c>
      <c r="AQ63" s="5">
        <f t="shared" si="252"/>
        <v>3.2238688348145955E-7</v>
      </c>
      <c r="AR63" s="5">
        <f t="shared" si="253"/>
        <v>1.1706310817975475E-7</v>
      </c>
      <c r="AS63" s="5">
        <f t="shared" si="254"/>
        <v>1.8557894999654914E-7</v>
      </c>
      <c r="AT63" s="5">
        <f t="shared" si="255"/>
        <v>1.4709820718641135E-7</v>
      </c>
      <c r="AU63" s="5">
        <f t="shared" si="256"/>
        <v>7.7731095248531732E-8</v>
      </c>
      <c r="AV63" s="5">
        <f t="shared" si="257"/>
        <v>3.0806577884797302E-8</v>
      </c>
      <c r="AW63" s="5">
        <f t="shared" si="258"/>
        <v>6.5157293018877275E-11</v>
      </c>
      <c r="AX63" s="5">
        <f t="shared" si="259"/>
        <v>3.8819236835752093E-3</v>
      </c>
      <c r="AY63" s="5">
        <f t="shared" si="260"/>
        <v>5.8806014845552874E-4</v>
      </c>
      <c r="AZ63" s="5">
        <f t="shared" si="261"/>
        <v>4.4541671396672971E-5</v>
      </c>
      <c r="BA63" s="5">
        <f t="shared" si="262"/>
        <v>2.249158237775321E-6</v>
      </c>
      <c r="BB63" s="5">
        <f t="shared" si="263"/>
        <v>8.517943904991924E-8</v>
      </c>
      <c r="BC63" s="5">
        <f t="shared" si="264"/>
        <v>2.5807119179077341E-9</v>
      </c>
      <c r="BD63" s="5">
        <f t="shared" si="265"/>
        <v>2.9555857003801805E-9</v>
      </c>
      <c r="BE63" s="5">
        <f t="shared" si="266"/>
        <v>4.6854598295744503E-9</v>
      </c>
      <c r="BF63" s="5">
        <f t="shared" si="267"/>
        <v>3.7139058109077908E-9</v>
      </c>
      <c r="BG63" s="5">
        <f t="shared" si="268"/>
        <v>1.962538985712514E-9</v>
      </c>
      <c r="BH63" s="5">
        <f t="shared" si="269"/>
        <v>7.7779825335016979E-10</v>
      </c>
      <c r="BI63" s="5">
        <f t="shared" si="270"/>
        <v>2.4660712569536489E-10</v>
      </c>
      <c r="BJ63" s="8">
        <f t="shared" si="271"/>
        <v>0.74544171887639998</v>
      </c>
      <c r="BK63" s="8">
        <f t="shared" si="272"/>
        <v>0.22157015112831949</v>
      </c>
      <c r="BL63" s="8">
        <f t="shared" si="273"/>
        <v>3.2206222769094642E-2</v>
      </c>
      <c r="BM63" s="8">
        <f t="shared" si="274"/>
        <v>0.25124711060295268</v>
      </c>
      <c r="BN63" s="8">
        <f t="shared" si="275"/>
        <v>0.74748494566186241</v>
      </c>
    </row>
    <row r="64" spans="1:66" x14ac:dyDescent="0.25">
      <c r="A64" s="10" t="s">
        <v>13</v>
      </c>
      <c r="B64" t="s">
        <v>43</v>
      </c>
      <c r="C64" t="s">
        <v>290</v>
      </c>
      <c r="D64" s="11">
        <v>44266</v>
      </c>
      <c r="E64" s="1">
        <f>VLOOKUP(A64,home!$A$2:$E$670,3,FALSE)</f>
        <v>1.7963</v>
      </c>
      <c r="F64">
        <f>VLOOKUP(B64,home!$B$2:$E$670,3,FALSE)</f>
        <v>1.6700999999999999</v>
      </c>
      <c r="G64">
        <f>VLOOKUP(C64,away!$B$2:$E$670,4,FALSE)</f>
        <v>9.5799999999999996E-2</v>
      </c>
      <c r="H64">
        <f>VLOOKUP(A64,away!$A$2:$E$670,3,FALSE)</f>
        <v>1.1852</v>
      </c>
      <c r="I64">
        <f>VLOOKUP(C64,away!$B$2:$E$670,3,FALSE)</f>
        <v>1.8915</v>
      </c>
      <c r="J64">
        <f>VLOOKUP(B64,home!$B$2:$E$670,4,FALSE)</f>
        <v>1.0848</v>
      </c>
      <c r="K64" s="3">
        <f t="shared" si="221"/>
        <v>0.28740006035399995</v>
      </c>
      <c r="L64" s="3">
        <f t="shared" si="222"/>
        <v>2.4319109318399996</v>
      </c>
      <c r="M64" s="5">
        <f t="shared" si="2"/>
        <v>6.5920158286431885E-2</v>
      </c>
      <c r="N64" s="5">
        <f t="shared" si="223"/>
        <v>1.8945457470065753E-2</v>
      </c>
      <c r="O64" s="5">
        <f t="shared" si="224"/>
        <v>0.16031195356539682</v>
      </c>
      <c r="P64" s="5">
        <f t="shared" si="225"/>
        <v>4.6073665130162686E-2</v>
      </c>
      <c r="Q64" s="5">
        <f t="shared" si="226"/>
        <v>2.7224628101655182E-3</v>
      </c>
      <c r="R64" s="5">
        <f t="shared" si="227"/>
        <v>0.19493219619015748</v>
      </c>
      <c r="S64" s="5">
        <f t="shared" si="228"/>
        <v>8.0505822259353335E-3</v>
      </c>
      <c r="T64" s="5">
        <f t="shared" si="229"/>
        <v>6.6207870695693689E-3</v>
      </c>
      <c r="U64" s="5">
        <f t="shared" si="230"/>
        <v>5.6023524949989023E-2</v>
      </c>
      <c r="V64" s="5">
        <f t="shared" si="231"/>
        <v>6.2520047689760324E-4</v>
      </c>
      <c r="W64" s="5">
        <f t="shared" si="232"/>
        <v>2.6081199198436347E-4</v>
      </c>
      <c r="X64" s="5">
        <f t="shared" si="233"/>
        <v>6.3427153446173989E-4</v>
      </c>
      <c r="Y64" s="5">
        <f t="shared" si="234"/>
        <v>7.7124593920621816E-4</v>
      </c>
      <c r="Z64" s="5">
        <f t="shared" si="235"/>
        <v>0.15801924629414116</v>
      </c>
      <c r="AA64" s="5">
        <f t="shared" si="236"/>
        <v>4.541474092202976E-2</v>
      </c>
      <c r="AB64" s="5">
        <f t="shared" si="237"/>
        <v>6.5260996409763107E-3</v>
      </c>
      <c r="AC64" s="5">
        <f t="shared" si="238"/>
        <v>2.7310763278430147E-5</v>
      </c>
      <c r="AD64" s="5">
        <f t="shared" si="239"/>
        <v>1.8739345559338249E-5</v>
      </c>
      <c r="AE64" s="5">
        <f t="shared" si="240"/>
        <v>4.5572419321282033E-5</v>
      </c>
      <c r="AF64" s="5">
        <f t="shared" si="241"/>
        <v>5.5414032368911101E-5</v>
      </c>
      <c r="AG64" s="5">
        <f t="shared" si="242"/>
        <v>4.4920663698430169E-5</v>
      </c>
      <c r="AH64" s="5">
        <f t="shared" si="243"/>
        <v>9.6072183125959845E-2</v>
      </c>
      <c r="AI64" s="5">
        <f t="shared" si="244"/>
        <v>2.7611151228741398E-2</v>
      </c>
      <c r="AJ64" s="5">
        <f t="shared" si="245"/>
        <v>3.9677232647918484E-3</v>
      </c>
      <c r="AK64" s="5">
        <f t="shared" si="246"/>
        <v>3.8010796858971573E-4</v>
      </c>
      <c r="AL64" s="5">
        <f t="shared" si="247"/>
        <v>7.6353394436465009E-7</v>
      </c>
      <c r="AM64" s="5">
        <f t="shared" si="248"/>
        <v>1.0771378089496545E-6</v>
      </c>
      <c r="AN64" s="5">
        <f t="shared" si="249"/>
        <v>2.6195032126828499E-6</v>
      </c>
      <c r="AO64" s="5">
        <f t="shared" si="250"/>
        <v>3.1851992494567114E-6</v>
      </c>
      <c r="AP64" s="5">
        <f t="shared" si="251"/>
        <v>2.5820402916141126E-6</v>
      </c>
      <c r="AQ64" s="5">
        <f t="shared" si="252"/>
        <v>1.5698230029069258E-6</v>
      </c>
      <c r="AR64" s="5">
        <f t="shared" si="253"/>
        <v>4.6727798477951249E-2</v>
      </c>
      <c r="AS64" s="5">
        <f t="shared" si="254"/>
        <v>1.3429572102772737E-2</v>
      </c>
      <c r="AT64" s="5">
        <f t="shared" si="255"/>
        <v>1.9298299164326391E-3</v>
      </c>
      <c r="AU64" s="5">
        <f t="shared" si="256"/>
        <v>1.848777448185651E-4</v>
      </c>
      <c r="AV64" s="5">
        <f t="shared" si="257"/>
        <v>1.3283468754741748E-5</v>
      </c>
      <c r="AW64" s="5">
        <f t="shared" si="258"/>
        <v>1.4823828039618154E-8</v>
      </c>
      <c r="AX64" s="5">
        <f t="shared" si="259"/>
        <v>5.1594911883617678E-8</v>
      </c>
      <c r="AY64" s="5">
        <f t="shared" si="260"/>
        <v>1.2547423023709131E-7</v>
      </c>
      <c r="AZ64" s="5">
        <f t="shared" si="261"/>
        <v>1.5257107608889575E-7</v>
      </c>
      <c r="BA64" s="5">
        <f t="shared" si="262"/>
        <v>1.2367975594105929E-7</v>
      </c>
      <c r="BB64" s="5">
        <f t="shared" si="263"/>
        <v>7.5194537630091339E-8</v>
      </c>
      <c r="BC64" s="5">
        <f t="shared" si="264"/>
        <v>3.6573283615454689E-8</v>
      </c>
      <c r="BD64" s="5">
        <f t="shared" si="265"/>
        <v>1.893964065655767E-2</v>
      </c>
      <c r="BE64" s="5">
        <f t="shared" si="266"/>
        <v>5.4432538677777458E-3</v>
      </c>
      <c r="BF64" s="5">
        <f t="shared" si="267"/>
        <v>7.8219574506073388E-4</v>
      </c>
      <c r="BG64" s="5">
        <f t="shared" si="268"/>
        <v>7.4934368113032309E-5</v>
      </c>
      <c r="BH64" s="5">
        <f t="shared" si="269"/>
        <v>5.384035479568582E-6</v>
      </c>
      <c r="BI64" s="5">
        <f t="shared" si="270"/>
        <v>3.0947442435521749E-7</v>
      </c>
      <c r="BJ64" s="8">
        <f t="shared" si="271"/>
        <v>3.0131282067761927E-2</v>
      </c>
      <c r="BK64" s="8">
        <f t="shared" si="272"/>
        <v>0.12069780589088054</v>
      </c>
      <c r="BL64" s="8">
        <f t="shared" si="273"/>
        <v>0.67877076071477516</v>
      </c>
      <c r="BM64" s="8">
        <f t="shared" si="274"/>
        <v>0.49871309086477666</v>
      </c>
      <c r="BN64" s="8">
        <f t="shared" si="275"/>
        <v>0.48890589345238011</v>
      </c>
    </row>
    <row r="65" spans="1:66" x14ac:dyDescent="0.25">
      <c r="A65" s="10" t="s">
        <v>22</v>
      </c>
      <c r="B65" t="s">
        <v>744</v>
      </c>
      <c r="C65" t="s">
        <v>280</v>
      </c>
      <c r="D65" s="11">
        <v>44266</v>
      </c>
      <c r="E65" s="1">
        <f>VLOOKUP(A65,home!$A$2:$E$670,3,FALSE)</f>
        <v>1.6922999999999999</v>
      </c>
      <c r="F65" t="e">
        <f>VLOOKUP(B65,home!$B$2:$E$670,3,FALSE)</f>
        <v>#N/A</v>
      </c>
      <c r="G65">
        <f>VLOOKUP(C65,away!$B$2:$E$670,4,FALSE)</f>
        <v>0.75970000000000004</v>
      </c>
      <c r="H65">
        <f>VLOOKUP(A65,away!$A$2:$E$670,3,FALSE)</f>
        <v>1.4077</v>
      </c>
      <c r="I65">
        <f>VLOOKUP(C65,away!$B$2:$E$670,3,FALSE)</f>
        <v>1.4208000000000001</v>
      </c>
      <c r="J65" t="e">
        <f>VLOOKUP(B65,home!$B$2:$E$670,4,FALSE)</f>
        <v>#N/A</v>
      </c>
      <c r="K65" s="3" t="e">
        <f t="shared" si="221"/>
        <v>#N/A</v>
      </c>
      <c r="L65" s="3" t="e">
        <f t="shared" si="222"/>
        <v>#N/A</v>
      </c>
      <c r="M65" s="5" t="e">
        <f t="shared" si="2"/>
        <v>#N/A</v>
      </c>
      <c r="N65" s="5" t="e">
        <f t="shared" si="223"/>
        <v>#N/A</v>
      </c>
      <c r="O65" s="5" t="e">
        <f t="shared" si="224"/>
        <v>#N/A</v>
      </c>
      <c r="P65" s="5" t="e">
        <f t="shared" si="225"/>
        <v>#N/A</v>
      </c>
      <c r="Q65" s="5" t="e">
        <f t="shared" si="226"/>
        <v>#N/A</v>
      </c>
      <c r="R65" s="5" t="e">
        <f t="shared" si="227"/>
        <v>#N/A</v>
      </c>
      <c r="S65" s="5" t="e">
        <f t="shared" si="228"/>
        <v>#N/A</v>
      </c>
      <c r="T65" s="5" t="e">
        <f t="shared" si="229"/>
        <v>#N/A</v>
      </c>
      <c r="U65" s="5" t="e">
        <f t="shared" si="230"/>
        <v>#N/A</v>
      </c>
      <c r="V65" s="5" t="e">
        <f t="shared" si="231"/>
        <v>#N/A</v>
      </c>
      <c r="W65" s="5" t="e">
        <f t="shared" si="232"/>
        <v>#N/A</v>
      </c>
      <c r="X65" s="5" t="e">
        <f t="shared" si="233"/>
        <v>#N/A</v>
      </c>
      <c r="Y65" s="5" t="e">
        <f t="shared" si="234"/>
        <v>#N/A</v>
      </c>
      <c r="Z65" s="5" t="e">
        <f t="shared" si="235"/>
        <v>#N/A</v>
      </c>
      <c r="AA65" s="5" t="e">
        <f t="shared" si="236"/>
        <v>#N/A</v>
      </c>
      <c r="AB65" s="5" t="e">
        <f t="shared" si="237"/>
        <v>#N/A</v>
      </c>
      <c r="AC65" s="5" t="e">
        <f t="shared" si="238"/>
        <v>#N/A</v>
      </c>
      <c r="AD65" s="5" t="e">
        <f t="shared" si="239"/>
        <v>#N/A</v>
      </c>
      <c r="AE65" s="5" t="e">
        <f t="shared" si="240"/>
        <v>#N/A</v>
      </c>
      <c r="AF65" s="5" t="e">
        <f t="shared" si="241"/>
        <v>#N/A</v>
      </c>
      <c r="AG65" s="5" t="e">
        <f t="shared" si="242"/>
        <v>#N/A</v>
      </c>
      <c r="AH65" s="5" t="e">
        <f t="shared" si="243"/>
        <v>#N/A</v>
      </c>
      <c r="AI65" s="5" t="e">
        <f t="shared" si="244"/>
        <v>#N/A</v>
      </c>
      <c r="AJ65" s="5" t="e">
        <f t="shared" si="245"/>
        <v>#N/A</v>
      </c>
      <c r="AK65" s="5" t="e">
        <f t="shared" si="246"/>
        <v>#N/A</v>
      </c>
      <c r="AL65" s="5" t="e">
        <f t="shared" si="247"/>
        <v>#N/A</v>
      </c>
      <c r="AM65" s="5" t="e">
        <f t="shared" si="248"/>
        <v>#N/A</v>
      </c>
      <c r="AN65" s="5" t="e">
        <f t="shared" si="249"/>
        <v>#N/A</v>
      </c>
      <c r="AO65" s="5" t="e">
        <f t="shared" si="250"/>
        <v>#N/A</v>
      </c>
      <c r="AP65" s="5" t="e">
        <f t="shared" si="251"/>
        <v>#N/A</v>
      </c>
      <c r="AQ65" s="5" t="e">
        <f t="shared" si="252"/>
        <v>#N/A</v>
      </c>
      <c r="AR65" s="5" t="e">
        <f t="shared" si="253"/>
        <v>#N/A</v>
      </c>
      <c r="AS65" s="5" t="e">
        <f t="shared" si="254"/>
        <v>#N/A</v>
      </c>
      <c r="AT65" s="5" t="e">
        <f t="shared" si="255"/>
        <v>#N/A</v>
      </c>
      <c r="AU65" s="5" t="e">
        <f t="shared" si="256"/>
        <v>#N/A</v>
      </c>
      <c r="AV65" s="5" t="e">
        <f t="shared" si="257"/>
        <v>#N/A</v>
      </c>
      <c r="AW65" s="5" t="e">
        <f t="shared" si="258"/>
        <v>#N/A</v>
      </c>
      <c r="AX65" s="5" t="e">
        <f t="shared" si="259"/>
        <v>#N/A</v>
      </c>
      <c r="AY65" s="5" t="e">
        <f t="shared" si="260"/>
        <v>#N/A</v>
      </c>
      <c r="AZ65" s="5" t="e">
        <f t="shared" si="261"/>
        <v>#N/A</v>
      </c>
      <c r="BA65" s="5" t="e">
        <f t="shared" si="262"/>
        <v>#N/A</v>
      </c>
      <c r="BB65" s="5" t="e">
        <f t="shared" si="263"/>
        <v>#N/A</v>
      </c>
      <c r="BC65" s="5" t="e">
        <f t="shared" si="264"/>
        <v>#N/A</v>
      </c>
      <c r="BD65" s="5" t="e">
        <f t="shared" si="265"/>
        <v>#N/A</v>
      </c>
      <c r="BE65" s="5" t="e">
        <f t="shared" si="266"/>
        <v>#N/A</v>
      </c>
      <c r="BF65" s="5" t="e">
        <f t="shared" si="267"/>
        <v>#N/A</v>
      </c>
      <c r="BG65" s="5" t="e">
        <f t="shared" si="268"/>
        <v>#N/A</v>
      </c>
      <c r="BH65" s="5" t="e">
        <f t="shared" si="269"/>
        <v>#N/A</v>
      </c>
      <c r="BI65" s="5" t="e">
        <f t="shared" si="270"/>
        <v>#N/A</v>
      </c>
      <c r="BJ65" s="8" t="e">
        <f t="shared" si="271"/>
        <v>#N/A</v>
      </c>
      <c r="BK65" s="8" t="e">
        <f t="shared" si="272"/>
        <v>#N/A</v>
      </c>
      <c r="BL65" s="8" t="e">
        <f t="shared" si="273"/>
        <v>#N/A</v>
      </c>
      <c r="BM65" s="8" t="e">
        <f t="shared" si="274"/>
        <v>#N/A</v>
      </c>
      <c r="BN65" s="8" t="e">
        <f t="shared" si="275"/>
        <v>#N/A</v>
      </c>
    </row>
    <row r="66" spans="1:66" x14ac:dyDescent="0.25">
      <c r="A66" s="10" t="s">
        <v>13</v>
      </c>
      <c r="B66" t="s">
        <v>674</v>
      </c>
      <c r="C66" t="s">
        <v>234</v>
      </c>
      <c r="D66" t="s">
        <v>789</v>
      </c>
      <c r="E66" s="1">
        <f>VLOOKUP(A66,home!$A$2:$E$670,3,FALSE)</f>
        <v>1.7963</v>
      </c>
      <c r="F66">
        <f>VLOOKUP(B66,home!$B$2:$E$670,3,FALSE)</f>
        <v>1.0476000000000001</v>
      </c>
      <c r="G66">
        <f>VLOOKUP(C66,away!$B$2:$E$670,4,FALSE)</f>
        <v>0.74229999999999996</v>
      </c>
      <c r="H66">
        <f>VLOOKUP(A66,away!$A$2:$E$670,3,FALSE)</f>
        <v>1.1852</v>
      </c>
      <c r="I66">
        <f>VLOOKUP(C66,away!$B$2:$E$670,3,FALSE)</f>
        <v>2.6718000000000002</v>
      </c>
      <c r="J66">
        <f>VLOOKUP(B66,home!$B$2:$E$670,4,FALSE)</f>
        <v>0.76800000000000002</v>
      </c>
      <c r="K66" s="3">
        <f t="shared" ref="K66:K81" si="276">E66*F66*G66</f>
        <v>1.396863020124</v>
      </c>
      <c r="L66" s="3">
        <f t="shared" ref="L66:L81" si="277">H66*I66*J66</f>
        <v>2.4319621324800003</v>
      </c>
      <c r="M66" s="5">
        <f t="shared" si="2"/>
        <v>2.173513610363512E-2</v>
      </c>
      <c r="N66" s="5">
        <f t="shared" ref="N66:N81" si="278">_xlfn.POISSON.DIST(1,K66,FALSE) * _xlfn.POISSON.DIST(0,L66,FALSE)</f>
        <v>3.0361007860529948E-2</v>
      </c>
      <c r="O66" s="5">
        <f t="shared" ref="O66:O81" si="279">_xlfn.POISSON.DIST(0,K66,FALSE) * _xlfn.POISSON.DIST(1,L66,FALSE)</f>
        <v>5.2859027948339514E-2</v>
      </c>
      <c r="P66" s="5">
        <f t="shared" ref="P66:P81" si="280">_xlfn.POISSON.DIST(1,K66,FALSE) * _xlfn.POISSON.DIST(1,L66,FALSE)</f>
        <v>7.383682142073647E-2</v>
      </c>
      <c r="Q66" s="5">
        <f t="shared" ref="Q66:Q81" si="281">_xlfn.POISSON.DIST(2,K66,FALSE) * _xlfn.POISSON.DIST(0,L66,FALSE)</f>
        <v>2.1205084567034186E-2</v>
      </c>
      <c r="R66" s="5">
        <f t="shared" ref="R66:R81" si="282">_xlfn.POISSON.DIST(0,K66,FALSE) * _xlfn.POISSON.DIST(2,L66,FALSE)</f>
        <v>6.4275577165031864E-2</v>
      </c>
      <c r="S66" s="5">
        <f t="shared" ref="S66:S81" si="283">_xlfn.POISSON.DIST(2,K66,FALSE) * _xlfn.POISSON.DIST(2,L66,FALSE)</f>
        <v>6.2708098209308213E-2</v>
      </c>
      <c r="T66" s="5">
        <f t="shared" ref="T66:T81" si="284">_xlfn.POISSON.DIST(2,K66,FALSE) * _xlfn.POISSON.DIST(1,L66,FALSE)</f>
        <v>5.15699626830632E-2</v>
      </c>
      <c r="U66" s="5">
        <f t="shared" ref="U66:U81" si="285">_xlfn.POISSON.DIST(1,K66,FALSE) * _xlfn.POISSON.DIST(2,L66,FALSE)</f>
        <v>8.9784176838959617E-2</v>
      </c>
      <c r="V66" s="5">
        <f t="shared" ref="V66:V81" si="286">_xlfn.POISSON.DIST(3,K66,FALSE) * _xlfn.POISSON.DIST(3,L66,FALSE)</f>
        <v>2.3669645249044552E-2</v>
      </c>
      <c r="W66" s="5">
        <f t="shared" ref="W66:W81" si="287">_xlfn.POISSON.DIST(3,K66,FALSE) * _xlfn.POISSON.DIST(0,L66,FALSE)</f>
        <v>9.8735328234307307E-3</v>
      </c>
      <c r="X66" s="5">
        <f t="shared" ref="X66:X81" si="288">_xlfn.POISSON.DIST(3,K66,FALSE) * _xlfn.POISSON.DIST(1,L66,FALSE)</f>
        <v>2.401205794038188E-2</v>
      </c>
      <c r="Y66" s="5">
        <f t="shared" ref="Y66:Y81" si="289">_xlfn.POISSON.DIST(3,K66,FALSE) * _xlfn.POISSON.DIST(2,L66,FALSE)</f>
        <v>2.919820781696222E-2</v>
      </c>
      <c r="Z66" s="5">
        <f t="shared" ref="Z66:Z81" si="290">_xlfn.POISSON.DIST(0,K66,FALSE) * _xlfn.POISSON.DIST(3,L66,FALSE)</f>
        <v>5.2105256569551228E-2</v>
      </c>
      <c r="AA66" s="5">
        <f t="shared" ref="AA66:AA81" si="291">_xlfn.POISSON.DIST(1,K66,FALSE) * _xlfn.POISSON.DIST(3,L66,FALSE)</f>
        <v>7.278390605607922E-2</v>
      </c>
      <c r="AB66" s="5">
        <f t="shared" ref="AB66:AB81" si="292">_xlfn.POISSON.DIST(2,K66,FALSE) * _xlfn.POISSON.DIST(3,L66,FALSE)</f>
        <v>5.0834573414958166E-2</v>
      </c>
      <c r="AC66" s="5">
        <f t="shared" ref="AC66:AC81" si="293">_xlfn.POISSON.DIST(4,K66,FALSE) * _xlfn.POISSON.DIST(4,L66,FALSE)</f>
        <v>5.0255360750121724E-3</v>
      </c>
      <c r="AD66" s="5">
        <f t="shared" ref="AD66:AD81" si="294">_xlfn.POISSON.DIST(4,K66,FALSE) * _xlfn.POISSON.DIST(0,L66,FALSE)</f>
        <v>3.4479932197577223E-3</v>
      </c>
      <c r="AE66" s="5">
        <f t="shared" ref="AE66:AE81" si="295">_xlfn.POISSON.DIST(4,K66,FALSE) * _xlfn.POISSON.DIST(1,L66,FALSE)</f>
        <v>8.3853889434985732E-3</v>
      </c>
      <c r="AF66" s="5">
        <f t="shared" ref="AF66:AF81" si="296">_xlfn.POISSON.DIST(4,K66,FALSE) * _xlfn.POISSON.DIST(2,L66,FALSE)</f>
        <v>1.0196474188352504E-2</v>
      </c>
      <c r="AG66" s="5">
        <f t="shared" ref="AG66:AG81" si="297">_xlfn.POISSON.DIST(4,K66,FALSE) * _xlfn.POISSON.DIST(3,L66,FALSE)</f>
        <v>8.265813036961011E-3</v>
      </c>
      <c r="AH66" s="5">
        <f t="shared" ref="AH66:AH81" si="298">_xlfn.POISSON.DIST(0,K66,FALSE) * _xlfn.POISSON.DIST(4,L66,FALSE)</f>
        <v>3.1679502720075838E-2</v>
      </c>
      <c r="AI66" s="5">
        <f t="shared" ref="AI66:AI81" si="299">_xlfn.POISSON.DIST(1,K66,FALSE) * _xlfn.POISSON.DIST(4,L66,FALSE)</f>
        <v>4.4251925845591615E-2</v>
      </c>
      <c r="AJ66" s="5">
        <f t="shared" ref="AJ66:AJ81" si="300">_xlfn.POISSON.DIST(2,K66,FALSE) * _xlfn.POISSON.DIST(4,L66,FALSE)</f>
        <v>3.0906939391488201E-2</v>
      </c>
      <c r="AK66" s="5">
        <f t="shared" ref="AK66:AK81" si="301">_xlfn.POISSON.DIST(3,K66,FALSE) * _xlfn.POISSON.DIST(4,L66,FALSE)</f>
        <v>1.4390920233727875E-2</v>
      </c>
      <c r="AL66" s="5">
        <f t="shared" ref="AL66:AL81" si="302">_xlfn.POISSON.DIST(5,K66,FALSE) * _xlfn.POISSON.DIST(5,L66,FALSE)</f>
        <v>6.8289355621211452E-4</v>
      </c>
      <c r="AM66" s="5">
        <f t="shared" ref="AM66:AM81" si="303">_xlfn.POISSON.DIST(5,K66,FALSE) * _xlfn.POISSON.DIST(0,L66,FALSE)</f>
        <v>9.6327484446356935E-4</v>
      </c>
      <c r="AN66" s="5">
        <f t="shared" ref="AN66:AN81" si="304">_xlfn.POISSON.DIST(5,K66,FALSE) * _xlfn.POISSON.DIST(1,L66,FALSE)</f>
        <v>2.3426479449059627E-3</v>
      </c>
      <c r="AO66" s="5">
        <f t="shared" ref="AO66:AO81" si="305">_xlfn.POISSON.DIST(5,K66,FALSE) * _xlfn.POISSON.DIST(2,L66,FALSE)</f>
        <v>2.8486155458716982E-3</v>
      </c>
      <c r="AP66" s="5">
        <f t="shared" ref="AP66:AP81" si="306">_xlfn.POISSON.DIST(5,K66,FALSE) * _xlfn.POISSON.DIST(3,L66,FALSE)</f>
        <v>2.3092417125179384E-3</v>
      </c>
      <c r="AQ66" s="5">
        <f t="shared" ref="AQ66:AQ81" si="307">_xlfn.POISSON.DIST(5,K66,FALSE) * _xlfn.POISSON.DIST(4,L66,FALSE)</f>
        <v>1.4039970998967234E-3</v>
      </c>
      <c r="AR66" s="5">
        <f t="shared" ref="AR66:AR81" si="308">_xlfn.POISSON.DIST(0,K66,FALSE) * _xlfn.POISSON.DIST(5,L66,FALSE)</f>
        <v>1.5408670198204327E-2</v>
      </c>
      <c r="AS66" s="5">
        <f t="shared" ref="AS66:AS81" si="309">_xlfn.POISSON.DIST(1,K66,FALSE) * _xlfn.POISSON.DIST(5,L66,FALSE)</f>
        <v>2.1523801589158374E-2</v>
      </c>
      <c r="AT66" s="5">
        <f t="shared" ref="AT66:AT81" si="310">_xlfn.POISSON.DIST(2,K66,FALSE) * _xlfn.POISSON.DIST(5,L66,FALSE)</f>
        <v>1.5032901246190758E-2</v>
      </c>
      <c r="AU66" s="5">
        <f t="shared" ref="AU66:AU81" si="311">_xlfn.POISSON.DIST(3,K66,FALSE) * _xlfn.POISSON.DIST(5,L66,FALSE)</f>
        <v>6.9996346119932887E-3</v>
      </c>
      <c r="AV66" s="5">
        <f t="shared" ref="AV66:AV81" si="312">_xlfn.POISSON.DIST(4,K66,FALSE) * _xlfn.POISSON.DIST(5,L66,FALSE)</f>
        <v>2.4443826859683561E-3</v>
      </c>
      <c r="AW66" s="5">
        <f t="shared" ref="AW66:AW81" si="313">_xlfn.POISSON.DIST(6,K66,FALSE) * _xlfn.POISSON.DIST(6,L66,FALSE)</f>
        <v>6.4440832523923836E-5</v>
      </c>
      <c r="AX66" s="5">
        <f t="shared" ref="AX66:AX81" si="314">_xlfn.POISSON.DIST(6,K66,FALSE) * _xlfn.POISSON.DIST(0,L66,FALSE)</f>
        <v>2.2426050140780945E-4</v>
      </c>
      <c r="AY66" s="5">
        <f t="shared" ref="AY66:AY81" si="315">_xlfn.POISSON.DIST(6,K66,FALSE) * _xlfn.POISSON.DIST(1,L66,FALSE)</f>
        <v>5.4539304723477048E-4</v>
      </c>
      <c r="AZ66" s="5">
        <f t="shared" ref="AZ66:AZ81" si="316">_xlfn.POISSON.DIST(6,K66,FALSE) * _xlfn.POISSON.DIST(2,L66,FALSE)</f>
        <v>6.6318761909641896E-4</v>
      </c>
      <c r="BA66" s="5">
        <f t="shared" ref="BA66:BA81" si="317">_xlfn.POISSON.DIST(6,K66,FALSE) * _xlfn.POISSON.DIST(3,L66,FALSE)</f>
        <v>5.3761572545735377E-4</v>
      </c>
      <c r="BB66" s="5">
        <f t="shared" ref="BB66:BB81" si="318">_xlfn.POISSON.DIST(6,K66,FALSE) * _xlfn.POISSON.DIST(4,L66,FALSE)</f>
        <v>3.2686527153451213E-4</v>
      </c>
      <c r="BC66" s="5">
        <f t="shared" ref="BC66:BC81" si="319">_xlfn.POISSON.DIST(6,K66,FALSE) * _xlfn.POISSON.DIST(5,L66,FALSE)</f>
        <v>1.5898479255894535E-4</v>
      </c>
      <c r="BD66" s="5">
        <f t="shared" ref="BD66:BD81" si="320">_xlfn.POISSON.DIST(0,K66,FALSE) * _xlfn.POISSON.DIST(6,L66,FALSE)</f>
        <v>6.2455504056510014E-3</v>
      </c>
      <c r="BE66" s="5">
        <f t="shared" ref="BE66:BE81" si="321">_xlfn.POISSON.DIST(1,K66,FALSE) * _xlfn.POISSON.DIST(6,L66,FALSE)</f>
        <v>8.7241784019743314E-3</v>
      </c>
      <c r="BF66" s="5">
        <f t="shared" ref="BF66:BF81" si="322">_xlfn.POISSON.DIST(2,K66,FALSE) * _xlfn.POISSON.DIST(6,L66,FALSE)</f>
        <v>6.0932410953412185E-3</v>
      </c>
      <c r="BG66" s="5">
        <f t="shared" ref="BG66:BG81" si="323">_xlfn.POISSON.DIST(3,K66,FALSE) * _xlfn.POISSON.DIST(6,L66,FALSE)</f>
        <v>2.8371410529273344E-3</v>
      </c>
      <c r="BH66" s="5">
        <f t="shared" ref="BH66:BH81" si="324">_xlfn.POISSON.DIST(4,K66,FALSE) * _xlfn.POISSON.DIST(6,L66,FALSE)</f>
        <v>9.9077435492746506E-4</v>
      </c>
      <c r="BI66" s="5">
        <f t="shared" ref="BI66:BI81" si="325">_xlfn.POISSON.DIST(5,K66,FALSE) * _xlfn.POISSON.DIST(6,L66,FALSE)</f>
        <v>2.7679521153707739E-4</v>
      </c>
      <c r="BJ66" s="8">
        <f t="shared" ref="BJ66:BJ81" si="326">SUM(N66,Q66,T66,W66,X66,Y66,AD66,AE66,AF66,AG66,AM66,AN66,AO66,AP66,AQ66,AX66,AY66,AZ66,BA66,BB66,BC66)</f>
        <v>0.20883960718491767</v>
      </c>
      <c r="BK66" s="8">
        <f t="shared" ref="BK66:BK81" si="327">SUM(M66,P66,S66,V66,AC66,AL66,AY66)</f>
        <v>0.18820352366118343</v>
      </c>
      <c r="BL66" s="8">
        <f t="shared" ref="BL66:BL81" si="328">SUM(O66,R66,U66,AA66,AB66,AH66,AI66,AJ66,AK66,AR66,AS66,AT66,AU66,AV66,BD66,BE66,BF66,BG66,BH66,BI66)</f>
        <v>0.53834362046812556</v>
      </c>
      <c r="BM66" s="8">
        <f t="shared" ref="BM66:BM81" si="329">SUM(S66:BI66)</f>
        <v>0.72273840060375971</v>
      </c>
      <c r="BN66" s="8">
        <f t="shared" ref="BN66:BN81" si="330">SUM(M66:R66)</f>
        <v>0.26427265506530712</v>
      </c>
    </row>
    <row r="67" spans="1:66" x14ac:dyDescent="0.25">
      <c r="A67" s="10" t="s">
        <v>318</v>
      </c>
      <c r="B67" t="s">
        <v>400</v>
      </c>
      <c r="C67" t="s">
        <v>247</v>
      </c>
      <c r="D67" t="s">
        <v>789</v>
      </c>
      <c r="E67" s="1">
        <f>VLOOKUP(A67,home!$A$2:$E$670,3,FALSE)</f>
        <v>1.3603000000000001</v>
      </c>
      <c r="F67">
        <f>VLOOKUP(B67,home!$B$2:$E$670,3,FALSE)</f>
        <v>1.3476999999999999</v>
      </c>
      <c r="G67">
        <f>VLOOKUP(C67,away!$B$2:$E$670,4,FALSE)</f>
        <v>1.105</v>
      </c>
      <c r="H67">
        <f>VLOOKUP(A67,away!$A$2:$E$670,3,FALSE)</f>
        <v>1.0662</v>
      </c>
      <c r="I67">
        <f>VLOOKUP(C67,away!$B$2:$E$670,3,FALSE)</f>
        <v>1.2739</v>
      </c>
      <c r="J67">
        <f>VLOOKUP(B67,home!$B$2:$E$670,4,FALSE)</f>
        <v>0.93789999999999996</v>
      </c>
      <c r="K67" s="3">
        <f t="shared" si="276"/>
        <v>2.0257703225500001</v>
      </c>
      <c r="L67" s="3">
        <f t="shared" si="277"/>
        <v>1.273885961622</v>
      </c>
      <c r="M67" s="5">
        <f t="shared" ref="M67:M81" si="331">_xlfn.POISSON.DIST(0,$K67,FALSE) * _xlfn.POISSON.DIST(0,$L67,FALSE)</f>
        <v>3.6895846908611439E-2</v>
      </c>
      <c r="N67" s="5">
        <f t="shared" si="278"/>
        <v>7.4742511692813221E-2</v>
      </c>
      <c r="O67" s="5">
        <f t="shared" si="279"/>
        <v>4.7001101419034567E-2</v>
      </c>
      <c r="P67" s="5">
        <f t="shared" si="280"/>
        <v>9.5213436381842917E-2</v>
      </c>
      <c r="Q67" s="5">
        <f t="shared" si="281"/>
        <v>7.5705581010073714E-2</v>
      </c>
      <c r="R67" s="5">
        <f t="shared" si="282"/>
        <v>2.9937021639240009E-2</v>
      </c>
      <c r="S67" s="5">
        <f t="shared" si="283"/>
        <v>6.1426957416739481E-2</v>
      </c>
      <c r="T67" s="5">
        <f t="shared" si="284"/>
        <v>9.6440276865169941E-2</v>
      </c>
      <c r="U67" s="5">
        <f t="shared" si="285"/>
        <v>6.0645529982309564E-2</v>
      </c>
      <c r="V67" s="5">
        <f t="shared" si="286"/>
        <v>1.7613158818587275E-2</v>
      </c>
      <c r="W67" s="5">
        <f t="shared" si="287"/>
        <v>5.1120706420537392E-2</v>
      </c>
      <c r="X67" s="5">
        <f t="shared" si="288"/>
        <v>6.5121950257322203E-2</v>
      </c>
      <c r="Y67" s="5">
        <f t="shared" si="289"/>
        <v>4.1478969113124486E-2</v>
      </c>
      <c r="Z67" s="5">
        <f t="shared" si="290"/>
        <v>1.2712117199667293E-2</v>
      </c>
      <c r="AA67" s="5">
        <f t="shared" si="291"/>
        <v>2.5751829759863416E-2</v>
      </c>
      <c r="AB67" s="5">
        <f t="shared" si="292"/>
        <v>2.6083646239445608E-2</v>
      </c>
      <c r="AC67" s="5">
        <f t="shared" si="293"/>
        <v>2.8407827661652159E-3</v>
      </c>
      <c r="AD67" s="5">
        <f t="shared" si="294"/>
        <v>2.5889702483628981E-2</v>
      </c>
      <c r="AE67" s="5">
        <f t="shared" si="295"/>
        <v>3.2980528544465176E-2</v>
      </c>
      <c r="AF67" s="5">
        <f t="shared" si="296"/>
        <v>2.1006716159833929E-2</v>
      </c>
      <c r="AG67" s="5">
        <f t="shared" si="297"/>
        <v>8.9200536052634841E-3</v>
      </c>
      <c r="AH67" s="5">
        <f t="shared" si="298"/>
        <v>4.0484469107874349E-3</v>
      </c>
      <c r="AI67" s="5">
        <f t="shared" si="299"/>
        <v>8.2012236042924135E-3</v>
      </c>
      <c r="AJ67" s="5">
        <f t="shared" si="300"/>
        <v>8.3068976930860596E-3</v>
      </c>
      <c r="AK67" s="5">
        <f t="shared" si="301"/>
        <v>5.6092889397042663E-3</v>
      </c>
      <c r="AL67" s="5">
        <f t="shared" si="302"/>
        <v>2.9323700290807267E-4</v>
      </c>
      <c r="AM67" s="5">
        <f t="shared" si="303"/>
        <v>1.0489318190196922E-2</v>
      </c>
      <c r="AN67" s="5">
        <f t="shared" si="304"/>
        <v>1.336219518947814E-2</v>
      </c>
      <c r="AO67" s="5">
        <f t="shared" si="305"/>
        <v>8.5109564341646141E-3</v>
      </c>
      <c r="AP67" s="5">
        <f t="shared" si="306"/>
        <v>3.6139959738195788E-3</v>
      </c>
      <c r="AQ67" s="5">
        <f t="shared" si="307"/>
        <v>1.150954684101798E-3</v>
      </c>
      <c r="AR67" s="5">
        <f t="shared" si="308"/>
        <v>1.0314519372048127E-3</v>
      </c>
      <c r="AS67" s="5">
        <f t="shared" si="309"/>
        <v>2.0894847235262159E-3</v>
      </c>
      <c r="AT67" s="5">
        <f t="shared" si="310"/>
        <v>2.1164080711705007E-3</v>
      </c>
      <c r="AU67" s="5">
        <f t="shared" si="311"/>
        <v>1.4291188869941629E-3</v>
      </c>
      <c r="AV67" s="5">
        <f t="shared" si="312"/>
        <v>7.2376665716711579E-4</v>
      </c>
      <c r="AW67" s="5">
        <f t="shared" si="313"/>
        <v>2.1020208882667801E-5</v>
      </c>
      <c r="AX67" s="5">
        <f t="shared" si="314"/>
        <v>3.541491582247465E-3</v>
      </c>
      <c r="AY67" s="5">
        <f t="shared" si="315"/>
        <v>4.5114564098275292E-3</v>
      </c>
      <c r="AZ67" s="5">
        <f t="shared" si="316"/>
        <v>2.8735404934744396E-3</v>
      </c>
      <c r="BA67" s="5">
        <f t="shared" si="317"/>
        <v>1.220187631596481E-3</v>
      </c>
      <c r="BB67" s="5">
        <f t="shared" si="318"/>
        <v>3.8859497360888858E-4</v>
      </c>
      <c r="BC67" s="5">
        <f t="shared" si="319"/>
        <v>9.9005136327446881E-5</v>
      </c>
      <c r="BD67" s="5">
        <f t="shared" si="320"/>
        <v>2.1899202381550447E-4</v>
      </c>
      <c r="BE67" s="5">
        <f t="shared" si="321"/>
        <v>4.4362754272061176E-4</v>
      </c>
      <c r="BF67" s="5">
        <f t="shared" si="322"/>
        <v>4.493437551545989E-4</v>
      </c>
      <c r="BG67" s="5">
        <f t="shared" si="323"/>
        <v>3.0342241460512001E-4</v>
      </c>
      <c r="BH67" s="5">
        <f t="shared" si="324"/>
        <v>1.5366603067587851E-4</v>
      </c>
      <c r="BI67" s="5">
        <f t="shared" si="325"/>
        <v>6.2258416905450523E-5</v>
      </c>
      <c r="BJ67" s="8">
        <f t="shared" si="326"/>
        <v>0.54316869285107583</v>
      </c>
      <c r="BK67" s="8">
        <f t="shared" si="327"/>
        <v>0.21879487570468192</v>
      </c>
      <c r="BL67" s="8">
        <f t="shared" si="328"/>
        <v>0.22460652664770334</v>
      </c>
      <c r="BM67" s="8">
        <f t="shared" si="329"/>
        <v>0.63529627715056758</v>
      </c>
      <c r="BN67" s="8">
        <f t="shared" si="330"/>
        <v>0.35949549905161587</v>
      </c>
    </row>
    <row r="68" spans="1:66" x14ac:dyDescent="0.25">
      <c r="A68" s="10" t="s">
        <v>318</v>
      </c>
      <c r="B68" t="s">
        <v>331</v>
      </c>
      <c r="C68" t="s">
        <v>31</v>
      </c>
      <c r="D68" t="s">
        <v>789</v>
      </c>
      <c r="E68" s="1">
        <f>VLOOKUP(A68,home!$A$2:$E$670,3,FALSE)</f>
        <v>1.3603000000000001</v>
      </c>
      <c r="F68">
        <f>VLOOKUP(B68,home!$B$2:$E$670,3,FALSE)</f>
        <v>1.4702999999999999</v>
      </c>
      <c r="G68">
        <f>VLOOKUP(C68,away!$B$2:$E$670,4,FALSE)</f>
        <v>0.36399999999999999</v>
      </c>
      <c r="H68">
        <f>VLOOKUP(A68,away!$A$2:$E$670,3,FALSE)</f>
        <v>1.0662</v>
      </c>
      <c r="I68">
        <f>VLOOKUP(C68,away!$B$2:$E$670,3,FALSE)</f>
        <v>1.9743999999999999</v>
      </c>
      <c r="J68">
        <f>VLOOKUP(B68,home!$B$2:$E$670,4,FALSE)</f>
        <v>0.93789999999999996</v>
      </c>
      <c r="K68" s="3">
        <f t="shared" si="276"/>
        <v>0.72801786875999996</v>
      </c>
      <c r="L68" s="3">
        <f t="shared" si="277"/>
        <v>1.974378242112</v>
      </c>
      <c r="M68" s="5">
        <f t="shared" si="331"/>
        <v>6.704467365111294E-2</v>
      </c>
      <c r="N68" s="5">
        <f t="shared" si="278"/>
        <v>4.8809720423192968E-2</v>
      </c>
      <c r="O68" s="5">
        <f t="shared" si="279"/>
        <v>0.13237154490625705</v>
      </c>
      <c r="P68" s="5">
        <f t="shared" si="280"/>
        <v>9.6368850007121892E-2</v>
      </c>
      <c r="Q68" s="5">
        <f t="shared" si="281"/>
        <v>1.776717431863219E-2</v>
      </c>
      <c r="R68" s="5">
        <f t="shared" si="282"/>
        <v>0.13067574906883278</v>
      </c>
      <c r="S68" s="5">
        <f t="shared" si="283"/>
        <v>3.4629728008009321E-2</v>
      </c>
      <c r="T68" s="5">
        <f t="shared" si="284"/>
        <v>3.5079122398518493E-2</v>
      </c>
      <c r="U68" s="5">
        <f t="shared" si="285"/>
        <v>9.5134280335708185E-2</v>
      </c>
      <c r="V68" s="5">
        <f t="shared" si="286"/>
        <v>5.5306855405389673E-3</v>
      </c>
      <c r="W68" s="5">
        <f t="shared" si="287"/>
        <v>4.3116067937793373E-3</v>
      </c>
      <c r="X68" s="5">
        <f t="shared" si="288"/>
        <v>8.5127426421802033E-3</v>
      </c>
      <c r="Y68" s="5">
        <f t="shared" si="289"/>
        <v>8.4036869267098083E-3</v>
      </c>
      <c r="Z68" s="5">
        <f t="shared" si="290"/>
        <v>8.6001118577730254E-2</v>
      </c>
      <c r="AA68" s="5">
        <f t="shared" si="291"/>
        <v>6.2610351057935221E-2</v>
      </c>
      <c r="AB68" s="5">
        <f t="shared" si="292"/>
        <v>2.2790727169756702E-2</v>
      </c>
      <c r="AC68" s="5">
        <f t="shared" si="293"/>
        <v>4.9685696143655369E-4</v>
      </c>
      <c r="AD68" s="5">
        <f t="shared" si="294"/>
        <v>7.8473169723459232E-4</v>
      </c>
      <c r="AE68" s="5">
        <f t="shared" si="295"/>
        <v>1.5493571889156003E-3</v>
      </c>
      <c r="AF68" s="5">
        <f t="shared" si="296"/>
        <v>1.5295085615273868E-3</v>
      </c>
      <c r="AG68" s="5">
        <f t="shared" si="297"/>
        <v>1.0066094750012316E-3</v>
      </c>
      <c r="AH68" s="5">
        <f t="shared" si="298"/>
        <v>4.2449684329291186E-2</v>
      </c>
      <c r="AI68" s="5">
        <f t="shared" si="299"/>
        <v>3.0904128714945339E-2</v>
      </c>
      <c r="AJ68" s="5">
        <f t="shared" si="300"/>
        <v>1.124937896146961E-2</v>
      </c>
      <c r="AK68" s="5">
        <f t="shared" si="301"/>
        <v>2.7299162988008957E-3</v>
      </c>
      <c r="AL68" s="5">
        <f t="shared" si="302"/>
        <v>2.8566942836258438E-5</v>
      </c>
      <c r="AM68" s="5">
        <f t="shared" si="303"/>
        <v>1.1425973955382912E-4</v>
      </c>
      <c r="AN68" s="5">
        <f t="shared" si="304"/>
        <v>2.2559194372446406E-4</v>
      </c>
      <c r="AO68" s="5">
        <f t="shared" si="305"/>
        <v>2.2270191264266837E-4</v>
      </c>
      <c r="AP68" s="5">
        <f t="shared" si="306"/>
        <v>1.4656593693280386E-4</v>
      </c>
      <c r="AQ68" s="5">
        <f t="shared" si="307"/>
        <v>7.2344149228721893E-5</v>
      </c>
      <c r="AR68" s="5">
        <f t="shared" si="308"/>
        <v>1.6762346624855057E-2</v>
      </c>
      <c r="AS68" s="5">
        <f t="shared" si="309"/>
        <v>1.2203287865243356E-2</v>
      </c>
      <c r="AT68" s="5">
        <f t="shared" si="310"/>
        <v>4.4421058117596187E-3</v>
      </c>
      <c r="AU68" s="5">
        <f t="shared" si="311"/>
        <v>1.0779774686278823E-3</v>
      </c>
      <c r="AV68" s="5">
        <f t="shared" si="312"/>
        <v>1.9619671482044263E-4</v>
      </c>
      <c r="AW68" s="5">
        <f t="shared" si="313"/>
        <v>1.1406007697010782E-6</v>
      </c>
      <c r="AX68" s="5">
        <f t="shared" si="314"/>
        <v>1.386385534584189E-5</v>
      </c>
      <c r="AY68" s="5">
        <f t="shared" si="315"/>
        <v>2.737249434661836E-5</v>
      </c>
      <c r="AZ68" s="5">
        <f t="shared" si="316"/>
        <v>2.7021828635148515E-5</v>
      </c>
      <c r="BA68" s="5">
        <f t="shared" si="317"/>
        <v>1.7783770173105401E-5</v>
      </c>
      <c r="BB68" s="5">
        <f t="shared" si="318"/>
        <v>8.7779722231249155E-6</v>
      </c>
      <c r="BC68" s="5">
        <f t="shared" si="319"/>
        <v>3.4662074734402689E-6</v>
      </c>
      <c r="BD68" s="5">
        <f t="shared" si="320"/>
        <v>5.5158687438088862E-3</v>
      </c>
      <c r="BE68" s="5">
        <f t="shared" si="321"/>
        <v>4.0156510072276433E-3</v>
      </c>
      <c r="BF68" s="5">
        <f t="shared" si="322"/>
        <v>1.461732843982908E-3</v>
      </c>
      <c r="BG68" s="5">
        <f t="shared" si="323"/>
        <v>3.5472254325764338E-4</v>
      </c>
      <c r="BH68" s="5">
        <f t="shared" si="324"/>
        <v>6.4561087485889092E-5</v>
      </c>
      <c r="BI68" s="5">
        <f t="shared" si="325"/>
        <v>9.4003250632609797E-6</v>
      </c>
      <c r="BJ68" s="8">
        <f t="shared" si="326"/>
        <v>0.12863401023597157</v>
      </c>
      <c r="BK68" s="8">
        <f t="shared" si="327"/>
        <v>0.20412673360540254</v>
      </c>
      <c r="BL68" s="8">
        <f t="shared" si="328"/>
        <v>0.57701961187912976</v>
      </c>
      <c r="BM68" s="8">
        <f t="shared" si="329"/>
        <v>0.50271753002950714</v>
      </c>
      <c r="BN68" s="8">
        <f t="shared" si="330"/>
        <v>0.49303771237514976</v>
      </c>
    </row>
    <row r="69" spans="1:66" x14ac:dyDescent="0.25">
      <c r="A69" s="10" t="s">
        <v>732</v>
      </c>
      <c r="B69" t="s">
        <v>741</v>
      </c>
      <c r="C69" t="s">
        <v>278</v>
      </c>
      <c r="D69" t="s">
        <v>789</v>
      </c>
      <c r="E69" s="1">
        <f>VLOOKUP(A69,home!$A$2:$E$670,3,FALSE)</f>
        <v>1.8438000000000001</v>
      </c>
      <c r="F69" t="e">
        <f>VLOOKUP(B69,home!$B$2:$E$670,3,FALSE)</f>
        <v>#N/A</v>
      </c>
      <c r="G69">
        <f>VLOOKUP(C69,away!$B$2:$E$670,4,FALSE)</f>
        <v>0.59089999999999998</v>
      </c>
      <c r="H69">
        <f>VLOOKUP(A69,away!$A$2:$E$670,3,FALSE)</f>
        <v>1.5311999999999999</v>
      </c>
      <c r="I69">
        <f>VLOOKUP(C69,away!$B$2:$E$670,3,FALSE)</f>
        <v>1.6576</v>
      </c>
      <c r="J69" t="e">
        <f>VLOOKUP(B69,home!$B$2:$E$670,4,FALSE)</f>
        <v>#N/A</v>
      </c>
      <c r="K69" s="3" t="e">
        <f t="shared" si="276"/>
        <v>#N/A</v>
      </c>
      <c r="L69" s="3" t="e">
        <f t="shared" si="277"/>
        <v>#N/A</v>
      </c>
      <c r="M69" s="5" t="e">
        <f t="shared" si="331"/>
        <v>#N/A</v>
      </c>
      <c r="N69" s="5" t="e">
        <f t="shared" si="278"/>
        <v>#N/A</v>
      </c>
      <c r="O69" s="5" t="e">
        <f t="shared" si="279"/>
        <v>#N/A</v>
      </c>
      <c r="P69" s="5" t="e">
        <f t="shared" si="280"/>
        <v>#N/A</v>
      </c>
      <c r="Q69" s="5" t="e">
        <f t="shared" si="281"/>
        <v>#N/A</v>
      </c>
      <c r="R69" s="5" t="e">
        <f t="shared" si="282"/>
        <v>#N/A</v>
      </c>
      <c r="S69" s="5" t="e">
        <f t="shared" si="283"/>
        <v>#N/A</v>
      </c>
      <c r="T69" s="5" t="e">
        <f t="shared" si="284"/>
        <v>#N/A</v>
      </c>
      <c r="U69" s="5" t="e">
        <f t="shared" si="285"/>
        <v>#N/A</v>
      </c>
      <c r="V69" s="5" t="e">
        <f t="shared" si="286"/>
        <v>#N/A</v>
      </c>
      <c r="W69" s="5" t="e">
        <f t="shared" si="287"/>
        <v>#N/A</v>
      </c>
      <c r="X69" s="5" t="e">
        <f t="shared" si="288"/>
        <v>#N/A</v>
      </c>
      <c r="Y69" s="5" t="e">
        <f t="shared" si="289"/>
        <v>#N/A</v>
      </c>
      <c r="Z69" s="5" t="e">
        <f t="shared" si="290"/>
        <v>#N/A</v>
      </c>
      <c r="AA69" s="5" t="e">
        <f t="shared" si="291"/>
        <v>#N/A</v>
      </c>
      <c r="AB69" s="5" t="e">
        <f t="shared" si="292"/>
        <v>#N/A</v>
      </c>
      <c r="AC69" s="5" t="e">
        <f t="shared" si="293"/>
        <v>#N/A</v>
      </c>
      <c r="AD69" s="5" t="e">
        <f t="shared" si="294"/>
        <v>#N/A</v>
      </c>
      <c r="AE69" s="5" t="e">
        <f t="shared" si="295"/>
        <v>#N/A</v>
      </c>
      <c r="AF69" s="5" t="e">
        <f t="shared" si="296"/>
        <v>#N/A</v>
      </c>
      <c r="AG69" s="5" t="e">
        <f t="shared" si="297"/>
        <v>#N/A</v>
      </c>
      <c r="AH69" s="5" t="e">
        <f t="shared" si="298"/>
        <v>#N/A</v>
      </c>
      <c r="AI69" s="5" t="e">
        <f t="shared" si="299"/>
        <v>#N/A</v>
      </c>
      <c r="AJ69" s="5" t="e">
        <f t="shared" si="300"/>
        <v>#N/A</v>
      </c>
      <c r="AK69" s="5" t="e">
        <f t="shared" si="301"/>
        <v>#N/A</v>
      </c>
      <c r="AL69" s="5" t="e">
        <f t="shared" si="302"/>
        <v>#N/A</v>
      </c>
      <c r="AM69" s="5" t="e">
        <f t="shared" si="303"/>
        <v>#N/A</v>
      </c>
      <c r="AN69" s="5" t="e">
        <f t="shared" si="304"/>
        <v>#N/A</v>
      </c>
      <c r="AO69" s="5" t="e">
        <f t="shared" si="305"/>
        <v>#N/A</v>
      </c>
      <c r="AP69" s="5" t="e">
        <f t="shared" si="306"/>
        <v>#N/A</v>
      </c>
      <c r="AQ69" s="5" t="e">
        <f t="shared" si="307"/>
        <v>#N/A</v>
      </c>
      <c r="AR69" s="5" t="e">
        <f t="shared" si="308"/>
        <v>#N/A</v>
      </c>
      <c r="AS69" s="5" t="e">
        <f t="shared" si="309"/>
        <v>#N/A</v>
      </c>
      <c r="AT69" s="5" t="e">
        <f t="shared" si="310"/>
        <v>#N/A</v>
      </c>
      <c r="AU69" s="5" t="e">
        <f t="shared" si="311"/>
        <v>#N/A</v>
      </c>
      <c r="AV69" s="5" t="e">
        <f t="shared" si="312"/>
        <v>#N/A</v>
      </c>
      <c r="AW69" s="5" t="e">
        <f t="shared" si="313"/>
        <v>#N/A</v>
      </c>
      <c r="AX69" s="5" t="e">
        <f t="shared" si="314"/>
        <v>#N/A</v>
      </c>
      <c r="AY69" s="5" t="e">
        <f t="shared" si="315"/>
        <v>#N/A</v>
      </c>
      <c r="AZ69" s="5" t="e">
        <f t="shared" si="316"/>
        <v>#N/A</v>
      </c>
      <c r="BA69" s="5" t="e">
        <f t="shared" si="317"/>
        <v>#N/A</v>
      </c>
      <c r="BB69" s="5" t="e">
        <f t="shared" si="318"/>
        <v>#N/A</v>
      </c>
      <c r="BC69" s="5" t="e">
        <f t="shared" si="319"/>
        <v>#N/A</v>
      </c>
      <c r="BD69" s="5" t="e">
        <f t="shared" si="320"/>
        <v>#N/A</v>
      </c>
      <c r="BE69" s="5" t="e">
        <f t="shared" si="321"/>
        <v>#N/A</v>
      </c>
      <c r="BF69" s="5" t="e">
        <f t="shared" si="322"/>
        <v>#N/A</v>
      </c>
      <c r="BG69" s="5" t="e">
        <f t="shared" si="323"/>
        <v>#N/A</v>
      </c>
      <c r="BH69" s="5" t="e">
        <f t="shared" si="324"/>
        <v>#N/A</v>
      </c>
      <c r="BI69" s="5" t="e">
        <f t="shared" si="325"/>
        <v>#N/A</v>
      </c>
      <c r="BJ69" s="8" t="e">
        <f t="shared" si="326"/>
        <v>#N/A</v>
      </c>
      <c r="BK69" s="8" t="e">
        <f t="shared" si="327"/>
        <v>#N/A</v>
      </c>
      <c r="BL69" s="8" t="e">
        <f t="shared" si="328"/>
        <v>#N/A</v>
      </c>
      <c r="BM69" s="8" t="e">
        <f t="shared" si="329"/>
        <v>#N/A</v>
      </c>
      <c r="BN69" s="8" t="e">
        <f t="shared" si="330"/>
        <v>#N/A</v>
      </c>
    </row>
    <row r="70" spans="1:66" x14ac:dyDescent="0.25">
      <c r="A70" s="10" t="s">
        <v>19</v>
      </c>
      <c r="B70" t="s">
        <v>258</v>
      </c>
      <c r="C70" t="s">
        <v>498</v>
      </c>
      <c r="D70" t="s">
        <v>789</v>
      </c>
      <c r="E70" s="1">
        <f>VLOOKUP(A70,home!$A$2:$E$670,3,FALSE)</f>
        <v>1.6835</v>
      </c>
      <c r="F70">
        <f>VLOOKUP(B70,home!$B$2:$E$670,3,FALSE)</f>
        <v>0.79200000000000004</v>
      </c>
      <c r="G70">
        <f>VLOOKUP(C70,away!$B$2:$E$670,4,FALSE)</f>
        <v>0.37869999999999998</v>
      </c>
      <c r="H70">
        <f>VLOOKUP(A70,away!$A$2:$E$670,3,FALSE)</f>
        <v>1.1941999999999999</v>
      </c>
      <c r="I70">
        <f>VLOOKUP(C70,away!$B$2:$E$670,3,FALSE)</f>
        <v>1.2741</v>
      </c>
      <c r="J70">
        <f>VLOOKUP(B70,home!$B$2:$E$670,4,FALSE)</f>
        <v>1.1165</v>
      </c>
      <c r="K70" s="3">
        <f t="shared" si="276"/>
        <v>0.50493282839999998</v>
      </c>
      <c r="L70" s="3">
        <f t="shared" si="277"/>
        <v>1.6987884906299999</v>
      </c>
      <c r="M70" s="5">
        <f t="shared" si="331"/>
        <v>0.11039159072273706</v>
      </c>
      <c r="N70" s="5">
        <f t="shared" si="278"/>
        <v>5.5740338135206818E-2</v>
      </c>
      <c r="O70" s="5">
        <f t="shared" si="279"/>
        <v>0.18753196378212317</v>
      </c>
      <c r="P70" s="5">
        <f t="shared" si="280"/>
        <v>9.46910448879138E-2</v>
      </c>
      <c r="Q70" s="5">
        <f t="shared" si="281"/>
        <v>1.4072563295291178E-2</v>
      </c>
      <c r="R70" s="5">
        <f t="shared" si="282"/>
        <v>0.15928857084915643</v>
      </c>
      <c r="S70" s="5">
        <f t="shared" si="283"/>
        <v>2.0305880917336316E-2</v>
      </c>
      <c r="T70" s="5">
        <f t="shared" si="284"/>
        <v>2.3906308559702834E-2</v>
      </c>
      <c r="U70" s="5">
        <f t="shared" si="285"/>
        <v>8.0430028610658344E-2</v>
      </c>
      <c r="V70" s="5">
        <f t="shared" si="286"/>
        <v>1.9353175855793554E-3</v>
      </c>
      <c r="W70" s="5">
        <f t="shared" si="287"/>
        <v>2.3685663958431338E-3</v>
      </c>
      <c r="X70" s="5">
        <f t="shared" si="288"/>
        <v>4.0236933325512956E-3</v>
      </c>
      <c r="Y70" s="5">
        <f t="shared" si="289"/>
        <v>3.4177019615814056E-3</v>
      </c>
      <c r="Z70" s="5">
        <f t="shared" si="290"/>
        <v>9.0199196949149435E-2</v>
      </c>
      <c r="AA70" s="5">
        <f t="shared" si="291"/>
        <v>4.5544535634942672E-2</v>
      </c>
      <c r="AB70" s="5">
        <f t="shared" si="292"/>
        <v>1.1498465598158095E-2</v>
      </c>
      <c r="AC70" s="5">
        <f t="shared" si="293"/>
        <v>1.0375407853118219E-4</v>
      </c>
      <c r="AD70" s="5">
        <f t="shared" si="294"/>
        <v>2.9899173237656681E-4</v>
      </c>
      <c r="AE70" s="5">
        <f t="shared" si="295"/>
        <v>5.0792371375483678E-4</v>
      </c>
      <c r="AF70" s="5">
        <f t="shared" si="296"/>
        <v>4.3142747952238172E-4</v>
      </c>
      <c r="AG70" s="5">
        <f t="shared" si="297"/>
        <v>2.4430134558471069E-4</v>
      </c>
      <c r="AH70" s="5">
        <f t="shared" si="298"/>
        <v>3.8307339410320926E-2</v>
      </c>
      <c r="AI70" s="5">
        <f t="shared" si="299"/>
        <v>1.9342633236932132E-2</v>
      </c>
      <c r="AJ70" s="5">
        <f t="shared" si="300"/>
        <v>4.883365254513993E-3</v>
      </c>
      <c r="AK70" s="5">
        <f t="shared" si="301"/>
        <v>8.2192381002401239E-4</v>
      </c>
      <c r="AL70" s="5">
        <f t="shared" si="302"/>
        <v>3.5599023596556486E-6</v>
      </c>
      <c r="AM70" s="5">
        <f t="shared" si="303"/>
        <v>3.0194148219423154E-5</v>
      </c>
      <c r="AN70" s="5">
        <f t="shared" si="304"/>
        <v>5.1293471479532348E-5</v>
      </c>
      <c r="AO70" s="5">
        <f t="shared" si="305"/>
        <v>4.3568379496943866E-5</v>
      </c>
      <c r="AP70" s="5">
        <f t="shared" si="306"/>
        <v>2.4671153881602771E-5</v>
      </c>
      <c r="AQ70" s="5">
        <f t="shared" si="307"/>
        <v>1.0477768066157111E-5</v>
      </c>
      <c r="AR70" s="5">
        <f t="shared" si="308"/>
        <v>1.3015213459382034E-2</v>
      </c>
      <c r="AS70" s="5">
        <f t="shared" si="309"/>
        <v>6.571808544275518E-3</v>
      </c>
      <c r="AT70" s="5">
        <f t="shared" si="310"/>
        <v>1.6591609379821618E-3</v>
      </c>
      <c r="AU70" s="5">
        <f t="shared" si="311"/>
        <v>2.7925494172871003E-4</v>
      </c>
      <c r="AV70" s="5">
        <f t="shared" si="312"/>
        <v>3.5251246892938682E-5</v>
      </c>
      <c r="AW70" s="5">
        <f t="shared" si="313"/>
        <v>8.4821998952345569E-8</v>
      </c>
      <c r="AX70" s="5">
        <f t="shared" si="314"/>
        <v>2.5410027769270261E-6</v>
      </c>
      <c r="AY70" s="5">
        <f t="shared" si="315"/>
        <v>4.3166262721025002E-6</v>
      </c>
      <c r="AZ70" s="5">
        <f t="shared" si="316"/>
        <v>3.6665175146994059E-6</v>
      </c>
      <c r="BA70" s="5">
        <f t="shared" si="317"/>
        <v>2.0762125848882208E-6</v>
      </c>
      <c r="BB70" s="5">
        <f t="shared" si="318"/>
        <v>8.8176151082731804E-7</v>
      </c>
      <c r="BC70" s="5">
        <f t="shared" si="319"/>
        <v>2.9958526121479349E-7</v>
      </c>
      <c r="BD70" s="5">
        <f t="shared" si="320"/>
        <v>3.6850158046484783E-3</v>
      </c>
      <c r="BE70" s="5">
        <f t="shared" si="321"/>
        <v>1.8606854529398579E-3</v>
      </c>
      <c r="BF70" s="5">
        <f t="shared" si="322"/>
        <v>4.697605842578287E-4</v>
      </c>
      <c r="BG70" s="5">
        <f t="shared" si="323"/>
        <v>7.906584682671402E-5</v>
      </c>
      <c r="BH70" s="5">
        <f t="shared" si="324"/>
        <v>9.9807354170134662E-6</v>
      </c>
      <c r="BI70" s="5">
        <f t="shared" si="325"/>
        <v>1.0079201927249328E-6</v>
      </c>
      <c r="BJ70" s="8">
        <f t="shared" si="326"/>
        <v>0.10518580257847948</v>
      </c>
      <c r="BK70" s="8">
        <f t="shared" si="327"/>
        <v>0.22743546472072948</v>
      </c>
      <c r="BL70" s="8">
        <f t="shared" si="328"/>
        <v>0.57531503166137377</v>
      </c>
      <c r="BM70" s="8">
        <f t="shared" si="329"/>
        <v>0.37641519243303068</v>
      </c>
      <c r="BN70" s="8">
        <f t="shared" si="330"/>
        <v>0.62171607167242837</v>
      </c>
    </row>
    <row r="71" spans="1:66" x14ac:dyDescent="0.25">
      <c r="A71" s="10" t="s">
        <v>318</v>
      </c>
      <c r="B71" t="s">
        <v>386</v>
      </c>
      <c r="C71" t="s">
        <v>51</v>
      </c>
      <c r="D71" t="s">
        <v>789</v>
      </c>
      <c r="E71" s="1">
        <f>VLOOKUP(A71,home!$A$2:$E$670,3,FALSE)</f>
        <v>1.3603000000000001</v>
      </c>
      <c r="F71">
        <f>VLOOKUP(B71,home!$B$2:$E$670,3,FALSE)</f>
        <v>2.0829</v>
      </c>
      <c r="G71">
        <f>VLOOKUP(C71,away!$B$2:$E$670,4,FALSE)</f>
        <v>0.74229999999999996</v>
      </c>
      <c r="H71">
        <f>VLOOKUP(A71,away!$A$2:$E$670,3,FALSE)</f>
        <v>1.0662</v>
      </c>
      <c r="I71">
        <f>VLOOKUP(C71,away!$B$2:$E$670,3,FALSE)</f>
        <v>1.2656000000000001</v>
      </c>
      <c r="J71">
        <f>VLOOKUP(B71,home!$B$2:$E$670,4,FALSE)</f>
        <v>0.93789999999999996</v>
      </c>
      <c r="K71" s="3">
        <f t="shared" si="276"/>
        <v>2.1032097122010001</v>
      </c>
      <c r="L71" s="3">
        <f t="shared" si="277"/>
        <v>1.2655860530880001</v>
      </c>
      <c r="M71" s="5">
        <f t="shared" si="331"/>
        <v>3.4431075484076326E-2</v>
      </c>
      <c r="N71" s="5">
        <f t="shared" si="278"/>
        <v>7.2415772359635061E-2</v>
      </c>
      <c r="O71" s="5">
        <f t="shared" si="279"/>
        <v>4.3575488925467157E-2</v>
      </c>
      <c r="P71" s="5">
        <f t="shared" si="280"/>
        <v>9.1648391521949632E-2</v>
      </c>
      <c r="Q71" s="5">
        <f t="shared" si="281"/>
        <v>7.615277787166061E-2</v>
      </c>
      <c r="R71" s="5">
        <f t="shared" si="282"/>
        <v>2.7574265520280927E-2</v>
      </c>
      <c r="S71" s="5">
        <f t="shared" si="283"/>
        <v>6.0987258969336731E-2</v>
      </c>
      <c r="T71" s="5">
        <f t="shared" si="284"/>
        <v>9.6377893578282151E-2</v>
      </c>
      <c r="U71" s="5">
        <f t="shared" si="285"/>
        <v>5.7994463049063999E-2</v>
      </c>
      <c r="V71" s="5">
        <f t="shared" si="286"/>
        <v>1.8037272400293947E-2</v>
      </c>
      <c r="W71" s="5">
        <f t="shared" si="287"/>
        <v>5.3388420676920664E-2</v>
      </c>
      <c r="X71" s="5">
        <f t="shared" si="288"/>
        <v>6.7567640605105811E-2</v>
      </c>
      <c r="Y71" s="5">
        <f t="shared" si="289"/>
        <v>4.2756331794942183E-2</v>
      </c>
      <c r="Z71" s="5">
        <f t="shared" si="290"/>
        <v>1.1632535288870956E-2</v>
      </c>
      <c r="AA71" s="5">
        <f t="shared" si="291"/>
        <v>2.4465661197074256E-2</v>
      </c>
      <c r="AB71" s="5">
        <f t="shared" si="292"/>
        <v>2.5728208122552866E-2</v>
      </c>
      <c r="AC71" s="5">
        <f t="shared" si="293"/>
        <v>3.0007177013950601E-3</v>
      </c>
      <c r="AD71" s="5">
        <f t="shared" si="294"/>
        <v>2.807176122169306E-2</v>
      </c>
      <c r="AE71" s="5">
        <f t="shared" si="295"/>
        <v>3.5527229487791301E-2</v>
      </c>
      <c r="AF71" s="5">
        <f t="shared" si="296"/>
        <v>2.2481383072302706E-2</v>
      </c>
      <c r="AG71" s="5">
        <f t="shared" si="297"/>
        <v>9.4840416234783197E-3</v>
      </c>
      <c r="AH71" s="5">
        <f t="shared" si="298"/>
        <v>3.6804936059122691E-3</v>
      </c>
      <c r="AI71" s="5">
        <f t="shared" si="299"/>
        <v>7.7408498976483629E-3</v>
      </c>
      <c r="AJ71" s="5">
        <f t="shared" si="300"/>
        <v>8.1403153427120796E-3</v>
      </c>
      <c r="AK71" s="5">
        <f t="shared" si="301"/>
        <v>5.7069300963902862E-3</v>
      </c>
      <c r="AL71" s="5">
        <f t="shared" si="302"/>
        <v>3.1949156031618666E-4</v>
      </c>
      <c r="AM71" s="5">
        <f t="shared" si="303"/>
        <v>1.1808160168010446E-2</v>
      </c>
      <c r="AN71" s="5">
        <f t="shared" si="304"/>
        <v>1.4944242821263276E-2</v>
      </c>
      <c r="AO71" s="5">
        <f t="shared" si="305"/>
        <v>9.4566126442756377E-3</v>
      </c>
      <c r="AP71" s="5">
        <f t="shared" si="306"/>
        <v>3.9893856906836264E-3</v>
      </c>
      <c r="AQ71" s="5">
        <f t="shared" si="307"/>
        <v>1.2622277226295095E-3</v>
      </c>
      <c r="AR71" s="5">
        <f t="shared" si="308"/>
        <v>9.3159627522442455E-4</v>
      </c>
      <c r="AS71" s="5">
        <f t="shared" si="309"/>
        <v>1.9593423339022854E-3</v>
      </c>
      <c r="AT71" s="5">
        <f t="shared" si="310"/>
        <v>2.0604539130949311E-3</v>
      </c>
      <c r="AU71" s="5">
        <f t="shared" si="311"/>
        <v>1.4445222271879381E-3</v>
      </c>
      <c r="AV71" s="5">
        <f t="shared" si="312"/>
        <v>7.5953329442797284E-4</v>
      </c>
      <c r="AW71" s="5">
        <f t="shared" si="313"/>
        <v>2.3622787777343028E-5</v>
      </c>
      <c r="AX71" s="5">
        <f t="shared" si="314"/>
        <v>4.1391728580974264E-3</v>
      </c>
      <c r="AY71" s="5">
        <f t="shared" si="315"/>
        <v>5.238479440528499E-3</v>
      </c>
      <c r="AZ71" s="5">
        <f t="shared" si="316"/>
        <v>3.3148732596605494E-3</v>
      </c>
      <c r="BA71" s="5">
        <f t="shared" si="317"/>
        <v>1.398419121726916E-3</v>
      </c>
      <c r="BB71" s="5">
        <f t="shared" si="318"/>
        <v>4.4245493420728895E-4</v>
      </c>
      <c r="BC71" s="5">
        <f t="shared" si="319"/>
        <v>1.1199295877054254E-4</v>
      </c>
      <c r="BD71" s="5">
        <f t="shared" si="320"/>
        <v>1.9650254217212711E-4</v>
      </c>
      <c r="BE71" s="5">
        <f t="shared" si="321"/>
        <v>4.1328605516860429E-4</v>
      </c>
      <c r="BF71" s="5">
        <f t="shared" si="322"/>
        <v>4.3461362257392355E-4</v>
      </c>
      <c r="BG71" s="5">
        <f t="shared" si="323"/>
        <v>3.0469453068411194E-4</v>
      </c>
      <c r="BH71" s="5">
        <f t="shared" si="324"/>
        <v>1.6020912404733745E-4</v>
      </c>
      <c r="BI71" s="5">
        <f t="shared" si="325"/>
        <v>6.7390677135914956E-5</v>
      </c>
      <c r="BJ71" s="8">
        <f t="shared" si="326"/>
        <v>0.56032927391166543</v>
      </c>
      <c r="BK71" s="8">
        <f t="shared" si="327"/>
        <v>0.2136626870778964</v>
      </c>
      <c r="BL71" s="8">
        <f t="shared" si="328"/>
        <v>0.21333882035272178</v>
      </c>
      <c r="BM71" s="8">
        <f t="shared" si="329"/>
        <v>0.64795068829533375</v>
      </c>
      <c r="BN71" s="8">
        <f t="shared" si="330"/>
        <v>0.34579777168306974</v>
      </c>
    </row>
    <row r="72" spans="1:66" x14ac:dyDescent="0.25">
      <c r="A72" s="10" t="s">
        <v>670</v>
      </c>
      <c r="B72" t="s">
        <v>697</v>
      </c>
      <c r="C72" t="s">
        <v>686</v>
      </c>
      <c r="D72" t="s">
        <v>789</v>
      </c>
      <c r="E72" s="1">
        <f>VLOOKUP(A72,home!$A$2:$E$670,3,FALSE)</f>
        <v>1.5</v>
      </c>
      <c r="F72">
        <f>VLOOKUP(B72,home!$B$2:$E$670,3,FALSE)</f>
        <v>1.4601</v>
      </c>
      <c r="G72">
        <f>VLOOKUP(C72,away!$B$2:$E$670,4,FALSE)</f>
        <v>0.76190000000000002</v>
      </c>
      <c r="H72">
        <f>VLOOKUP(A72,away!$A$2:$E$670,3,FALSE)</f>
        <v>1.1161000000000001</v>
      </c>
      <c r="I72">
        <f>VLOOKUP(C72,away!$B$2:$E$670,3,FALSE)</f>
        <v>1.6639999999999999</v>
      </c>
      <c r="J72">
        <f>VLOOKUP(B72,home!$B$2:$E$670,4,FALSE)</f>
        <v>0.99839999999999995</v>
      </c>
      <c r="K72" s="3">
        <f t="shared" si="276"/>
        <v>1.6686752850000002</v>
      </c>
      <c r="L72" s="3">
        <f t="shared" si="277"/>
        <v>1.8542188953600001</v>
      </c>
      <c r="M72" s="5">
        <f t="shared" si="331"/>
        <v>2.9513892911032347E-2</v>
      </c>
      <c r="N72" s="5">
        <f t="shared" si="278"/>
        <v>4.9249103664776382E-2</v>
      </c>
      <c r="O72" s="5">
        <f t="shared" si="279"/>
        <v>5.4725217911267728E-2</v>
      </c>
      <c r="P72" s="5">
        <f t="shared" si="280"/>
        <v>9.1318618594771778E-2</v>
      </c>
      <c r="Q72" s="5">
        <f t="shared" si="281"/>
        <v>4.1090381046907654E-2</v>
      </c>
      <c r="R72" s="5">
        <f t="shared" si="282"/>
        <v>5.073626655188309E-2</v>
      </c>
      <c r="S72" s="5">
        <f t="shared" si="283"/>
        <v>7.0636988885158541E-2</v>
      </c>
      <c r="T72" s="5">
        <f t="shared" si="284"/>
        <v>7.6190560954718572E-2</v>
      </c>
      <c r="U72" s="5">
        <f t="shared" si="285"/>
        <v>8.4662354048299471E-2</v>
      </c>
      <c r="V72" s="5">
        <f t="shared" si="286"/>
        <v>2.4284127501623436E-2</v>
      </c>
      <c r="W72" s="5">
        <f t="shared" si="287"/>
        <v>2.2855501101402408E-2</v>
      </c>
      <c r="X72" s="5">
        <f t="shared" si="288"/>
        <v>4.2379102005141632E-2</v>
      </c>
      <c r="Y72" s="5">
        <f t="shared" si="289"/>
        <v>3.9290065853161256E-2</v>
      </c>
      <c r="Z72" s="5">
        <f t="shared" si="290"/>
        <v>3.1358714706841061E-2</v>
      </c>
      <c r="AA72" s="5">
        <f t="shared" si="291"/>
        <v>5.2327512200671694E-2</v>
      </c>
      <c r="AB72" s="5">
        <f t="shared" si="292"/>
        <v>4.3658813167398426E-2</v>
      </c>
      <c r="AC72" s="5">
        <f t="shared" si="293"/>
        <v>4.6960786059135461E-3</v>
      </c>
      <c r="AD72" s="5">
        <f t="shared" si="294"/>
        <v>9.5346024535501207E-3</v>
      </c>
      <c r="AE72" s="5">
        <f t="shared" si="295"/>
        <v>1.7679240029118446E-2</v>
      </c>
      <c r="AF72" s="5">
        <f t="shared" si="296"/>
        <v>1.6390590458798159E-2</v>
      </c>
      <c r="AG72" s="5">
        <f t="shared" si="297"/>
        <v>1.0130580844936959E-2</v>
      </c>
      <c r="AH72" s="5">
        <f t="shared" si="298"/>
        <v>1.4536480335907053E-2</v>
      </c>
      <c r="AI72" s="5">
        <f t="shared" si="299"/>
        <v>2.4256665467416599E-2</v>
      </c>
      <c r="AJ72" s="5">
        <f t="shared" si="300"/>
        <v>2.0238249080995533E-2</v>
      </c>
      <c r="AK72" s="5">
        <f t="shared" si="301"/>
        <v>1.1257022017710403E-2</v>
      </c>
      <c r="AL72" s="5">
        <f t="shared" si="302"/>
        <v>5.8120345207891681E-4</v>
      </c>
      <c r="AM72" s="5">
        <f t="shared" si="303"/>
        <v>3.1820310933078889E-3</v>
      </c>
      <c r="AN72" s="5">
        <f t="shared" si="304"/>
        <v>5.9001821788345257E-3</v>
      </c>
      <c r="AO72" s="5">
        <f t="shared" si="305"/>
        <v>5.470114641030659E-3</v>
      </c>
      <c r="AP72" s="5">
        <f t="shared" si="306"/>
        <v>3.3809299757281436E-3</v>
      </c>
      <c r="AQ72" s="5">
        <f t="shared" si="307"/>
        <v>1.5672460612210376E-3</v>
      </c>
      <c r="AR72" s="5">
        <f t="shared" si="308"/>
        <v>5.3907633021735889E-3</v>
      </c>
      <c r="AS72" s="5">
        <f t="shared" si="309"/>
        <v>8.9954334896220536E-3</v>
      </c>
      <c r="AT72" s="5">
        <f t="shared" si="310"/>
        <v>7.5052287709968159E-3</v>
      </c>
      <c r="AU72" s="5">
        <f t="shared" si="311"/>
        <v>4.1745965861444368E-3</v>
      </c>
      <c r="AV72" s="5">
        <f t="shared" si="312"/>
        <v>1.7415115370361491E-3</v>
      </c>
      <c r="AW72" s="5">
        <f t="shared" si="313"/>
        <v>4.9952648596101122E-5</v>
      </c>
      <c r="AX72" s="5">
        <f t="shared" si="314"/>
        <v>8.8496277358406756E-4</v>
      </c>
      <c r="AY72" s="5">
        <f t="shared" si="315"/>
        <v>1.6409146964697714E-3</v>
      </c>
      <c r="AZ72" s="5">
        <f t="shared" si="316"/>
        <v>1.5213075179340853E-3</v>
      </c>
      <c r="BA72" s="5">
        <f t="shared" si="317"/>
        <v>9.4027904846886762E-4</v>
      </c>
      <c r="BB72" s="5">
        <f t="shared" si="318"/>
        <v>4.358707946455239E-4</v>
      </c>
      <c r="BC72" s="5">
        <f t="shared" si="319"/>
        <v>1.6163997267346178E-4</v>
      </c>
      <c r="BD72" s="5">
        <f t="shared" si="320"/>
        <v>1.6659425292172554E-3</v>
      </c>
      <c r="BE72" s="5">
        <f t="shared" si="321"/>
        <v>2.7799171247352241E-3</v>
      </c>
      <c r="BF72" s="5">
        <f t="shared" si="322"/>
        <v>2.3193895001969666E-3</v>
      </c>
      <c r="BG72" s="5">
        <f t="shared" si="323"/>
        <v>1.2901026450890601E-3</v>
      </c>
      <c r="BH72" s="5">
        <f t="shared" si="324"/>
        <v>5.3819059974331038E-4</v>
      </c>
      <c r="BI72" s="5">
        <f t="shared" si="325"/>
        <v>1.7961307048219784E-4</v>
      </c>
      <c r="BJ72" s="8">
        <f t="shared" si="326"/>
        <v>0.34987520716640974</v>
      </c>
      <c r="BK72" s="8">
        <f t="shared" si="327"/>
        <v>0.22267182464704829</v>
      </c>
      <c r="BL72" s="8">
        <f t="shared" si="328"/>
        <v>0.39297926993698706</v>
      </c>
      <c r="BM72" s="8">
        <f t="shared" si="329"/>
        <v>0.67866057372877342</v>
      </c>
      <c r="BN72" s="8">
        <f t="shared" si="330"/>
        <v>0.31663348068063896</v>
      </c>
    </row>
    <row r="73" spans="1:66" x14ac:dyDescent="0.25">
      <c r="A73" s="10" t="s">
        <v>61</v>
      </c>
      <c r="B73" t="s">
        <v>69</v>
      </c>
      <c r="C73" t="s">
        <v>281</v>
      </c>
      <c r="D73" t="s">
        <v>789</v>
      </c>
      <c r="E73" s="1">
        <f>VLOOKUP(A73,home!$A$2:$E$670,3,FALSE)</f>
        <v>1.5083</v>
      </c>
      <c r="F73">
        <f>VLOOKUP(B73,home!$B$2:$E$670,3,FALSE)</f>
        <v>1.8785000000000001</v>
      </c>
      <c r="G73">
        <f>VLOOKUP(C73,away!$B$2:$E$670,4,FALSE)</f>
        <v>0.75970000000000004</v>
      </c>
      <c r="H73">
        <f>VLOOKUP(A73,away!$A$2:$E$670,3,FALSE)</f>
        <v>1.3083</v>
      </c>
      <c r="I73">
        <f>VLOOKUP(C73,away!$B$2:$E$670,3,FALSE)</f>
        <v>1.1163000000000001</v>
      </c>
      <c r="J73">
        <f>VLOOKUP(B73,home!$B$2:$E$670,4,FALSE)</f>
        <v>0.38219999999999998</v>
      </c>
      <c r="K73" s="3">
        <f t="shared" si="276"/>
        <v>2.1524895755350002</v>
      </c>
      <c r="L73" s="3">
        <f t="shared" si="277"/>
        <v>0.55818601183799998</v>
      </c>
      <c r="M73" s="5">
        <f t="shared" si="331"/>
        <v>6.6491870469449627E-2</v>
      </c>
      <c r="N73" s="5">
        <f t="shared" si="278"/>
        <v>0.14312305804331382</v>
      </c>
      <c r="O73" s="5">
        <f t="shared" si="279"/>
        <v>3.711483199699097E-2</v>
      </c>
      <c r="P73" s="5">
        <f t="shared" si="280"/>
        <v>7.9889288971255926E-2</v>
      </c>
      <c r="Q73" s="5">
        <f t="shared" si="281"/>
        <v>0.15403544522846191</v>
      </c>
      <c r="R73" s="5">
        <f t="shared" si="282"/>
        <v>1.0358490026218888E-2</v>
      </c>
      <c r="S73" s="5">
        <f t="shared" si="283"/>
        <v>2.3996536897188232E-2</v>
      </c>
      <c r="T73" s="5">
        <f t="shared" si="284"/>
        <v>8.5980430853765832E-2</v>
      </c>
      <c r="U73" s="5">
        <f t="shared" si="285"/>
        <v>2.2296541799719426E-2</v>
      </c>
      <c r="V73" s="5">
        <f t="shared" si="286"/>
        <v>3.2035098709626672E-3</v>
      </c>
      <c r="W73" s="5">
        <f t="shared" si="287"/>
        <v>0.11051989670571892</v>
      </c>
      <c r="X73" s="5">
        <f t="shared" si="288"/>
        <v>6.1690660370912954E-2</v>
      </c>
      <c r="Y73" s="5">
        <f t="shared" si="289"/>
        <v>1.7217431840046225E-2</v>
      </c>
      <c r="Z73" s="5">
        <f t="shared" si="290"/>
        <v>1.9273214121329407E-3</v>
      </c>
      <c r="AA73" s="5">
        <f t="shared" si="291"/>
        <v>4.1485392483215505E-3</v>
      </c>
      <c r="AB73" s="5">
        <f t="shared" si="292"/>
        <v>4.4648437428549724E-3</v>
      </c>
      <c r="AC73" s="5">
        <f t="shared" si="293"/>
        <v>2.4056148142312679E-4</v>
      </c>
      <c r="AD73" s="5">
        <f t="shared" si="294"/>
        <v>5.9473231387066262E-2</v>
      </c>
      <c r="AE73" s="5">
        <f t="shared" si="295"/>
        <v>3.3197125839065082E-2</v>
      </c>
      <c r="AF73" s="5">
        <f t="shared" si="296"/>
        <v>9.2650856382959761E-3</v>
      </c>
      <c r="AG73" s="5">
        <f t="shared" si="297"/>
        <v>1.7238804005926542E-3</v>
      </c>
      <c r="AH73" s="5">
        <f t="shared" si="298"/>
        <v>2.6895096314211706E-4</v>
      </c>
      <c r="AI73" s="5">
        <f t="shared" si="299"/>
        <v>5.7891414449350498E-4</v>
      </c>
      <c r="AJ73" s="5">
        <f t="shared" si="300"/>
        <v>6.2305333057601625E-4</v>
      </c>
      <c r="AK73" s="5">
        <f t="shared" si="301"/>
        <v>4.4703859968907918E-4</v>
      </c>
      <c r="AL73" s="5">
        <f t="shared" si="302"/>
        <v>1.1561284451214605E-5</v>
      </c>
      <c r="AM73" s="5">
        <f t="shared" si="303"/>
        <v>2.5603102116808208E-2</v>
      </c>
      <c r="AN73" s="5">
        <f t="shared" si="304"/>
        <v>1.429129346126223E-2</v>
      </c>
      <c r="AO73" s="5">
        <f t="shared" si="305"/>
        <v>3.9886000505742246E-3</v>
      </c>
      <c r="AP73" s="5">
        <f t="shared" si="306"/>
        <v>7.4212691834895728E-4</v>
      </c>
      <c r="AQ73" s="5">
        <f t="shared" si="307"/>
        <v>1.0356121620770736E-4</v>
      </c>
      <c r="AR73" s="5">
        <f t="shared" si="308"/>
        <v>3.0024933099257457E-5</v>
      </c>
      <c r="AS73" s="5">
        <f t="shared" si="309"/>
        <v>6.4628355502287458E-5</v>
      </c>
      <c r="AT73" s="5">
        <f t="shared" si="310"/>
        <v>6.9555930751321929E-5</v>
      </c>
      <c r="AU73" s="5">
        <f t="shared" si="311"/>
        <v>4.9906138619618266E-5</v>
      </c>
      <c r="AV73" s="5">
        <f t="shared" si="312"/>
        <v>2.6855610783483258E-5</v>
      </c>
      <c r="AW73" s="5">
        <f t="shared" si="313"/>
        <v>3.8585451954124358E-7</v>
      </c>
      <c r="AX73" s="5">
        <f t="shared" si="314"/>
        <v>9.1850684012979595E-3</v>
      </c>
      <c r="AY73" s="5">
        <f t="shared" si="315"/>
        <v>5.1269766993797426E-3</v>
      </c>
      <c r="AZ73" s="5">
        <f t="shared" si="316"/>
        <v>1.4309033383065653E-3</v>
      </c>
      <c r="BA73" s="5">
        <f t="shared" si="317"/>
        <v>2.6623674257834077E-4</v>
      </c>
      <c r="BB73" s="5">
        <f t="shared" si="318"/>
        <v>3.7152406386136059E-5</v>
      </c>
      <c r="BC73" s="5">
        <f t="shared" si="319"/>
        <v>4.1475907101723867E-6</v>
      </c>
      <c r="BD73" s="5">
        <f t="shared" si="320"/>
        <v>2.7932496103962119E-6</v>
      </c>
      <c r="BE73" s="5">
        <f t="shared" si="321"/>
        <v>6.0124406682450466E-6</v>
      </c>
      <c r="BF73" s="5">
        <f t="shared" si="322"/>
        <v>6.4708579309600778E-6</v>
      </c>
      <c r="BG73" s="5">
        <f t="shared" si="323"/>
        <v>4.6428180803865166E-6</v>
      </c>
      <c r="BH73" s="5">
        <f t="shared" si="324"/>
        <v>2.4984043797843499E-6</v>
      </c>
      <c r="BI73" s="5">
        <f t="shared" si="325"/>
        <v>1.0755578765913597E-6</v>
      </c>
      <c r="BJ73" s="8">
        <f t="shared" si="326"/>
        <v>0.7370054152490999</v>
      </c>
      <c r="BK73" s="8">
        <f t="shared" si="327"/>
        <v>0.17896030567411053</v>
      </c>
      <c r="BL73" s="8">
        <f t="shared" si="328"/>
        <v>8.0565668149308836E-2</v>
      </c>
      <c r="BM73" s="8">
        <f t="shared" si="329"/>
        <v>0.50231913490410096</v>
      </c>
      <c r="BN73" s="8">
        <f t="shared" si="330"/>
        <v>0.49101298473569116</v>
      </c>
    </row>
    <row r="74" spans="1:66" x14ac:dyDescent="0.25">
      <c r="A74" s="10" t="s">
        <v>35</v>
      </c>
      <c r="B74" t="s">
        <v>302</v>
      </c>
      <c r="C74" t="s">
        <v>290</v>
      </c>
      <c r="D74" t="s">
        <v>790</v>
      </c>
      <c r="E74" s="1">
        <f>VLOOKUP(A74,home!$A$2:$E$670,3,FALSE)</f>
        <v>1.5769</v>
      </c>
      <c r="F74">
        <f>VLOOKUP(B74,home!$B$2:$E$670,3,FALSE)</f>
        <v>1.3589</v>
      </c>
      <c r="G74">
        <f>VLOOKUP(C74,away!$B$2:$E$670,4,FALSE)</f>
        <v>9.5799999999999996E-2</v>
      </c>
      <c r="H74">
        <f>VLOOKUP(A74,away!$A$2:$E$670,3,FALSE)</f>
        <v>1.1000000000000001</v>
      </c>
      <c r="I74">
        <f>VLOOKUP(C74,away!$B$2:$E$670,3,FALSE)</f>
        <v>1.8915</v>
      </c>
      <c r="J74">
        <f>VLOOKUP(B74,home!$B$2:$E$670,4,FALSE)</f>
        <v>0.90910000000000002</v>
      </c>
      <c r="K74" s="3">
        <f t="shared" si="276"/>
        <v>0.20528497347799995</v>
      </c>
      <c r="L74" s="3">
        <f t="shared" si="277"/>
        <v>1.8915189150000002</v>
      </c>
      <c r="M74" s="5">
        <f t="shared" si="331"/>
        <v>0.12284843877523455</v>
      </c>
      <c r="N74" s="5">
        <f t="shared" si="278"/>
        <v>2.5218938495787723E-2</v>
      </c>
      <c r="O74" s="5">
        <f t="shared" si="279"/>
        <v>0.2323701456215756</v>
      </c>
      <c r="P74" s="5">
        <f t="shared" si="280"/>
        <v>4.7702099181004126E-2</v>
      </c>
      <c r="Q74" s="5">
        <f t="shared" si="281"/>
        <v>2.588534560125547E-3</v>
      </c>
      <c r="R74" s="5">
        <f t="shared" si="282"/>
        <v>0.21976626286225745</v>
      </c>
      <c r="S74" s="5">
        <f t="shared" si="283"/>
        <v>4.6306861710258048E-3</v>
      </c>
      <c r="T74" s="5">
        <f t="shared" si="284"/>
        <v>4.896262082608677E-3</v>
      </c>
      <c r="U74" s="5">
        <f t="shared" si="285"/>
        <v>4.5114711443037678E-2</v>
      </c>
      <c r="V74" s="5">
        <f t="shared" si="286"/>
        <v>1.9978859335275661E-4</v>
      </c>
      <c r="W74" s="5">
        <f t="shared" si="287"/>
        <v>1.7712908284075305E-4</v>
      </c>
      <c r="X74" s="5">
        <f t="shared" si="288"/>
        <v>3.3504301058988632E-4</v>
      </c>
      <c r="Y74" s="5">
        <f t="shared" si="289"/>
        <v>3.1687009593465781E-4</v>
      </c>
      <c r="Z74" s="5">
        <f t="shared" si="290"/>
        <v>0.13856401436094068</v>
      </c>
      <c r="AA74" s="5">
        <f t="shared" si="291"/>
        <v>2.8445110013090906E-2</v>
      </c>
      <c r="AB74" s="5">
        <f t="shared" si="292"/>
        <v>2.9196768273080783E-3</v>
      </c>
      <c r="AC74" s="5">
        <f t="shared" si="293"/>
        <v>4.8486245482448452E-6</v>
      </c>
      <c r="AD74" s="5">
        <f t="shared" si="294"/>
        <v>9.0904847682866117E-6</v>
      </c>
      <c r="AE74" s="5">
        <f t="shared" si="295"/>
        <v>1.7194823885733516E-5</v>
      </c>
      <c r="AF74" s="5">
        <f t="shared" si="296"/>
        <v>1.6262167309979383E-5</v>
      </c>
      <c r="AG74" s="5">
        <f t="shared" si="297"/>
        <v>1.0253399021906889E-5</v>
      </c>
      <c r="AH74" s="5">
        <f t="shared" si="298"/>
        <v>6.5524113525512725E-2</v>
      </c>
      <c r="AI74" s="5">
        <f t="shared" si="299"/>
        <v>1.3451115907254335E-2</v>
      </c>
      <c r="AJ74" s="5">
        <f t="shared" si="300"/>
        <v>1.3806559861351045E-3</v>
      </c>
      <c r="AK74" s="5">
        <f t="shared" si="301"/>
        <v>9.4475975831995591E-5</v>
      </c>
      <c r="AL74" s="5">
        <f t="shared" si="302"/>
        <v>7.5308916058753768E-8</v>
      </c>
      <c r="AM74" s="5">
        <f t="shared" si="303"/>
        <v>3.7322798491197603E-7</v>
      </c>
      <c r="AN74" s="5">
        <f t="shared" si="304"/>
        <v>7.059677930683374E-7</v>
      </c>
      <c r="AO74" s="5">
        <f t="shared" si="305"/>
        <v>6.6767571698478335E-7</v>
      </c>
      <c r="AP74" s="5">
        <f t="shared" si="306"/>
        <v>4.2097374925430151E-7</v>
      </c>
      <c r="AQ74" s="5">
        <f t="shared" si="307"/>
        <v>1.9906995235824457E-7</v>
      </c>
      <c r="AR74" s="5">
        <f t="shared" si="308"/>
        <v>2.4788020024422951E-2</v>
      </c>
      <c r="AS74" s="5">
        <f t="shared" si="309"/>
        <v>5.0886080332857965E-3</v>
      </c>
      <c r="AT74" s="5">
        <f t="shared" si="310"/>
        <v>5.2230738257650602E-4</v>
      </c>
      <c r="AU74" s="5">
        <f t="shared" si="311"/>
        <v>3.5740619059860537E-5</v>
      </c>
      <c r="AV74" s="5">
        <f t="shared" si="312"/>
        <v>1.8342530089476924E-6</v>
      </c>
      <c r="AW74" s="5">
        <f t="shared" si="313"/>
        <v>8.1229119457722824E-10</v>
      </c>
      <c r="AX74" s="5">
        <f t="shared" si="314"/>
        <v>1.2769682830650383E-8</v>
      </c>
      <c r="AY74" s="5">
        <f t="shared" si="315"/>
        <v>2.4154096612725942E-8</v>
      </c>
      <c r="AZ74" s="5">
        <f t="shared" si="316"/>
        <v>2.2843965308854287E-8</v>
      </c>
      <c r="BA74" s="5">
        <f t="shared" si="317"/>
        <v>1.4403264158433899E-8</v>
      </c>
      <c r="BB74" s="5">
        <f t="shared" si="318"/>
        <v>6.811011648354819E-9</v>
      </c>
      <c r="BC74" s="5">
        <f t="shared" si="319"/>
        <v>2.5766314726296958E-9</v>
      </c>
      <c r="BD74" s="5">
        <f t="shared" si="320"/>
        <v>7.8145014569324534E-3</v>
      </c>
      <c r="BE74" s="5">
        <f t="shared" si="321"/>
        <v>1.6041997243301704E-3</v>
      </c>
      <c r="BF74" s="5">
        <f t="shared" si="322"/>
        <v>1.6465904893126691E-4</v>
      </c>
      <c r="BG74" s="5">
        <f t="shared" si="323"/>
        <v>1.1267342830922607E-5</v>
      </c>
      <c r="BH74" s="5">
        <f t="shared" si="324"/>
        <v>5.782540435533701E-7</v>
      </c>
      <c r="BI74" s="5">
        <f t="shared" si="325"/>
        <v>2.3741373198879971E-8</v>
      </c>
      <c r="BJ74" s="8">
        <f t="shared" si="326"/>
        <v>3.3588028676721768E-2</v>
      </c>
      <c r="BK74" s="8">
        <f t="shared" si="327"/>
        <v>0.17538596080817814</v>
      </c>
      <c r="BL74" s="8">
        <f t="shared" si="328"/>
        <v>0.64909800804279949</v>
      </c>
      <c r="BM74" s="8">
        <f t="shared" si="329"/>
        <v>0.34614156905084964</v>
      </c>
      <c r="BN74" s="8">
        <f t="shared" si="330"/>
        <v>0.65049441949598497</v>
      </c>
    </row>
    <row r="75" spans="1:66" x14ac:dyDescent="0.25">
      <c r="A75" s="10" t="s">
        <v>22</v>
      </c>
      <c r="B75" t="s">
        <v>280</v>
      </c>
      <c r="C75" t="s">
        <v>745</v>
      </c>
      <c r="D75" t="s">
        <v>790</v>
      </c>
      <c r="E75" s="1">
        <f>VLOOKUP(A75,home!$A$2:$E$670,3,FALSE)</f>
        <v>1.6922999999999999</v>
      </c>
      <c r="F75">
        <f>VLOOKUP(B75,home!$B$2:$E$670,3,FALSE)</f>
        <v>1.7726999999999999</v>
      </c>
      <c r="G75" t="e">
        <f>VLOOKUP(C75,away!$B$2:$E$670,4,FALSE)</f>
        <v>#N/A</v>
      </c>
      <c r="H75">
        <f>VLOOKUP(A75,away!$A$2:$E$670,3,FALSE)</f>
        <v>1.4077</v>
      </c>
      <c r="I75" t="e">
        <f>VLOOKUP(C75,away!$B$2:$E$670,3,FALSE)</f>
        <v>#N/A</v>
      </c>
      <c r="J75">
        <f>VLOOKUP(B75,home!$B$2:$E$670,4,FALSE)</f>
        <v>0.71040000000000003</v>
      </c>
      <c r="K75" s="3" t="e">
        <f t="shared" si="276"/>
        <v>#N/A</v>
      </c>
      <c r="L75" s="3" t="e">
        <f t="shared" si="277"/>
        <v>#N/A</v>
      </c>
      <c r="M75" s="5" t="e">
        <f t="shared" si="331"/>
        <v>#N/A</v>
      </c>
      <c r="N75" s="5" t="e">
        <f t="shared" si="278"/>
        <v>#N/A</v>
      </c>
      <c r="O75" s="5" t="e">
        <f t="shared" si="279"/>
        <v>#N/A</v>
      </c>
      <c r="P75" s="5" t="e">
        <f t="shared" si="280"/>
        <v>#N/A</v>
      </c>
      <c r="Q75" s="5" t="e">
        <f t="shared" si="281"/>
        <v>#N/A</v>
      </c>
      <c r="R75" s="5" t="e">
        <f t="shared" si="282"/>
        <v>#N/A</v>
      </c>
      <c r="S75" s="5" t="e">
        <f t="shared" si="283"/>
        <v>#N/A</v>
      </c>
      <c r="T75" s="5" t="e">
        <f t="shared" si="284"/>
        <v>#N/A</v>
      </c>
      <c r="U75" s="5" t="e">
        <f t="shared" si="285"/>
        <v>#N/A</v>
      </c>
      <c r="V75" s="5" t="e">
        <f t="shared" si="286"/>
        <v>#N/A</v>
      </c>
      <c r="W75" s="5" t="e">
        <f t="shared" si="287"/>
        <v>#N/A</v>
      </c>
      <c r="X75" s="5" t="e">
        <f t="shared" si="288"/>
        <v>#N/A</v>
      </c>
      <c r="Y75" s="5" t="e">
        <f t="shared" si="289"/>
        <v>#N/A</v>
      </c>
      <c r="Z75" s="5" t="e">
        <f t="shared" si="290"/>
        <v>#N/A</v>
      </c>
      <c r="AA75" s="5" t="e">
        <f t="shared" si="291"/>
        <v>#N/A</v>
      </c>
      <c r="AB75" s="5" t="e">
        <f t="shared" si="292"/>
        <v>#N/A</v>
      </c>
      <c r="AC75" s="5" t="e">
        <f t="shared" si="293"/>
        <v>#N/A</v>
      </c>
      <c r="AD75" s="5" t="e">
        <f t="shared" si="294"/>
        <v>#N/A</v>
      </c>
      <c r="AE75" s="5" t="e">
        <f t="shared" si="295"/>
        <v>#N/A</v>
      </c>
      <c r="AF75" s="5" t="e">
        <f t="shared" si="296"/>
        <v>#N/A</v>
      </c>
      <c r="AG75" s="5" t="e">
        <f t="shared" si="297"/>
        <v>#N/A</v>
      </c>
      <c r="AH75" s="5" t="e">
        <f t="shared" si="298"/>
        <v>#N/A</v>
      </c>
      <c r="AI75" s="5" t="e">
        <f t="shared" si="299"/>
        <v>#N/A</v>
      </c>
      <c r="AJ75" s="5" t="e">
        <f t="shared" si="300"/>
        <v>#N/A</v>
      </c>
      <c r="AK75" s="5" t="e">
        <f t="shared" si="301"/>
        <v>#N/A</v>
      </c>
      <c r="AL75" s="5" t="e">
        <f t="shared" si="302"/>
        <v>#N/A</v>
      </c>
      <c r="AM75" s="5" t="e">
        <f t="shared" si="303"/>
        <v>#N/A</v>
      </c>
      <c r="AN75" s="5" t="e">
        <f t="shared" si="304"/>
        <v>#N/A</v>
      </c>
      <c r="AO75" s="5" t="e">
        <f t="shared" si="305"/>
        <v>#N/A</v>
      </c>
      <c r="AP75" s="5" t="e">
        <f t="shared" si="306"/>
        <v>#N/A</v>
      </c>
      <c r="AQ75" s="5" t="e">
        <f t="shared" si="307"/>
        <v>#N/A</v>
      </c>
      <c r="AR75" s="5" t="e">
        <f t="shared" si="308"/>
        <v>#N/A</v>
      </c>
      <c r="AS75" s="5" t="e">
        <f t="shared" si="309"/>
        <v>#N/A</v>
      </c>
      <c r="AT75" s="5" t="e">
        <f t="shared" si="310"/>
        <v>#N/A</v>
      </c>
      <c r="AU75" s="5" t="e">
        <f t="shared" si="311"/>
        <v>#N/A</v>
      </c>
      <c r="AV75" s="5" t="e">
        <f t="shared" si="312"/>
        <v>#N/A</v>
      </c>
      <c r="AW75" s="5" t="e">
        <f t="shared" si="313"/>
        <v>#N/A</v>
      </c>
      <c r="AX75" s="5" t="e">
        <f t="shared" si="314"/>
        <v>#N/A</v>
      </c>
      <c r="AY75" s="5" t="e">
        <f t="shared" si="315"/>
        <v>#N/A</v>
      </c>
      <c r="AZ75" s="5" t="e">
        <f t="shared" si="316"/>
        <v>#N/A</v>
      </c>
      <c r="BA75" s="5" t="e">
        <f t="shared" si="317"/>
        <v>#N/A</v>
      </c>
      <c r="BB75" s="5" t="e">
        <f t="shared" si="318"/>
        <v>#N/A</v>
      </c>
      <c r="BC75" s="5" t="e">
        <f t="shared" si="319"/>
        <v>#N/A</v>
      </c>
      <c r="BD75" s="5" t="e">
        <f t="shared" si="320"/>
        <v>#N/A</v>
      </c>
      <c r="BE75" s="5" t="e">
        <f t="shared" si="321"/>
        <v>#N/A</v>
      </c>
      <c r="BF75" s="5" t="e">
        <f t="shared" si="322"/>
        <v>#N/A</v>
      </c>
      <c r="BG75" s="5" t="e">
        <f t="shared" si="323"/>
        <v>#N/A</v>
      </c>
      <c r="BH75" s="5" t="e">
        <f t="shared" si="324"/>
        <v>#N/A</v>
      </c>
      <c r="BI75" s="5" t="e">
        <f t="shared" si="325"/>
        <v>#N/A</v>
      </c>
      <c r="BJ75" s="8" t="e">
        <f t="shared" si="326"/>
        <v>#N/A</v>
      </c>
      <c r="BK75" s="8" t="e">
        <f t="shared" si="327"/>
        <v>#N/A</v>
      </c>
      <c r="BL75" s="8" t="e">
        <f t="shared" si="328"/>
        <v>#N/A</v>
      </c>
      <c r="BM75" s="8" t="e">
        <f t="shared" si="329"/>
        <v>#N/A</v>
      </c>
      <c r="BN75" s="8" t="e">
        <f t="shared" si="330"/>
        <v>#N/A</v>
      </c>
    </row>
    <row r="76" spans="1:66" x14ac:dyDescent="0.25">
      <c r="A76" s="10" t="s">
        <v>10</v>
      </c>
      <c r="B76" t="s">
        <v>231</v>
      </c>
      <c r="C76" t="s">
        <v>52</v>
      </c>
      <c r="D76" t="s">
        <v>790</v>
      </c>
      <c r="E76" s="1">
        <f>VLOOKUP(A76,home!$A$2:$E$670,3,FALSE)</f>
        <v>1.5778000000000001</v>
      </c>
      <c r="F76">
        <f>VLOOKUP(B76,home!$B$2:$E$670,3,FALSE)</f>
        <v>1.2676000000000001</v>
      </c>
      <c r="G76">
        <f>VLOOKUP(C76,away!$B$2:$E$670,4,FALSE)</f>
        <v>0.64949999999999997</v>
      </c>
      <c r="H76">
        <f>VLOOKUP(A76,away!$A$2:$E$670,3,FALSE)</f>
        <v>1.4666999999999999</v>
      </c>
      <c r="I76">
        <f>VLOOKUP(C76,away!$B$2:$E$670,3,FALSE)</f>
        <v>0.4219</v>
      </c>
      <c r="J76">
        <f>VLOOKUP(B76,home!$B$2:$E$670,4,FALSE)</f>
        <v>0.7792</v>
      </c>
      <c r="K76" s="3">
        <f t="shared" si="276"/>
        <v>1.29901252236</v>
      </c>
      <c r="L76" s="3">
        <f t="shared" si="277"/>
        <v>0.48216952881599995</v>
      </c>
      <c r="M76" s="5">
        <f t="shared" si="331"/>
        <v>0.16843892611629363</v>
      </c>
      <c r="N76" s="5">
        <f t="shared" si="278"/>
        <v>0.21880427427793619</v>
      </c>
      <c r="O76" s="5">
        <f t="shared" si="279"/>
        <v>8.1216117639766328E-2</v>
      </c>
      <c r="P76" s="5">
        <f t="shared" si="280"/>
        <v>0.10550075383151933</v>
      </c>
      <c r="Q76" s="5">
        <f t="shared" si="281"/>
        <v>0.14211474611646563</v>
      </c>
      <c r="R76" s="5">
        <f t="shared" si="282"/>
        <v>1.9579968587315477E-2</v>
      </c>
      <c r="S76" s="5">
        <f t="shared" si="283"/>
        <v>1.6519947787090178E-2</v>
      </c>
      <c r="T76" s="5">
        <f t="shared" si="284"/>
        <v>6.852340017278169E-2</v>
      </c>
      <c r="U76" s="5">
        <f t="shared" si="285"/>
        <v>2.5434624382338237E-2</v>
      </c>
      <c r="V76" s="5">
        <f t="shared" si="286"/>
        <v>1.1496860447883534E-3</v>
      </c>
      <c r="W76" s="5">
        <f t="shared" si="287"/>
        <v>6.1536278272433652E-2</v>
      </c>
      <c r="X76" s="5">
        <f t="shared" si="288"/>
        <v>2.9670918299709591E-2</v>
      </c>
      <c r="Y76" s="5">
        <f t="shared" si="289"/>
        <v>7.1532063480545015E-3</v>
      </c>
      <c r="Z76" s="5">
        <f t="shared" si="290"/>
        <v>3.1469547426593294E-3</v>
      </c>
      <c r="AA76" s="5">
        <f t="shared" si="291"/>
        <v>4.0879336180146587E-3</v>
      </c>
      <c r="AB76" s="5">
        <f t="shared" si="292"/>
        <v>2.6551384801887321E-3</v>
      </c>
      <c r="AC76" s="5">
        <f t="shared" si="293"/>
        <v>4.5006203135241378E-5</v>
      </c>
      <c r="AD76" s="5">
        <f t="shared" si="294"/>
        <v>1.9984099013830234E-2</v>
      </c>
      <c r="AE76" s="5">
        <f t="shared" si="295"/>
        <v>9.6357236053108124E-3</v>
      </c>
      <c r="AF76" s="5">
        <f t="shared" si="296"/>
        <v>2.3230261552869614E-3</v>
      </c>
      <c r="AG76" s="5">
        <f t="shared" si="297"/>
        <v>3.7336414224065285E-4</v>
      </c>
      <c r="AH76" s="5">
        <f t="shared" si="298"/>
        <v>3.7934142136833112E-4</v>
      </c>
      <c r="AI76" s="5">
        <f t="shared" si="299"/>
        <v>4.9276925660730333E-4</v>
      </c>
      <c r="AJ76" s="5">
        <f t="shared" si="300"/>
        <v>3.2005671748345767E-4</v>
      </c>
      <c r="AK76" s="5">
        <f t="shared" si="301"/>
        <v>1.3858589462548271E-4</v>
      </c>
      <c r="AL76" s="5">
        <f t="shared" si="302"/>
        <v>1.1275750724233913E-6</v>
      </c>
      <c r="AM76" s="5">
        <f t="shared" si="303"/>
        <v>5.1919189734095164E-3</v>
      </c>
      <c r="AN76" s="5">
        <f t="shared" si="304"/>
        <v>2.5033851250597168E-3</v>
      </c>
      <c r="AO76" s="5">
        <f t="shared" si="305"/>
        <v>6.035280130975134E-4</v>
      </c>
      <c r="AP76" s="5">
        <f t="shared" si="306"/>
        <v>9.7000939234161596E-5</v>
      </c>
      <c r="AQ76" s="5">
        <f t="shared" si="307"/>
        <v>1.169272429131128E-5</v>
      </c>
      <c r="AR76" s="5">
        <f t="shared" si="308"/>
        <v>3.6581374880311988E-5</v>
      </c>
      <c r="AS76" s="5">
        <f t="shared" si="309"/>
        <v>4.75196640546708E-5</v>
      </c>
      <c r="AT76" s="5">
        <f t="shared" si="310"/>
        <v>3.0864319332678879E-5</v>
      </c>
      <c r="AU76" s="5">
        <f t="shared" si="311"/>
        <v>1.3364379102422563E-5</v>
      </c>
      <c r="AV76" s="5">
        <f t="shared" si="312"/>
        <v>4.3401239519033025E-6</v>
      </c>
      <c r="AW76" s="5">
        <f t="shared" si="313"/>
        <v>1.9618060267561068E-8</v>
      </c>
      <c r="AX76" s="5">
        <f t="shared" si="314"/>
        <v>1.1240612935895717E-3</v>
      </c>
      <c r="AY76" s="5">
        <f t="shared" si="315"/>
        <v>5.4198810429038717E-4</v>
      </c>
      <c r="AZ76" s="5">
        <f t="shared" si="316"/>
        <v>1.3066507443478651E-4</v>
      </c>
      <c r="BA76" s="5">
        <f t="shared" si="317"/>
        <v>2.10009057909762E-5</v>
      </c>
      <c r="BB76" s="5">
        <f t="shared" si="318"/>
        <v>2.5314992124860486E-6</v>
      </c>
      <c r="BC76" s="5">
        <f t="shared" si="319"/>
        <v>2.4412235649649462E-7</v>
      </c>
      <c r="BD76" s="5">
        <f t="shared" si="320"/>
        <v>2.9397373815802489E-6</v>
      </c>
      <c r="BE76" s="5">
        <f t="shared" si="321"/>
        <v>3.8187556711225398E-6</v>
      </c>
      <c r="BF76" s="5">
        <f t="shared" si="322"/>
        <v>2.480305718310723E-6</v>
      </c>
      <c r="BG76" s="5">
        <f t="shared" si="323"/>
        <v>1.0739827291222475E-6</v>
      </c>
      <c r="BH76" s="5">
        <f t="shared" si="324"/>
        <v>3.4877925348204202E-7</v>
      </c>
      <c r="BI76" s="5">
        <f t="shared" si="325"/>
        <v>9.0613723562508976E-8</v>
      </c>
      <c r="BJ76" s="8">
        <f t="shared" si="326"/>
        <v>0.57034705317881706</v>
      </c>
      <c r="BK76" s="8">
        <f t="shared" si="327"/>
        <v>0.29219743566218964</v>
      </c>
      <c r="BL76" s="8">
        <f t="shared" si="328"/>
        <v>0.13444795803350712</v>
      </c>
      <c r="BM76" s="8">
        <f t="shared" si="329"/>
        <v>0.26394264656164623</v>
      </c>
      <c r="BN76" s="8">
        <f t="shared" si="330"/>
        <v>0.73565478656929661</v>
      </c>
    </row>
    <row r="77" spans="1:66" s="10" customFormat="1" x14ac:dyDescent="0.25">
      <c r="A77" s="10" t="s">
        <v>19</v>
      </c>
      <c r="B77" t="s">
        <v>248</v>
      </c>
      <c r="C77" t="s">
        <v>145</v>
      </c>
      <c r="D77" t="s">
        <v>790</v>
      </c>
      <c r="E77" s="1">
        <f>VLOOKUP(A77,home!$A$2:$E$670,3,FALSE)</f>
        <v>1.6835</v>
      </c>
      <c r="F77">
        <f>VLOOKUP(B77,home!$B$2:$E$670,3,FALSE)</f>
        <v>1.6575</v>
      </c>
      <c r="G77">
        <f>VLOOKUP(C77,away!$B$2:$E$670,4,FALSE)</f>
        <v>0.67889999999999995</v>
      </c>
      <c r="H77">
        <f>VLOOKUP(A77,away!$A$2:$E$670,3,FALSE)</f>
        <v>1.1941999999999999</v>
      </c>
      <c r="I77">
        <f>VLOOKUP(C77,away!$B$2:$E$670,3,FALSE)</f>
        <v>1.5550999999999999</v>
      </c>
      <c r="J77">
        <f>VLOOKUP(B77,home!$B$2:$E$670,4,FALSE)</f>
        <v>0.25480000000000003</v>
      </c>
      <c r="K77" s="3">
        <f t="shared" si="276"/>
        <v>1.8944034086249999</v>
      </c>
      <c r="L77" s="3">
        <f t="shared" si="277"/>
        <v>0.47318918701599999</v>
      </c>
      <c r="M77" s="5">
        <f t="shared" si="331"/>
        <v>9.3706043291742688E-2</v>
      </c>
      <c r="N77" s="5">
        <f t="shared" si="278"/>
        <v>0.17751704782063915</v>
      </c>
      <c r="O77" s="5">
        <f t="shared" si="279"/>
        <v>4.4340686443705826E-2</v>
      </c>
      <c r="P77" s="5">
        <f t="shared" si="280"/>
        <v>8.3999147539728633E-2</v>
      </c>
      <c r="Q77" s="5">
        <f t="shared" si="281"/>
        <v>0.168144450240233</v>
      </c>
      <c r="R77" s="5">
        <f t="shared" si="282"/>
        <v>1.0490766685014264E-2</v>
      </c>
      <c r="S77" s="5">
        <f t="shared" si="283"/>
        <v>1.8824444346224087E-2</v>
      </c>
      <c r="T77" s="5">
        <f t="shared" si="284"/>
        <v>7.9564135710428127E-2</v>
      </c>
      <c r="U77" s="5">
        <f t="shared" si="285"/>
        <v>1.9873744167180612E-2</v>
      </c>
      <c r="V77" s="5">
        <f t="shared" si="286"/>
        <v>1.8749381012811313E-3</v>
      </c>
      <c r="W77" s="5">
        <f t="shared" si="287"/>
        <v>0.10617780655882468</v>
      </c>
      <c r="X77" s="5">
        <f t="shared" si="288"/>
        <v>5.0242189964712365E-2</v>
      </c>
      <c r="Y77" s="5">
        <f t="shared" si="289"/>
        <v>1.1887030511652836E-2</v>
      </c>
      <c r="Z77" s="5">
        <f t="shared" si="290"/>
        <v>1.6547057862854795E-3</v>
      </c>
      <c r="AA77" s="5">
        <f t="shared" si="291"/>
        <v>3.1346802818107231E-3</v>
      </c>
      <c r="AB77" s="5">
        <f t="shared" si="292"/>
        <v>2.9691745054059053E-3</v>
      </c>
      <c r="AC77" s="5">
        <f t="shared" si="293"/>
        <v>1.0504472061305309E-4</v>
      </c>
      <c r="AD77" s="5">
        <f t="shared" si="294"/>
        <v>5.0285899666340818E-2</v>
      </c>
      <c r="AE77" s="5">
        <f t="shared" si="295"/>
        <v>2.3794743981483957E-2</v>
      </c>
      <c r="AF77" s="5">
        <f t="shared" si="296"/>
        <v>5.6297077799261257E-3</v>
      </c>
      <c r="AG77" s="5">
        <f t="shared" si="297"/>
        <v>8.8797228250696487E-4</v>
      </c>
      <c r="AH77" s="5">
        <f t="shared" si="298"/>
        <v>1.9574722144077419E-4</v>
      </c>
      <c r="AI77" s="5">
        <f t="shared" si="299"/>
        <v>3.7082420352627527E-4</v>
      </c>
      <c r="AJ77" s="5">
        <f t="shared" si="300"/>
        <v>3.5124531758041339E-4</v>
      </c>
      <c r="AK77" s="5">
        <f t="shared" si="301"/>
        <v>2.2180010896263522E-4</v>
      </c>
      <c r="AL77" s="5">
        <f t="shared" si="302"/>
        <v>3.7665305993441588E-6</v>
      </c>
      <c r="AM77" s="5">
        <f t="shared" si="303"/>
        <v>1.9052355946738181E-2</v>
      </c>
      <c r="AN77" s="5">
        <f t="shared" si="304"/>
        <v>9.0153688211764924E-3</v>
      </c>
      <c r="AO77" s="5">
        <f t="shared" si="305"/>
        <v>2.1329875215709494E-3</v>
      </c>
      <c r="AP77" s="5">
        <f t="shared" si="306"/>
        <v>3.3643554374914353E-4</v>
      </c>
      <c r="AQ77" s="5">
        <f t="shared" si="307"/>
        <v>3.9799415357485761E-5</v>
      </c>
      <c r="AR77" s="5">
        <f t="shared" si="308"/>
        <v>1.8525093714840175E-5</v>
      </c>
      <c r="AS77" s="5">
        <f t="shared" si="309"/>
        <v>3.5094000678490785E-5</v>
      </c>
      <c r="AT77" s="5">
        <f t="shared" si="310"/>
        <v>3.324109725381051E-5</v>
      </c>
      <c r="AU77" s="5">
        <f t="shared" si="311"/>
        <v>2.0990682648017917E-5</v>
      </c>
      <c r="AV77" s="5">
        <f t="shared" si="312"/>
        <v>9.9412051894426906E-6</v>
      </c>
      <c r="AW77" s="5">
        <f t="shared" si="313"/>
        <v>9.3787784654692203E-8</v>
      </c>
      <c r="AX77" s="5">
        <f t="shared" si="314"/>
        <v>6.0154746746395923E-3</v>
      </c>
      <c r="AY77" s="5">
        <f t="shared" si="315"/>
        <v>2.8464575708080459E-3</v>
      </c>
      <c r="AZ77" s="5">
        <f t="shared" si="316"/>
        <v>6.7345647190309864E-4</v>
      </c>
      <c r="BA77" s="5">
        <f t="shared" si="317"/>
        <v>1.0622410681016366E-4</v>
      </c>
      <c r="BB77" s="5">
        <f t="shared" si="318"/>
        <v>1.2566024685750517E-5</v>
      </c>
      <c r="BC77" s="5">
        <f t="shared" si="319"/>
        <v>1.1892214010146549E-6</v>
      </c>
      <c r="BD77" s="5">
        <f t="shared" si="320"/>
        <v>1.4609790057200725E-6</v>
      </c>
      <c r="BE77" s="5">
        <f t="shared" si="321"/>
        <v>2.7676836083656684E-6</v>
      </c>
      <c r="BF77" s="5">
        <f t="shared" si="322"/>
        <v>2.6215546308417313E-6</v>
      </c>
      <c r="BG77" s="5">
        <f t="shared" si="323"/>
        <v>1.6554273428544095E-6</v>
      </c>
      <c r="BH77" s="5">
        <f t="shared" si="324"/>
        <v>7.8401180025860462E-7</v>
      </c>
      <c r="BI77" s="5">
        <f t="shared" si="325"/>
        <v>2.9704692536242501E-7</v>
      </c>
      <c r="BJ77" s="8">
        <f t="shared" si="326"/>
        <v>0.71436329983558799</v>
      </c>
      <c r="BK77" s="8">
        <f t="shared" si="327"/>
        <v>0.20135984210099694</v>
      </c>
      <c r="BL77" s="8">
        <f t="shared" si="328"/>
        <v>8.2076047717425438E-2</v>
      </c>
      <c r="BM77" s="8">
        <f t="shared" si="329"/>
        <v>0.41840938963620877</v>
      </c>
      <c r="BN77" s="8">
        <f t="shared" si="330"/>
        <v>0.57819814202106357</v>
      </c>
    </row>
    <row r="78" spans="1:66" x14ac:dyDescent="0.25">
      <c r="A78" s="10" t="s">
        <v>318</v>
      </c>
      <c r="B78" t="s">
        <v>330</v>
      </c>
      <c r="C78" t="s">
        <v>308</v>
      </c>
      <c r="D78" t="s">
        <v>790</v>
      </c>
      <c r="E78" s="1">
        <f>VLOOKUP(A78,home!$A$2:$E$670,3,FALSE)</f>
        <v>1.3603000000000001</v>
      </c>
      <c r="F78">
        <f>VLOOKUP(B78,home!$B$2:$E$670,3,FALSE)</f>
        <v>1.1552</v>
      </c>
      <c r="G78">
        <f>VLOOKUP(C78,away!$B$2:$E$670,4,FALSE)</f>
        <v>0.92859999999999998</v>
      </c>
      <c r="H78">
        <f>VLOOKUP(A78,away!$A$2:$E$670,3,FALSE)</f>
        <v>1.0662</v>
      </c>
      <c r="I78">
        <f>VLOOKUP(C78,away!$B$2:$E$670,3,FALSE)</f>
        <v>1.6236999999999999</v>
      </c>
      <c r="J78">
        <f>VLOOKUP(B78,home!$B$2:$E$670,4,FALSE)</f>
        <v>0.53590000000000004</v>
      </c>
      <c r="K78" s="3">
        <f t="shared" si="276"/>
        <v>1.459219274816</v>
      </c>
      <c r="L78" s="3">
        <f t="shared" si="277"/>
        <v>0.9277441529460001</v>
      </c>
      <c r="M78" s="5">
        <f t="shared" si="331"/>
        <v>9.1908346907830854E-2</v>
      </c>
      <c r="N78" s="5">
        <f t="shared" si="278"/>
        <v>0.1341144313243823</v>
      </c>
      <c r="O78" s="5">
        <f t="shared" si="279"/>
        <v>8.5267431450672657E-2</v>
      </c>
      <c r="P78" s="5">
        <f t="shared" si="280"/>
        <v>0.12442387948687354</v>
      </c>
      <c r="Q78" s="5">
        <f t="shared" si="281"/>
        <v>9.7851181609762694E-2</v>
      </c>
      <c r="R78" s="5">
        <f t="shared" si="282"/>
        <v>3.9553180482542714E-2</v>
      </c>
      <c r="S78" s="5">
        <f t="shared" si="283"/>
        <v>4.2110706773154309E-2</v>
      </c>
      <c r="T78" s="5">
        <f t="shared" si="284"/>
        <v>9.0780861597314508E-2</v>
      </c>
      <c r="U78" s="5">
        <f t="shared" si="285"/>
        <v>5.7716763340402349E-2</v>
      </c>
      <c r="V78" s="5">
        <f t="shared" si="286"/>
        <v>6.3343025729564522E-3</v>
      </c>
      <c r="W78" s="5">
        <f t="shared" si="287"/>
        <v>4.7595443422828891E-2</v>
      </c>
      <c r="X78" s="5">
        <f t="shared" si="288"/>
        <v>4.4156394342401664E-2</v>
      </c>
      <c r="Y78" s="5">
        <f t="shared" si="289"/>
        <v>2.048291833317049E-2</v>
      </c>
      <c r="Z78" s="5">
        <f t="shared" si="290"/>
        <v>1.2231743974365621E-2</v>
      </c>
      <c r="AA78" s="5">
        <f t="shared" si="291"/>
        <v>1.7848796572008777E-2</v>
      </c>
      <c r="AB78" s="5">
        <f t="shared" si="292"/>
        <v>1.302265399507248E-2</v>
      </c>
      <c r="AC78" s="5">
        <f t="shared" si="293"/>
        <v>5.3595410977831345E-4</v>
      </c>
      <c r="AD78" s="5">
        <f t="shared" si="294"/>
        <v>1.7363047109001582E-2</v>
      </c>
      <c r="AE78" s="5">
        <f t="shared" si="295"/>
        <v>1.6108465432702168E-2</v>
      </c>
      <c r="AF78" s="5">
        <f t="shared" si="296"/>
        <v>7.4722673090610973E-3</v>
      </c>
      <c r="AG78" s="5">
        <f t="shared" si="297"/>
        <v>2.3107841017436588E-3</v>
      </c>
      <c r="AH78" s="5">
        <f t="shared" si="298"/>
        <v>2.8369822381375427E-3</v>
      </c>
      <c r="AI78" s="5">
        <f t="shared" si="299"/>
        <v>4.1397791642009373E-3</v>
      </c>
      <c r="AJ78" s="5">
        <f t="shared" si="300"/>
        <v>3.0204227749418395E-3</v>
      </c>
      <c r="AK78" s="5">
        <f t="shared" si="301"/>
        <v>1.4691530437627876E-3</v>
      </c>
      <c r="AL78" s="5">
        <f t="shared" si="302"/>
        <v>2.9022604283124015E-5</v>
      </c>
      <c r="AM78" s="5">
        <f t="shared" si="303"/>
        <v>5.0672986021986664E-3</v>
      </c>
      <c r="AN78" s="5">
        <f t="shared" si="304"/>
        <v>4.7011566494212518E-3</v>
      </c>
      <c r="AO78" s="5">
        <f t="shared" si="305"/>
        <v>2.1807352967918876E-3</v>
      </c>
      <c r="AP78" s="5">
        <f t="shared" si="306"/>
        <v>6.743881402405447E-4</v>
      </c>
      <c r="AQ78" s="5">
        <f t="shared" si="307"/>
        <v>1.5641491348107308E-4</v>
      </c>
      <c r="AR78" s="5">
        <f t="shared" si="308"/>
        <v>5.2639873668875251E-4</v>
      </c>
      <c r="AS78" s="5">
        <f t="shared" si="309"/>
        <v>7.6813118281502009E-4</v>
      </c>
      <c r="AT78" s="5">
        <f t="shared" si="310"/>
        <v>5.6043591377544504E-4</v>
      </c>
      <c r="AU78" s="5">
        <f t="shared" si="311"/>
        <v>2.7259962922674915E-4</v>
      </c>
      <c r="AV78" s="5">
        <f t="shared" si="312"/>
        <v>9.944565831884183E-5</v>
      </c>
      <c r="AW78" s="5">
        <f t="shared" si="313"/>
        <v>1.0913967674230922E-6</v>
      </c>
      <c r="AX78" s="5">
        <f t="shared" si="314"/>
        <v>1.2323832985960785E-3</v>
      </c>
      <c r="AY78" s="5">
        <f t="shared" si="315"/>
        <v>1.1433363994608164E-3</v>
      </c>
      <c r="AZ78" s="5">
        <f t="shared" si="316"/>
        <v>5.3036182972505236E-4</v>
      </c>
      <c r="BA78" s="5">
        <f t="shared" si="317"/>
        <v>1.6401336215771982E-4</v>
      </c>
      <c r="BB78" s="5">
        <f t="shared" si="318"/>
        <v>3.8040609436709819E-5</v>
      </c>
      <c r="BC78" s="5">
        <f t="shared" si="319"/>
        <v>7.0583905958819967E-6</v>
      </c>
      <c r="BD78" s="5">
        <f t="shared" si="320"/>
        <v>8.1393891680191853E-5</v>
      </c>
      <c r="BE78" s="5">
        <f t="shared" si="321"/>
        <v>1.187715355920216E-4</v>
      </c>
      <c r="BF78" s="5">
        <f t="shared" si="322"/>
        <v>8.6656857017686261E-5</v>
      </c>
      <c r="BG78" s="5">
        <f t="shared" si="323"/>
        <v>4.2150452018393996E-5</v>
      </c>
      <c r="BH78" s="5">
        <f t="shared" si="324"/>
        <v>1.537668800686187E-5</v>
      </c>
      <c r="BI78" s="5">
        <f t="shared" si="325"/>
        <v>4.4875919044889721E-6</v>
      </c>
      <c r="BJ78" s="8">
        <f t="shared" si="326"/>
        <v>0.49413098207447481</v>
      </c>
      <c r="BK78" s="8">
        <f t="shared" si="327"/>
        <v>0.2664855488543374</v>
      </c>
      <c r="BL78" s="8">
        <f t="shared" si="328"/>
        <v>0.22745101119878655</v>
      </c>
      <c r="BM78" s="8">
        <f t="shared" si="329"/>
        <v>0.42603858983720627</v>
      </c>
      <c r="BN78" s="8">
        <f t="shared" si="330"/>
        <v>0.57311845126206484</v>
      </c>
    </row>
    <row r="79" spans="1:66" x14ac:dyDescent="0.25">
      <c r="A79" s="10" t="s">
        <v>61</v>
      </c>
      <c r="B79" t="s">
        <v>246</v>
      </c>
      <c r="C79" t="s">
        <v>30</v>
      </c>
      <c r="D79" t="s">
        <v>790</v>
      </c>
      <c r="E79" s="1">
        <f>VLOOKUP(A79,home!$A$2:$E$670,3,FALSE)</f>
        <v>1.5083</v>
      </c>
      <c r="F79">
        <f>VLOOKUP(B79,home!$B$2:$E$670,3,FALSE)</f>
        <v>1.5469999999999999</v>
      </c>
      <c r="G79">
        <f>VLOOKUP(C79,away!$B$2:$E$670,4,FALSE)</f>
        <v>0.60660000000000003</v>
      </c>
      <c r="H79">
        <f>VLOOKUP(A79,away!$A$2:$E$670,3,FALSE)</f>
        <v>1.3083</v>
      </c>
      <c r="I79">
        <f>VLOOKUP(C79,away!$B$2:$E$670,3,FALSE)</f>
        <v>1.6922999999999999</v>
      </c>
      <c r="J79">
        <f>VLOOKUP(B79,home!$B$2:$E$670,4,FALSE)</f>
        <v>0.63700000000000001</v>
      </c>
      <c r="K79" s="3">
        <f t="shared" si="276"/>
        <v>1.4154041046600001</v>
      </c>
      <c r="L79" s="3">
        <f t="shared" si="277"/>
        <v>1.4103409893300001</v>
      </c>
      <c r="M79" s="5">
        <f t="shared" si="331"/>
        <v>5.9264482764638901E-2</v>
      </c>
      <c r="N79" s="5">
        <f t="shared" si="278"/>
        <v>8.388319216562172E-2</v>
      </c>
      <c r="O79" s="5">
        <f t="shared" si="279"/>
        <v>8.3583129254411567E-2</v>
      </c>
      <c r="P79" s="5">
        <f t="shared" si="280"/>
        <v>0.11830390422702146</v>
      </c>
      <c r="Q79" s="5">
        <f t="shared" si="281"/>
        <v>5.9364307251602286E-2</v>
      </c>
      <c r="R79" s="5">
        <f t="shared" si="282"/>
        <v>5.894035660198204E-2</v>
      </c>
      <c r="S79" s="5">
        <f t="shared" si="283"/>
        <v>5.9039635134161231E-2</v>
      </c>
      <c r="T79" s="5">
        <f t="shared" si="284"/>
        <v>8.3723915820114875E-2</v>
      </c>
      <c r="U79" s="5">
        <f t="shared" si="285"/>
        <v>8.3424422664569522E-2</v>
      </c>
      <c r="V79" s="5">
        <f t="shared" si="286"/>
        <v>1.3095006982416238E-2</v>
      </c>
      <c r="W79" s="5">
        <f t="shared" si="287"/>
        <v>2.8008161384738422E-2</v>
      </c>
      <c r="X79" s="5">
        <f t="shared" si="288"/>
        <v>3.9501058036666294E-2</v>
      </c>
      <c r="Y79" s="5">
        <f t="shared" si="289"/>
        <v>2.7854980635506846E-2</v>
      </c>
      <c r="Z79" s="5">
        <f t="shared" si="290"/>
        <v>2.7708666947167448E-2</v>
      </c>
      <c r="AA79" s="5">
        <f t="shared" si="291"/>
        <v>3.9218960931677677E-2</v>
      </c>
      <c r="AB79" s="5">
        <f t="shared" si="292"/>
        <v>2.775533914159839E-2</v>
      </c>
      <c r="AC79" s="5">
        <f t="shared" si="293"/>
        <v>1.6337677935749854E-3</v>
      </c>
      <c r="AD79" s="5">
        <f t="shared" si="294"/>
        <v>9.9107166469846204E-3</v>
      </c>
      <c r="AE79" s="5">
        <f t="shared" si="295"/>
        <v>1.397748992087759E-2</v>
      </c>
      <c r="AF79" s="5">
        <f t="shared" si="296"/>
        <v>9.8565134816803041E-3</v>
      </c>
      <c r="AG79" s="5">
        <f t="shared" si="297"/>
        <v>4.6336816583658269E-3</v>
      </c>
      <c r="AH79" s="5">
        <f t="shared" si="298"/>
        <v>9.7696671888209113E-3</v>
      </c>
      <c r="AI79" s="5">
        <f t="shared" si="299"/>
        <v>1.3828027040219241E-2</v>
      </c>
      <c r="AJ79" s="5">
        <f t="shared" si="300"/>
        <v>9.7861231160378953E-3</v>
      </c>
      <c r="AK79" s="5">
        <f t="shared" si="301"/>
        <v>4.6171062757160474E-3</v>
      </c>
      <c r="AL79" s="5">
        <f t="shared" si="302"/>
        <v>1.304532492743604E-4</v>
      </c>
      <c r="AM79" s="5">
        <f t="shared" si="303"/>
        <v>2.8055338044528436E-3</v>
      </c>
      <c r="AN79" s="5">
        <f t="shared" si="304"/>
        <v>3.9567593213707822E-3</v>
      </c>
      <c r="AO79" s="5">
        <f t="shared" si="305"/>
        <v>2.7901899279213849E-3</v>
      </c>
      <c r="AP79" s="5">
        <f t="shared" si="306"/>
        <v>1.311706407787749E-3</v>
      </c>
      <c r="AQ79" s="5">
        <f t="shared" si="307"/>
        <v>4.6248832821746899E-4</v>
      </c>
      <c r="AR79" s="5">
        <f t="shared" si="308"/>
        <v>2.7557124177013006E-3</v>
      </c>
      <c r="AS79" s="5">
        <f t="shared" si="309"/>
        <v>3.9004466672769534E-3</v>
      </c>
      <c r="AT79" s="5">
        <f t="shared" si="310"/>
        <v>2.7603541114356095E-3</v>
      </c>
      <c r="AU79" s="5">
        <f t="shared" si="311"/>
        <v>1.3023388465470225E-3</v>
      </c>
      <c r="AV79" s="5">
        <f t="shared" si="312"/>
        <v>4.6083393726520648E-4</v>
      </c>
      <c r="AW79" s="5">
        <f t="shared" si="313"/>
        <v>7.233641460709987E-6</v>
      </c>
      <c r="AX79" s="5">
        <f t="shared" si="314"/>
        <v>6.6182734376415725E-4</v>
      </c>
      <c r="AY79" s="5">
        <f t="shared" si="315"/>
        <v>9.334022307699876E-4</v>
      </c>
      <c r="AZ79" s="5">
        <f t="shared" si="316"/>
        <v>6.5820771279348673E-4</v>
      </c>
      <c r="BA79" s="5">
        <f t="shared" si="317"/>
        <v>3.0943243894860083E-4</v>
      </c>
      <c r="BB79" s="5">
        <f t="shared" si="318"/>
        <v>1.0910131301939122E-4</v>
      </c>
      <c r="BC79" s="5">
        <f t="shared" si="319"/>
        <v>3.0774010748193995E-5</v>
      </c>
      <c r="BD79" s="5">
        <f t="shared" si="320"/>
        <v>6.4774902958163562E-4</v>
      </c>
      <c r="BE79" s="5">
        <f t="shared" si="321"/>
        <v>9.1682663525937877E-4</v>
      </c>
      <c r="BF79" s="5">
        <f t="shared" si="322"/>
        <v>6.4884009140387094E-4</v>
      </c>
      <c r="BG79" s="5">
        <f t="shared" si="323"/>
        <v>3.0612364288033609E-4</v>
      </c>
      <c r="BH79" s="5">
        <f t="shared" si="324"/>
        <v>1.0832216516657494E-4</v>
      </c>
      <c r="BI79" s="5">
        <f t="shared" si="325"/>
        <v>3.0663927440485718E-5</v>
      </c>
      <c r="BJ79" s="8">
        <f t="shared" si="326"/>
        <v>0.37474343984195296</v>
      </c>
      <c r="BK79" s="8">
        <f t="shared" si="327"/>
        <v>0.25240065238185716</v>
      </c>
      <c r="BL79" s="8">
        <f t="shared" si="328"/>
        <v>0.34476134368699163</v>
      </c>
      <c r="BM79" s="8">
        <f t="shared" si="329"/>
        <v>0.5353485620033821</v>
      </c>
      <c r="BN79" s="8">
        <f t="shared" si="330"/>
        <v>0.46333937226527799</v>
      </c>
    </row>
    <row r="80" spans="1:66" x14ac:dyDescent="0.25">
      <c r="A80" s="10" t="s">
        <v>318</v>
      </c>
      <c r="B80" t="s">
        <v>746</v>
      </c>
      <c r="C80" t="s">
        <v>43</v>
      </c>
      <c r="D80" t="s">
        <v>790</v>
      </c>
      <c r="E80" s="1">
        <f>VLOOKUP(A80,home!$A$2:$E$670,3,FALSE)</f>
        <v>1.3603000000000001</v>
      </c>
      <c r="F80">
        <f>VLOOKUP(B80,home!$B$2:$E$670,3,FALSE)</f>
        <v>1.0919000000000001</v>
      </c>
      <c r="G80">
        <f>VLOOKUP(C80,away!$B$2:$E$670,4,FALSE)</f>
        <v>1.0021</v>
      </c>
      <c r="H80">
        <f>VLOOKUP(A80,away!$A$2:$E$670,3,FALSE)</f>
        <v>1.0662</v>
      </c>
      <c r="I80">
        <f>VLOOKUP(C80,away!$B$2:$E$670,3,FALSE)</f>
        <v>1.5186999999999999</v>
      </c>
      <c r="J80">
        <f>VLOOKUP(B80,home!$B$2:$E$670,4,FALSE)</f>
        <v>0.14099999999999999</v>
      </c>
      <c r="K80" s="3">
        <f t="shared" si="276"/>
        <v>1.4884307242970001</v>
      </c>
      <c r="L80" s="3">
        <f t="shared" si="277"/>
        <v>0.22831254953999999</v>
      </c>
      <c r="M80" s="5">
        <f t="shared" si="331"/>
        <v>0.17965026796355452</v>
      </c>
      <c r="N80" s="5">
        <f t="shared" si="278"/>
        <v>0.26739697846514365</v>
      </c>
      <c r="O80" s="5">
        <f t="shared" si="279"/>
        <v>4.1016410704303313E-2</v>
      </c>
      <c r="P80" s="5">
        <f t="shared" si="280"/>
        <v>6.1050085892669421E-2</v>
      </c>
      <c r="Q80" s="5">
        <f t="shared" si="281"/>
        <v>0.19900093916585154</v>
      </c>
      <c r="R80" s="5">
        <f t="shared" si="282"/>
        <v>4.6822806504396176E-3</v>
      </c>
      <c r="S80" s="5">
        <f t="shared" si="283"/>
        <v>5.1866231953776269E-3</v>
      </c>
      <c r="T80" s="5">
        <f t="shared" si="284"/>
        <v>4.5434411781810007E-2</v>
      </c>
      <c r="U80" s="5">
        <f t="shared" si="285"/>
        <v>6.9692503798956694E-3</v>
      </c>
      <c r="V80" s="5">
        <f t="shared" si="286"/>
        <v>1.9583963835219427E-4</v>
      </c>
      <c r="W80" s="5">
        <f t="shared" si="287"/>
        <v>9.8733037339470586E-2</v>
      </c>
      <c r="X80" s="5">
        <f t="shared" si="288"/>
        <v>2.2541991478802547E-2</v>
      </c>
      <c r="Y80" s="5">
        <f t="shared" si="289"/>
        <v>2.5733097731171816E-3</v>
      </c>
      <c r="Z80" s="5">
        <f t="shared" si="290"/>
        <v>3.5634114432122628E-4</v>
      </c>
      <c r="AA80" s="5">
        <f t="shared" si="291"/>
        <v>5.3038910753886478E-4</v>
      </c>
      <c r="AB80" s="5">
        <f t="shared" si="292"/>
        <v>3.9472372174665597E-4</v>
      </c>
      <c r="AC80" s="5">
        <f t="shared" si="293"/>
        <v>4.1594798598547982E-6</v>
      </c>
      <c r="AD80" s="5">
        <f t="shared" si="294"/>
        <v>3.673932156980772E-2</v>
      </c>
      <c r="AE80" s="5">
        <f t="shared" si="295"/>
        <v>8.3880481759727159E-3</v>
      </c>
      <c r="AF80" s="5">
        <f t="shared" si="296"/>
        <v>9.5754833236033827E-4</v>
      </c>
      <c r="AG80" s="5">
        <f t="shared" si="297"/>
        <v>7.2873433689654737E-5</v>
      </c>
      <c r="AH80" s="5">
        <f t="shared" si="298"/>
        <v>2.0339288791495058E-5</v>
      </c>
      <c r="AI80" s="5">
        <f t="shared" si="299"/>
        <v>3.0273622347610851E-5</v>
      </c>
      <c r="AJ80" s="5">
        <f t="shared" si="300"/>
        <v>2.2530094818974134E-5</v>
      </c>
      <c r="AK80" s="5">
        <f t="shared" si="301"/>
        <v>1.1178161783295255E-5</v>
      </c>
      <c r="AL80" s="5">
        <f t="shared" si="302"/>
        <v>5.6540211287517796E-8</v>
      </c>
      <c r="AM80" s="5">
        <f t="shared" si="303"/>
        <v>1.0936787002865864E-2</v>
      </c>
      <c r="AN80" s="5">
        <f t="shared" si="304"/>
        <v>2.4970057244002404E-3</v>
      </c>
      <c r="AO80" s="5">
        <f t="shared" si="305"/>
        <v>2.8504887157689669E-4</v>
      </c>
      <c r="AP80" s="5">
        <f t="shared" si="306"/>
        <v>2.1693411537740447E-5</v>
      </c>
      <c r="AQ80" s="5">
        <f t="shared" si="307"/>
        <v>1.2382195241004928E-6</v>
      </c>
      <c r="AR80" s="5">
        <f t="shared" si="308"/>
        <v>9.2874297596331642E-7</v>
      </c>
      <c r="AS80" s="5">
        <f t="shared" si="309"/>
        <v>1.3823695803988306E-6</v>
      </c>
      <c r="AT80" s="5">
        <f t="shared" si="310"/>
        <v>1.0287806778995857E-6</v>
      </c>
      <c r="AU80" s="5">
        <f t="shared" si="311"/>
        <v>5.1042292318294657E-7</v>
      </c>
      <c r="AV80" s="5">
        <f t="shared" si="312"/>
        <v>1.8993229031274619E-7</v>
      </c>
      <c r="AW80" s="5">
        <f t="shared" si="313"/>
        <v>5.3371982664811419E-10</v>
      </c>
      <c r="AX80" s="5">
        <f t="shared" si="314"/>
        <v>2.7131083000262774E-3</v>
      </c>
      <c r="AY80" s="5">
        <f t="shared" si="315"/>
        <v>6.1943667315713464E-4</v>
      </c>
      <c r="AZ80" s="5">
        <f t="shared" si="316"/>
        <v>7.071258306354052E-5</v>
      </c>
      <c r="BA80" s="5">
        <f t="shared" si="317"/>
        <v>5.3815233745986553E-6</v>
      </c>
      <c r="BB80" s="5">
        <f t="shared" si="318"/>
        <v>3.0716733051593075E-7</v>
      </c>
      <c r="BC80" s="5">
        <f t="shared" si="319"/>
        <v>1.4026031273097598E-8</v>
      </c>
      <c r="BD80" s="5">
        <f t="shared" si="320"/>
        <v>3.5340612784925296E-8</v>
      </c>
      <c r="BE80" s="5">
        <f t="shared" si="321"/>
        <v>5.2602053884566185E-8</v>
      </c>
      <c r="BF80" s="5">
        <f t="shared" si="322"/>
        <v>3.9147256581457336E-8</v>
      </c>
      <c r="BG80" s="5">
        <f t="shared" si="323"/>
        <v>1.9422659822593021E-8</v>
      </c>
      <c r="BH80" s="5">
        <f t="shared" si="324"/>
        <v>7.2273209068790893E-9</v>
      </c>
      <c r="BI80" s="5">
        <f t="shared" si="325"/>
        <v>2.1514732984305795E-9</v>
      </c>
      <c r="BJ80" s="8">
        <f t="shared" si="326"/>
        <v>0.69898919301891427</v>
      </c>
      <c r="BK80" s="8">
        <f t="shared" si="327"/>
        <v>0.24670646938318205</v>
      </c>
      <c r="BL80" s="8">
        <f t="shared" si="328"/>
        <v>5.3681571871490523E-2</v>
      </c>
      <c r="BM80" s="8">
        <f t="shared" si="329"/>
        <v>0.24631717643650852</v>
      </c>
      <c r="BN80" s="8">
        <f t="shared" si="330"/>
        <v>0.75279696284196218</v>
      </c>
    </row>
    <row r="81" spans="1:66" x14ac:dyDescent="0.25">
      <c r="A81" s="10" t="s">
        <v>318</v>
      </c>
      <c r="B81" t="s">
        <v>744</v>
      </c>
      <c r="C81" t="s">
        <v>385</v>
      </c>
      <c r="D81" t="s">
        <v>790</v>
      </c>
      <c r="E81" s="1">
        <f>VLOOKUP(A81,home!$A$2:$E$670,3,FALSE)</f>
        <v>1.3603000000000001</v>
      </c>
      <c r="F81" t="e">
        <f>VLOOKUP(B81,home!$B$2:$E$670,3,FALSE)</f>
        <v>#N/A</v>
      </c>
      <c r="G81">
        <f>VLOOKUP(C81,away!$B$2:$E$670,4,FALSE)</f>
        <v>0.91890000000000005</v>
      </c>
      <c r="H81">
        <f>VLOOKUP(A81,away!$A$2:$E$670,3,FALSE)</f>
        <v>1.0662</v>
      </c>
      <c r="I81">
        <f>VLOOKUP(C81,away!$B$2:$E$670,3,FALSE)</f>
        <v>2.2275</v>
      </c>
      <c r="J81" t="e">
        <f>VLOOKUP(B81,home!$B$2:$E$670,4,FALSE)</f>
        <v>#N/A</v>
      </c>
      <c r="K81" s="3" t="e">
        <f t="shared" si="276"/>
        <v>#N/A</v>
      </c>
      <c r="L81" s="3" t="e">
        <f t="shared" si="277"/>
        <v>#N/A</v>
      </c>
      <c r="M81" s="5" t="e">
        <f t="shared" si="331"/>
        <v>#N/A</v>
      </c>
      <c r="N81" s="5" t="e">
        <f t="shared" si="278"/>
        <v>#N/A</v>
      </c>
      <c r="O81" s="5" t="e">
        <f t="shared" si="279"/>
        <v>#N/A</v>
      </c>
      <c r="P81" s="5" t="e">
        <f t="shared" si="280"/>
        <v>#N/A</v>
      </c>
      <c r="Q81" s="5" t="e">
        <f t="shared" si="281"/>
        <v>#N/A</v>
      </c>
      <c r="R81" s="5" t="e">
        <f t="shared" si="282"/>
        <v>#N/A</v>
      </c>
      <c r="S81" s="5" t="e">
        <f t="shared" si="283"/>
        <v>#N/A</v>
      </c>
      <c r="T81" s="5" t="e">
        <f t="shared" si="284"/>
        <v>#N/A</v>
      </c>
      <c r="U81" s="5" t="e">
        <f t="shared" si="285"/>
        <v>#N/A</v>
      </c>
      <c r="V81" s="5" t="e">
        <f t="shared" si="286"/>
        <v>#N/A</v>
      </c>
      <c r="W81" s="5" t="e">
        <f t="shared" si="287"/>
        <v>#N/A</v>
      </c>
      <c r="X81" s="5" t="e">
        <f t="shared" si="288"/>
        <v>#N/A</v>
      </c>
      <c r="Y81" s="5" t="e">
        <f t="shared" si="289"/>
        <v>#N/A</v>
      </c>
      <c r="Z81" s="5" t="e">
        <f t="shared" si="290"/>
        <v>#N/A</v>
      </c>
      <c r="AA81" s="5" t="e">
        <f t="shared" si="291"/>
        <v>#N/A</v>
      </c>
      <c r="AB81" s="5" t="e">
        <f t="shared" si="292"/>
        <v>#N/A</v>
      </c>
      <c r="AC81" s="5" t="e">
        <f t="shared" si="293"/>
        <v>#N/A</v>
      </c>
      <c r="AD81" s="5" t="e">
        <f t="shared" si="294"/>
        <v>#N/A</v>
      </c>
      <c r="AE81" s="5" t="e">
        <f t="shared" si="295"/>
        <v>#N/A</v>
      </c>
      <c r="AF81" s="5" t="e">
        <f t="shared" si="296"/>
        <v>#N/A</v>
      </c>
      <c r="AG81" s="5" t="e">
        <f t="shared" si="297"/>
        <v>#N/A</v>
      </c>
      <c r="AH81" s="5" t="e">
        <f t="shared" si="298"/>
        <v>#N/A</v>
      </c>
      <c r="AI81" s="5" t="e">
        <f t="shared" si="299"/>
        <v>#N/A</v>
      </c>
      <c r="AJ81" s="5" t="e">
        <f t="shared" si="300"/>
        <v>#N/A</v>
      </c>
      <c r="AK81" s="5" t="e">
        <f t="shared" si="301"/>
        <v>#N/A</v>
      </c>
      <c r="AL81" s="5" t="e">
        <f t="shared" si="302"/>
        <v>#N/A</v>
      </c>
      <c r="AM81" s="5" t="e">
        <f t="shared" si="303"/>
        <v>#N/A</v>
      </c>
      <c r="AN81" s="5" t="e">
        <f t="shared" si="304"/>
        <v>#N/A</v>
      </c>
      <c r="AO81" s="5" t="e">
        <f t="shared" si="305"/>
        <v>#N/A</v>
      </c>
      <c r="AP81" s="5" t="e">
        <f t="shared" si="306"/>
        <v>#N/A</v>
      </c>
      <c r="AQ81" s="5" t="e">
        <f t="shared" si="307"/>
        <v>#N/A</v>
      </c>
      <c r="AR81" s="5" t="e">
        <f t="shared" si="308"/>
        <v>#N/A</v>
      </c>
      <c r="AS81" s="5" t="e">
        <f t="shared" si="309"/>
        <v>#N/A</v>
      </c>
      <c r="AT81" s="5" t="e">
        <f t="shared" si="310"/>
        <v>#N/A</v>
      </c>
      <c r="AU81" s="5" t="e">
        <f t="shared" si="311"/>
        <v>#N/A</v>
      </c>
      <c r="AV81" s="5" t="e">
        <f t="shared" si="312"/>
        <v>#N/A</v>
      </c>
      <c r="AW81" s="5" t="e">
        <f t="shared" si="313"/>
        <v>#N/A</v>
      </c>
      <c r="AX81" s="5" t="e">
        <f t="shared" si="314"/>
        <v>#N/A</v>
      </c>
      <c r="AY81" s="5" t="e">
        <f t="shared" si="315"/>
        <v>#N/A</v>
      </c>
      <c r="AZ81" s="5" t="e">
        <f t="shared" si="316"/>
        <v>#N/A</v>
      </c>
      <c r="BA81" s="5" t="e">
        <f t="shared" si="317"/>
        <v>#N/A</v>
      </c>
      <c r="BB81" s="5" t="e">
        <f t="shared" si="318"/>
        <v>#N/A</v>
      </c>
      <c r="BC81" s="5" t="e">
        <f t="shared" si="319"/>
        <v>#N/A</v>
      </c>
      <c r="BD81" s="5" t="e">
        <f t="shared" si="320"/>
        <v>#N/A</v>
      </c>
      <c r="BE81" s="5" t="e">
        <f t="shared" si="321"/>
        <v>#N/A</v>
      </c>
      <c r="BF81" s="5" t="e">
        <f t="shared" si="322"/>
        <v>#N/A</v>
      </c>
      <c r="BG81" s="5" t="e">
        <f t="shared" si="323"/>
        <v>#N/A</v>
      </c>
      <c r="BH81" s="5" t="e">
        <f t="shared" si="324"/>
        <v>#N/A</v>
      </c>
      <c r="BI81" s="5" t="e">
        <f t="shared" si="325"/>
        <v>#N/A</v>
      </c>
      <c r="BJ81" s="8" t="e">
        <f t="shared" si="326"/>
        <v>#N/A</v>
      </c>
      <c r="BK81" s="8" t="e">
        <f t="shared" si="327"/>
        <v>#N/A</v>
      </c>
      <c r="BL81" s="8" t="e">
        <f t="shared" si="328"/>
        <v>#N/A</v>
      </c>
      <c r="BM81" s="8" t="e">
        <f t="shared" si="329"/>
        <v>#N/A</v>
      </c>
      <c r="BN81" s="8" t="e">
        <f t="shared" si="330"/>
        <v>#N/A</v>
      </c>
    </row>
    <row r="82" spans="1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1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1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1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1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1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1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1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1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1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1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1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1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1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1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2021-11-23T19:21:30Z</dcterms:modified>
</cp:coreProperties>
</file>