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3" i="3" l="1"/>
  <c r="F103" i="3"/>
  <c r="G103" i="3"/>
  <c r="H103" i="3"/>
  <c r="I103" i="3"/>
  <c r="J103" i="3"/>
  <c r="K103" i="3"/>
  <c r="M103" i="3" s="1"/>
  <c r="L103" i="3"/>
  <c r="O103" i="3" s="1"/>
  <c r="AN103" i="3"/>
  <c r="AR103" i="3"/>
  <c r="AV103" i="3"/>
  <c r="AZ103" i="3"/>
  <c r="BD103" i="3"/>
  <c r="BH103" i="3"/>
  <c r="E104" i="3"/>
  <c r="K104" i="3" s="1"/>
  <c r="F104" i="3"/>
  <c r="G104" i="3"/>
  <c r="H104" i="3"/>
  <c r="I104" i="3"/>
  <c r="L104" i="3" s="1"/>
  <c r="J104" i="3"/>
  <c r="E105" i="3"/>
  <c r="F105" i="3"/>
  <c r="G105" i="3"/>
  <c r="H105" i="3"/>
  <c r="L105" i="3" s="1"/>
  <c r="AN105" i="3" s="1"/>
  <c r="I105" i="3"/>
  <c r="J105" i="3"/>
  <c r="K105" i="3"/>
  <c r="AF105" i="3"/>
  <c r="AV105" i="3"/>
  <c r="E102" i="3"/>
  <c r="F102" i="3"/>
  <c r="G102" i="3"/>
  <c r="H102" i="3"/>
  <c r="I102" i="3"/>
  <c r="L102" i="3" s="1"/>
  <c r="J102" i="3"/>
  <c r="K102" i="3"/>
  <c r="BD105" i="3" l="1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BH105" i="3"/>
  <c r="AR105" i="3"/>
  <c r="M105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Q104" i="3"/>
  <c r="U104" i="3"/>
  <c r="Y104" i="3"/>
  <c r="AC104" i="3"/>
  <c r="AG104" i="3"/>
  <c r="AK104" i="3"/>
  <c r="AO104" i="3"/>
  <c r="AS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AW104" i="3"/>
  <c r="BA104" i="3"/>
  <c r="BE104" i="3"/>
  <c r="BI104" i="3"/>
  <c r="AZ105" i="3"/>
  <c r="AJ105" i="3"/>
  <c r="AJ103" i="3"/>
  <c r="AF103" i="3"/>
  <c r="AB103" i="3"/>
  <c r="X103" i="3"/>
  <c r="T103" i="3"/>
  <c r="P103" i="3"/>
  <c r="BK103" i="3" s="1"/>
  <c r="BG103" i="3"/>
  <c r="BC103" i="3"/>
  <c r="AY103" i="3"/>
  <c r="AU103" i="3"/>
  <c r="AQ103" i="3"/>
  <c r="AM103" i="3"/>
  <c r="AI103" i="3"/>
  <c r="AE103" i="3"/>
  <c r="AA103" i="3"/>
  <c r="W103" i="3"/>
  <c r="S103" i="3"/>
  <c r="BF105" i="3"/>
  <c r="BB105" i="3"/>
  <c r="AX105" i="3"/>
  <c r="AT105" i="3"/>
  <c r="AP105" i="3"/>
  <c r="AL105" i="3"/>
  <c r="AH105" i="3"/>
  <c r="AD105" i="3"/>
  <c r="Z105" i="3"/>
  <c r="V105" i="3"/>
  <c r="R105" i="3"/>
  <c r="N105" i="3"/>
  <c r="BF103" i="3"/>
  <c r="BB103" i="3"/>
  <c r="AX103" i="3"/>
  <c r="AT103" i="3"/>
  <c r="AP103" i="3"/>
  <c r="AL103" i="3"/>
  <c r="AH103" i="3"/>
  <c r="AD103" i="3"/>
  <c r="Z103" i="3"/>
  <c r="V103" i="3"/>
  <c r="R103" i="3"/>
  <c r="BL103" i="3" s="1"/>
  <c r="N103" i="3"/>
  <c r="BN103" i="3" s="1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P102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BH102" i="3"/>
  <c r="BD102" i="3"/>
  <c r="AZ102" i="3"/>
  <c r="AV102" i="3"/>
  <c r="AR102" i="3"/>
  <c r="AN102" i="3"/>
  <c r="AJ102" i="3"/>
  <c r="AF102" i="3"/>
  <c r="AB102" i="3"/>
  <c r="X102" i="3"/>
  <c r="T102" i="3"/>
  <c r="E100" i="3"/>
  <c r="K100" i="3" s="1"/>
  <c r="F100" i="3"/>
  <c r="G100" i="3"/>
  <c r="H100" i="3"/>
  <c r="I100" i="3"/>
  <c r="J100" i="3"/>
  <c r="E101" i="3"/>
  <c r="F101" i="3"/>
  <c r="G101" i="3"/>
  <c r="H101" i="3"/>
  <c r="I101" i="3"/>
  <c r="J101" i="3"/>
  <c r="E98" i="3"/>
  <c r="K98" i="3" s="1"/>
  <c r="F98" i="3"/>
  <c r="G98" i="3"/>
  <c r="H98" i="3"/>
  <c r="L98" i="3" s="1"/>
  <c r="I98" i="3"/>
  <c r="J98" i="3"/>
  <c r="E99" i="3"/>
  <c r="F99" i="3"/>
  <c r="G99" i="3"/>
  <c r="H99" i="3"/>
  <c r="I99" i="3"/>
  <c r="J99" i="3"/>
  <c r="BL104" i="3" l="1"/>
  <c r="BJ105" i="3"/>
  <c r="BN105" i="3"/>
  <c r="BK105" i="3"/>
  <c r="BM105" i="3"/>
  <c r="BK104" i="3"/>
  <c r="BN104" i="3"/>
  <c r="BJ103" i="3"/>
  <c r="BM103" i="3"/>
  <c r="BJ104" i="3"/>
  <c r="BM104" i="3"/>
  <c r="BL105" i="3"/>
  <c r="BN102" i="3"/>
  <c r="BK102" i="3"/>
  <c r="BL102" i="3"/>
  <c r="BJ102" i="3"/>
  <c r="BM102" i="3"/>
  <c r="L101" i="3"/>
  <c r="K101" i="3"/>
  <c r="L100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P101" i="3"/>
  <c r="T101" i="3"/>
  <c r="X101" i="3"/>
  <c r="AB101" i="3"/>
  <c r="AF101" i="3"/>
  <c r="AJ101" i="3"/>
  <c r="AN101" i="3"/>
  <c r="AR101" i="3"/>
  <c r="AV101" i="3"/>
  <c r="AZ101" i="3"/>
  <c r="BD101" i="3"/>
  <c r="BH101" i="3"/>
  <c r="N101" i="3"/>
  <c r="BJ101" i="3" s="1"/>
  <c r="R101" i="3"/>
  <c r="V101" i="3"/>
  <c r="Z101" i="3"/>
  <c r="AD101" i="3"/>
  <c r="AH101" i="3"/>
  <c r="AL101" i="3"/>
  <c r="AP101" i="3"/>
  <c r="AT101" i="3"/>
  <c r="AX101" i="3"/>
  <c r="BB101" i="3"/>
  <c r="BF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M100" i="3"/>
  <c r="Q100" i="3"/>
  <c r="U100" i="3"/>
  <c r="Y100" i="3"/>
  <c r="AC100" i="3"/>
  <c r="AG100" i="3"/>
  <c r="AK100" i="3"/>
  <c r="AO100" i="3"/>
  <c r="AS100" i="3"/>
  <c r="AW100" i="3"/>
  <c r="BA100" i="3"/>
  <c r="BE100" i="3"/>
  <c r="BI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K99" i="3"/>
  <c r="L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Q99" i="3"/>
  <c r="Y99" i="3"/>
  <c r="AG99" i="3"/>
  <c r="AO99" i="3"/>
  <c r="AW99" i="3"/>
  <c r="BE99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U99" i="3"/>
  <c r="AC99" i="3"/>
  <c r="AK99" i="3"/>
  <c r="AS99" i="3"/>
  <c r="BA99" i="3"/>
  <c r="BI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T98" i="3"/>
  <c r="X98" i="3"/>
  <c r="AB98" i="3"/>
  <c r="AJ98" i="3"/>
  <c r="AV98" i="3"/>
  <c r="BD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P98" i="3"/>
  <c r="AF98" i="3"/>
  <c r="AN98" i="3"/>
  <c r="AR98" i="3"/>
  <c r="AZ98" i="3"/>
  <c r="BH98" i="3"/>
  <c r="N98" i="3"/>
  <c r="AP98" i="3"/>
  <c r="AL98" i="3"/>
  <c r="AH98" i="3"/>
  <c r="AD98" i="3"/>
  <c r="Z98" i="3"/>
  <c r="V98" i="3"/>
  <c r="R98" i="3"/>
  <c r="I94" i="3"/>
  <c r="G94" i="3"/>
  <c r="E82" i="3"/>
  <c r="F82" i="3"/>
  <c r="G82" i="3"/>
  <c r="H82" i="3"/>
  <c r="I82" i="3"/>
  <c r="J82" i="3"/>
  <c r="E83" i="3"/>
  <c r="F83" i="3"/>
  <c r="G83" i="3"/>
  <c r="H83" i="3"/>
  <c r="L83" i="3" s="1"/>
  <c r="I83" i="3"/>
  <c r="J83" i="3"/>
  <c r="E84" i="3"/>
  <c r="F84" i="3"/>
  <c r="G84" i="3"/>
  <c r="H84" i="3"/>
  <c r="I84" i="3"/>
  <c r="J84" i="3"/>
  <c r="E85" i="3"/>
  <c r="F85" i="3"/>
  <c r="G85" i="3"/>
  <c r="H85" i="3"/>
  <c r="L85" i="3" s="1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L92" i="3" s="1"/>
  <c r="E93" i="3"/>
  <c r="F93" i="3"/>
  <c r="G93" i="3"/>
  <c r="H93" i="3"/>
  <c r="I93" i="3"/>
  <c r="J93" i="3"/>
  <c r="E94" i="3"/>
  <c r="F94" i="3"/>
  <c r="H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BL101" i="3" l="1"/>
  <c r="BM101" i="3"/>
  <c r="BL100" i="3"/>
  <c r="BJ100" i="3"/>
  <c r="BM100" i="3"/>
  <c r="BN100" i="3"/>
  <c r="BK100" i="3"/>
  <c r="BK101" i="3"/>
  <c r="BN101" i="3"/>
  <c r="BJ99" i="3"/>
  <c r="BM99" i="3"/>
  <c r="BL99" i="3"/>
  <c r="BJ98" i="3"/>
  <c r="BM98" i="3"/>
  <c r="BL98" i="3"/>
  <c r="BK99" i="3"/>
  <c r="BN99" i="3"/>
  <c r="BN98" i="3"/>
  <c r="BK98" i="3"/>
  <c r="K83" i="3"/>
  <c r="K92" i="3"/>
  <c r="AA92" i="3" s="1"/>
  <c r="K90" i="3"/>
  <c r="P90" i="3" s="1"/>
  <c r="K91" i="3"/>
  <c r="Y91" i="3" s="1"/>
  <c r="K96" i="3"/>
  <c r="K88" i="3"/>
  <c r="K86" i="3"/>
  <c r="N86" i="3" s="1"/>
  <c r="K84" i="3"/>
  <c r="BE84" i="3" s="1"/>
  <c r="K82" i="3"/>
  <c r="L96" i="3"/>
  <c r="L89" i="3"/>
  <c r="K89" i="3"/>
  <c r="AK89" i="3" s="1"/>
  <c r="K87" i="3"/>
  <c r="K85" i="3"/>
  <c r="W85" i="3" s="1"/>
  <c r="L94" i="3"/>
  <c r="K94" i="3"/>
  <c r="Q94" i="3" s="1"/>
  <c r="L97" i="3"/>
  <c r="K97" i="3"/>
  <c r="AA97" i="3" s="1"/>
  <c r="K95" i="3"/>
  <c r="L93" i="3"/>
  <c r="S93" i="3" s="1"/>
  <c r="K93" i="3"/>
  <c r="AB92" i="3"/>
  <c r="AR92" i="3"/>
  <c r="BG92" i="3"/>
  <c r="L91" i="3"/>
  <c r="L90" i="3"/>
  <c r="BC90" i="3" s="1"/>
  <c r="L88" i="3"/>
  <c r="AA88" i="3" s="1"/>
  <c r="L87" i="3"/>
  <c r="L86" i="3"/>
  <c r="BE86" i="3"/>
  <c r="BC85" i="3"/>
  <c r="L84" i="3"/>
  <c r="AA83" i="3"/>
  <c r="AU83" i="3"/>
  <c r="AE83" i="3"/>
  <c r="BC83" i="3"/>
  <c r="O83" i="3"/>
  <c r="AM83" i="3"/>
  <c r="W83" i="3"/>
  <c r="BG83" i="3"/>
  <c r="AQ83" i="3"/>
  <c r="L82" i="3"/>
  <c r="AS97" i="3"/>
  <c r="AI97" i="3"/>
  <c r="AE97" i="3"/>
  <c r="W97" i="3"/>
  <c r="P96" i="3"/>
  <c r="AC96" i="3"/>
  <c r="AB96" i="3"/>
  <c r="L95" i="3"/>
  <c r="BE92" i="3"/>
  <c r="AQ92" i="3"/>
  <c r="M92" i="3"/>
  <c r="Q92" i="3"/>
  <c r="U92" i="3"/>
  <c r="Y92" i="3"/>
  <c r="AC92" i="3"/>
  <c r="AG92" i="3"/>
  <c r="AK92" i="3"/>
  <c r="AO92" i="3"/>
  <c r="AS92" i="3"/>
  <c r="AW92" i="3"/>
  <c r="BA92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W92" i="3"/>
  <c r="AE92" i="3"/>
  <c r="AM92" i="3"/>
  <c r="AU92" i="3"/>
  <c r="BC92" i="3"/>
  <c r="BH92" i="3"/>
  <c r="P92" i="3"/>
  <c r="X92" i="3"/>
  <c r="AF92" i="3"/>
  <c r="AN92" i="3"/>
  <c r="AV92" i="3"/>
  <c r="BD92" i="3"/>
  <c r="BI92" i="3"/>
  <c r="BF88" i="3"/>
  <c r="AZ92" i="3"/>
  <c r="AJ92" i="3"/>
  <c r="T92" i="3"/>
  <c r="AL96" i="3"/>
  <c r="W96" i="3"/>
  <c r="BC96" i="3"/>
  <c r="AY92" i="3"/>
  <c r="AI92" i="3"/>
  <c r="S92" i="3"/>
  <c r="S91" i="3"/>
  <c r="AD91" i="3"/>
  <c r="AR90" i="3"/>
  <c r="AV90" i="3"/>
  <c r="BE90" i="3"/>
  <c r="BI90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AA85" i="3"/>
  <c r="AQ85" i="3"/>
  <c r="BG85" i="3"/>
  <c r="O85" i="3"/>
  <c r="AE85" i="3"/>
  <c r="AU85" i="3"/>
  <c r="S85" i="3"/>
  <c r="AI85" i="3"/>
  <c r="AY85" i="3"/>
  <c r="AL86" i="3"/>
  <c r="AP86" i="3"/>
  <c r="W86" i="3"/>
  <c r="AA86" i="3"/>
  <c r="BC86" i="3"/>
  <c r="BG86" i="3"/>
  <c r="AN86" i="3"/>
  <c r="AR86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AO88" i="3"/>
  <c r="AY83" i="3"/>
  <c r="AI83" i="3"/>
  <c r="S83" i="3"/>
  <c r="X87" i="3"/>
  <c r="BA87" i="3"/>
  <c r="AS86" i="3"/>
  <c r="BB82" i="3"/>
  <c r="BD82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AB84" i="3" l="1"/>
  <c r="BI86" i="3"/>
  <c r="AP84" i="3"/>
  <c r="BH86" i="3"/>
  <c r="AB86" i="3"/>
  <c r="AQ86" i="3"/>
  <c r="BF86" i="3"/>
  <c r="Z86" i="3"/>
  <c r="AP90" i="3"/>
  <c r="AC90" i="3"/>
  <c r="AJ91" i="3"/>
  <c r="S89" i="3"/>
  <c r="BM89" i="3" s="1"/>
  <c r="AG91" i="3"/>
  <c r="X88" i="3"/>
  <c r="U91" i="3"/>
  <c r="Q84" i="3"/>
  <c r="AQ90" i="3"/>
  <c r="AW86" i="3"/>
  <c r="BD86" i="3"/>
  <c r="X86" i="3"/>
  <c r="AM86" i="3"/>
  <c r="BB86" i="3"/>
  <c r="V86" i="3"/>
  <c r="AL90" i="3"/>
  <c r="Y90" i="3"/>
  <c r="AE90" i="3"/>
  <c r="AY91" i="3"/>
  <c r="AM90" i="3"/>
  <c r="AW94" i="3"/>
  <c r="AM85" i="3"/>
  <c r="AN88" i="3"/>
  <c r="BG84" i="3"/>
  <c r="Q88" i="3"/>
  <c r="V91" i="3"/>
  <c r="AF91" i="3"/>
  <c r="O91" i="3"/>
  <c r="BN91" i="3" s="1"/>
  <c r="AU94" i="3"/>
  <c r="AD88" i="3"/>
  <c r="AG89" i="3"/>
  <c r="AX89" i="3"/>
  <c r="M94" i="3"/>
  <c r="AR88" i="3"/>
  <c r="AQ84" i="3"/>
  <c r="Q86" i="3"/>
  <c r="U88" i="3"/>
  <c r="AZ86" i="3"/>
  <c r="AJ86" i="3"/>
  <c r="T86" i="3"/>
  <c r="AY86" i="3"/>
  <c r="AI86" i="3"/>
  <c r="S86" i="3"/>
  <c r="AX86" i="3"/>
  <c r="AH86" i="3"/>
  <c r="R86" i="3"/>
  <c r="BF90" i="3"/>
  <c r="Z90" i="3"/>
  <c r="AS90" i="3"/>
  <c r="M90" i="3"/>
  <c r="AF90" i="3"/>
  <c r="AI90" i="3"/>
  <c r="BA91" i="3"/>
  <c r="AZ91" i="3"/>
  <c r="T91" i="3"/>
  <c r="AI91" i="3"/>
  <c r="AT94" i="3"/>
  <c r="AI88" i="3"/>
  <c r="Z88" i="3"/>
  <c r="AJ89" i="3"/>
  <c r="BG90" i="3"/>
  <c r="AJ94" i="3"/>
  <c r="M86" i="3"/>
  <c r="BK86" i="3" s="1"/>
  <c r="BF91" i="3"/>
  <c r="Z84" i="3"/>
  <c r="BE88" i="3"/>
  <c r="M91" i="3"/>
  <c r="AU91" i="3"/>
  <c r="AY88" i="3"/>
  <c r="AH91" i="3"/>
  <c r="AC86" i="3"/>
  <c r="BH88" i="3"/>
  <c r="BH84" i="3"/>
  <c r="BF84" i="3"/>
  <c r="AG86" i="3"/>
  <c r="AK88" i="3"/>
  <c r="AV86" i="3"/>
  <c r="AF86" i="3"/>
  <c r="P86" i="3"/>
  <c r="AU86" i="3"/>
  <c r="AE86" i="3"/>
  <c r="O86" i="3"/>
  <c r="AT86" i="3"/>
  <c r="AD86" i="3"/>
  <c r="BB90" i="3"/>
  <c r="V90" i="3"/>
  <c r="AO90" i="3"/>
  <c r="BH90" i="3"/>
  <c r="AB90" i="3"/>
  <c r="BB91" i="3"/>
  <c r="AS91" i="3"/>
  <c r="AV91" i="3"/>
  <c r="P91" i="3"/>
  <c r="AE91" i="3"/>
  <c r="AD94" i="3"/>
  <c r="O90" i="3"/>
  <c r="S90" i="3"/>
  <c r="X95" i="3"/>
  <c r="T89" i="3"/>
  <c r="R91" i="3"/>
  <c r="Q93" i="3"/>
  <c r="AY93" i="3"/>
  <c r="AH93" i="3"/>
  <c r="T93" i="3"/>
  <c r="AG93" i="3"/>
  <c r="AD93" i="3"/>
  <c r="Q97" i="3"/>
  <c r="AG97" i="3"/>
  <c r="AW97" i="3"/>
  <c r="S97" i="3"/>
  <c r="AN97" i="3"/>
  <c r="N97" i="3"/>
  <c r="AJ97" i="3"/>
  <c r="BF97" i="3"/>
  <c r="AF97" i="3"/>
  <c r="BB97" i="3"/>
  <c r="AB97" i="3"/>
  <c r="AX97" i="3"/>
  <c r="U97" i="3"/>
  <c r="AK97" i="3"/>
  <c r="BA97" i="3"/>
  <c r="X97" i="3"/>
  <c r="AT97" i="3"/>
  <c r="T97" i="3"/>
  <c r="AP97" i="3"/>
  <c r="O97" i="3"/>
  <c r="AL97" i="3"/>
  <c r="BG97" i="3"/>
  <c r="AH97" i="3"/>
  <c r="BC97" i="3"/>
  <c r="P97" i="3"/>
  <c r="Y97" i="3"/>
  <c r="AO97" i="3"/>
  <c r="U87" i="3"/>
  <c r="AH87" i="3"/>
  <c r="W82" i="3"/>
  <c r="AN82" i="3"/>
  <c r="X96" i="3"/>
  <c r="BD96" i="3"/>
  <c r="AK96" i="3"/>
  <c r="AZ96" i="3"/>
  <c r="T96" i="3"/>
  <c r="AG96" i="3"/>
  <c r="Z96" i="3"/>
  <c r="AP96" i="3"/>
  <c r="BF96" i="3"/>
  <c r="AA96" i="3"/>
  <c r="AQ96" i="3"/>
  <c r="BG96" i="3"/>
  <c r="AF96" i="3"/>
  <c r="M96" i="3"/>
  <c r="AS96" i="3"/>
  <c r="AR96" i="3"/>
  <c r="BE96" i="3"/>
  <c r="Y96" i="3"/>
  <c r="N96" i="3"/>
  <c r="AD96" i="3"/>
  <c r="AT96" i="3"/>
  <c r="O96" i="3"/>
  <c r="AE96" i="3"/>
  <c r="AU96" i="3"/>
  <c r="X82" i="3"/>
  <c r="AL82" i="3"/>
  <c r="AK87" i="3"/>
  <c r="BE82" i="3"/>
  <c r="AS82" i="3"/>
  <c r="AY96" i="3"/>
  <c r="S96" i="3"/>
  <c r="AH96" i="3"/>
  <c r="AJ96" i="3"/>
  <c r="AW93" i="3"/>
  <c r="U96" i="3"/>
  <c r="BH97" i="3"/>
  <c r="R97" i="3"/>
  <c r="V97" i="3"/>
  <c r="Z97" i="3"/>
  <c r="AD97" i="3"/>
  <c r="AC97" i="3"/>
  <c r="BC88" i="3"/>
  <c r="R88" i="3"/>
  <c r="AH88" i="3"/>
  <c r="AX88" i="3"/>
  <c r="AQ88" i="3"/>
  <c r="AU88" i="3"/>
  <c r="P88" i="3"/>
  <c r="AM88" i="3"/>
  <c r="W88" i="3"/>
  <c r="V88" i="3"/>
  <c r="AL88" i="3"/>
  <c r="BB88" i="3"/>
  <c r="BG88" i="3"/>
  <c r="S88" i="3"/>
  <c r="BI88" i="3"/>
  <c r="AS88" i="3"/>
  <c r="AC88" i="3"/>
  <c r="M88" i="3"/>
  <c r="AZ88" i="3"/>
  <c r="AJ88" i="3"/>
  <c r="T88" i="3"/>
  <c r="BC82" i="3"/>
  <c r="V82" i="3"/>
  <c r="AX87" i="3"/>
  <c r="BD87" i="3"/>
  <c r="AB88" i="3"/>
  <c r="AV88" i="3"/>
  <c r="Y88" i="3"/>
  <c r="AW88" i="3"/>
  <c r="AM96" i="3"/>
  <c r="BB96" i="3"/>
  <c r="V96" i="3"/>
  <c r="AO96" i="3"/>
  <c r="AE88" i="3"/>
  <c r="AT88" i="3"/>
  <c r="N88" i="3"/>
  <c r="BH96" i="3"/>
  <c r="AU93" i="3"/>
  <c r="AZ93" i="3"/>
  <c r="BI96" i="3"/>
  <c r="AV96" i="3"/>
  <c r="AR97" i="3"/>
  <c r="AV97" i="3"/>
  <c r="AZ97" i="3"/>
  <c r="BD97" i="3"/>
  <c r="BI97" i="3"/>
  <c r="M97" i="3"/>
  <c r="AM82" i="3"/>
  <c r="R87" i="3"/>
  <c r="AN87" i="3"/>
  <c r="AF88" i="3"/>
  <c r="BD88" i="3"/>
  <c r="AU87" i="3"/>
  <c r="AG88" i="3"/>
  <c r="BA88" i="3"/>
  <c r="AI96" i="3"/>
  <c r="AX96" i="3"/>
  <c r="R96" i="3"/>
  <c r="AW96" i="3"/>
  <c r="O88" i="3"/>
  <c r="AP88" i="3"/>
  <c r="O93" i="3"/>
  <c r="AJ93" i="3"/>
  <c r="BA96" i="3"/>
  <c r="AN96" i="3"/>
  <c r="AM97" i="3"/>
  <c r="AQ97" i="3"/>
  <c r="AU97" i="3"/>
  <c r="AY97" i="3"/>
  <c r="BE97" i="3"/>
  <c r="X93" i="3"/>
  <c r="M84" i="3"/>
  <c r="K77" i="3"/>
  <c r="BD77" i="3" s="1"/>
  <c r="K76" i="3"/>
  <c r="K75" i="3"/>
  <c r="K73" i="3"/>
  <c r="AJ73" i="3" s="1"/>
  <c r="AR84" i="3"/>
  <c r="AA84" i="3"/>
  <c r="AX90" i="3"/>
  <c r="AH90" i="3"/>
  <c r="R90" i="3"/>
  <c r="BA90" i="3"/>
  <c r="AK90" i="3"/>
  <c r="U90" i="3"/>
  <c r="BD90" i="3"/>
  <c r="AN90" i="3"/>
  <c r="X90" i="3"/>
  <c r="AU90" i="3"/>
  <c r="AT91" i="3"/>
  <c r="N91" i="3"/>
  <c r="AK91" i="3"/>
  <c r="BH91" i="3"/>
  <c r="AR91" i="3"/>
  <c r="AB91" i="3"/>
  <c r="BG91" i="3"/>
  <c r="AQ91" i="3"/>
  <c r="AA91" i="3"/>
  <c r="AE94" i="3"/>
  <c r="N94" i="3"/>
  <c r="AY90" i="3"/>
  <c r="AC89" i="3"/>
  <c r="AY89" i="3"/>
  <c r="AH89" i="3"/>
  <c r="AA90" i="3"/>
  <c r="AV94" i="3"/>
  <c r="Y82" i="3"/>
  <c r="W90" i="3"/>
  <c r="AX91" i="3"/>
  <c r="Z91" i="3"/>
  <c r="AT90" i="3"/>
  <c r="AD90" i="3"/>
  <c r="N90" i="3"/>
  <c r="BJ90" i="3" s="1"/>
  <c r="AW90" i="3"/>
  <c r="AG90" i="3"/>
  <c r="Q90" i="3"/>
  <c r="AZ90" i="3"/>
  <c r="AJ90" i="3"/>
  <c r="T90" i="3"/>
  <c r="AL91" i="3"/>
  <c r="BI91" i="3"/>
  <c r="AC91" i="3"/>
  <c r="BD91" i="3"/>
  <c r="AN91" i="3"/>
  <c r="X91" i="3"/>
  <c r="BC91" i="3"/>
  <c r="AM91" i="3"/>
  <c r="W91" i="3"/>
  <c r="O94" i="3"/>
  <c r="AZ89" i="3"/>
  <c r="AI89" i="3"/>
  <c r="R89" i="3"/>
  <c r="AS94" i="3"/>
  <c r="P94" i="3"/>
  <c r="AA87" i="3"/>
  <c r="AP91" i="3"/>
  <c r="Q91" i="3"/>
  <c r="L79" i="3"/>
  <c r="L77" i="3"/>
  <c r="AZ82" i="3"/>
  <c r="AJ82" i="3"/>
  <c r="T82" i="3"/>
  <c r="AY82" i="3"/>
  <c r="AI82" i="3"/>
  <c r="S82" i="3"/>
  <c r="AX82" i="3"/>
  <c r="AH82" i="3"/>
  <c r="R82" i="3"/>
  <c r="AT87" i="3"/>
  <c r="AD87" i="3"/>
  <c r="N87" i="3"/>
  <c r="AW87" i="3"/>
  <c r="AG87" i="3"/>
  <c r="Q87" i="3"/>
  <c r="AZ87" i="3"/>
  <c r="AJ87" i="3"/>
  <c r="T87" i="3"/>
  <c r="BD84" i="3"/>
  <c r="AN84" i="3"/>
  <c r="X84" i="3"/>
  <c r="BC84" i="3"/>
  <c r="AM84" i="3"/>
  <c r="W84" i="3"/>
  <c r="BB84" i="3"/>
  <c r="AL84" i="3"/>
  <c r="V84" i="3"/>
  <c r="BI82" i="3"/>
  <c r="BG94" i="3"/>
  <c r="AQ94" i="3"/>
  <c r="AA94" i="3"/>
  <c r="BF94" i="3"/>
  <c r="AP94" i="3"/>
  <c r="Z94" i="3"/>
  <c r="Y94" i="3"/>
  <c r="BE94" i="3"/>
  <c r="Y89" i="3"/>
  <c r="Q89" i="3"/>
  <c r="M89" i="3"/>
  <c r="BN89" i="3" s="1"/>
  <c r="AV89" i="3"/>
  <c r="AF89" i="3"/>
  <c r="P89" i="3"/>
  <c r="AU89" i="3"/>
  <c r="AE89" i="3"/>
  <c r="O89" i="3"/>
  <c r="BL89" i="3" s="1"/>
  <c r="AT89" i="3"/>
  <c r="AD89" i="3"/>
  <c r="N89" i="3"/>
  <c r="BJ89" i="3" s="1"/>
  <c r="BF93" i="3"/>
  <c r="Z93" i="3"/>
  <c r="AM93" i="3"/>
  <c r="BB93" i="3"/>
  <c r="V93" i="3"/>
  <c r="AQ93" i="3"/>
  <c r="BI93" i="3"/>
  <c r="AS93" i="3"/>
  <c r="AC93" i="3"/>
  <c r="M93" i="3"/>
  <c r="AV93" i="3"/>
  <c r="AF93" i="3"/>
  <c r="P93" i="3"/>
  <c r="AK94" i="3"/>
  <c r="BH94" i="3"/>
  <c r="AB94" i="3"/>
  <c r="AN94" i="3"/>
  <c r="BI84" i="3"/>
  <c r="BG87" i="3"/>
  <c r="AY87" i="3"/>
  <c r="K74" i="3"/>
  <c r="K66" i="3"/>
  <c r="M66" i="3" s="1"/>
  <c r="AV82" i="3"/>
  <c r="AF82" i="3"/>
  <c r="P82" i="3"/>
  <c r="AU82" i="3"/>
  <c r="AE82" i="3"/>
  <c r="O82" i="3"/>
  <c r="AT82" i="3"/>
  <c r="AD82" i="3"/>
  <c r="N82" i="3"/>
  <c r="BF87" i="3"/>
  <c r="AP87" i="3"/>
  <c r="Z87" i="3"/>
  <c r="BI87" i="3"/>
  <c r="AS87" i="3"/>
  <c r="AC87" i="3"/>
  <c r="M87" i="3"/>
  <c r="AV87" i="3"/>
  <c r="AF87" i="3"/>
  <c r="P87" i="3"/>
  <c r="AZ84" i="3"/>
  <c r="AJ84" i="3"/>
  <c r="T84" i="3"/>
  <c r="AY84" i="3"/>
  <c r="AI84" i="3"/>
  <c r="S84" i="3"/>
  <c r="AX84" i="3"/>
  <c r="AH84" i="3"/>
  <c r="R84" i="3"/>
  <c r="M82" i="3"/>
  <c r="BC94" i="3"/>
  <c r="AM94" i="3"/>
  <c r="W94" i="3"/>
  <c r="BB94" i="3"/>
  <c r="AL94" i="3"/>
  <c r="V94" i="3"/>
  <c r="U89" i="3"/>
  <c r="AG94" i="3"/>
  <c r="BE89" i="3"/>
  <c r="BI89" i="3"/>
  <c r="BH89" i="3"/>
  <c r="AR89" i="3"/>
  <c r="AB89" i="3"/>
  <c r="BG89" i="3"/>
  <c r="AQ89" i="3"/>
  <c r="AA89" i="3"/>
  <c r="BF89" i="3"/>
  <c r="AP89" i="3"/>
  <c r="Z89" i="3"/>
  <c r="AX93" i="3"/>
  <c r="R93" i="3"/>
  <c r="AE93" i="3"/>
  <c r="AT93" i="3"/>
  <c r="N93" i="3"/>
  <c r="AI93" i="3"/>
  <c r="BE93" i="3"/>
  <c r="AO93" i="3"/>
  <c r="Y93" i="3"/>
  <c r="BH93" i="3"/>
  <c r="AR93" i="3"/>
  <c r="AB93" i="3"/>
  <c r="BI94" i="3"/>
  <c r="AC94" i="3"/>
  <c r="AZ94" i="3"/>
  <c r="T94" i="3"/>
  <c r="AF94" i="3"/>
  <c r="Y84" i="3"/>
  <c r="AC84" i="3"/>
  <c r="AK86" i="3"/>
  <c r="AI87" i="3"/>
  <c r="L80" i="3"/>
  <c r="M80" i="3" s="1"/>
  <c r="L78" i="3"/>
  <c r="L70" i="3"/>
  <c r="N70" i="3" s="1"/>
  <c r="L68" i="3"/>
  <c r="AN68" i="3" s="1"/>
  <c r="L66" i="3"/>
  <c r="BH82" i="3"/>
  <c r="AR82" i="3"/>
  <c r="AB82" i="3"/>
  <c r="BG82" i="3"/>
  <c r="AQ82" i="3"/>
  <c r="AA82" i="3"/>
  <c r="BF82" i="3"/>
  <c r="AP82" i="3"/>
  <c r="Z82" i="3"/>
  <c r="BB87" i="3"/>
  <c r="AL87" i="3"/>
  <c r="V87" i="3"/>
  <c r="BE87" i="3"/>
  <c r="AO87" i="3"/>
  <c r="Y87" i="3"/>
  <c r="BH87" i="3"/>
  <c r="AR87" i="3"/>
  <c r="AB87" i="3"/>
  <c r="AQ87" i="3"/>
  <c r="AO82" i="3"/>
  <c r="AV84" i="3"/>
  <c r="AF84" i="3"/>
  <c r="P84" i="3"/>
  <c r="AU84" i="3"/>
  <c r="AE84" i="3"/>
  <c r="O84" i="3"/>
  <c r="AT84" i="3"/>
  <c r="AD84" i="3"/>
  <c r="N84" i="3"/>
  <c r="AE87" i="3"/>
  <c r="AC82" i="3"/>
  <c r="AO84" i="3"/>
  <c r="AO89" i="3"/>
  <c r="AY94" i="3"/>
  <c r="AI94" i="3"/>
  <c r="S94" i="3"/>
  <c r="AX94" i="3"/>
  <c r="AH94" i="3"/>
  <c r="R94" i="3"/>
  <c r="BA89" i="3"/>
  <c r="AO94" i="3"/>
  <c r="AW89" i="3"/>
  <c r="AS89" i="3"/>
  <c r="BD89" i="3"/>
  <c r="AN89" i="3"/>
  <c r="X89" i="3"/>
  <c r="BC89" i="3"/>
  <c r="AM89" i="3"/>
  <c r="W89" i="3"/>
  <c r="BB89" i="3"/>
  <c r="AL89" i="3"/>
  <c r="V89" i="3"/>
  <c r="AP93" i="3"/>
  <c r="BC93" i="3"/>
  <c r="W93" i="3"/>
  <c r="AL93" i="3"/>
  <c r="BG93" i="3"/>
  <c r="AA93" i="3"/>
  <c r="BA93" i="3"/>
  <c r="AK93" i="3"/>
  <c r="U93" i="3"/>
  <c r="BD93" i="3"/>
  <c r="AN93" i="3"/>
  <c r="BA94" i="3"/>
  <c r="U94" i="3"/>
  <c r="AR94" i="3"/>
  <c r="BD94" i="3"/>
  <c r="X94" i="3"/>
  <c r="AW84" i="3"/>
  <c r="Y86" i="3"/>
  <c r="BA86" i="3"/>
  <c r="BC87" i="3"/>
  <c r="AW91" i="3"/>
  <c r="Q96" i="3"/>
  <c r="BM92" i="3"/>
  <c r="BL92" i="3"/>
  <c r="BJ92" i="3"/>
  <c r="AO91" i="3"/>
  <c r="BE91" i="3"/>
  <c r="S87" i="3"/>
  <c r="AM87" i="3"/>
  <c r="W87" i="3"/>
  <c r="O87" i="3"/>
  <c r="U86" i="3"/>
  <c r="AO86" i="3"/>
  <c r="BL85" i="3"/>
  <c r="BM85" i="3"/>
  <c r="BJ85" i="3"/>
  <c r="AG84" i="3"/>
  <c r="U84" i="3"/>
  <c r="BA84" i="3"/>
  <c r="AK84" i="3"/>
  <c r="AS84" i="3"/>
  <c r="BM83" i="3"/>
  <c r="BJ83" i="3"/>
  <c r="BL83" i="3"/>
  <c r="AG82" i="3"/>
  <c r="Q82" i="3"/>
  <c r="AK82" i="3"/>
  <c r="AW82" i="3"/>
  <c r="U82" i="3"/>
  <c r="BA82" i="3"/>
  <c r="BN85" i="3"/>
  <c r="BK85" i="3"/>
  <c r="AH95" i="3"/>
  <c r="AU95" i="3"/>
  <c r="O95" i="3"/>
  <c r="AD95" i="3"/>
  <c r="AY95" i="3"/>
  <c r="S95" i="3"/>
  <c r="AW95" i="3"/>
  <c r="AG95" i="3"/>
  <c r="Q95" i="3"/>
  <c r="AZ95" i="3"/>
  <c r="AJ95" i="3"/>
  <c r="T95" i="3"/>
  <c r="BN92" i="3"/>
  <c r="BK92" i="3"/>
  <c r="BF95" i="3"/>
  <c r="Z95" i="3"/>
  <c r="AM95" i="3"/>
  <c r="BB95" i="3"/>
  <c r="V95" i="3"/>
  <c r="AQ95" i="3"/>
  <c r="BI95" i="3"/>
  <c r="AS95" i="3"/>
  <c r="AC95" i="3"/>
  <c r="M95" i="3"/>
  <c r="AV95" i="3"/>
  <c r="AF95" i="3"/>
  <c r="P95" i="3"/>
  <c r="BN83" i="3"/>
  <c r="BK83" i="3"/>
  <c r="AX95" i="3"/>
  <c r="R95" i="3"/>
  <c r="AE95" i="3"/>
  <c r="AT95" i="3"/>
  <c r="N95" i="3"/>
  <c r="AI95" i="3"/>
  <c r="BE95" i="3"/>
  <c r="AO95" i="3"/>
  <c r="Y95" i="3"/>
  <c r="BH95" i="3"/>
  <c r="AR95" i="3"/>
  <c r="AB95" i="3"/>
  <c r="AP95" i="3"/>
  <c r="BC95" i="3"/>
  <c r="W95" i="3"/>
  <c r="AL95" i="3"/>
  <c r="BG95" i="3"/>
  <c r="AA95" i="3"/>
  <c r="BA95" i="3"/>
  <c r="AK95" i="3"/>
  <c r="U95" i="3"/>
  <c r="BD95" i="3"/>
  <c r="AN95" i="3"/>
  <c r="K80" i="3"/>
  <c r="K78" i="3"/>
  <c r="AT78" i="3" s="1"/>
  <c r="L76" i="3"/>
  <c r="V76" i="3" s="1"/>
  <c r="L75" i="3"/>
  <c r="Y75" i="3" s="1"/>
  <c r="L74" i="3"/>
  <c r="AJ74" i="3" s="1"/>
  <c r="L73" i="3"/>
  <c r="K72" i="3"/>
  <c r="R72" i="3" s="1"/>
  <c r="K71" i="3"/>
  <c r="K70" i="3"/>
  <c r="L69" i="3"/>
  <c r="K69" i="3"/>
  <c r="W69" i="3" s="1"/>
  <c r="K68" i="3"/>
  <c r="BH68" i="3" s="1"/>
  <c r="L67" i="3"/>
  <c r="K67" i="3"/>
  <c r="R76" i="3"/>
  <c r="AR76" i="3"/>
  <c r="AW76" i="3"/>
  <c r="Q76" i="3"/>
  <c r="AP76" i="3"/>
  <c r="T73" i="3"/>
  <c r="X73" i="3"/>
  <c r="AZ73" i="3"/>
  <c r="BD73" i="3"/>
  <c r="AH73" i="3"/>
  <c r="AL73" i="3"/>
  <c r="Y73" i="3"/>
  <c r="AG73" i="3"/>
  <c r="AQ73" i="3"/>
  <c r="AY73" i="3"/>
  <c r="BA73" i="3"/>
  <c r="BI73" i="3"/>
  <c r="X80" i="3"/>
  <c r="V80" i="3"/>
  <c r="BB80" i="3"/>
  <c r="AM80" i="3"/>
  <c r="K81" i="3"/>
  <c r="K79" i="3"/>
  <c r="BA74" i="3"/>
  <c r="BC73" i="3"/>
  <c r="W73" i="3"/>
  <c r="L81" i="3"/>
  <c r="AB75" i="3"/>
  <c r="BH75" i="3"/>
  <c r="AL75" i="3"/>
  <c r="AQ75" i="3"/>
  <c r="AK75" i="3"/>
  <c r="AC70" i="3"/>
  <c r="X70" i="3"/>
  <c r="L72" i="3"/>
  <c r="L71" i="3"/>
  <c r="Q71" i="3" s="1"/>
  <c r="AT71" i="3"/>
  <c r="BD69" i="3"/>
  <c r="AH68" i="3"/>
  <c r="AE67" i="3"/>
  <c r="Z66" i="3"/>
  <c r="AQ66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AY68" i="3" l="1"/>
  <c r="S76" i="3"/>
  <c r="AG76" i="3"/>
  <c r="BK89" i="3"/>
  <c r="BA68" i="3"/>
  <c r="AS76" i="3"/>
  <c r="AN76" i="3"/>
  <c r="S68" i="3"/>
  <c r="AK68" i="3"/>
  <c r="AH72" i="3"/>
  <c r="AV80" i="3"/>
  <c r="AW78" i="3"/>
  <c r="AO80" i="3"/>
  <c r="AC73" i="3"/>
  <c r="S73" i="3"/>
  <c r="BB73" i="3"/>
  <c r="V73" i="3"/>
  <c r="AN73" i="3"/>
  <c r="AR80" i="3"/>
  <c r="AO76" i="3"/>
  <c r="AC76" i="3"/>
  <c r="AA76" i="3"/>
  <c r="X76" i="3"/>
  <c r="AU67" i="3"/>
  <c r="BA70" i="3"/>
  <c r="AN75" i="3"/>
  <c r="BN88" i="3"/>
  <c r="BN86" i="3"/>
  <c r="BK90" i="3"/>
  <c r="AJ68" i="3"/>
  <c r="AX68" i="3"/>
  <c r="U68" i="3"/>
  <c r="AU73" i="3"/>
  <c r="U73" i="3"/>
  <c r="BE73" i="3"/>
  <c r="AX73" i="3"/>
  <c r="R73" i="3"/>
  <c r="BA76" i="3"/>
  <c r="Y76" i="3"/>
  <c r="W76" i="3"/>
  <c r="BD76" i="3"/>
  <c r="BD68" i="3"/>
  <c r="AC66" i="3"/>
  <c r="AD77" i="3"/>
  <c r="AA66" i="3"/>
  <c r="BI66" i="3"/>
  <c r="AZ66" i="3"/>
  <c r="AQ70" i="3"/>
  <c r="AC75" i="3"/>
  <c r="S75" i="3"/>
  <c r="BM75" i="3" s="1"/>
  <c r="BF75" i="3"/>
  <c r="AH75" i="3"/>
  <c r="AZ75" i="3"/>
  <c r="X75" i="3"/>
  <c r="AH74" i="3"/>
  <c r="AJ77" i="3"/>
  <c r="AZ80" i="3"/>
  <c r="BG80" i="3"/>
  <c r="AA80" i="3"/>
  <c r="AP80" i="3"/>
  <c r="BI80" i="3"/>
  <c r="AC80" i="3"/>
  <c r="N71" i="3"/>
  <c r="BH80" i="3"/>
  <c r="BF66" i="3"/>
  <c r="AS66" i="3"/>
  <c r="BI67" i="3"/>
  <c r="AD67" i="3"/>
  <c r="AZ70" i="3"/>
  <c r="W70" i="3"/>
  <c r="BG75" i="3"/>
  <c r="BE75" i="3"/>
  <c r="BB75" i="3"/>
  <c r="V75" i="3"/>
  <c r="AR75" i="3"/>
  <c r="T75" i="3"/>
  <c r="AW77" i="3"/>
  <c r="AY77" i="3"/>
  <c r="BC80" i="3"/>
  <c r="W80" i="3"/>
  <c r="AL80" i="3"/>
  <c r="BE80" i="3"/>
  <c r="Y80" i="3"/>
  <c r="BL93" i="3"/>
  <c r="BL86" i="3"/>
  <c r="BK87" i="3"/>
  <c r="P66" i="3"/>
  <c r="BK91" i="3"/>
  <c r="BM90" i="3"/>
  <c r="BL91" i="3"/>
  <c r="AP77" i="3"/>
  <c r="BK97" i="3"/>
  <c r="BK88" i="3"/>
  <c r="BL88" i="3"/>
  <c r="BL96" i="3"/>
  <c r="BL97" i="3"/>
  <c r="L52" i="3"/>
  <c r="BG66" i="3"/>
  <c r="AP66" i="3"/>
  <c r="AV67" i="3"/>
  <c r="T70" i="3"/>
  <c r="BA75" i="3"/>
  <c r="AY75" i="3"/>
  <c r="AO75" i="3"/>
  <c r="AP75" i="3"/>
  <c r="R75" i="3"/>
  <c r="AF80" i="3"/>
  <c r="AC77" i="3"/>
  <c r="S77" i="3"/>
  <c r="AQ80" i="3"/>
  <c r="BF80" i="3"/>
  <c r="Z80" i="3"/>
  <c r="AS80" i="3"/>
  <c r="AB80" i="3"/>
  <c r="Q70" i="3"/>
  <c r="AG70" i="3"/>
  <c r="AW70" i="3"/>
  <c r="O70" i="3"/>
  <c r="AE70" i="3"/>
  <c r="AU70" i="3"/>
  <c r="P70" i="3"/>
  <c r="AV70" i="3"/>
  <c r="BK94" i="3"/>
  <c r="BJ88" i="3"/>
  <c r="BM97" i="3"/>
  <c r="BC66" i="3"/>
  <c r="AM66" i="3"/>
  <c r="W66" i="3"/>
  <c r="BB66" i="3"/>
  <c r="AL66" i="3"/>
  <c r="V66" i="3"/>
  <c r="BE66" i="3"/>
  <c r="AO66" i="3"/>
  <c r="Y66" i="3"/>
  <c r="AS67" i="3"/>
  <c r="AF67" i="3"/>
  <c r="O67" i="3"/>
  <c r="AB66" i="3"/>
  <c r="AD70" i="3"/>
  <c r="R70" i="3"/>
  <c r="AX71" i="3"/>
  <c r="V70" i="3"/>
  <c r="AJ66" i="3"/>
  <c r="AR70" i="3"/>
  <c r="BD70" i="3"/>
  <c r="BG70" i="3"/>
  <c r="AM70" i="3"/>
  <c r="S70" i="3"/>
  <c r="BK70" i="3" s="1"/>
  <c r="AS70" i="3"/>
  <c r="Y70" i="3"/>
  <c r="AZ74" i="3"/>
  <c r="R74" i="3"/>
  <c r="AS77" i="3"/>
  <c r="U77" i="3"/>
  <c r="AZ77" i="3"/>
  <c r="X77" i="3"/>
  <c r="AM77" i="3"/>
  <c r="BB77" i="3"/>
  <c r="AM75" i="3"/>
  <c r="AE75" i="3"/>
  <c r="O75" i="3"/>
  <c r="BL75" i="3" s="1"/>
  <c r="P75" i="3"/>
  <c r="AF75" i="3"/>
  <c r="AV75" i="3"/>
  <c r="N75" i="3"/>
  <c r="BJ75" i="3" s="1"/>
  <c r="AD75" i="3"/>
  <c r="AT75" i="3"/>
  <c r="Q75" i="3"/>
  <c r="AW75" i="3"/>
  <c r="AI75" i="3"/>
  <c r="M75" i="3"/>
  <c r="AS75" i="3"/>
  <c r="AU75" i="3"/>
  <c r="BD78" i="3"/>
  <c r="N78" i="3"/>
  <c r="AE78" i="3"/>
  <c r="Q78" i="3"/>
  <c r="AD78" i="3"/>
  <c r="AU78" i="3"/>
  <c r="BN94" i="3"/>
  <c r="BJ86" i="3"/>
  <c r="BL90" i="3"/>
  <c r="BN90" i="3"/>
  <c r="N77" i="3"/>
  <c r="R77" i="3"/>
  <c r="Z77" i="3"/>
  <c r="AL77" i="3"/>
  <c r="AA77" i="3"/>
  <c r="AQ77" i="3"/>
  <c r="BG77" i="3"/>
  <c r="AB77" i="3"/>
  <c r="AR77" i="3"/>
  <c r="BH77" i="3"/>
  <c r="Y77" i="3"/>
  <c r="AO77" i="3"/>
  <c r="BE77" i="3"/>
  <c r="AH77" i="3"/>
  <c r="AT77" i="3"/>
  <c r="O77" i="3"/>
  <c r="AE77" i="3"/>
  <c r="AU77" i="3"/>
  <c r="P77" i="3"/>
  <c r="AF77" i="3"/>
  <c r="BM88" i="3"/>
  <c r="BN96" i="3"/>
  <c r="BJ96" i="3"/>
  <c r="BJ97" i="3"/>
  <c r="BN97" i="3"/>
  <c r="AY66" i="3"/>
  <c r="AI66" i="3"/>
  <c r="S66" i="3"/>
  <c r="AX66" i="3"/>
  <c r="AH66" i="3"/>
  <c r="R66" i="3"/>
  <c r="BA66" i="3"/>
  <c r="AK66" i="3"/>
  <c r="U66" i="3"/>
  <c r="AN66" i="3"/>
  <c r="AC67" i="3"/>
  <c r="P67" i="3"/>
  <c r="BK67" i="3" s="1"/>
  <c r="AR66" i="3"/>
  <c r="X66" i="3"/>
  <c r="AT70" i="3"/>
  <c r="AH70" i="3"/>
  <c r="AL70" i="3"/>
  <c r="T66" i="3"/>
  <c r="AJ70" i="3"/>
  <c r="AN70" i="3"/>
  <c r="BC70" i="3"/>
  <c r="AI70" i="3"/>
  <c r="BI70" i="3"/>
  <c r="AO70" i="3"/>
  <c r="U70" i="3"/>
  <c r="Q74" i="3"/>
  <c r="BI77" i="3"/>
  <c r="AK77" i="3"/>
  <c r="Q77" i="3"/>
  <c r="AV77" i="3"/>
  <c r="T77" i="3"/>
  <c r="AI77" i="3"/>
  <c r="BF77" i="3"/>
  <c r="AG78" i="3"/>
  <c r="P76" i="3"/>
  <c r="AF76" i="3"/>
  <c r="AV76" i="3"/>
  <c r="M76" i="3"/>
  <c r="AL76" i="3"/>
  <c r="BG76" i="3"/>
  <c r="AH76" i="3"/>
  <c r="BC76" i="3"/>
  <c r="AD76" i="3"/>
  <c r="AY76" i="3"/>
  <c r="Z76" i="3"/>
  <c r="AE76" i="3"/>
  <c r="N76" i="3"/>
  <c r="T76" i="3"/>
  <c r="AJ76" i="3"/>
  <c r="AZ76" i="3"/>
  <c r="U76" i="3"/>
  <c r="AQ76" i="3"/>
  <c r="O76" i="3"/>
  <c r="AM76" i="3"/>
  <c r="BI76" i="3"/>
  <c r="AI76" i="3"/>
  <c r="BE76" i="3"/>
  <c r="AU76" i="3"/>
  <c r="AK76" i="3"/>
  <c r="BJ91" i="3"/>
  <c r="T71" i="3"/>
  <c r="AX74" i="3"/>
  <c r="U74" i="3"/>
  <c r="AW74" i="3"/>
  <c r="BG74" i="3"/>
  <c r="BJ94" i="3"/>
  <c r="BM96" i="3"/>
  <c r="BK96" i="3"/>
  <c r="AU66" i="3"/>
  <c r="AE66" i="3"/>
  <c r="O66" i="3"/>
  <c r="AT66" i="3"/>
  <c r="AD66" i="3"/>
  <c r="N66" i="3"/>
  <c r="AW66" i="3"/>
  <c r="AG66" i="3"/>
  <c r="Q66" i="3"/>
  <c r="BD66" i="3"/>
  <c r="M67" i="3"/>
  <c r="AI68" i="3"/>
  <c r="R68" i="3"/>
  <c r="BH66" i="3"/>
  <c r="AV66" i="3"/>
  <c r="AX70" i="3"/>
  <c r="BB70" i="3"/>
  <c r="BH70" i="3"/>
  <c r="AB70" i="3"/>
  <c r="AF70" i="3"/>
  <c r="AY70" i="3"/>
  <c r="AA70" i="3"/>
  <c r="BE70" i="3"/>
  <c r="AK70" i="3"/>
  <c r="M70" i="3"/>
  <c r="BI75" i="3"/>
  <c r="U75" i="3"/>
  <c r="AA75" i="3"/>
  <c r="AG75" i="3"/>
  <c r="AX75" i="3"/>
  <c r="Z75" i="3"/>
  <c r="BD75" i="3"/>
  <c r="AJ75" i="3"/>
  <c r="AV78" i="3"/>
  <c r="AB78" i="3"/>
  <c r="AE74" i="3"/>
  <c r="T74" i="3"/>
  <c r="BA77" i="3"/>
  <c r="AG77" i="3"/>
  <c r="M77" i="3"/>
  <c r="AN77" i="3"/>
  <c r="BC77" i="3"/>
  <c r="W77" i="3"/>
  <c r="O78" i="3"/>
  <c r="BF76" i="3"/>
  <c r="AT76" i="3"/>
  <c r="AX76" i="3"/>
  <c r="BB76" i="3"/>
  <c r="BH76" i="3"/>
  <c r="AB76" i="3"/>
  <c r="AE73" i="3"/>
  <c r="AM73" i="3"/>
  <c r="AB73" i="3"/>
  <c r="AR73" i="3"/>
  <c r="BH73" i="3"/>
  <c r="Z73" i="3"/>
  <c r="AP73" i="3"/>
  <c r="BF73" i="3"/>
  <c r="AO73" i="3"/>
  <c r="AA73" i="3"/>
  <c r="BL73" i="3" s="1"/>
  <c r="BG73" i="3"/>
  <c r="AK73" i="3"/>
  <c r="O73" i="3"/>
  <c r="P73" i="3"/>
  <c r="BK73" i="3" s="1"/>
  <c r="AF73" i="3"/>
  <c r="AV73" i="3"/>
  <c r="N73" i="3"/>
  <c r="AD73" i="3"/>
  <c r="AT73" i="3"/>
  <c r="Q73" i="3"/>
  <c r="AW73" i="3"/>
  <c r="AI73" i="3"/>
  <c r="M73" i="3"/>
  <c r="AS73" i="3"/>
  <c r="AX77" i="3"/>
  <c r="BM94" i="3"/>
  <c r="BM93" i="3"/>
  <c r="AN78" i="3"/>
  <c r="BK84" i="3"/>
  <c r="BJ93" i="3"/>
  <c r="BK82" i="3"/>
  <c r="AY74" i="3"/>
  <c r="BK93" i="3"/>
  <c r="T80" i="3"/>
  <c r="AY80" i="3"/>
  <c r="AI80" i="3"/>
  <c r="S80" i="3"/>
  <c r="AX80" i="3"/>
  <c r="AH80" i="3"/>
  <c r="R80" i="3"/>
  <c r="BA80" i="3"/>
  <c r="AK80" i="3"/>
  <c r="U80" i="3"/>
  <c r="AN80" i="3"/>
  <c r="BM86" i="3"/>
  <c r="V77" i="3"/>
  <c r="AJ80" i="3"/>
  <c r="AU80" i="3"/>
  <c r="AE80" i="3"/>
  <c r="O80" i="3"/>
  <c r="AT80" i="3"/>
  <c r="AD80" i="3"/>
  <c r="N80" i="3"/>
  <c r="AW80" i="3"/>
  <c r="AG80" i="3"/>
  <c r="Q80" i="3"/>
  <c r="BD80" i="3"/>
  <c r="S67" i="3"/>
  <c r="AM69" i="3"/>
  <c r="BJ82" i="3"/>
  <c r="BM84" i="3"/>
  <c r="V67" i="3"/>
  <c r="AL69" i="3"/>
  <c r="BE67" i="3"/>
  <c r="AO67" i="3"/>
  <c r="Y67" i="3"/>
  <c r="BH67" i="3"/>
  <c r="AR67" i="3"/>
  <c r="AB67" i="3"/>
  <c r="BG67" i="3"/>
  <c r="AQ67" i="3"/>
  <c r="AA67" i="3"/>
  <c r="AN69" i="3"/>
  <c r="AT67" i="3"/>
  <c r="AD71" i="3"/>
  <c r="AY71" i="3"/>
  <c r="AO74" i="3"/>
  <c r="BC74" i="3"/>
  <c r="W74" i="3"/>
  <c r="AS74" i="3"/>
  <c r="M74" i="3"/>
  <c r="AV74" i="3"/>
  <c r="AF74" i="3"/>
  <c r="P74" i="3"/>
  <c r="AT74" i="3"/>
  <c r="AD74" i="3"/>
  <c r="N74" i="3"/>
  <c r="T78" i="3"/>
  <c r="BG78" i="3"/>
  <c r="AQ78" i="3"/>
  <c r="AA78" i="3"/>
  <c r="BF78" i="3"/>
  <c r="AP78" i="3"/>
  <c r="Z78" i="3"/>
  <c r="BI78" i="3"/>
  <c r="AS78" i="3"/>
  <c r="AC78" i="3"/>
  <c r="M78" i="3"/>
  <c r="BN78" i="3" s="1"/>
  <c r="BM82" i="3"/>
  <c r="BJ84" i="3"/>
  <c r="BL94" i="3"/>
  <c r="AL67" i="3"/>
  <c r="BA67" i="3"/>
  <c r="AK67" i="3"/>
  <c r="U67" i="3"/>
  <c r="BD67" i="3"/>
  <c r="AN67" i="3"/>
  <c r="X67" i="3"/>
  <c r="BC67" i="3"/>
  <c r="AM67" i="3"/>
  <c r="W67" i="3"/>
  <c r="BA69" i="3"/>
  <c r="X69" i="3"/>
  <c r="AE72" i="3"/>
  <c r="AG74" i="3"/>
  <c r="AU74" i="3"/>
  <c r="O74" i="3"/>
  <c r="AK74" i="3"/>
  <c r="BH74" i="3"/>
  <c r="AR74" i="3"/>
  <c r="AB74" i="3"/>
  <c r="BF74" i="3"/>
  <c r="AP74" i="3"/>
  <c r="Z74" i="3"/>
  <c r="AJ78" i="3"/>
  <c r="BC78" i="3"/>
  <c r="AM78" i="3"/>
  <c r="W78" i="3"/>
  <c r="BB78" i="3"/>
  <c r="AL78" i="3"/>
  <c r="V78" i="3"/>
  <c r="BE78" i="3"/>
  <c r="AO78" i="3"/>
  <c r="Y78" i="3"/>
  <c r="X78" i="3"/>
  <c r="AA74" i="3"/>
  <c r="BN93" i="3"/>
  <c r="BL87" i="3"/>
  <c r="BB67" i="3"/>
  <c r="AW67" i="3"/>
  <c r="AG67" i="3"/>
  <c r="Q67" i="3"/>
  <c r="AZ67" i="3"/>
  <c r="AJ67" i="3"/>
  <c r="T67" i="3"/>
  <c r="AY67" i="3"/>
  <c r="AI67" i="3"/>
  <c r="AK69" i="3"/>
  <c r="R71" i="3"/>
  <c r="AF71" i="3"/>
  <c r="AJ72" i="3"/>
  <c r="AI74" i="3"/>
  <c r="AF78" i="3"/>
  <c r="BE74" i="3"/>
  <c r="Y74" i="3"/>
  <c r="AM74" i="3"/>
  <c r="BI74" i="3"/>
  <c r="AC74" i="3"/>
  <c r="BD74" i="3"/>
  <c r="AN74" i="3"/>
  <c r="X74" i="3"/>
  <c r="BB74" i="3"/>
  <c r="AL74" i="3"/>
  <c r="V74" i="3"/>
  <c r="AZ78" i="3"/>
  <c r="AY78" i="3"/>
  <c r="AI78" i="3"/>
  <c r="S78" i="3"/>
  <c r="AX78" i="3"/>
  <c r="AH78" i="3"/>
  <c r="R78" i="3"/>
  <c r="BA78" i="3"/>
  <c r="AK78" i="3"/>
  <c r="U78" i="3"/>
  <c r="N69" i="3"/>
  <c r="BJ69" i="3" s="1"/>
  <c r="BL82" i="3"/>
  <c r="BJ87" i="3"/>
  <c r="BM91" i="3"/>
  <c r="BN84" i="3"/>
  <c r="AF66" i="3"/>
  <c r="BJ95" i="3"/>
  <c r="BM95" i="3"/>
  <c r="BL95" i="3"/>
  <c r="BN87" i="3"/>
  <c r="BM87" i="3"/>
  <c r="BL84" i="3"/>
  <c r="BN82" i="3"/>
  <c r="BK95" i="3"/>
  <c r="BN95" i="3"/>
  <c r="BJ80" i="3"/>
  <c r="P80" i="3"/>
  <c r="AR78" i="3"/>
  <c r="BH78" i="3"/>
  <c r="P78" i="3"/>
  <c r="BC75" i="3"/>
  <c r="W75" i="3"/>
  <c r="S74" i="3"/>
  <c r="AQ74" i="3"/>
  <c r="AZ68" i="3"/>
  <c r="AU68" i="3"/>
  <c r="AE68" i="3"/>
  <c r="O68" i="3"/>
  <c r="AT68" i="3"/>
  <c r="AD68" i="3"/>
  <c r="N68" i="3"/>
  <c r="AW68" i="3"/>
  <c r="AG68" i="3"/>
  <c r="Q68" i="3"/>
  <c r="X68" i="3"/>
  <c r="BG68" i="3"/>
  <c r="AQ68" i="3"/>
  <c r="AA68" i="3"/>
  <c r="BF68" i="3"/>
  <c r="AP68" i="3"/>
  <c r="Z68" i="3"/>
  <c r="BI68" i="3"/>
  <c r="AS68" i="3"/>
  <c r="AC68" i="3"/>
  <c r="M68" i="3"/>
  <c r="P68" i="3"/>
  <c r="T68" i="3"/>
  <c r="BC68" i="3"/>
  <c r="AM68" i="3"/>
  <c r="W68" i="3"/>
  <c r="BB68" i="3"/>
  <c r="AL68" i="3"/>
  <c r="V68" i="3"/>
  <c r="BE68" i="3"/>
  <c r="AO68" i="3"/>
  <c r="Y68" i="3"/>
  <c r="AR68" i="3"/>
  <c r="AB68" i="3"/>
  <c r="BA72" i="3"/>
  <c r="T72" i="3"/>
  <c r="AO72" i="3"/>
  <c r="U72" i="3"/>
  <c r="AX72" i="3"/>
  <c r="S72" i="3"/>
  <c r="AZ72" i="3"/>
  <c r="BB71" i="3"/>
  <c r="AW71" i="3"/>
  <c r="AI71" i="3"/>
  <c r="AG71" i="3"/>
  <c r="S71" i="3"/>
  <c r="AH71" i="3"/>
  <c r="AZ71" i="3"/>
  <c r="Z70" i="3"/>
  <c r="AP70" i="3"/>
  <c r="BF70" i="3"/>
  <c r="U69" i="3"/>
  <c r="BC69" i="3"/>
  <c r="Z69" i="3"/>
  <c r="BB69" i="3"/>
  <c r="AW69" i="3"/>
  <c r="AY69" i="3"/>
  <c r="AG69" i="3"/>
  <c r="Q69" i="3"/>
  <c r="AZ69" i="3"/>
  <c r="AJ69" i="3"/>
  <c r="T69" i="3"/>
  <c r="AI69" i="3"/>
  <c r="S69" i="3"/>
  <c r="BM69" i="3" s="1"/>
  <c r="BI69" i="3"/>
  <c r="AS69" i="3"/>
  <c r="AC69" i="3"/>
  <c r="M69" i="3"/>
  <c r="BK69" i="3" s="1"/>
  <c r="AV69" i="3"/>
  <c r="AF69" i="3"/>
  <c r="P69" i="3"/>
  <c r="AU69" i="3"/>
  <c r="AE69" i="3"/>
  <c r="O69" i="3"/>
  <c r="BL69" i="3" s="1"/>
  <c r="AD69" i="3"/>
  <c r="V69" i="3"/>
  <c r="BE69" i="3"/>
  <c r="AO69" i="3"/>
  <c r="Y69" i="3"/>
  <c r="BH69" i="3"/>
  <c r="AR69" i="3"/>
  <c r="AB69" i="3"/>
  <c r="BG69" i="3"/>
  <c r="AQ69" i="3"/>
  <c r="AA69" i="3"/>
  <c r="AT69" i="3"/>
  <c r="BF69" i="3"/>
  <c r="AH69" i="3"/>
  <c r="R69" i="3"/>
  <c r="AP69" i="3"/>
  <c r="AX69" i="3"/>
  <c r="AF68" i="3"/>
  <c r="AV68" i="3"/>
  <c r="N67" i="3"/>
  <c r="R67" i="3"/>
  <c r="AX67" i="3"/>
  <c r="Z67" i="3"/>
  <c r="BF67" i="3"/>
  <c r="AH67" i="3"/>
  <c r="AP67" i="3"/>
  <c r="BN76" i="3"/>
  <c r="Z71" i="3"/>
  <c r="AP71" i="3"/>
  <c r="BF71" i="3"/>
  <c r="AY72" i="3"/>
  <c r="AQ72" i="3"/>
  <c r="BD71" i="3"/>
  <c r="X71" i="3"/>
  <c r="AR71" i="3"/>
  <c r="BI71" i="3"/>
  <c r="AS71" i="3"/>
  <c r="AC71" i="3"/>
  <c r="M71" i="3"/>
  <c r="AU71" i="3"/>
  <c r="AE71" i="3"/>
  <c r="O71" i="3"/>
  <c r="AG72" i="3"/>
  <c r="BC72" i="3"/>
  <c r="W72" i="3"/>
  <c r="AS72" i="3"/>
  <c r="M72" i="3"/>
  <c r="AV72" i="3"/>
  <c r="AF72" i="3"/>
  <c r="P72" i="3"/>
  <c r="AT72" i="3"/>
  <c r="AD72" i="3"/>
  <c r="N72" i="3"/>
  <c r="BN66" i="3"/>
  <c r="V71" i="3"/>
  <c r="AV71" i="3"/>
  <c r="P71" i="3"/>
  <c r="AJ71" i="3"/>
  <c r="BE71" i="3"/>
  <c r="AO71" i="3"/>
  <c r="Y71" i="3"/>
  <c r="BG71" i="3"/>
  <c r="AQ71" i="3"/>
  <c r="AA71" i="3"/>
  <c r="BE72" i="3"/>
  <c r="Y72" i="3"/>
  <c r="AU72" i="3"/>
  <c r="O72" i="3"/>
  <c r="AK72" i="3"/>
  <c r="BH72" i="3"/>
  <c r="AR72" i="3"/>
  <c r="AB72" i="3"/>
  <c r="BF72" i="3"/>
  <c r="AP72" i="3"/>
  <c r="Z72" i="3"/>
  <c r="BG72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R79" i="3"/>
  <c r="AH79" i="3"/>
  <c r="AX79" i="3"/>
  <c r="V79" i="3"/>
  <c r="AL79" i="3"/>
  <c r="BB79" i="3"/>
  <c r="Z79" i="3"/>
  <c r="AP79" i="3"/>
  <c r="BF79" i="3"/>
  <c r="N79" i="3"/>
  <c r="AD79" i="3"/>
  <c r="AT79" i="3"/>
  <c r="O81" i="3"/>
  <c r="BL81" i="3" s="1"/>
  <c r="S81" i="3"/>
  <c r="BM81" i="3" s="1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R81" i="3"/>
  <c r="AH81" i="3"/>
  <c r="AX81" i="3"/>
  <c r="Z81" i="3"/>
  <c r="AP81" i="3"/>
  <c r="BF81" i="3"/>
  <c r="V81" i="3"/>
  <c r="AL81" i="3"/>
  <c r="BB81" i="3"/>
  <c r="AT81" i="3"/>
  <c r="N81" i="3"/>
  <c r="BJ81" i="3" s="1"/>
  <c r="AD81" i="3"/>
  <c r="AA72" i="3"/>
  <c r="AL71" i="3"/>
  <c r="AN71" i="3"/>
  <c r="BH71" i="3"/>
  <c r="AB71" i="3"/>
  <c r="BA71" i="3"/>
  <c r="AK71" i="3"/>
  <c r="U71" i="3"/>
  <c r="BC71" i="3"/>
  <c r="AM71" i="3"/>
  <c r="W71" i="3"/>
  <c r="AW72" i="3"/>
  <c r="Q72" i="3"/>
  <c r="AM72" i="3"/>
  <c r="BI72" i="3"/>
  <c r="AC72" i="3"/>
  <c r="BD72" i="3"/>
  <c r="AN72" i="3"/>
  <c r="X72" i="3"/>
  <c r="BB72" i="3"/>
  <c r="AL72" i="3"/>
  <c r="V72" i="3"/>
  <c r="BN75" i="3"/>
  <c r="BK75" i="3"/>
  <c r="BK80" i="3"/>
  <c r="AI72" i="3"/>
  <c r="L54" i="3"/>
  <c r="L50" i="3"/>
  <c r="L56" i="3"/>
  <c r="K62" i="3"/>
  <c r="K60" i="3"/>
  <c r="K58" i="3"/>
  <c r="AR58" i="3" s="1"/>
  <c r="K63" i="3"/>
  <c r="K61" i="3"/>
  <c r="K57" i="3"/>
  <c r="L62" i="3"/>
  <c r="K59" i="3"/>
  <c r="K65" i="3"/>
  <c r="L61" i="3"/>
  <c r="L59" i="3"/>
  <c r="L57" i="3"/>
  <c r="AU57" i="3" s="1"/>
  <c r="K56" i="3"/>
  <c r="K54" i="3"/>
  <c r="AV54" i="3" s="1"/>
  <c r="K52" i="3"/>
  <c r="U52" i="3" s="1"/>
  <c r="K50" i="3"/>
  <c r="L65" i="3"/>
  <c r="BB65" i="3" s="1"/>
  <c r="L64" i="3"/>
  <c r="K64" i="3"/>
  <c r="AT64" i="3" s="1"/>
  <c r="L63" i="3"/>
  <c r="P63" i="3" s="1"/>
  <c r="L60" i="3"/>
  <c r="L58" i="3"/>
  <c r="L55" i="3"/>
  <c r="K55" i="3"/>
  <c r="L53" i="3"/>
  <c r="U53" i="3" s="1"/>
  <c r="K53" i="3"/>
  <c r="AC52" i="3"/>
  <c r="K51" i="3"/>
  <c r="T65" i="3"/>
  <c r="AL62" i="3"/>
  <c r="AS52" i="3"/>
  <c r="T52" i="3"/>
  <c r="L51" i="3"/>
  <c r="AP54" i="3"/>
  <c r="Z52" i="3"/>
  <c r="BF52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L77" i="3" l="1"/>
  <c r="BL70" i="3"/>
  <c r="BG59" i="3"/>
  <c r="AY50" i="3"/>
  <c r="BK74" i="3"/>
  <c r="M58" i="3"/>
  <c r="AX53" i="3"/>
  <c r="AX57" i="3"/>
  <c r="AQ52" i="3"/>
  <c r="P52" i="3"/>
  <c r="BG56" i="3"/>
  <c r="S50" i="3"/>
  <c r="AI52" i="3"/>
  <c r="AX52" i="3"/>
  <c r="R52" i="3"/>
  <c r="AG52" i="3"/>
  <c r="AJ52" i="3"/>
  <c r="Q58" i="3"/>
  <c r="X58" i="3"/>
  <c r="AO58" i="3"/>
  <c r="BM68" i="3"/>
  <c r="BL78" i="3"/>
  <c r="BG52" i="3"/>
  <c r="AA52" i="3"/>
  <c r="AP52" i="3"/>
  <c r="BG54" i="3"/>
  <c r="AW52" i="3"/>
  <c r="AZ52" i="3"/>
  <c r="AV52" i="3"/>
  <c r="BG57" i="3"/>
  <c r="AL65" i="3"/>
  <c r="Q62" i="3"/>
  <c r="BK78" i="3"/>
  <c r="BL74" i="3"/>
  <c r="BJ78" i="3"/>
  <c r="BN74" i="3"/>
  <c r="BM80" i="3"/>
  <c r="BL80" i="3"/>
  <c r="BJ73" i="3"/>
  <c r="BM73" i="3"/>
  <c r="BM76" i="3"/>
  <c r="BJ66" i="3"/>
  <c r="BJ76" i="3"/>
  <c r="BK76" i="3"/>
  <c r="BM66" i="3"/>
  <c r="BL66" i="3"/>
  <c r="BK77" i="3"/>
  <c r="BJ77" i="3"/>
  <c r="BM77" i="3"/>
  <c r="BK66" i="3"/>
  <c r="BN70" i="3"/>
  <c r="AY52" i="3"/>
  <c r="BK52" i="3" s="1"/>
  <c r="S52" i="3"/>
  <c r="AH52" i="3"/>
  <c r="AA54" i="3"/>
  <c r="AR54" i="3"/>
  <c r="AF52" i="3"/>
  <c r="AU59" i="3"/>
  <c r="AT58" i="3"/>
  <c r="U57" i="3"/>
  <c r="BN67" i="3"/>
  <c r="BJ74" i="3"/>
  <c r="AH50" i="3"/>
  <c r="AU52" i="3"/>
  <c r="AE52" i="3"/>
  <c r="O52" i="3"/>
  <c r="AT52" i="3"/>
  <c r="AD52" i="3"/>
  <c r="N52" i="3"/>
  <c r="Y52" i="3"/>
  <c r="BE52" i="3"/>
  <c r="AB52" i="3"/>
  <c r="BH52" i="3"/>
  <c r="BG53" i="3"/>
  <c r="AN52" i="3"/>
  <c r="BA58" i="3"/>
  <c r="AY58" i="3"/>
  <c r="AK52" i="3"/>
  <c r="AG55" i="3"/>
  <c r="AZ50" i="3"/>
  <c r="V59" i="3"/>
  <c r="BG63" i="3"/>
  <c r="AD56" i="3"/>
  <c r="BN77" i="3"/>
  <c r="BN69" i="3"/>
  <c r="BN73" i="3"/>
  <c r="BJ70" i="3"/>
  <c r="BL76" i="3"/>
  <c r="BC52" i="3"/>
  <c r="AM52" i="3"/>
  <c r="W52" i="3"/>
  <c r="BB52" i="3"/>
  <c r="AL52" i="3"/>
  <c r="V52" i="3"/>
  <c r="AO52" i="3"/>
  <c r="AR52" i="3"/>
  <c r="M52" i="3"/>
  <c r="BD52" i="3"/>
  <c r="X52" i="3"/>
  <c r="AE63" i="3"/>
  <c r="AL59" i="3"/>
  <c r="AO57" i="3"/>
  <c r="BA52" i="3"/>
  <c r="AN53" i="3"/>
  <c r="BI59" i="3"/>
  <c r="M57" i="3"/>
  <c r="AP60" i="3"/>
  <c r="BN80" i="3"/>
  <c r="BA53" i="3"/>
  <c r="AM59" i="3"/>
  <c r="T59" i="3"/>
  <c r="R57" i="3"/>
  <c r="AD60" i="3"/>
  <c r="AT56" i="3"/>
  <c r="AM65" i="3"/>
  <c r="P61" i="3"/>
  <c r="AZ62" i="3"/>
  <c r="BL72" i="3"/>
  <c r="BM67" i="3"/>
  <c r="BM70" i="3"/>
  <c r="BK68" i="3"/>
  <c r="BN68" i="3"/>
  <c r="BE54" i="3"/>
  <c r="W53" i="3"/>
  <c r="AA59" i="3"/>
  <c r="R59" i="3"/>
  <c r="AR57" i="3"/>
  <c r="BD50" i="3"/>
  <c r="BJ71" i="3"/>
  <c r="BJ79" i="3"/>
  <c r="BM79" i="3"/>
  <c r="BL79" i="3"/>
  <c r="BM78" i="3"/>
  <c r="BM74" i="3"/>
  <c r="BL68" i="3"/>
  <c r="BJ72" i="3"/>
  <c r="BM72" i="3"/>
  <c r="BM71" i="3"/>
  <c r="BL71" i="3"/>
  <c r="BJ68" i="3"/>
  <c r="BL67" i="3"/>
  <c r="BJ67" i="3"/>
  <c r="BK79" i="3"/>
  <c r="BN79" i="3"/>
  <c r="BN72" i="3"/>
  <c r="BK72" i="3"/>
  <c r="BK71" i="3"/>
  <c r="BN71" i="3"/>
  <c r="BK81" i="3"/>
  <c r="BN81" i="3"/>
  <c r="T56" i="3"/>
  <c r="N56" i="3"/>
  <c r="AN60" i="3"/>
  <c r="BC62" i="3"/>
  <c r="R62" i="3"/>
  <c r="BE62" i="3"/>
  <c r="BA65" i="3"/>
  <c r="O56" i="3"/>
  <c r="AA56" i="3"/>
  <c r="AJ56" i="3"/>
  <c r="AC62" i="3"/>
  <c r="AI62" i="3"/>
  <c r="AV62" i="3"/>
  <c r="U65" i="3"/>
  <c r="AQ56" i="3"/>
  <c r="AZ56" i="3"/>
  <c r="AS56" i="3"/>
  <c r="AW60" i="3"/>
  <c r="O62" i="3"/>
  <c r="AQ50" i="3"/>
  <c r="BF50" i="3"/>
  <c r="Z50" i="3"/>
  <c r="Y50" i="3"/>
  <c r="AE55" i="3"/>
  <c r="AS59" i="3"/>
  <c r="AL60" i="3"/>
  <c r="Z60" i="3"/>
  <c r="AB60" i="3"/>
  <c r="AK62" i="3"/>
  <c r="BA63" i="3"/>
  <c r="BH59" i="3"/>
  <c r="AG59" i="3"/>
  <c r="AV59" i="3"/>
  <c r="U59" i="3"/>
  <c r="AO59" i="3"/>
  <c r="BB59" i="3"/>
  <c r="AH59" i="3"/>
  <c r="N59" i="3"/>
  <c r="BJ59" i="3" s="1"/>
  <c r="AY62" i="3"/>
  <c r="AE62" i="3"/>
  <c r="BB62" i="3"/>
  <c r="AH62" i="3"/>
  <c r="N62" i="3"/>
  <c r="AV63" i="3"/>
  <c r="AN57" i="3"/>
  <c r="AM57" i="3"/>
  <c r="AJ57" i="3"/>
  <c r="AL57" i="3"/>
  <c r="BI57" i="3"/>
  <c r="AK57" i="3"/>
  <c r="Y62" i="3"/>
  <c r="AC63" i="3"/>
  <c r="S59" i="3"/>
  <c r="BM59" i="3" s="1"/>
  <c r="BH62" i="3"/>
  <c r="AL63" i="3"/>
  <c r="AI50" i="3"/>
  <c r="AX50" i="3"/>
  <c r="BE50" i="3"/>
  <c r="AC60" i="3"/>
  <c r="V60" i="3"/>
  <c r="BH60" i="3"/>
  <c r="T60" i="3"/>
  <c r="AS62" i="3"/>
  <c r="BC59" i="3"/>
  <c r="W59" i="3"/>
  <c r="AQ59" i="3"/>
  <c r="O59" i="3"/>
  <c r="BL59" i="3" s="1"/>
  <c r="AE59" i="3"/>
  <c r="AX59" i="3"/>
  <c r="AD59" i="3"/>
  <c r="M59" i="3"/>
  <c r="BN59" i="3" s="1"/>
  <c r="AU62" i="3"/>
  <c r="W62" i="3"/>
  <c r="AX62" i="3"/>
  <c r="AD62" i="3"/>
  <c r="AF62" i="3"/>
  <c r="AF63" i="3"/>
  <c r="AF57" i="3"/>
  <c r="W57" i="3"/>
  <c r="BF57" i="3"/>
  <c r="AH57" i="3"/>
  <c r="BE57" i="3"/>
  <c r="Y57" i="3"/>
  <c r="AG62" i="3"/>
  <c r="M50" i="3"/>
  <c r="AI57" i="3"/>
  <c r="AN59" i="3"/>
  <c r="AR62" i="3"/>
  <c r="AJ62" i="3"/>
  <c r="BG50" i="3"/>
  <c r="AA50" i="3"/>
  <c r="AP50" i="3"/>
  <c r="AY57" i="3"/>
  <c r="M60" i="3"/>
  <c r="BA60" i="3"/>
  <c r="AZ60" i="3"/>
  <c r="M62" i="3"/>
  <c r="BI62" i="3"/>
  <c r="AA57" i="3"/>
  <c r="AR59" i="3"/>
  <c r="P59" i="3"/>
  <c r="AK59" i="3"/>
  <c r="AZ59" i="3"/>
  <c r="Y59" i="3"/>
  <c r="AT59" i="3"/>
  <c r="AS61" i="3"/>
  <c r="AM62" i="3"/>
  <c r="S62" i="3"/>
  <c r="AT62" i="3"/>
  <c r="V62" i="3"/>
  <c r="AN62" i="3"/>
  <c r="X57" i="3"/>
  <c r="BH57" i="3"/>
  <c r="BB57" i="3"/>
  <c r="Z57" i="3"/>
  <c r="AS57" i="3"/>
  <c r="AW62" i="3"/>
  <c r="BC60" i="3"/>
  <c r="V65" i="3"/>
  <c r="AQ57" i="3"/>
  <c r="P55" i="3"/>
  <c r="AJ55" i="3"/>
  <c r="BH55" i="3"/>
  <c r="AC55" i="3"/>
  <c r="AW55" i="3"/>
  <c r="AI55" i="3"/>
  <c r="V55" i="3"/>
  <c r="O55" i="3"/>
  <c r="Z55" i="3"/>
  <c r="AB55" i="3"/>
  <c r="AV55" i="3"/>
  <c r="Q55" i="3"/>
  <c r="AO55" i="3"/>
  <c r="BI55" i="3"/>
  <c r="AY55" i="3"/>
  <c r="AT55" i="3"/>
  <c r="AM55" i="3"/>
  <c r="AF55" i="3"/>
  <c r="AZ55" i="3"/>
  <c r="Y55" i="3"/>
  <c r="AS55" i="3"/>
  <c r="S55" i="3"/>
  <c r="N55" i="3"/>
  <c r="BB55" i="3"/>
  <c r="AU55" i="3"/>
  <c r="BF55" i="3"/>
  <c r="AD55" i="3"/>
  <c r="M55" i="3"/>
  <c r="AQ55" i="3"/>
  <c r="AR55" i="3"/>
  <c r="BE58" i="3"/>
  <c r="Z58" i="3"/>
  <c r="AA58" i="3"/>
  <c r="X64" i="3"/>
  <c r="AW64" i="3"/>
  <c r="S64" i="3"/>
  <c r="BA54" i="3"/>
  <c r="AF54" i="3"/>
  <c r="AS54" i="3"/>
  <c r="P54" i="3"/>
  <c r="BH54" i="3"/>
  <c r="AH54" i="3"/>
  <c r="S54" i="3"/>
  <c r="AY54" i="3"/>
  <c r="AC54" i="3"/>
  <c r="AB54" i="3"/>
  <c r="AO54" i="3"/>
  <c r="R54" i="3"/>
  <c r="AX54" i="3"/>
  <c r="AI54" i="3"/>
  <c r="AK54" i="3"/>
  <c r="U54" i="3"/>
  <c r="Y54" i="3"/>
  <c r="Z54" i="3"/>
  <c r="BF54" i="3"/>
  <c r="AQ54" i="3"/>
  <c r="AN61" i="3"/>
  <c r="AC61" i="3"/>
  <c r="AH61" i="3"/>
  <c r="T61" i="3"/>
  <c r="W61" i="3"/>
  <c r="BG61" i="3"/>
  <c r="X61" i="3"/>
  <c r="AR61" i="3"/>
  <c r="O58" i="3"/>
  <c r="AE58" i="3"/>
  <c r="AU58" i="3"/>
  <c r="P58" i="3"/>
  <c r="AF58" i="3"/>
  <c r="AV58" i="3"/>
  <c r="R58" i="3"/>
  <c r="AX58" i="3"/>
  <c r="AC58" i="3"/>
  <c r="BI58" i="3"/>
  <c r="AL58" i="3"/>
  <c r="Y58" i="3"/>
  <c r="W58" i="3"/>
  <c r="AQ58" i="3"/>
  <c r="T58" i="3"/>
  <c r="AN58" i="3"/>
  <c r="BH58" i="3"/>
  <c r="BF58" i="3"/>
  <c r="AS58" i="3"/>
  <c r="AD58" i="3"/>
  <c r="AW58" i="3"/>
  <c r="AI58" i="3"/>
  <c r="BC58" i="3"/>
  <c r="AB58" i="3"/>
  <c r="AZ58" i="3"/>
  <c r="AH58" i="3"/>
  <c r="U58" i="3"/>
  <c r="N58" i="3"/>
  <c r="BB58" i="3"/>
  <c r="S58" i="3"/>
  <c r="AM58" i="3"/>
  <c r="BG58" i="3"/>
  <c r="AJ58" i="3"/>
  <c r="BD58" i="3"/>
  <c r="AP58" i="3"/>
  <c r="AK58" i="3"/>
  <c r="V58" i="3"/>
  <c r="P50" i="3"/>
  <c r="AV50" i="3"/>
  <c r="AJ50" i="3"/>
  <c r="AC50" i="3"/>
  <c r="AS50" i="3"/>
  <c r="AN50" i="3"/>
  <c r="AR50" i="3"/>
  <c r="AK50" i="3"/>
  <c r="Q50" i="3"/>
  <c r="AG50" i="3"/>
  <c r="V50" i="3"/>
  <c r="AL50" i="3"/>
  <c r="BB50" i="3"/>
  <c r="W50" i="3"/>
  <c r="AM50" i="3"/>
  <c r="BC50" i="3"/>
  <c r="X50" i="3"/>
  <c r="T50" i="3"/>
  <c r="BH50" i="3"/>
  <c r="AW50" i="3"/>
  <c r="N50" i="3"/>
  <c r="AD50" i="3"/>
  <c r="AT50" i="3"/>
  <c r="O50" i="3"/>
  <c r="AE50" i="3"/>
  <c r="AU50" i="3"/>
  <c r="AF50" i="3"/>
  <c r="AB50" i="3"/>
  <c r="BI50" i="3"/>
  <c r="U50" i="3"/>
  <c r="AO50" i="3"/>
  <c r="R50" i="3"/>
  <c r="P51" i="3"/>
  <c r="BE55" i="3"/>
  <c r="T55" i="3"/>
  <c r="AH60" i="3"/>
  <c r="BG60" i="3"/>
  <c r="AA60" i="3"/>
  <c r="AU60" i="3"/>
  <c r="U60" i="3"/>
  <c r="AR60" i="3"/>
  <c r="X60" i="3"/>
  <c r="BD57" i="3"/>
  <c r="BC57" i="3"/>
  <c r="O57" i="3"/>
  <c r="AB57" i="3"/>
  <c r="AP57" i="3"/>
  <c r="V57" i="3"/>
  <c r="BA57" i="3"/>
  <c r="AC57" i="3"/>
  <c r="AJ65" i="3"/>
  <c r="BC65" i="3"/>
  <c r="X55" i="3"/>
  <c r="AN55" i="3"/>
  <c r="BD55" i="3"/>
  <c r="U55" i="3"/>
  <c r="AK55" i="3"/>
  <c r="BA55" i="3"/>
  <c r="AA55" i="3"/>
  <c r="BG55" i="3"/>
  <c r="AL55" i="3"/>
  <c r="W55" i="3"/>
  <c r="BC55" i="3"/>
  <c r="AH55" i="3"/>
  <c r="Q52" i="3"/>
  <c r="BI52" i="3"/>
  <c r="BD59" i="3"/>
  <c r="AY59" i="3"/>
  <c r="Q59" i="3"/>
  <c r="Z59" i="3"/>
  <c r="AP59" i="3"/>
  <c r="BF59" i="3"/>
  <c r="AJ59" i="3"/>
  <c r="BE59" i="3"/>
  <c r="AF59" i="3"/>
  <c r="BA59" i="3"/>
  <c r="AB59" i="3"/>
  <c r="AW59" i="3"/>
  <c r="X59" i="3"/>
  <c r="P62" i="3"/>
  <c r="T62" i="3"/>
  <c r="AO62" i="3"/>
  <c r="BD62" i="3"/>
  <c r="X62" i="3"/>
  <c r="Z62" i="3"/>
  <c r="AP62" i="3"/>
  <c r="BF62" i="3"/>
  <c r="AA62" i="3"/>
  <c r="AQ62" i="3"/>
  <c r="BG62" i="3"/>
  <c r="BA62" i="3"/>
  <c r="U62" i="3"/>
  <c r="R60" i="3"/>
  <c r="AQ60" i="3"/>
  <c r="Q60" i="3"/>
  <c r="AE60" i="3"/>
  <c r="BD60" i="3"/>
  <c r="AJ60" i="3"/>
  <c r="N60" i="3"/>
  <c r="BA56" i="3"/>
  <c r="Q56" i="3"/>
  <c r="W65" i="3"/>
  <c r="AK65" i="3"/>
  <c r="AZ65" i="3"/>
  <c r="Q57" i="3"/>
  <c r="AG57" i="3"/>
  <c r="AW57" i="3"/>
  <c r="N57" i="3"/>
  <c r="AD57" i="3"/>
  <c r="AT57" i="3"/>
  <c r="T57" i="3"/>
  <c r="AZ57" i="3"/>
  <c r="AE57" i="3"/>
  <c r="P57" i="3"/>
  <c r="AV57" i="3"/>
  <c r="S57" i="3"/>
  <c r="P60" i="3"/>
  <c r="AF60" i="3"/>
  <c r="AV60" i="3"/>
  <c r="O60" i="3"/>
  <c r="AK60" i="3"/>
  <c r="BF60" i="3"/>
  <c r="AG60" i="3"/>
  <c r="BB60" i="3"/>
  <c r="W60" i="3"/>
  <c r="N64" i="3"/>
  <c r="Q64" i="3"/>
  <c r="AJ64" i="3"/>
  <c r="BI61" i="3"/>
  <c r="Y60" i="3"/>
  <c r="BE60" i="3"/>
  <c r="BA50" i="3"/>
  <c r="AC59" i="3"/>
  <c r="AO61" i="3"/>
  <c r="R61" i="3"/>
  <c r="AE64" i="3"/>
  <c r="AQ64" i="3"/>
  <c r="T64" i="3"/>
  <c r="AS60" i="3"/>
  <c r="AO60" i="3"/>
  <c r="S60" i="3"/>
  <c r="AK61" i="3"/>
  <c r="AX61" i="3"/>
  <c r="AD64" i="3"/>
  <c r="AG64" i="3"/>
  <c r="AZ64" i="3"/>
  <c r="AM61" i="3"/>
  <c r="P53" i="3"/>
  <c r="AM60" i="3"/>
  <c r="AT60" i="3"/>
  <c r="AY60" i="3"/>
  <c r="Z65" i="3"/>
  <c r="AE56" i="3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B56" i="3"/>
  <c r="AL56" i="3"/>
  <c r="V56" i="3"/>
  <c r="BH65" i="3"/>
  <c r="AR65" i="3"/>
  <c r="AB65" i="3"/>
  <c r="BI65" i="3"/>
  <c r="AS65" i="3"/>
  <c r="AC65" i="3"/>
  <c r="M65" i="3"/>
  <c r="BN65" i="3" s="1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AU54" i="3"/>
  <c r="AE54" i="3"/>
  <c r="O54" i="3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AI63" i="3"/>
  <c r="BC54" i="3"/>
  <c r="AM54" i="3"/>
  <c r="W54" i="3"/>
  <c r="BB54" i="3"/>
  <c r="AL54" i="3"/>
  <c r="V54" i="3"/>
  <c r="AW54" i="3"/>
  <c r="T54" i="3"/>
  <c r="AZ54" i="3"/>
  <c r="AE53" i="3"/>
  <c r="AT53" i="3"/>
  <c r="N53" i="3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R55" i="3"/>
  <c r="AP55" i="3"/>
  <c r="AX55" i="3"/>
  <c r="Z53" i="3"/>
  <c r="AH53" i="3"/>
  <c r="AP53" i="3"/>
  <c r="BF53" i="3"/>
  <c r="W51" i="3"/>
  <c r="AA51" i="3"/>
  <c r="AU51" i="3"/>
  <c r="O51" i="3"/>
  <c r="AD51" i="3"/>
  <c r="AY51" i="3"/>
  <c r="S51" i="3"/>
  <c r="AW51" i="3"/>
  <c r="AG51" i="3"/>
  <c r="Q51" i="3"/>
  <c r="AZ51" i="3"/>
  <c r="AJ51" i="3"/>
  <c r="T51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AP51" i="3"/>
  <c r="R51" i="3"/>
  <c r="AX51" i="3"/>
  <c r="AH51" i="3"/>
  <c r="BC51" i="3"/>
  <c r="BG51" i="3"/>
  <c r="AK51" i="3"/>
  <c r="AN51" i="3"/>
  <c r="BF51" i="3"/>
  <c r="AE51" i="3"/>
  <c r="AT51" i="3"/>
  <c r="N51" i="3"/>
  <c r="AI51" i="3"/>
  <c r="BE51" i="3"/>
  <c r="AO51" i="3"/>
  <c r="Y51" i="3"/>
  <c r="BH51" i="3"/>
  <c r="AR51" i="3"/>
  <c r="AB51" i="3"/>
  <c r="K34" i="3"/>
  <c r="L48" i="3"/>
  <c r="L46" i="3"/>
  <c r="L40" i="3"/>
  <c r="K35" i="3"/>
  <c r="K45" i="3"/>
  <c r="AB45" i="3" s="1"/>
  <c r="K43" i="3"/>
  <c r="K49" i="3"/>
  <c r="K47" i="3"/>
  <c r="L41" i="3"/>
  <c r="L42" i="3"/>
  <c r="K42" i="3"/>
  <c r="K40" i="3"/>
  <c r="K38" i="3"/>
  <c r="AZ38" i="3" s="1"/>
  <c r="K36" i="3"/>
  <c r="K41" i="3"/>
  <c r="K39" i="3"/>
  <c r="K37" i="3"/>
  <c r="L37" i="3"/>
  <c r="L35" i="3"/>
  <c r="L49" i="3"/>
  <c r="K48" i="3"/>
  <c r="AB48" i="3" s="1"/>
  <c r="L47" i="3"/>
  <c r="K46" i="3"/>
  <c r="L45" i="3"/>
  <c r="L44" i="3"/>
  <c r="L43" i="3"/>
  <c r="L39" i="3"/>
  <c r="U39" i="3" s="1"/>
  <c r="L38" i="3"/>
  <c r="L36" i="3"/>
  <c r="L34" i="3"/>
  <c r="K4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BN50" i="3" l="1"/>
  <c r="BJ52" i="3"/>
  <c r="BN52" i="3"/>
  <c r="BN61" i="3"/>
  <c r="BN57" i="3"/>
  <c r="BL52" i="3"/>
  <c r="S38" i="3"/>
  <c r="S36" i="3"/>
  <c r="AK37" i="3"/>
  <c r="AV41" i="3"/>
  <c r="BC38" i="3"/>
  <c r="S48" i="3"/>
  <c r="R38" i="3"/>
  <c r="AL39" i="3"/>
  <c r="BE40" i="3"/>
  <c r="AE47" i="3"/>
  <c r="BD48" i="3"/>
  <c r="BJ60" i="3"/>
  <c r="AD34" i="3"/>
  <c r="AL35" i="3"/>
  <c r="AF49" i="3"/>
  <c r="AG40" i="3"/>
  <c r="BL62" i="3"/>
  <c r="BL50" i="3"/>
  <c r="BK58" i="3"/>
  <c r="BJ57" i="3"/>
  <c r="BN62" i="3"/>
  <c r="BK62" i="3"/>
  <c r="X37" i="3"/>
  <c r="BF48" i="3"/>
  <c r="AX38" i="3"/>
  <c r="AX45" i="3"/>
  <c r="BK56" i="3"/>
  <c r="BJ62" i="3"/>
  <c r="BL57" i="3"/>
  <c r="BJ50" i="3"/>
  <c r="BM58" i="3"/>
  <c r="BL58" i="3"/>
  <c r="N34" i="3"/>
  <c r="AN38" i="3"/>
  <c r="AY38" i="3"/>
  <c r="AT37" i="3"/>
  <c r="BI45" i="3"/>
  <c r="Z48" i="3"/>
  <c r="BI48" i="3"/>
  <c r="AJ48" i="3"/>
  <c r="BK59" i="3"/>
  <c r="BK65" i="3"/>
  <c r="BM54" i="3"/>
  <c r="V38" i="3"/>
  <c r="AJ38" i="3"/>
  <c r="AI38" i="3"/>
  <c r="AL38" i="3"/>
  <c r="AH37" i="3"/>
  <c r="AH45" i="3"/>
  <c r="R48" i="3"/>
  <c r="AK48" i="3"/>
  <c r="BI41" i="3"/>
  <c r="BK57" i="3"/>
  <c r="T38" i="3"/>
  <c r="W38" i="3"/>
  <c r="AH38" i="3"/>
  <c r="AN37" i="3"/>
  <c r="AO45" i="3"/>
  <c r="AU48" i="3"/>
  <c r="M48" i="3"/>
  <c r="BA37" i="3"/>
  <c r="AX36" i="3"/>
  <c r="P43" i="3"/>
  <c r="BK60" i="3"/>
  <c r="BM57" i="3"/>
  <c r="BN60" i="3"/>
  <c r="BM62" i="3"/>
  <c r="BM50" i="3"/>
  <c r="BN58" i="3"/>
  <c r="BK55" i="3"/>
  <c r="AJ40" i="3"/>
  <c r="Y35" i="3"/>
  <c r="AE37" i="3"/>
  <c r="AK43" i="3"/>
  <c r="AZ43" i="3"/>
  <c r="BK50" i="3"/>
  <c r="BL55" i="3"/>
  <c r="BM52" i="3"/>
  <c r="AM40" i="3"/>
  <c r="BJ58" i="3"/>
  <c r="BN53" i="3"/>
  <c r="AW38" i="3"/>
  <c r="BD38" i="3"/>
  <c r="X38" i="3"/>
  <c r="AM38" i="3"/>
  <c r="BB38" i="3"/>
  <c r="AQ37" i="3"/>
  <c r="Q43" i="3"/>
  <c r="AT48" i="3"/>
  <c r="AQ48" i="3"/>
  <c r="AG48" i="3"/>
  <c r="X48" i="3"/>
  <c r="BM60" i="3"/>
  <c r="BN54" i="3"/>
  <c r="BK53" i="3"/>
  <c r="BN56" i="3"/>
  <c r="BK54" i="3"/>
  <c r="BL61" i="3"/>
  <c r="BM64" i="3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BK40" i="3" s="1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K32" i="3"/>
  <c r="K28" i="3"/>
  <c r="K25" i="3"/>
  <c r="K23" i="3"/>
  <c r="K21" i="3"/>
  <c r="L21" i="3"/>
  <c r="AC21" i="3" s="1"/>
  <c r="K29" i="3"/>
  <c r="K27" i="3"/>
  <c r="K19" i="3"/>
  <c r="K33" i="3"/>
  <c r="L33" i="3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L18" i="3"/>
  <c r="L32" i="3"/>
  <c r="N32" i="3" s="1"/>
  <c r="L26" i="3"/>
  <c r="L24" i="3"/>
  <c r="L22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BN48" i="3" l="1"/>
  <c r="BL37" i="3"/>
  <c r="AK25" i="3"/>
  <c r="BN40" i="3"/>
  <c r="BK37" i="3"/>
  <c r="BM37" i="3"/>
  <c r="BK49" i="3"/>
  <c r="BK43" i="3"/>
  <c r="BJ43" i="3"/>
  <c r="BK39" i="3"/>
  <c r="BF18" i="3"/>
  <c r="S33" i="3"/>
  <c r="BA25" i="3"/>
  <c r="BA19" i="3"/>
  <c r="Z18" i="3"/>
  <c r="AL29" i="3"/>
  <c r="AB26" i="3"/>
  <c r="AP21" i="3"/>
  <c r="BN37" i="3"/>
  <c r="AC18" i="3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BN25" i="3" s="1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AH26" i="3"/>
  <c r="AM26" i="3"/>
  <c r="BF26" i="3"/>
  <c r="AT26" i="3"/>
  <c r="N26" i="3"/>
  <c r="AI26" i="3"/>
  <c r="BE26" i="3"/>
  <c r="AO26" i="3"/>
  <c r="Y26" i="3"/>
  <c r="BH26" i="3"/>
  <c r="AR26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8" i="3" l="1"/>
  <c r="BK33" i="3"/>
  <c r="BK25" i="3"/>
  <c r="BK21" i="3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G7" i="3"/>
  <c r="AT7" i="3"/>
  <c r="AM5" i="3"/>
  <c r="AB3" i="3" l="1"/>
  <c r="AJ7" i="3"/>
  <c r="BK12" i="3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<sst xmlns="http://schemas.openxmlformats.org/spreadsheetml/2006/main" count="3162" uniqueCount="795">
  <si>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</si>
  <si>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</si>
  <si>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</si>
  <si>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</si>
  <si>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</si>
  <si>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</si>
  <si>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</si>
  <si>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</si>
  <si>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</si>
  <si>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</si>
  <si>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</si>
  <si>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</si>
  <si>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</si>
  <si>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</si>
  <si>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</si>
  <si>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</si>
  <si>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</si>
  <si>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</si>
  <si>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</si>
  <si>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</si>
  <si>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</si>
  <si>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</si>
  <si>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</si>
  <si>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</si>
  <si>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</si>
  <si>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</si>
  <si>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</si>
  <si>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</si>
  <si>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</si>
  <si>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</si>
  <si>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</si>
  <si>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</si>
  <si>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</si>
  <si>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</si>
  <si>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</si>
  <si>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</si>
  <si>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</si>
  <si>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</si>
  <si>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</si>
  <si>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</si>
  <si>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</si>
  <si>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</si>
  <si>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</si>
  <si>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</si>
  <si>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</si>
  <si>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</si>
  <si>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</si>
  <si>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</si>
  <si>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</si>
  <si>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</si>
  <si>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</si>
  <si>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</si>
  <si>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</si>
  <si>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</si>
  <si>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</si>
  <si>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</si>
  <si>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</si>
  <si>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</si>
  <si>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</si>
  <si>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</si>
  <si>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</si>
  <si>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</si>
  <si>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</si>
  <si>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</si>
  <si>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</si>
  <si>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</si>
  <si>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</si>
  <si>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</si>
  <si>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</si>
  <si>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</si>
  <si>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</si>
  <si>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</si>
  <si>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</si>
  <si>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</si>
  <si>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</si>
  <si>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</si>
  <si>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</si>
  <si>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</si>
  <si>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</si>
  <si>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</si>
  <si>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</si>
  <si>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</si>
  <si>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</si>
  <si>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</si>
  <si>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</si>
  <si>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</si>
  <si>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</si>
  <si>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</si>
  <si>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</si>
  <si>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</si>
  <si>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</si>
  <si>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</si>
  <si>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</si>
  <si>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</si>
  <si>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</si>
  <si>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</si>
  <si>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</si>
  <si>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</si>
  <si>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</si>
  <si>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</si>
  <si>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</si>
  <si>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</si>
  <si>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</si>
  <si>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</si>
  <si>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</si>
  <si>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</si>
  <si>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</si>
  <si>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</si>
  <si>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</si>
  <si>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</si>
  <si>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</si>
  <si>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</si>
  <si>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</si>
  <si>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</si>
  <si>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</si>
  <si>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</si>
  <si>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</si>
  <si>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</si>
  <si>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</si>
  <si>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</si>
  <si>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</si>
  <si>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</si>
  <si>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</si>
  <si>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</si>
  <si>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</si>
  <si>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</si>
  <si>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</si>
  <si>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</si>
  <si>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</si>
  <si>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</si>
  <si>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</si>
  <si>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</si>
  <si>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</si>
  <si>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</si>
  <si>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</si>
  <si>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</si>
  <si>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</si>
  <si>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</si>
  <si>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</si>
  <si>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</si>
  <si>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</si>
  <si>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</si>
  <si>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</si>
  <si>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</si>
  <si>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</si>
  <si>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</si>
  <si>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</si>
  <si>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</si>
  <si>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</si>
  <si>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</si>
  <si>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</si>
  <si>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</si>
  <si>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</si>
  <si>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</si>
  <si>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</si>
  <si>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</si>
  <si>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</si>
  <si>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</si>
  <si>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</si>
  <si>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</si>
  <si>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</si>
  <si>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</si>
  <si>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</si>
  <si>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</si>
  <si>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</si>
  <si>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</si>
  <si>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</si>
  <si>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</si>
  <si>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</si>
  <si>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</si>
  <si>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</si>
  <si>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</si>
  <si>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</si>
  <si>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</si>
  <si>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</si>
  <si>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</si>
  <si>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</si>
  <si>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</si>
  <si>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</si>
  <si>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</si>
  <si>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</si>
  <si>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</si>
  <si>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</si>
  <si>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</si>
  <si>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</si>
  <si>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</si>
  <si>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</si>
  <si>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</si>
  <si>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</si>
  <si>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</si>
  <si>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</si>
  <si>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</si>
  <si>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</si>
  <si>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</si>
  <si>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</si>
  <si>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</si>
  <si>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</si>
  <si>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</si>
  <si>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</si>
  <si>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</si>
  <si>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</si>
  <si>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</si>
  <si>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</si>
  <si>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</si>
  <si>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</si>
  <si>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</si>
  <si>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</si>
  <si>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</si>
  <si>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</si>
  <si>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</si>
  <si>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</si>
  <si>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</si>
  <si>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</si>
  <si>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</si>
  <si>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</si>
  <si>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</si>
  <si>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</si>
  <si>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</si>
  <si>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</si>
  <si>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</si>
  <si>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</si>
  <si>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</si>
  <si>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</si>
  <si>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</si>
  <si>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</si>
  <si>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</si>
  <si>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</si>
  <si>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</si>
  <si>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</si>
  <si>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</si>
  <si>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</si>
  <si>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</si>
  <si>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</si>
  <si>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</si>
  <si>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</si>
  <si>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</si>
  <si>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</si>
  <si>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</si>
  <si>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</si>
  <si>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</si>
  <si>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</si>
  <si>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</si>
  <si>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</si>
  <si>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</si>
  <si>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</si>
  <si>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</si>
  <si>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</si>
  <si>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</si>
  <si>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</si>
  <si>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</si>
  <si>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</si>
  <si>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</si>
  <si>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</si>
  <si>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</si>
  <si>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</si>
  <si>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</si>
  <si>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</si>
  <si>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</si>
  <si>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</si>
  <si>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</si>
  <si>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</si>
  <si>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</si>
  <si>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</si>
  <si>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</si>
  <si>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</si>
  <si>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</si>
  <si>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</si>
  <si>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</si>
  <si>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</si>
  <si>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</si>
  <si>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</si>
  <si>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</si>
  <si>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</si>
  <si>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</si>
  <si>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</si>
  <si>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</si>
  <si>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</si>
  <si>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</si>
  <si>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</si>
  <si>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</si>
  <si>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</si>
  <si>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</si>
  <si>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</si>
  <si>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</si>
  <si>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</si>
  <si>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</si>
  <si>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</si>
  <si>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</si>
  <si>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</si>
  <si>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</si>
  <si>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</si>
  <si>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</si>
  <si>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</si>
  <si>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</si>
  <si>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</si>
  <si>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</si>
  <si>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</si>
  <si>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</si>
  <si>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</si>
  <si>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</si>
  <si>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</si>
  <si>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</si>
  <si>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</si>
  <si>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</si>
  <si>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</si>
  <si>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</si>
  <si>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</si>
  <si>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</si>
  <si>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</si>
  <si>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</si>
  <si>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</si>
  <si>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</si>
  <si>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</si>
  <si>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</si>
  <si>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</si>
  <si>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</si>
  <si>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</si>
  <si>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</si>
  <si>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</si>
  <si>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</si>
  <si>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</si>
  <si>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</si>
  <si>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</si>
  <si>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</si>
  <si>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</si>
  <si>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</si>
  <si>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</si>
  <si>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</si>
  <si>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</si>
  <si>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</si>
  <si>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</si>
  <si>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</si>
  <si>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</si>
  <si>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</si>
  <si>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</si>
  <si>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</si>
  <si>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</si>
  <si>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</si>
  <si>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</si>
  <si>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</si>
  <si>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</si>
  <si>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</si>
  <si>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</si>
  <si>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</si>
  <si>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</si>
  <si>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</si>
  <si>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</si>
  <si>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</si>
  <si>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</si>
  <si>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</si>
  <si>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</si>
  <si>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</si>
  <si>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</si>
  <si>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</si>
  <si>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</si>
  <si>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</si>
  <si>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</si>
  <si>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</si>
  <si>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</si>
  <si>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</si>
  <si>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</si>
  <si>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</si>
  <si>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</si>
  <si>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</si>
  <si>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</si>
  <si>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</si>
  <si>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</si>
  <si>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</si>
  <si>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</si>
  <si>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</si>
  <si>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</si>
  <si>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</si>
  <si>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</si>
  <si>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</si>
  <si>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</si>
  <si>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</si>
  <si>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</si>
  <si>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</si>
  <si>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</si>
  <si>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</si>
  <si>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</si>
  <si>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</si>
  <si>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</si>
  <si>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</si>
  <si>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</si>
  <si>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</si>
  <si>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</si>
  <si>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</si>
  <si>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</si>
  <si>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</si>
  <si>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</si>
  <si>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</si>
  <si>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</si>
  <si>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</si>
  <si>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</si>
  <si>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</si>
  <si>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</si>
  <si>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</si>
  <si>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</si>
  <si>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</si>
  <si>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</si>
  <si>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</si>
  <si>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</si>
  <si>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</si>
  <si>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</si>
  <si>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</si>
  <si>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</si>
  <si>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</si>
  <si>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</si>
  <si>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</si>
  <si>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</si>
  <si>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</si>
  <si>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</si>
  <si>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</si>
  <si>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</si>
  <si>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</si>
  <si>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</si>
  <si>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</si>
  <si>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</si>
  <si>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</si>
  <si>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</si>
  <si>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</si>
  <si>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</si>
  <si>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</si>
  <si>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</si>
  <si>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</si>
  <si>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</si>
  <si>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</si>
  <si>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</si>
  <si>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</si>
  <si>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</si>
  <si>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</si>
  <si>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</si>
  <si>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</si>
  <si>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</si>
  <si>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</si>
  <si>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</si>
  <si>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</si>
  <si>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</si>
  <si>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</si>
  <si>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</si>
  <si>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</si>
  <si>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</si>
  <si>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</si>
  <si>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</si>
  <si>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</si>
  <si>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</si>
  <si>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</si>
  <si>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</si>
  <si>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</si>
  <si>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</si>
  <si>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</si>
  <si>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</si>
  <si>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</si>
  <si>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</si>
  <si>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</si>
  <si>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</si>
  <si>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</si>
  <si>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</si>
  <si>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</si>
  <si>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</si>
  <si>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</si>
  <si>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</si>
  <si>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</si>
  <si>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</si>
  <si>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</si>
  <si>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</si>
  <si>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</si>
  <si>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</si>
  <si>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</si>
  <si>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</si>
  <si>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</si>
  <si>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</si>
  <si>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</si>
  <si>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</si>
  <si>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</si>
  <si>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</si>
  <si>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</si>
  <si>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</si>
  <si>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</si>
  <si>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</si>
  <si>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</si>
  <si>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</si>
  <si>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</si>
  <si>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</si>
  <si>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</si>
  <si>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</si>
  <si>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</si>
  <si>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</si>
  <si>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</si>
  <si>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</si>
  <si>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</si>
  <si>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</si>
  <si>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</si>
  <si>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</si>
  <si>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</si>
  <si>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</si>
  <si>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</si>
  <si>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</si>
  <si>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</si>
  <si>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</si>
  <si>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</si>
  <si>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</si>
  <si>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</si>
  <si>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</si>
  <si>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</si>
  <si>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</si>
  <si>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</si>
  <si>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</si>
  <si>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</si>
  <si>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</si>
  <si>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</si>
  <si>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</si>
  <si>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</si>
  <si>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</si>
  <si>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</si>
  <si>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</si>
  <si>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</si>
  <si>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</si>
  <si>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</si>
  <si>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</si>
  <si>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</si>
  <si>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</si>
  <si>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</si>
  <si>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</si>
  <si>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</si>
  <si>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</si>
  <si>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</si>
  <si>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</si>
  <si>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</si>
  <si>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</si>
  <si>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</si>
  <si>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</si>
  <si>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</si>
  <si>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</si>
  <si>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</si>
  <si>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</si>
  <si>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</si>
  <si>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</si>
  <si>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</si>
  <si>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</si>
  <si>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</si>
  <si>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</si>
  <si>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</si>
  <si>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</si>
  <si>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</si>
  <si>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</si>
  <si>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</si>
  <si>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</si>
  <si>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</si>
  <si>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</si>
  <si>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</si>
  <si>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</si>
  <si>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</si>
  <si>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</si>
  <si>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</si>
  <si>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</si>
  <si>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</si>
  <si>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</si>
  <si>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</si>
  <si>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</si>
  <si>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</si>
  <si>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</si>
  <si>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</si>
  <si>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</si>
  <si>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</si>
  <si>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</si>
  <si>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</si>
  <si>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</si>
  <si>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</si>
  <si>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</si>
  <si>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</si>
  <si>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</si>
  <si>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</si>
  <si>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</si>
  <si>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</si>
  <si>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</si>
  <si>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</si>
  <si>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</si>
  <si>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</si>
  <si>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</si>
  <si>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</si>
  <si>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</si>
  <si>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</si>
  <si>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</si>
  <si>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</si>
  <si>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</si>
  <si>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</si>
  <si>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</si>
  <si>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</si>
  <si>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</si>
  <si>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</si>
  <si>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</si>
  <si>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</si>
  <si>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</si>
  <si>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</si>
  <si>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</si>
  <si>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</si>
  <si>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</si>
  <si>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</si>
  <si>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</si>
  <si>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</si>
  <si>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</si>
  <si>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</si>
  <si>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</si>
  <si>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</si>
  <si>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</si>
  <si>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</si>
  <si>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</si>
  <si>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</si>
  <si>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</si>
  <si>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</si>
  <si>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</si>
  <si>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</si>
  <si>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</si>
  <si>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</si>
  <si>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</si>
  <si>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</si>
  <si>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</si>
  <si>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</si>
  <si>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</si>
  <si>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</si>
  <si>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</si>
  <si>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</si>
  <si>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</si>
  <si>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</si>
  <si>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</si>
  <si>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</si>
  <si>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</si>
  <si>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</si>
  <si>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</si>
  <si>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</si>
  <si>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</si>
  <si>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</si>
  <si>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</si>
  <si>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</si>
  <si>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</si>
  <si>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</si>
  <si>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</si>
  <si>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</si>
  <si>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</si>
  <si>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</si>
  <si>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</si>
  <si>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</si>
  <si>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</si>
  <si>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</si>
  <si>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</si>
  <si>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</si>
  <si>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</si>
  <si>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</si>
  <si>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</si>
  <si>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</si>
  <si>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</si>
  <si>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</si>
  <si>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</si>
  <si>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</si>
  <si>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</si>
  <si>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</si>
  <si>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</si>
  <si>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</si>
  <si>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</si>
  <si>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</si>
  <si>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</si>
  <si>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</si>
  <si>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</si>
  <si>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</si>
  <si>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</si>
  <si>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</si>
  <si>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</si>
  <si>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</si>
  <si>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</si>
  <si>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</si>
  <si>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</si>
  <si>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</si>
  <si>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</si>
  <si>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</si>
  <si>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</si>
  <si>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</si>
  <si>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</si>
  <si>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</si>
  <si>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</si>
  <si>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</si>
  <si>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</si>
  <si>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</si>
  <si>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</si>
  <si>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</si>
  <si>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</si>
  <si>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</si>
  <si>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</si>
  <si>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</si>
  <si>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</si>
  <si>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</si>
  <si>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</si>
  <si>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</si>
  <si>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</si>
  <si>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</si>
  <si>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</si>
  <si>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</si>
  <si>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</si>
  <si>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</si>
  <si>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</si>
  <si>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</si>
  <si>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</si>
  <si>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</si>
  <si>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</si>
  <si>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</si>
  <si>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</si>
  <si>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</si>
  <si>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</si>
  <si>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</si>
  <si>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</si>
  <si>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</si>
  <si>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</si>
  <si>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</si>
  <si>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</si>
  <si>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</si>
  <si>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</si>
  <si>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</si>
  <si>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</si>
  <si>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</si>
  <si>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</si>
  <si>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</si>
  <si>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</si>
  <si>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</si>
  <si>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</si>
  <si>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</si>
  <si>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</si>
  <si>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</si>
  <si>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</si>
  <si>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</si>
  <si>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</si>
  <si>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</si>
  <si>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</si>
  <si>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</si>
  <si>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</si>
  <si>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</si>
  <si>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</si>
  <si>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</si>
  <si>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</si>
  <si>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</si>
  <si>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</si>
  <si>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</si>
  <si>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</si>
  <si>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</si>
  <si>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</si>
  <si>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</si>
  <si>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</si>
  <si>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</si>
  <si>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</si>
  <si>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</si>
  <si>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</si>
  <si>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</si>
  <si>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</si>
  <si>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</si>
  <si>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</si>
  <si>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</si>
  <si>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</si>
  <si>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</si>
  <si>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</si>
  <si>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</si>
  <si>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</si>
  <si>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</si>
  <si>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</si>
  <si>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</si>
  <si>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</si>
  <si>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</si>
  <si>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</si>
  <si>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</si>
  <si>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</si>
  <si>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</si>
  <si>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</si>
  <si>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</si>
  <si>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</si>
  <si>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</si>
  <si>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</si>
  <si>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</si>
  <si>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</si>
  <si>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</si>
  <si>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</si>
  <si>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</si>
  <si>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</si>
  <si>
    <t>Wolfsberger</t>
  </si>
  <si>
    <t>Rovaniemi</t>
  </si>
  <si>
    <t>Bray</t>
  </si>
  <si>
    <t>Galway</t>
  </si>
  <si>
    <t>Treaty United</t>
  </si>
  <si>
    <t>UC Dublin</t>
  </si>
  <si>
    <t>23/11/2021</t>
  </si>
  <si>
    <t>24/11/2021</t>
  </si>
  <si>
    <t>Chengdu Rongcheng</t>
  </si>
  <si>
    <t>Zhejiang Professional</t>
  </si>
  <si>
    <t>FCSB</t>
  </si>
  <si>
    <t>Helsingborg</t>
  </si>
  <si>
    <t>15/02/2022</t>
  </si>
  <si>
    <t>16/02/2022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</si>
</sst>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400" zoomScale="80" zoomScaleNormal="80" workbookViewId="0">
      <selection activeCell="H411" sqref="H41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1.4958</v>
      </c>
      <c r="D2">
        <v>1.5427999999999999</v>
      </c>
      <c r="E2">
        <v>0.9577</v>
      </c>
    </row>
    <row r="3" spans="1:5" x14ac:dyDescent="0.25">
      <c r="A3" t="s">
        <v>10</v>
      </c>
      <c r="B3" t="s">
        <v>227</v>
      </c>
      <c r="C3">
        <v>1.4958</v>
      </c>
      <c r="D3">
        <v>1.2857000000000001</v>
      </c>
      <c r="E3">
        <v>0.79810000000000003</v>
      </c>
    </row>
    <row r="4" spans="1:5" x14ac:dyDescent="0.25">
      <c r="A4" t="s">
        <v>10</v>
      </c>
      <c r="B4" t="s">
        <v>230</v>
      </c>
      <c r="C4">
        <v>1.4958</v>
      </c>
      <c r="D4">
        <v>0.62080000000000002</v>
      </c>
      <c r="E4">
        <v>1.2351000000000001</v>
      </c>
    </row>
    <row r="5" spans="1:5" x14ac:dyDescent="0.25">
      <c r="A5" t="s">
        <v>10</v>
      </c>
      <c r="B5" t="s">
        <v>228</v>
      </c>
      <c r="C5">
        <v>1.4958</v>
      </c>
      <c r="D5">
        <v>0.77139999999999997</v>
      </c>
      <c r="E5">
        <v>0.85129999999999995</v>
      </c>
    </row>
    <row r="6" spans="1:5" x14ac:dyDescent="0.25">
      <c r="A6" t="s">
        <v>10</v>
      </c>
      <c r="B6" t="s">
        <v>41</v>
      </c>
      <c r="C6">
        <v>1.4958</v>
      </c>
      <c r="D6">
        <v>0.82279999999999998</v>
      </c>
      <c r="E6">
        <v>0.69169999999999998</v>
      </c>
    </row>
    <row r="7" spans="1:5" x14ac:dyDescent="0.25">
      <c r="A7" t="s">
        <v>10</v>
      </c>
      <c r="B7" t="s">
        <v>231</v>
      </c>
      <c r="C7">
        <v>1.4958</v>
      </c>
      <c r="D7">
        <v>1.2892999999999999</v>
      </c>
      <c r="E7">
        <v>0.69169999999999998</v>
      </c>
    </row>
    <row r="8" spans="1:5" x14ac:dyDescent="0.25">
      <c r="A8" t="s">
        <v>10</v>
      </c>
      <c r="B8" t="s">
        <v>11</v>
      </c>
      <c r="C8">
        <v>1.4958</v>
      </c>
      <c r="D8">
        <v>0.66849999999999998</v>
      </c>
      <c r="E8">
        <v>1.1705000000000001</v>
      </c>
    </row>
    <row r="9" spans="1:5" x14ac:dyDescent="0.25">
      <c r="A9" t="s">
        <v>10</v>
      </c>
      <c r="B9" t="s">
        <v>39</v>
      </c>
      <c r="C9">
        <v>1.4958</v>
      </c>
      <c r="D9">
        <v>1.4399</v>
      </c>
      <c r="E9">
        <v>0.85129999999999995</v>
      </c>
    </row>
    <row r="10" spans="1:5" x14ac:dyDescent="0.25">
      <c r="A10" t="s">
        <v>10</v>
      </c>
      <c r="B10" t="s">
        <v>226</v>
      </c>
      <c r="C10">
        <v>1.4958</v>
      </c>
      <c r="D10">
        <v>1.2857000000000001</v>
      </c>
      <c r="E10">
        <v>0.79810000000000003</v>
      </c>
    </row>
    <row r="11" spans="1:5" x14ac:dyDescent="0.25">
      <c r="A11" t="s">
        <v>10</v>
      </c>
      <c r="B11" t="s">
        <v>38</v>
      </c>
      <c r="C11">
        <v>1.4958</v>
      </c>
      <c r="D11">
        <v>0.72</v>
      </c>
      <c r="E11">
        <v>0.90449999999999997</v>
      </c>
    </row>
    <row r="12" spans="1:5" x14ac:dyDescent="0.25">
      <c r="A12" t="s">
        <v>10</v>
      </c>
      <c r="B12" t="s">
        <v>42</v>
      </c>
      <c r="C12">
        <v>1.4958</v>
      </c>
      <c r="D12">
        <v>1.3848</v>
      </c>
      <c r="E12">
        <v>0.88929999999999998</v>
      </c>
    </row>
    <row r="13" spans="1:5" x14ac:dyDescent="0.25">
      <c r="A13" t="s">
        <v>10</v>
      </c>
      <c r="B13" t="s">
        <v>37</v>
      </c>
      <c r="C13">
        <v>1.4958</v>
      </c>
      <c r="D13">
        <v>0.77139999999999997</v>
      </c>
      <c r="E13">
        <v>1.7024999999999999</v>
      </c>
    </row>
    <row r="14" spans="1:5" x14ac:dyDescent="0.25">
      <c r="A14" t="s">
        <v>10</v>
      </c>
      <c r="B14" t="s">
        <v>233</v>
      </c>
      <c r="C14">
        <v>1.4958</v>
      </c>
      <c r="D14">
        <v>0.97709999999999997</v>
      </c>
      <c r="E14">
        <v>1.0641</v>
      </c>
    </row>
    <row r="15" spans="1:5" x14ac:dyDescent="0.25">
      <c r="A15" t="s">
        <v>10</v>
      </c>
      <c r="B15" t="s">
        <v>768</v>
      </c>
      <c r="C15">
        <v>1.4958</v>
      </c>
      <c r="D15">
        <v>0.71630000000000005</v>
      </c>
      <c r="E15">
        <v>1.0869</v>
      </c>
    </row>
    <row r="16" spans="1:5" x14ac:dyDescent="0.25">
      <c r="A16" t="s">
        <v>10</v>
      </c>
      <c r="B16" t="s">
        <v>232</v>
      </c>
      <c r="C16">
        <v>1.4958</v>
      </c>
      <c r="D16">
        <v>0.87419999999999998</v>
      </c>
      <c r="E16">
        <v>1.0641</v>
      </c>
    </row>
    <row r="17" spans="1:5" x14ac:dyDescent="0.25">
      <c r="A17" t="s">
        <v>10</v>
      </c>
      <c r="B17" t="s">
        <v>769</v>
      </c>
      <c r="C17">
        <v>1.4958</v>
      </c>
      <c r="D17">
        <v>1.2416</v>
      </c>
      <c r="E17">
        <v>0.64229999999999998</v>
      </c>
    </row>
    <row r="18" spans="1:5" x14ac:dyDescent="0.25">
      <c r="A18" t="s">
        <v>10</v>
      </c>
      <c r="B18" t="s">
        <v>229</v>
      </c>
      <c r="C18">
        <v>1.4958</v>
      </c>
      <c r="D18">
        <v>0.66849999999999998</v>
      </c>
      <c r="E18">
        <v>1.1173</v>
      </c>
    </row>
    <row r="19" spans="1:5" x14ac:dyDescent="0.25">
      <c r="A19" t="s">
        <v>10</v>
      </c>
      <c r="B19" t="s">
        <v>40</v>
      </c>
      <c r="C19">
        <v>1.4958</v>
      </c>
      <c r="D19">
        <v>0.9073</v>
      </c>
      <c r="E19">
        <v>1.4821</v>
      </c>
    </row>
    <row r="20" spans="1:5" x14ac:dyDescent="0.25">
      <c r="A20" t="s">
        <v>13</v>
      </c>
      <c r="B20" t="s">
        <v>50</v>
      </c>
      <c r="C20">
        <v>1.8130999999999999</v>
      </c>
      <c r="D20">
        <v>0.82730000000000004</v>
      </c>
      <c r="E20">
        <v>1.1955</v>
      </c>
    </row>
    <row r="21" spans="1:5" x14ac:dyDescent="0.25">
      <c r="A21" t="s">
        <v>13</v>
      </c>
      <c r="B21" t="s">
        <v>234</v>
      </c>
      <c r="C21">
        <v>1.8130999999999999</v>
      </c>
      <c r="D21">
        <v>1.6546000000000001</v>
      </c>
      <c r="E21">
        <v>0.67920000000000003</v>
      </c>
    </row>
    <row r="22" spans="1:5" x14ac:dyDescent="0.25">
      <c r="A22" t="s">
        <v>13</v>
      </c>
      <c r="B22" t="s">
        <v>48</v>
      </c>
      <c r="C22">
        <v>1.8130999999999999</v>
      </c>
      <c r="D22">
        <v>0.55149999999999999</v>
      </c>
      <c r="E22">
        <v>1.0868</v>
      </c>
    </row>
    <row r="23" spans="1:5" x14ac:dyDescent="0.25">
      <c r="A23" t="s">
        <v>13</v>
      </c>
      <c r="B23" t="s">
        <v>55</v>
      </c>
      <c r="C23">
        <v>1.8130999999999999</v>
      </c>
      <c r="D23">
        <v>0.85240000000000005</v>
      </c>
      <c r="E23">
        <v>0.67920000000000003</v>
      </c>
    </row>
    <row r="24" spans="1:5" x14ac:dyDescent="0.25">
      <c r="A24" t="s">
        <v>13</v>
      </c>
      <c r="B24" t="s">
        <v>43</v>
      </c>
      <c r="C24">
        <v>1.8130999999999999</v>
      </c>
      <c r="D24">
        <v>1.6546000000000001</v>
      </c>
      <c r="E24">
        <v>1.2225999999999999</v>
      </c>
    </row>
    <row r="25" spans="1:5" x14ac:dyDescent="0.25">
      <c r="A25" t="s">
        <v>13</v>
      </c>
      <c r="B25" t="s">
        <v>236</v>
      </c>
      <c r="C25">
        <v>1.8130999999999999</v>
      </c>
      <c r="D25">
        <v>0.70199999999999996</v>
      </c>
      <c r="E25">
        <v>1.0188999999999999</v>
      </c>
    </row>
    <row r="26" spans="1:5" x14ac:dyDescent="0.25">
      <c r="A26" t="s">
        <v>13</v>
      </c>
      <c r="B26" t="s">
        <v>45</v>
      </c>
      <c r="C26">
        <v>1.8130999999999999</v>
      </c>
      <c r="D26">
        <v>0.95269999999999999</v>
      </c>
      <c r="E26">
        <v>1.0188999999999999</v>
      </c>
    </row>
    <row r="27" spans="1:5" x14ac:dyDescent="0.25">
      <c r="A27" t="s">
        <v>13</v>
      </c>
      <c r="B27" t="s">
        <v>235</v>
      </c>
      <c r="C27">
        <v>1.8130999999999999</v>
      </c>
      <c r="D27">
        <v>0.90249999999999997</v>
      </c>
      <c r="E27">
        <v>0.81510000000000005</v>
      </c>
    </row>
    <row r="28" spans="1:5" x14ac:dyDescent="0.25">
      <c r="A28" t="s">
        <v>13</v>
      </c>
      <c r="B28" t="s">
        <v>17</v>
      </c>
      <c r="C28">
        <v>1.8130999999999999</v>
      </c>
      <c r="D28">
        <v>0.55149999999999999</v>
      </c>
      <c r="E28">
        <v>1.1547000000000001</v>
      </c>
    </row>
    <row r="29" spans="1:5" x14ac:dyDescent="0.25">
      <c r="A29" t="s">
        <v>13</v>
      </c>
      <c r="B29" t="s">
        <v>46</v>
      </c>
      <c r="C29">
        <v>1.8130999999999999</v>
      </c>
      <c r="D29">
        <v>0.75209999999999999</v>
      </c>
      <c r="E29">
        <v>1.1547000000000001</v>
      </c>
    </row>
    <row r="30" spans="1:5" x14ac:dyDescent="0.25">
      <c r="A30" t="s">
        <v>13</v>
      </c>
      <c r="B30" t="s">
        <v>47</v>
      </c>
      <c r="C30">
        <v>1.8130999999999999</v>
      </c>
      <c r="D30">
        <v>1.2535000000000001</v>
      </c>
      <c r="E30">
        <v>0.81510000000000005</v>
      </c>
    </row>
    <row r="31" spans="1:5" x14ac:dyDescent="0.25">
      <c r="A31" t="s">
        <v>13</v>
      </c>
      <c r="B31" t="s">
        <v>15</v>
      </c>
      <c r="C31">
        <v>1.8130999999999999</v>
      </c>
      <c r="D31">
        <v>1.5042</v>
      </c>
      <c r="E31">
        <v>1.2906</v>
      </c>
    </row>
    <row r="32" spans="1:5" x14ac:dyDescent="0.25">
      <c r="A32" t="s">
        <v>13</v>
      </c>
      <c r="B32" t="s">
        <v>44</v>
      </c>
      <c r="C32">
        <v>1.8130999999999999</v>
      </c>
      <c r="D32">
        <v>1.0528999999999999</v>
      </c>
      <c r="E32">
        <v>0.33960000000000001</v>
      </c>
    </row>
    <row r="33" spans="1:5" x14ac:dyDescent="0.25">
      <c r="A33" t="s">
        <v>13</v>
      </c>
      <c r="B33" t="s">
        <v>54</v>
      </c>
      <c r="C33">
        <v>1.8130999999999999</v>
      </c>
      <c r="D33">
        <v>0.95269999999999999</v>
      </c>
      <c r="E33">
        <v>1.2906</v>
      </c>
    </row>
    <row r="34" spans="1:5" x14ac:dyDescent="0.25">
      <c r="A34" t="s">
        <v>13</v>
      </c>
      <c r="B34" t="s">
        <v>52</v>
      </c>
      <c r="C34">
        <v>1.8130999999999999</v>
      </c>
      <c r="D34">
        <v>1.5627</v>
      </c>
      <c r="E34">
        <v>0.87170000000000003</v>
      </c>
    </row>
    <row r="35" spans="1:5" x14ac:dyDescent="0.25">
      <c r="A35" t="s">
        <v>13</v>
      </c>
      <c r="B35" t="s">
        <v>53</v>
      </c>
      <c r="C35">
        <v>1.8130999999999999</v>
      </c>
      <c r="D35">
        <v>0.90249999999999997</v>
      </c>
      <c r="E35">
        <v>1.5622</v>
      </c>
    </row>
    <row r="36" spans="1:5" x14ac:dyDescent="0.25">
      <c r="A36" t="s">
        <v>13</v>
      </c>
      <c r="B36" t="s">
        <v>14</v>
      </c>
      <c r="C36">
        <v>1.8130999999999999</v>
      </c>
      <c r="D36">
        <v>0.70199999999999996</v>
      </c>
      <c r="E36">
        <v>0.81510000000000005</v>
      </c>
    </row>
    <row r="37" spans="1:5" x14ac:dyDescent="0.25">
      <c r="A37" t="s">
        <v>13</v>
      </c>
      <c r="B37" t="s">
        <v>51</v>
      </c>
      <c r="C37">
        <v>1.8130999999999999</v>
      </c>
      <c r="D37">
        <v>0.60170000000000001</v>
      </c>
      <c r="E37">
        <v>1.0188999999999999</v>
      </c>
    </row>
    <row r="38" spans="1:5" x14ac:dyDescent="0.25">
      <c r="A38" t="s">
        <v>16</v>
      </c>
      <c r="B38" t="s">
        <v>239</v>
      </c>
      <c r="C38">
        <v>1.5404</v>
      </c>
      <c r="D38">
        <v>1.4931000000000001</v>
      </c>
      <c r="E38">
        <v>0.93940000000000001</v>
      </c>
    </row>
    <row r="39" spans="1:5" x14ac:dyDescent="0.25">
      <c r="A39" t="s">
        <v>16</v>
      </c>
      <c r="B39" t="s">
        <v>753</v>
      </c>
      <c r="C39">
        <v>1.5404</v>
      </c>
      <c r="D39">
        <v>0.90890000000000004</v>
      </c>
      <c r="E39">
        <v>0.79490000000000005</v>
      </c>
    </row>
    <row r="40" spans="1:5" x14ac:dyDescent="0.25">
      <c r="A40" t="s">
        <v>16</v>
      </c>
      <c r="B40" t="s">
        <v>57</v>
      </c>
      <c r="C40">
        <v>1.5404</v>
      </c>
      <c r="D40">
        <v>0.54100000000000004</v>
      </c>
      <c r="E40">
        <v>1.3851</v>
      </c>
    </row>
    <row r="41" spans="1:5" x14ac:dyDescent="0.25">
      <c r="A41" t="s">
        <v>16</v>
      </c>
      <c r="B41" t="s">
        <v>58</v>
      </c>
      <c r="C41">
        <v>1.5404</v>
      </c>
      <c r="D41">
        <v>0.82620000000000005</v>
      </c>
      <c r="E41">
        <v>1.0510999999999999</v>
      </c>
    </row>
    <row r="42" spans="1:5" x14ac:dyDescent="0.25">
      <c r="A42" t="s">
        <v>16</v>
      </c>
      <c r="B42" t="s">
        <v>304</v>
      </c>
      <c r="C42">
        <v>1.5404</v>
      </c>
      <c r="D42">
        <v>1.2984</v>
      </c>
      <c r="E42">
        <v>0.66239999999999999</v>
      </c>
    </row>
    <row r="43" spans="1:5" x14ac:dyDescent="0.25">
      <c r="A43" t="s">
        <v>16</v>
      </c>
      <c r="B43" t="s">
        <v>59</v>
      </c>
      <c r="C43">
        <v>1.5404</v>
      </c>
      <c r="D43">
        <v>0.47210000000000002</v>
      </c>
      <c r="E43">
        <v>0.85399999999999998</v>
      </c>
    </row>
    <row r="44" spans="1:5" x14ac:dyDescent="0.25">
      <c r="A44" t="s">
        <v>16</v>
      </c>
      <c r="B44" t="s">
        <v>754</v>
      </c>
      <c r="C44">
        <v>1.5404</v>
      </c>
      <c r="D44">
        <v>0.59019999999999995</v>
      </c>
      <c r="E44">
        <v>1.1168</v>
      </c>
    </row>
    <row r="45" spans="1:5" x14ac:dyDescent="0.25">
      <c r="A45" t="s">
        <v>16</v>
      </c>
      <c r="B45" t="s">
        <v>238</v>
      </c>
      <c r="C45">
        <v>1.5404</v>
      </c>
      <c r="D45">
        <v>1.0623</v>
      </c>
      <c r="E45">
        <v>0.65700000000000003</v>
      </c>
    </row>
    <row r="46" spans="1:5" x14ac:dyDescent="0.25">
      <c r="A46" t="s">
        <v>16</v>
      </c>
      <c r="B46" t="s">
        <v>240</v>
      </c>
      <c r="C46">
        <v>1.5404</v>
      </c>
      <c r="D46">
        <v>0.82620000000000005</v>
      </c>
      <c r="E46">
        <v>1.0510999999999999</v>
      </c>
    </row>
    <row r="47" spans="1:5" x14ac:dyDescent="0.25">
      <c r="A47" t="s">
        <v>16</v>
      </c>
      <c r="B47" t="s">
        <v>755</v>
      </c>
      <c r="C47">
        <v>1.5404</v>
      </c>
      <c r="D47">
        <v>0.47210000000000002</v>
      </c>
      <c r="E47">
        <v>1.0510999999999999</v>
      </c>
    </row>
    <row r="48" spans="1:5" x14ac:dyDescent="0.25">
      <c r="A48" t="s">
        <v>16</v>
      </c>
      <c r="B48" t="s">
        <v>241</v>
      </c>
      <c r="C48">
        <v>1.5404</v>
      </c>
      <c r="D48">
        <v>1.2984</v>
      </c>
      <c r="E48">
        <v>1.0840000000000001</v>
      </c>
    </row>
    <row r="49" spans="1:5" x14ac:dyDescent="0.25">
      <c r="A49" t="s">
        <v>16</v>
      </c>
      <c r="B49" t="s">
        <v>56</v>
      </c>
      <c r="C49">
        <v>1.5404</v>
      </c>
      <c r="D49">
        <v>0.88519999999999999</v>
      </c>
      <c r="E49">
        <v>0.91969999999999996</v>
      </c>
    </row>
    <row r="50" spans="1:5" x14ac:dyDescent="0.25">
      <c r="A50" t="s">
        <v>16</v>
      </c>
      <c r="B50" t="s">
        <v>18</v>
      </c>
      <c r="C50">
        <v>1.5404</v>
      </c>
      <c r="D50">
        <v>0.8115</v>
      </c>
      <c r="E50">
        <v>1.0840000000000001</v>
      </c>
    </row>
    <row r="51" spans="1:5" x14ac:dyDescent="0.25">
      <c r="A51" t="s">
        <v>16</v>
      </c>
      <c r="B51" t="s">
        <v>242</v>
      </c>
      <c r="C51">
        <v>1.5404</v>
      </c>
      <c r="D51">
        <v>1.4607000000000001</v>
      </c>
      <c r="E51">
        <v>1.3249</v>
      </c>
    </row>
    <row r="52" spans="1:5" x14ac:dyDescent="0.25">
      <c r="A52" t="s">
        <v>16</v>
      </c>
      <c r="B52" t="s">
        <v>243</v>
      </c>
      <c r="C52">
        <v>1.5404</v>
      </c>
      <c r="D52">
        <v>0.51929999999999998</v>
      </c>
      <c r="E52">
        <v>1.5176000000000001</v>
      </c>
    </row>
    <row r="53" spans="1:5" x14ac:dyDescent="0.25">
      <c r="A53" t="s">
        <v>16</v>
      </c>
      <c r="B53" t="s">
        <v>237</v>
      </c>
      <c r="C53">
        <v>1.5404</v>
      </c>
      <c r="D53">
        <v>1.5344</v>
      </c>
      <c r="E53">
        <v>1.0510999999999999</v>
      </c>
    </row>
    <row r="54" spans="1:5" x14ac:dyDescent="0.25">
      <c r="A54" t="s">
        <v>16</v>
      </c>
      <c r="B54" t="s">
        <v>60</v>
      </c>
      <c r="C54">
        <v>1.5404</v>
      </c>
      <c r="D54">
        <v>1.8177000000000001</v>
      </c>
      <c r="E54">
        <v>0.65039999999999998</v>
      </c>
    </row>
    <row r="55" spans="1:5" x14ac:dyDescent="0.25">
      <c r="A55" t="s">
        <v>16</v>
      </c>
      <c r="B55" t="s">
        <v>49</v>
      </c>
      <c r="C55">
        <v>1.5404</v>
      </c>
      <c r="D55">
        <v>1.2334000000000001</v>
      </c>
      <c r="E55">
        <v>0.72260000000000002</v>
      </c>
    </row>
    <row r="56" spans="1:5" x14ac:dyDescent="0.25">
      <c r="A56" t="s">
        <v>61</v>
      </c>
      <c r="B56" t="s">
        <v>305</v>
      </c>
      <c r="C56">
        <v>1.5064</v>
      </c>
      <c r="D56">
        <v>1.0863</v>
      </c>
      <c r="E56">
        <v>0.56859999999999999</v>
      </c>
    </row>
    <row r="57" spans="1:5" x14ac:dyDescent="0.25">
      <c r="A57" t="s">
        <v>61</v>
      </c>
      <c r="B57" t="s">
        <v>328</v>
      </c>
      <c r="C57">
        <v>1.5064</v>
      </c>
      <c r="D57">
        <v>1.2070000000000001</v>
      </c>
      <c r="E57">
        <v>1.3505</v>
      </c>
    </row>
    <row r="58" spans="1:5" x14ac:dyDescent="0.25">
      <c r="A58" t="s">
        <v>61</v>
      </c>
      <c r="B58" t="s">
        <v>335</v>
      </c>
      <c r="C58">
        <v>1.5064</v>
      </c>
      <c r="D58">
        <v>0.71489999999999998</v>
      </c>
      <c r="E58">
        <v>1.0224</v>
      </c>
    </row>
    <row r="59" spans="1:5" x14ac:dyDescent="0.25">
      <c r="A59" t="s">
        <v>61</v>
      </c>
      <c r="B59" t="s">
        <v>65</v>
      </c>
      <c r="C59">
        <v>1.5064</v>
      </c>
      <c r="D59">
        <v>0.60350000000000004</v>
      </c>
      <c r="E59">
        <v>0.78190000000000004</v>
      </c>
    </row>
    <row r="60" spans="1:5" x14ac:dyDescent="0.25">
      <c r="A60" t="s">
        <v>61</v>
      </c>
      <c r="B60" t="s">
        <v>67</v>
      </c>
      <c r="C60">
        <v>1.5064</v>
      </c>
      <c r="D60">
        <v>0.59750000000000003</v>
      </c>
      <c r="E60">
        <v>0.78190000000000004</v>
      </c>
    </row>
    <row r="61" spans="1:5" x14ac:dyDescent="0.25">
      <c r="A61" t="s">
        <v>61</v>
      </c>
      <c r="B61" t="s">
        <v>69</v>
      </c>
      <c r="C61">
        <v>1.5064</v>
      </c>
      <c r="D61">
        <v>1.4936</v>
      </c>
      <c r="E61">
        <v>0.65159999999999996</v>
      </c>
    </row>
    <row r="62" spans="1:5" x14ac:dyDescent="0.25">
      <c r="A62" t="s">
        <v>61</v>
      </c>
      <c r="B62" t="s">
        <v>249</v>
      </c>
      <c r="C62">
        <v>1.5064</v>
      </c>
      <c r="D62">
        <v>1.1617</v>
      </c>
      <c r="E62">
        <v>0.97729999999999995</v>
      </c>
    </row>
    <row r="63" spans="1:5" x14ac:dyDescent="0.25">
      <c r="A63" t="s">
        <v>61</v>
      </c>
      <c r="B63" t="s">
        <v>354</v>
      </c>
      <c r="C63">
        <v>1.5064</v>
      </c>
      <c r="D63">
        <v>1.0863</v>
      </c>
      <c r="E63">
        <v>1.2082999999999999</v>
      </c>
    </row>
    <row r="64" spans="1:5" x14ac:dyDescent="0.25">
      <c r="A64" t="s">
        <v>61</v>
      </c>
      <c r="B64" t="s">
        <v>64</v>
      </c>
      <c r="C64">
        <v>1.5064</v>
      </c>
      <c r="D64">
        <v>0.78449999999999998</v>
      </c>
      <c r="E64">
        <v>1.2082999999999999</v>
      </c>
    </row>
    <row r="65" spans="1:5" x14ac:dyDescent="0.25">
      <c r="A65" t="s">
        <v>61</v>
      </c>
      <c r="B65" t="s">
        <v>70</v>
      </c>
      <c r="C65">
        <v>1.5064</v>
      </c>
      <c r="D65">
        <v>1.1617</v>
      </c>
      <c r="E65">
        <v>1.1728000000000001</v>
      </c>
    </row>
    <row r="66" spans="1:5" x14ac:dyDescent="0.25">
      <c r="A66" t="s">
        <v>61</v>
      </c>
      <c r="B66" t="s">
        <v>246</v>
      </c>
      <c r="C66">
        <v>1.5064</v>
      </c>
      <c r="D66">
        <v>1.6294</v>
      </c>
      <c r="E66">
        <v>0.42649999999999999</v>
      </c>
    </row>
    <row r="67" spans="1:5" x14ac:dyDescent="0.25">
      <c r="A67" t="s">
        <v>61</v>
      </c>
      <c r="B67" t="s">
        <v>248</v>
      </c>
      <c r="C67">
        <v>1.5064</v>
      </c>
      <c r="D67">
        <v>1.8809</v>
      </c>
      <c r="E67">
        <v>0.39090000000000003</v>
      </c>
    </row>
    <row r="68" spans="1:5" x14ac:dyDescent="0.25">
      <c r="A68" t="s">
        <v>61</v>
      </c>
      <c r="B68" t="s">
        <v>247</v>
      </c>
      <c r="C68">
        <v>1.5064</v>
      </c>
      <c r="D68">
        <v>1.0510999999999999</v>
      </c>
      <c r="E68">
        <v>1.0425</v>
      </c>
    </row>
    <row r="69" spans="1:5" x14ac:dyDescent="0.25">
      <c r="A69" t="s">
        <v>61</v>
      </c>
      <c r="B69" t="s">
        <v>306</v>
      </c>
      <c r="C69">
        <v>1.5064</v>
      </c>
      <c r="D69">
        <v>0.91920000000000002</v>
      </c>
      <c r="E69">
        <v>1.4434</v>
      </c>
    </row>
    <row r="70" spans="1:5" x14ac:dyDescent="0.25">
      <c r="A70" t="s">
        <v>61</v>
      </c>
      <c r="B70" t="s">
        <v>82</v>
      </c>
      <c r="C70">
        <v>1.5064</v>
      </c>
      <c r="D70">
        <v>0.40849999999999997</v>
      </c>
      <c r="E70">
        <v>1.5036</v>
      </c>
    </row>
    <row r="71" spans="1:5" x14ac:dyDescent="0.25">
      <c r="A71" t="s">
        <v>61</v>
      </c>
      <c r="B71" t="s">
        <v>71</v>
      </c>
      <c r="C71">
        <v>1.5064</v>
      </c>
      <c r="D71">
        <v>0.84489999999999998</v>
      </c>
      <c r="E71">
        <v>0.71079999999999999</v>
      </c>
    </row>
    <row r="72" spans="1:5" x14ac:dyDescent="0.25">
      <c r="A72" t="s">
        <v>61</v>
      </c>
      <c r="B72" t="s">
        <v>245</v>
      </c>
      <c r="C72">
        <v>1.5064</v>
      </c>
      <c r="D72">
        <v>0.99580000000000002</v>
      </c>
      <c r="E72">
        <v>0.97729999999999995</v>
      </c>
    </row>
    <row r="73" spans="1:5" x14ac:dyDescent="0.25">
      <c r="A73" t="s">
        <v>61</v>
      </c>
      <c r="B73" t="s">
        <v>87</v>
      </c>
      <c r="C73">
        <v>1.5064</v>
      </c>
      <c r="D73">
        <v>0.60850000000000004</v>
      </c>
      <c r="E73">
        <v>1.7592000000000001</v>
      </c>
    </row>
    <row r="74" spans="1:5" x14ac:dyDescent="0.25">
      <c r="A74" t="s">
        <v>61</v>
      </c>
      <c r="B74" t="s">
        <v>66</v>
      </c>
      <c r="C74">
        <v>1.5064</v>
      </c>
      <c r="D74">
        <v>1.2723</v>
      </c>
      <c r="E74">
        <v>1.1728000000000001</v>
      </c>
    </row>
    <row r="75" spans="1:5" x14ac:dyDescent="0.25">
      <c r="A75" t="s">
        <v>61</v>
      </c>
      <c r="B75" t="s">
        <v>62</v>
      </c>
      <c r="C75">
        <v>1.5064</v>
      </c>
      <c r="D75">
        <v>0.48280000000000001</v>
      </c>
      <c r="E75">
        <v>0.63970000000000005</v>
      </c>
    </row>
    <row r="76" spans="1:5" x14ac:dyDescent="0.25">
      <c r="A76" t="s">
        <v>72</v>
      </c>
      <c r="B76" t="s">
        <v>89</v>
      </c>
      <c r="C76">
        <v>1.4016</v>
      </c>
      <c r="D76">
        <v>0.42809999999999998</v>
      </c>
      <c r="E76">
        <v>1.0369999999999999</v>
      </c>
    </row>
    <row r="77" spans="1:5" x14ac:dyDescent="0.25">
      <c r="A77" t="s">
        <v>72</v>
      </c>
      <c r="B77" t="s">
        <v>74</v>
      </c>
      <c r="C77">
        <v>1.4016</v>
      </c>
      <c r="D77">
        <v>0.93640000000000001</v>
      </c>
      <c r="E77">
        <v>1.2009000000000001</v>
      </c>
    </row>
    <row r="78" spans="1:5" x14ac:dyDescent="0.25">
      <c r="A78" t="s">
        <v>72</v>
      </c>
      <c r="B78" t="s">
        <v>75</v>
      </c>
      <c r="C78">
        <v>1.4016</v>
      </c>
      <c r="D78">
        <v>1.3823000000000001</v>
      </c>
      <c r="E78">
        <v>1.0866</v>
      </c>
    </row>
    <row r="79" spans="1:5" x14ac:dyDescent="0.25">
      <c r="A79" t="s">
        <v>72</v>
      </c>
      <c r="B79" t="s">
        <v>103</v>
      </c>
      <c r="C79">
        <v>1.4016</v>
      </c>
      <c r="D79">
        <v>0.71350000000000002</v>
      </c>
      <c r="E79">
        <v>0.96879999999999999</v>
      </c>
    </row>
    <row r="80" spans="1:5" x14ac:dyDescent="0.25">
      <c r="A80" t="s">
        <v>72</v>
      </c>
      <c r="B80" t="s">
        <v>77</v>
      </c>
      <c r="C80">
        <v>1.4016</v>
      </c>
      <c r="D80">
        <v>1.4779</v>
      </c>
      <c r="E80">
        <v>0.98040000000000005</v>
      </c>
    </row>
    <row r="81" spans="1:5" x14ac:dyDescent="0.25">
      <c r="A81" t="s">
        <v>72</v>
      </c>
      <c r="B81" t="s">
        <v>79</v>
      </c>
      <c r="C81">
        <v>1.4016</v>
      </c>
      <c r="D81">
        <v>0.89180000000000004</v>
      </c>
      <c r="E81">
        <v>1.1436999999999999</v>
      </c>
    </row>
    <row r="82" spans="1:5" x14ac:dyDescent="0.25">
      <c r="A82" t="s">
        <v>72</v>
      </c>
      <c r="B82" t="s">
        <v>81</v>
      </c>
      <c r="C82">
        <v>1.4016</v>
      </c>
      <c r="D82">
        <v>0.76439999999999997</v>
      </c>
      <c r="E82">
        <v>1.3070999999999999</v>
      </c>
    </row>
    <row r="83" spans="1:5" x14ac:dyDescent="0.25">
      <c r="A83" t="s">
        <v>72</v>
      </c>
      <c r="B83" t="s">
        <v>344</v>
      </c>
      <c r="C83">
        <v>1.4016</v>
      </c>
      <c r="D83">
        <v>1.0940000000000001</v>
      </c>
      <c r="E83">
        <v>0.85399999999999998</v>
      </c>
    </row>
    <row r="84" spans="1:5" x14ac:dyDescent="0.25">
      <c r="A84" t="s">
        <v>72</v>
      </c>
      <c r="B84" t="s">
        <v>83</v>
      </c>
      <c r="C84">
        <v>1.4016</v>
      </c>
      <c r="D84">
        <v>0.99890000000000001</v>
      </c>
      <c r="E84">
        <v>0.85399999999999998</v>
      </c>
    </row>
    <row r="85" spans="1:5" x14ac:dyDescent="0.25">
      <c r="A85" t="s">
        <v>72</v>
      </c>
      <c r="B85" t="s">
        <v>68</v>
      </c>
      <c r="C85">
        <v>1.4016</v>
      </c>
      <c r="D85">
        <v>1.7837000000000001</v>
      </c>
      <c r="E85">
        <v>0.74339999999999995</v>
      </c>
    </row>
    <row r="86" spans="1:5" x14ac:dyDescent="0.25">
      <c r="A86" t="s">
        <v>72</v>
      </c>
      <c r="B86" t="s">
        <v>88</v>
      </c>
      <c r="C86">
        <v>1.4016</v>
      </c>
      <c r="D86">
        <v>0.98099999999999998</v>
      </c>
      <c r="E86">
        <v>0.91500000000000004</v>
      </c>
    </row>
    <row r="87" spans="1:5" x14ac:dyDescent="0.25">
      <c r="A87" t="s">
        <v>72</v>
      </c>
      <c r="B87" t="s">
        <v>102</v>
      </c>
      <c r="C87">
        <v>1.4016</v>
      </c>
      <c r="D87">
        <v>0.66890000000000005</v>
      </c>
      <c r="E87">
        <v>1.0294000000000001</v>
      </c>
    </row>
    <row r="88" spans="1:5" x14ac:dyDescent="0.25">
      <c r="A88" t="s">
        <v>72</v>
      </c>
      <c r="B88" t="s">
        <v>78</v>
      </c>
      <c r="C88">
        <v>1.4016</v>
      </c>
      <c r="D88">
        <v>1.1415999999999999</v>
      </c>
      <c r="E88">
        <v>1.0369999999999999</v>
      </c>
    </row>
    <row r="89" spans="1:5" x14ac:dyDescent="0.25">
      <c r="A89" t="s">
        <v>72</v>
      </c>
      <c r="B89" t="s">
        <v>73</v>
      </c>
      <c r="C89">
        <v>1.4016</v>
      </c>
      <c r="D89">
        <v>1.1148</v>
      </c>
      <c r="E89">
        <v>0.80059999999999998</v>
      </c>
    </row>
    <row r="90" spans="1:5" x14ac:dyDescent="0.25">
      <c r="A90" t="s">
        <v>72</v>
      </c>
      <c r="B90" t="s">
        <v>86</v>
      </c>
      <c r="C90">
        <v>1.4016</v>
      </c>
      <c r="D90">
        <v>0.85619999999999996</v>
      </c>
      <c r="E90">
        <v>0.79300000000000004</v>
      </c>
    </row>
    <row r="91" spans="1:5" x14ac:dyDescent="0.25">
      <c r="A91" t="s">
        <v>72</v>
      </c>
      <c r="B91" t="s">
        <v>85</v>
      </c>
      <c r="C91">
        <v>1.4016</v>
      </c>
      <c r="D91">
        <v>0.93640000000000001</v>
      </c>
      <c r="E91">
        <v>1.1436999999999999</v>
      </c>
    </row>
    <row r="92" spans="1:5" x14ac:dyDescent="0.25">
      <c r="A92" t="s">
        <v>72</v>
      </c>
      <c r="B92" t="s">
        <v>106</v>
      </c>
      <c r="C92">
        <v>1.4016</v>
      </c>
      <c r="D92">
        <v>0.76439999999999997</v>
      </c>
      <c r="E92">
        <v>1.1763999999999999</v>
      </c>
    </row>
    <row r="93" spans="1:5" x14ac:dyDescent="0.25">
      <c r="A93" t="s">
        <v>72</v>
      </c>
      <c r="B93" t="s">
        <v>80</v>
      </c>
      <c r="C93">
        <v>1.4016</v>
      </c>
      <c r="D93">
        <v>0.95130000000000003</v>
      </c>
      <c r="E93">
        <v>1.0369999999999999</v>
      </c>
    </row>
    <row r="94" spans="1:5" x14ac:dyDescent="0.25">
      <c r="A94" t="s">
        <v>72</v>
      </c>
      <c r="B94" t="s">
        <v>382</v>
      </c>
      <c r="C94">
        <v>1.4016</v>
      </c>
      <c r="D94">
        <v>1.0256000000000001</v>
      </c>
      <c r="E94">
        <v>0.74339999999999995</v>
      </c>
    </row>
    <row r="95" spans="1:5" x14ac:dyDescent="0.25">
      <c r="A95" t="s">
        <v>72</v>
      </c>
      <c r="B95" t="s">
        <v>384</v>
      </c>
      <c r="C95">
        <v>1.4016</v>
      </c>
      <c r="D95">
        <v>1.0256000000000001</v>
      </c>
      <c r="E95">
        <v>1.9443999999999999</v>
      </c>
    </row>
    <row r="96" spans="1:5" x14ac:dyDescent="0.25">
      <c r="A96" t="s">
        <v>72</v>
      </c>
      <c r="B96" t="s">
        <v>244</v>
      </c>
      <c r="C96">
        <v>1.4016</v>
      </c>
      <c r="D96">
        <v>1.1296999999999999</v>
      </c>
      <c r="E96">
        <v>0.8387</v>
      </c>
    </row>
    <row r="97" spans="1:5" x14ac:dyDescent="0.25">
      <c r="A97" t="s">
        <v>72</v>
      </c>
      <c r="B97" t="s">
        <v>76</v>
      </c>
      <c r="C97">
        <v>1.4016</v>
      </c>
      <c r="D97">
        <v>1.0464</v>
      </c>
      <c r="E97">
        <v>0.97599999999999998</v>
      </c>
    </row>
    <row r="98" spans="1:5" x14ac:dyDescent="0.25">
      <c r="A98" t="s">
        <v>72</v>
      </c>
      <c r="B98" t="s">
        <v>90</v>
      </c>
      <c r="C98">
        <v>1.4016</v>
      </c>
      <c r="D98">
        <v>0.90369999999999995</v>
      </c>
      <c r="E98">
        <v>0.85399999999999998</v>
      </c>
    </row>
    <row r="99" spans="1:5" x14ac:dyDescent="0.25">
      <c r="A99" t="s">
        <v>72</v>
      </c>
      <c r="B99" t="s">
        <v>63</v>
      </c>
      <c r="C99">
        <v>1.4016</v>
      </c>
      <c r="D99">
        <v>0.99890000000000001</v>
      </c>
      <c r="E99">
        <v>0.48799999999999999</v>
      </c>
    </row>
    <row r="100" spans="1:5" x14ac:dyDescent="0.25">
      <c r="A100" t="s">
        <v>91</v>
      </c>
      <c r="B100" t="s">
        <v>94</v>
      </c>
      <c r="C100">
        <v>1.4692000000000001</v>
      </c>
      <c r="D100">
        <v>1.1611</v>
      </c>
      <c r="E100">
        <v>1.1043000000000001</v>
      </c>
    </row>
    <row r="101" spans="1:5" x14ac:dyDescent="0.25">
      <c r="A101" t="s">
        <v>91</v>
      </c>
      <c r="B101" t="s">
        <v>92</v>
      </c>
      <c r="C101">
        <v>1.4692000000000001</v>
      </c>
      <c r="D101">
        <v>0.80830000000000002</v>
      </c>
      <c r="E101">
        <v>1.1223000000000001</v>
      </c>
    </row>
    <row r="102" spans="1:5" x14ac:dyDescent="0.25">
      <c r="A102" t="s">
        <v>91</v>
      </c>
      <c r="B102" t="s">
        <v>117</v>
      </c>
      <c r="C102">
        <v>1.4692000000000001</v>
      </c>
      <c r="D102">
        <v>1.2705</v>
      </c>
      <c r="E102">
        <v>0.97940000000000005</v>
      </c>
    </row>
    <row r="103" spans="1:5" x14ac:dyDescent="0.25">
      <c r="A103" t="s">
        <v>91</v>
      </c>
      <c r="B103" t="s">
        <v>98</v>
      </c>
      <c r="C103">
        <v>1.4692000000000001</v>
      </c>
      <c r="D103">
        <v>1.0634999999999999</v>
      </c>
      <c r="E103">
        <v>0.96919999999999995</v>
      </c>
    </row>
    <row r="104" spans="1:5" x14ac:dyDescent="0.25">
      <c r="A104" t="s">
        <v>91</v>
      </c>
      <c r="B104" t="s">
        <v>122</v>
      </c>
      <c r="C104">
        <v>1.4692000000000001</v>
      </c>
      <c r="D104">
        <v>0.86209999999999998</v>
      </c>
      <c r="E104">
        <v>1.0338000000000001</v>
      </c>
    </row>
    <row r="105" spans="1:5" x14ac:dyDescent="0.25">
      <c r="A105" t="s">
        <v>91</v>
      </c>
      <c r="B105" t="s">
        <v>97</v>
      </c>
      <c r="C105">
        <v>1.4692000000000001</v>
      </c>
      <c r="D105">
        <v>1.089</v>
      </c>
      <c r="E105">
        <v>0.92500000000000004</v>
      </c>
    </row>
    <row r="106" spans="1:5" x14ac:dyDescent="0.25">
      <c r="A106" t="s">
        <v>91</v>
      </c>
      <c r="B106" t="s">
        <v>118</v>
      </c>
      <c r="C106">
        <v>1.4692000000000001</v>
      </c>
      <c r="D106">
        <v>0.84079999999999999</v>
      </c>
      <c r="E106">
        <v>1.1043000000000001</v>
      </c>
    </row>
    <row r="107" spans="1:5" x14ac:dyDescent="0.25">
      <c r="A107" t="s">
        <v>91</v>
      </c>
      <c r="B107" t="s">
        <v>109</v>
      </c>
      <c r="C107">
        <v>1.4692000000000001</v>
      </c>
      <c r="D107">
        <v>0.68059999999999998</v>
      </c>
      <c r="E107">
        <v>1.3603000000000001</v>
      </c>
    </row>
    <row r="108" spans="1:5" x14ac:dyDescent="0.25">
      <c r="A108" t="s">
        <v>91</v>
      </c>
      <c r="B108" t="s">
        <v>113</v>
      </c>
      <c r="C108">
        <v>1.4692000000000001</v>
      </c>
      <c r="D108">
        <v>0.51049999999999995</v>
      </c>
      <c r="E108">
        <v>1.2753000000000001</v>
      </c>
    </row>
    <row r="109" spans="1:5" x14ac:dyDescent="0.25">
      <c r="A109" t="s">
        <v>91</v>
      </c>
      <c r="B109" t="s">
        <v>100</v>
      </c>
      <c r="C109">
        <v>1.4692000000000001</v>
      </c>
      <c r="D109">
        <v>1.1060000000000001</v>
      </c>
      <c r="E109">
        <v>1.2753000000000001</v>
      </c>
    </row>
    <row r="110" spans="1:5" x14ac:dyDescent="0.25">
      <c r="A110" t="s">
        <v>91</v>
      </c>
      <c r="B110" t="s">
        <v>95</v>
      </c>
      <c r="C110">
        <v>1.4692000000000001</v>
      </c>
      <c r="D110">
        <v>0.51049999999999995</v>
      </c>
      <c r="E110">
        <v>1.4282999999999999</v>
      </c>
    </row>
    <row r="111" spans="1:5" x14ac:dyDescent="0.25">
      <c r="A111" t="s">
        <v>91</v>
      </c>
      <c r="B111" t="s">
        <v>99</v>
      </c>
      <c r="C111">
        <v>1.4692000000000001</v>
      </c>
      <c r="D111">
        <v>1.1798</v>
      </c>
      <c r="E111">
        <v>1.0338000000000001</v>
      </c>
    </row>
    <row r="112" spans="1:5" x14ac:dyDescent="0.25">
      <c r="A112" t="s">
        <v>91</v>
      </c>
      <c r="B112" t="s">
        <v>368</v>
      </c>
      <c r="C112">
        <v>1.4692000000000001</v>
      </c>
      <c r="D112">
        <v>0.68059999999999998</v>
      </c>
      <c r="E112">
        <v>1.0712999999999999</v>
      </c>
    </row>
    <row r="113" spans="1:5" x14ac:dyDescent="0.25">
      <c r="A113" t="s">
        <v>91</v>
      </c>
      <c r="B113" t="s">
        <v>107</v>
      </c>
      <c r="C113">
        <v>1.4692000000000001</v>
      </c>
      <c r="D113">
        <v>0.8508</v>
      </c>
      <c r="E113">
        <v>0.76519999999999999</v>
      </c>
    </row>
    <row r="114" spans="1:5" x14ac:dyDescent="0.25">
      <c r="A114" t="s">
        <v>91</v>
      </c>
      <c r="B114" t="s">
        <v>130</v>
      </c>
      <c r="C114">
        <v>1.4692000000000001</v>
      </c>
      <c r="D114">
        <v>1.0008999999999999</v>
      </c>
      <c r="E114">
        <v>1.3443000000000001</v>
      </c>
    </row>
    <row r="115" spans="1:5" x14ac:dyDescent="0.25">
      <c r="A115" t="s">
        <v>91</v>
      </c>
      <c r="B115" t="s">
        <v>105</v>
      </c>
      <c r="C115">
        <v>1.4692000000000001</v>
      </c>
      <c r="D115">
        <v>1.4013</v>
      </c>
      <c r="E115">
        <v>0.96020000000000005</v>
      </c>
    </row>
    <row r="116" spans="1:5" x14ac:dyDescent="0.25">
      <c r="A116" t="s">
        <v>91</v>
      </c>
      <c r="B116" t="s">
        <v>108</v>
      </c>
      <c r="C116">
        <v>1.4692000000000001</v>
      </c>
      <c r="D116">
        <v>0.97230000000000005</v>
      </c>
      <c r="E116">
        <v>0.75790000000000002</v>
      </c>
    </row>
    <row r="117" spans="1:5" x14ac:dyDescent="0.25">
      <c r="A117" t="s">
        <v>91</v>
      </c>
      <c r="B117" t="s">
        <v>101</v>
      </c>
      <c r="C117">
        <v>1.4692000000000001</v>
      </c>
      <c r="D117">
        <v>1.089</v>
      </c>
      <c r="E117">
        <v>0.81620000000000004</v>
      </c>
    </row>
    <row r="118" spans="1:5" x14ac:dyDescent="0.25">
      <c r="A118" t="s">
        <v>91</v>
      </c>
      <c r="B118" t="s">
        <v>84</v>
      </c>
      <c r="C118">
        <v>1.4692000000000001</v>
      </c>
      <c r="D118">
        <v>1.5427999999999999</v>
      </c>
      <c r="E118">
        <v>0.70740000000000003</v>
      </c>
    </row>
    <row r="119" spans="1:5" x14ac:dyDescent="0.25">
      <c r="A119" t="s">
        <v>91</v>
      </c>
      <c r="B119" t="s">
        <v>387</v>
      </c>
      <c r="C119">
        <v>1.4692000000000001</v>
      </c>
      <c r="D119">
        <v>1.0437000000000001</v>
      </c>
      <c r="E119">
        <v>0.65300000000000002</v>
      </c>
    </row>
    <row r="120" spans="1:5" x14ac:dyDescent="0.25">
      <c r="A120" t="s">
        <v>91</v>
      </c>
      <c r="B120" t="s">
        <v>388</v>
      </c>
      <c r="C120">
        <v>1.4692000000000001</v>
      </c>
      <c r="D120">
        <v>0.81679999999999997</v>
      </c>
      <c r="E120">
        <v>0.76180000000000003</v>
      </c>
    </row>
    <row r="121" spans="1:5" x14ac:dyDescent="0.25">
      <c r="A121" t="s">
        <v>91</v>
      </c>
      <c r="B121" t="s">
        <v>93</v>
      </c>
      <c r="C121">
        <v>1.4692000000000001</v>
      </c>
      <c r="D121">
        <v>1.452</v>
      </c>
      <c r="E121">
        <v>0.59850000000000003</v>
      </c>
    </row>
    <row r="122" spans="1:5" x14ac:dyDescent="0.25">
      <c r="A122" t="s">
        <v>91</v>
      </c>
      <c r="B122" t="s">
        <v>111</v>
      </c>
      <c r="C122">
        <v>1.4692000000000001</v>
      </c>
      <c r="D122">
        <v>1.0209999999999999</v>
      </c>
      <c r="E122">
        <v>0.81620000000000004</v>
      </c>
    </row>
    <row r="123" spans="1:5" x14ac:dyDescent="0.25">
      <c r="A123" t="s">
        <v>91</v>
      </c>
      <c r="B123" t="s">
        <v>404</v>
      </c>
      <c r="C123">
        <v>1.4692000000000001</v>
      </c>
      <c r="D123">
        <v>1.089</v>
      </c>
      <c r="E123">
        <v>0.97940000000000005</v>
      </c>
    </row>
    <row r="124" spans="1:5" x14ac:dyDescent="0.25">
      <c r="A124" t="s">
        <v>114</v>
      </c>
      <c r="B124" t="s">
        <v>115</v>
      </c>
      <c r="C124">
        <v>1.3464</v>
      </c>
      <c r="D124">
        <v>0.74270000000000003</v>
      </c>
      <c r="E124">
        <v>1.1474</v>
      </c>
    </row>
    <row r="125" spans="1:5" x14ac:dyDescent="0.25">
      <c r="A125" t="s">
        <v>114</v>
      </c>
      <c r="B125" t="s">
        <v>119</v>
      </c>
      <c r="C125">
        <v>1.3464</v>
      </c>
      <c r="D125">
        <v>1.0398000000000001</v>
      </c>
      <c r="E125">
        <v>1.1014999999999999</v>
      </c>
    </row>
    <row r="126" spans="1:5" x14ac:dyDescent="0.25">
      <c r="A126" t="s">
        <v>114</v>
      </c>
      <c r="B126" t="s">
        <v>96</v>
      </c>
      <c r="C126">
        <v>1.3464</v>
      </c>
      <c r="D126">
        <v>1.0609999999999999</v>
      </c>
      <c r="E126">
        <v>1.1801999999999999</v>
      </c>
    </row>
    <row r="127" spans="1:5" x14ac:dyDescent="0.25">
      <c r="A127" t="s">
        <v>114</v>
      </c>
      <c r="B127" t="s">
        <v>338</v>
      </c>
      <c r="C127">
        <v>1.3464</v>
      </c>
      <c r="D127">
        <v>0.49509999999999998</v>
      </c>
      <c r="E127">
        <v>0.91790000000000005</v>
      </c>
    </row>
    <row r="128" spans="1:5" x14ac:dyDescent="0.25">
      <c r="A128" t="s">
        <v>114</v>
      </c>
      <c r="B128" t="s">
        <v>121</v>
      </c>
      <c r="C128">
        <v>1.3464</v>
      </c>
      <c r="D128">
        <v>0.74270000000000003</v>
      </c>
      <c r="E128">
        <v>1.1801999999999999</v>
      </c>
    </row>
    <row r="129" spans="1:5" x14ac:dyDescent="0.25">
      <c r="A129" t="s">
        <v>114</v>
      </c>
      <c r="B129" t="s">
        <v>120</v>
      </c>
      <c r="C129">
        <v>1.3464</v>
      </c>
      <c r="D129">
        <v>0.90190000000000003</v>
      </c>
      <c r="E129">
        <v>1.3769</v>
      </c>
    </row>
    <row r="130" spans="1:5" x14ac:dyDescent="0.25">
      <c r="A130" t="s">
        <v>114</v>
      </c>
      <c r="B130" t="s">
        <v>128</v>
      </c>
      <c r="C130">
        <v>1.3464</v>
      </c>
      <c r="D130">
        <v>1.0609999999999999</v>
      </c>
      <c r="E130">
        <v>0.72119999999999995</v>
      </c>
    </row>
    <row r="131" spans="1:5" x14ac:dyDescent="0.25">
      <c r="A131" t="s">
        <v>114</v>
      </c>
      <c r="B131" t="s">
        <v>123</v>
      </c>
      <c r="C131">
        <v>1.3464</v>
      </c>
      <c r="D131">
        <v>1.3369</v>
      </c>
      <c r="E131">
        <v>0.61199999999999999</v>
      </c>
    </row>
    <row r="132" spans="1:5" x14ac:dyDescent="0.25">
      <c r="A132" t="s">
        <v>114</v>
      </c>
      <c r="B132" t="s">
        <v>127</v>
      </c>
      <c r="C132">
        <v>1.3464</v>
      </c>
      <c r="D132">
        <v>1.1883999999999999</v>
      </c>
      <c r="E132">
        <v>1.2850999999999999</v>
      </c>
    </row>
    <row r="133" spans="1:5" x14ac:dyDescent="0.25">
      <c r="A133" t="s">
        <v>114</v>
      </c>
      <c r="B133" t="s">
        <v>362</v>
      </c>
      <c r="C133">
        <v>1.3464</v>
      </c>
      <c r="D133">
        <v>1.0609999999999999</v>
      </c>
      <c r="E133">
        <v>0.85240000000000005</v>
      </c>
    </row>
    <row r="134" spans="1:5" x14ac:dyDescent="0.25">
      <c r="A134" t="s">
        <v>114</v>
      </c>
      <c r="B134" t="s">
        <v>129</v>
      </c>
      <c r="C134">
        <v>1.3464</v>
      </c>
      <c r="D134">
        <v>1.1883999999999999</v>
      </c>
      <c r="E134">
        <v>0.67320000000000002</v>
      </c>
    </row>
    <row r="135" spans="1:5" x14ac:dyDescent="0.25">
      <c r="A135" t="s">
        <v>114</v>
      </c>
      <c r="B135" t="s">
        <v>373</v>
      </c>
      <c r="C135">
        <v>1.3464</v>
      </c>
      <c r="D135">
        <v>1.2669999999999999</v>
      </c>
      <c r="E135">
        <v>0.97189999999999999</v>
      </c>
    </row>
    <row r="136" spans="1:5" x14ac:dyDescent="0.25">
      <c r="A136" t="s">
        <v>114</v>
      </c>
      <c r="B136" t="s">
        <v>131</v>
      </c>
      <c r="C136">
        <v>1.3464</v>
      </c>
      <c r="D136">
        <v>1.5385</v>
      </c>
      <c r="E136">
        <v>1.1146</v>
      </c>
    </row>
    <row r="137" spans="1:5" x14ac:dyDescent="0.25">
      <c r="A137" t="s">
        <v>114</v>
      </c>
      <c r="B137" t="s">
        <v>104</v>
      </c>
      <c r="C137">
        <v>1.3464</v>
      </c>
      <c r="D137">
        <v>0.94079999999999997</v>
      </c>
      <c r="E137">
        <v>0.61199999999999999</v>
      </c>
    </row>
    <row r="138" spans="1:5" x14ac:dyDescent="0.25">
      <c r="A138" t="s">
        <v>114</v>
      </c>
      <c r="B138" t="s">
        <v>136</v>
      </c>
      <c r="C138">
        <v>1.3464</v>
      </c>
      <c r="D138">
        <v>0.95489999999999997</v>
      </c>
      <c r="E138">
        <v>1.7047000000000001</v>
      </c>
    </row>
    <row r="139" spans="1:5" x14ac:dyDescent="0.25">
      <c r="A139" t="s">
        <v>114</v>
      </c>
      <c r="B139" t="s">
        <v>124</v>
      </c>
      <c r="C139">
        <v>1.3464</v>
      </c>
      <c r="D139">
        <v>0.94079999999999997</v>
      </c>
      <c r="E139">
        <v>0.79549999999999998</v>
      </c>
    </row>
    <row r="140" spans="1:5" x14ac:dyDescent="0.25">
      <c r="A140" t="s">
        <v>114</v>
      </c>
      <c r="B140" t="s">
        <v>110</v>
      </c>
      <c r="C140">
        <v>1.3464</v>
      </c>
      <c r="D140">
        <v>0.97130000000000005</v>
      </c>
      <c r="E140">
        <v>1.0591999999999999</v>
      </c>
    </row>
    <row r="141" spans="1:5" x14ac:dyDescent="0.25">
      <c r="A141" t="s">
        <v>114</v>
      </c>
      <c r="B141" t="s">
        <v>132</v>
      </c>
      <c r="C141">
        <v>1.3464</v>
      </c>
      <c r="D141">
        <v>0.84179999999999999</v>
      </c>
      <c r="E141">
        <v>0.73429999999999995</v>
      </c>
    </row>
    <row r="142" spans="1:5" x14ac:dyDescent="0.25">
      <c r="A142" t="s">
        <v>114</v>
      </c>
      <c r="B142" t="s">
        <v>116</v>
      </c>
      <c r="C142">
        <v>1.3464</v>
      </c>
      <c r="D142">
        <v>0.54469999999999996</v>
      </c>
      <c r="E142">
        <v>1.2850999999999999</v>
      </c>
    </row>
    <row r="143" spans="1:5" x14ac:dyDescent="0.25">
      <c r="A143" t="s">
        <v>114</v>
      </c>
      <c r="B143" t="s">
        <v>133</v>
      </c>
      <c r="C143">
        <v>1.3464</v>
      </c>
      <c r="D143">
        <v>0.9748</v>
      </c>
      <c r="E143">
        <v>1.0900000000000001</v>
      </c>
    </row>
    <row r="144" spans="1:5" x14ac:dyDescent="0.25">
      <c r="A144" t="s">
        <v>114</v>
      </c>
      <c r="B144" t="s">
        <v>394</v>
      </c>
      <c r="C144">
        <v>1.3464</v>
      </c>
      <c r="D144">
        <v>1.1141000000000001</v>
      </c>
      <c r="E144">
        <v>0.80320000000000003</v>
      </c>
    </row>
    <row r="145" spans="1:5" x14ac:dyDescent="0.25">
      <c r="A145" t="s">
        <v>114</v>
      </c>
      <c r="B145" t="s">
        <v>112</v>
      </c>
      <c r="C145">
        <v>1.3464</v>
      </c>
      <c r="D145">
        <v>1.0398000000000001</v>
      </c>
      <c r="E145">
        <v>1.0403</v>
      </c>
    </row>
    <row r="146" spans="1:5" x14ac:dyDescent="0.25">
      <c r="A146" t="s">
        <v>114</v>
      </c>
      <c r="B146" t="s">
        <v>134</v>
      </c>
      <c r="C146">
        <v>1.3464</v>
      </c>
      <c r="D146">
        <v>1.0677000000000001</v>
      </c>
      <c r="E146">
        <v>0.57369999999999999</v>
      </c>
    </row>
    <row r="147" spans="1:5" x14ac:dyDescent="0.25">
      <c r="A147" t="s">
        <v>114</v>
      </c>
      <c r="B147" t="s">
        <v>135</v>
      </c>
      <c r="C147">
        <v>1.3464</v>
      </c>
      <c r="D147">
        <v>0.9748</v>
      </c>
      <c r="E147">
        <v>1.2622</v>
      </c>
    </row>
    <row r="148" spans="1:5" x14ac:dyDescent="0.25">
      <c r="A148" t="s">
        <v>137</v>
      </c>
      <c r="B148" t="s">
        <v>324</v>
      </c>
      <c r="C148">
        <v>1.4786999999999999</v>
      </c>
      <c r="D148">
        <v>0.628</v>
      </c>
      <c r="E148">
        <v>1.4486000000000001</v>
      </c>
    </row>
    <row r="149" spans="1:5" x14ac:dyDescent="0.25">
      <c r="A149" t="s">
        <v>137</v>
      </c>
      <c r="B149" t="s">
        <v>326</v>
      </c>
      <c r="C149">
        <v>1.4786999999999999</v>
      </c>
      <c r="D149">
        <v>0.98839999999999995</v>
      </c>
      <c r="E149">
        <v>1.3201000000000001</v>
      </c>
    </row>
    <row r="150" spans="1:5" x14ac:dyDescent="0.25">
      <c r="A150" t="s">
        <v>137</v>
      </c>
      <c r="B150" t="s">
        <v>332</v>
      </c>
      <c r="C150">
        <v>1.4786999999999999</v>
      </c>
      <c r="D150">
        <v>0.72829999999999995</v>
      </c>
      <c r="E150">
        <v>1.6201000000000001</v>
      </c>
    </row>
    <row r="151" spans="1:5" x14ac:dyDescent="0.25">
      <c r="A151" t="s">
        <v>137</v>
      </c>
      <c r="B151" t="s">
        <v>334</v>
      </c>
      <c r="C151">
        <v>1.4786999999999999</v>
      </c>
      <c r="D151">
        <v>1.0404</v>
      </c>
      <c r="E151">
        <v>0.36</v>
      </c>
    </row>
    <row r="152" spans="1:5" x14ac:dyDescent="0.25">
      <c r="A152" t="s">
        <v>137</v>
      </c>
      <c r="B152" t="s">
        <v>336</v>
      </c>
      <c r="C152">
        <v>1.4786999999999999</v>
      </c>
      <c r="D152">
        <v>1.3042</v>
      </c>
      <c r="E152">
        <v>0.66859999999999997</v>
      </c>
    </row>
    <row r="153" spans="1:5" x14ac:dyDescent="0.25">
      <c r="A153" t="s">
        <v>137</v>
      </c>
      <c r="B153" t="s">
        <v>341</v>
      </c>
      <c r="C153">
        <v>1.4786999999999999</v>
      </c>
      <c r="D153">
        <v>1.2962</v>
      </c>
      <c r="E153">
        <v>0.71499999999999997</v>
      </c>
    </row>
    <row r="154" spans="1:5" x14ac:dyDescent="0.25">
      <c r="A154" t="s">
        <v>137</v>
      </c>
      <c r="B154" t="s">
        <v>345</v>
      </c>
      <c r="C154">
        <v>1.4786999999999999</v>
      </c>
      <c r="D154">
        <v>1.4491000000000001</v>
      </c>
      <c r="E154">
        <v>1.2258</v>
      </c>
    </row>
    <row r="155" spans="1:5" x14ac:dyDescent="0.25">
      <c r="A155" t="s">
        <v>137</v>
      </c>
      <c r="B155" t="s">
        <v>141</v>
      </c>
      <c r="C155">
        <v>1.4786999999999999</v>
      </c>
      <c r="D155">
        <v>0.43469999999999998</v>
      </c>
      <c r="E155">
        <v>1.3371999999999999</v>
      </c>
    </row>
    <row r="156" spans="1:5" x14ac:dyDescent="0.25">
      <c r="A156" t="s">
        <v>137</v>
      </c>
      <c r="B156" t="s">
        <v>349</v>
      </c>
      <c r="C156">
        <v>1.4786999999999999</v>
      </c>
      <c r="D156">
        <v>1.0144</v>
      </c>
      <c r="E156">
        <v>0.94720000000000004</v>
      </c>
    </row>
    <row r="157" spans="1:5" x14ac:dyDescent="0.25">
      <c r="A157" t="s">
        <v>137</v>
      </c>
      <c r="B157" t="s">
        <v>125</v>
      </c>
      <c r="C157">
        <v>1.4786999999999999</v>
      </c>
      <c r="D157">
        <v>1.2624</v>
      </c>
      <c r="E157">
        <v>0.57199999999999995</v>
      </c>
    </row>
    <row r="158" spans="1:5" x14ac:dyDescent="0.25">
      <c r="A158" t="s">
        <v>137</v>
      </c>
      <c r="B158" t="s">
        <v>361</v>
      </c>
      <c r="C158">
        <v>1.4786999999999999</v>
      </c>
      <c r="D158">
        <v>1.2962</v>
      </c>
      <c r="E158">
        <v>0.52</v>
      </c>
    </row>
    <row r="159" spans="1:5" x14ac:dyDescent="0.25">
      <c r="A159" t="s">
        <v>137</v>
      </c>
      <c r="B159" t="s">
        <v>364</v>
      </c>
      <c r="C159">
        <v>1.4786999999999999</v>
      </c>
      <c r="D159">
        <v>0.57220000000000004</v>
      </c>
      <c r="E159">
        <v>1.3201000000000001</v>
      </c>
    </row>
    <row r="160" spans="1:5" x14ac:dyDescent="0.25">
      <c r="A160" t="s">
        <v>137</v>
      </c>
      <c r="B160" t="s">
        <v>138</v>
      </c>
      <c r="C160">
        <v>1.4786999999999999</v>
      </c>
      <c r="D160">
        <v>1.1445000000000001</v>
      </c>
      <c r="E160">
        <v>1.5601</v>
      </c>
    </row>
    <row r="161" spans="1:5" x14ac:dyDescent="0.25">
      <c r="A161" t="s">
        <v>137</v>
      </c>
      <c r="B161" t="s">
        <v>376</v>
      </c>
      <c r="C161">
        <v>1.4786999999999999</v>
      </c>
      <c r="D161">
        <v>1.5606</v>
      </c>
      <c r="E161">
        <v>1.02</v>
      </c>
    </row>
    <row r="162" spans="1:5" x14ac:dyDescent="0.25">
      <c r="A162" t="s">
        <v>137</v>
      </c>
      <c r="B162" t="s">
        <v>390</v>
      </c>
      <c r="C162">
        <v>1.4786999999999999</v>
      </c>
      <c r="D162">
        <v>1.3525</v>
      </c>
      <c r="E162">
        <v>0.66859999999999997</v>
      </c>
    </row>
    <row r="163" spans="1:5" x14ac:dyDescent="0.25">
      <c r="A163" t="s">
        <v>137</v>
      </c>
      <c r="B163" t="s">
        <v>126</v>
      </c>
      <c r="C163">
        <v>1.4786999999999999</v>
      </c>
      <c r="D163">
        <v>1.0144</v>
      </c>
      <c r="E163">
        <v>1.105</v>
      </c>
    </row>
    <row r="164" spans="1:5" x14ac:dyDescent="0.25">
      <c r="A164" t="s">
        <v>137</v>
      </c>
      <c r="B164" t="s">
        <v>392</v>
      </c>
      <c r="C164">
        <v>1.4786999999999999</v>
      </c>
      <c r="D164">
        <v>1.3005</v>
      </c>
      <c r="E164">
        <v>0.78</v>
      </c>
    </row>
    <row r="165" spans="1:5" x14ac:dyDescent="0.25">
      <c r="A165" t="s">
        <v>137</v>
      </c>
      <c r="B165" t="s">
        <v>396</v>
      </c>
      <c r="C165">
        <v>1.4786999999999999</v>
      </c>
      <c r="D165">
        <v>1.1445000000000001</v>
      </c>
      <c r="E165">
        <v>1.1399999999999999</v>
      </c>
    </row>
    <row r="166" spans="1:5" x14ac:dyDescent="0.25">
      <c r="A166" t="s">
        <v>137</v>
      </c>
      <c r="B166" t="s">
        <v>401</v>
      </c>
      <c r="C166">
        <v>1.4786999999999999</v>
      </c>
      <c r="D166">
        <v>0.62419999999999998</v>
      </c>
      <c r="E166">
        <v>0.78</v>
      </c>
    </row>
    <row r="167" spans="1:5" x14ac:dyDescent="0.25">
      <c r="A167" t="s">
        <v>137</v>
      </c>
      <c r="B167" t="s">
        <v>402</v>
      </c>
      <c r="C167">
        <v>1.4786999999999999</v>
      </c>
      <c r="D167">
        <v>0.67630000000000001</v>
      </c>
      <c r="E167">
        <v>1.2258</v>
      </c>
    </row>
    <row r="168" spans="1:5" x14ac:dyDescent="0.25">
      <c r="A168" t="s">
        <v>137</v>
      </c>
      <c r="B168" t="s">
        <v>403</v>
      </c>
      <c r="C168">
        <v>1.4786999999999999</v>
      </c>
      <c r="D168">
        <v>0.96609999999999996</v>
      </c>
      <c r="E168">
        <v>1.3371999999999999</v>
      </c>
    </row>
    <row r="169" spans="1:5" x14ac:dyDescent="0.25">
      <c r="A169" t="s">
        <v>137</v>
      </c>
      <c r="B169" t="s">
        <v>140</v>
      </c>
      <c r="C169">
        <v>1.4786999999999999</v>
      </c>
      <c r="D169">
        <v>0.61480000000000001</v>
      </c>
      <c r="E169">
        <v>0.42549999999999999</v>
      </c>
    </row>
    <row r="170" spans="1:5" x14ac:dyDescent="0.25">
      <c r="A170" t="s">
        <v>137</v>
      </c>
      <c r="B170" t="s">
        <v>139</v>
      </c>
      <c r="C170">
        <v>1.4786999999999999</v>
      </c>
      <c r="D170">
        <v>0.57969999999999999</v>
      </c>
      <c r="E170">
        <v>0.78</v>
      </c>
    </row>
    <row r="171" spans="1:5" x14ac:dyDescent="0.25">
      <c r="A171" t="s">
        <v>19</v>
      </c>
      <c r="B171" t="s">
        <v>144</v>
      </c>
      <c r="C171">
        <v>1.575</v>
      </c>
      <c r="D171">
        <v>0.74070000000000003</v>
      </c>
      <c r="E171">
        <v>1.0452999999999999</v>
      </c>
    </row>
    <row r="172" spans="1:5" x14ac:dyDescent="0.25">
      <c r="A172" t="s">
        <v>19</v>
      </c>
      <c r="B172" t="s">
        <v>255</v>
      </c>
      <c r="C172">
        <v>1.575</v>
      </c>
      <c r="D172">
        <v>1.0053000000000001</v>
      </c>
      <c r="E172">
        <v>1.6725000000000001</v>
      </c>
    </row>
    <row r="173" spans="1:5" x14ac:dyDescent="0.25">
      <c r="A173" t="s">
        <v>19</v>
      </c>
      <c r="B173" t="s">
        <v>250</v>
      </c>
      <c r="C173">
        <v>1.575</v>
      </c>
      <c r="D173">
        <v>1.0582</v>
      </c>
      <c r="E173">
        <v>1.1847000000000001</v>
      </c>
    </row>
    <row r="174" spans="1:5" x14ac:dyDescent="0.25">
      <c r="A174" t="s">
        <v>19</v>
      </c>
      <c r="B174" t="s">
        <v>157</v>
      </c>
      <c r="C174">
        <v>1.575</v>
      </c>
      <c r="D174">
        <v>0.68779999999999997</v>
      </c>
      <c r="E174">
        <v>1.115</v>
      </c>
    </row>
    <row r="175" spans="1:5" x14ac:dyDescent="0.25">
      <c r="A175" t="s">
        <v>19</v>
      </c>
      <c r="B175" t="s">
        <v>253</v>
      </c>
      <c r="C175">
        <v>1.575</v>
      </c>
      <c r="D175">
        <v>1.1639999999999999</v>
      </c>
      <c r="E175">
        <v>0.90590000000000004</v>
      </c>
    </row>
    <row r="176" spans="1:5" x14ac:dyDescent="0.25">
      <c r="A176" t="s">
        <v>19</v>
      </c>
      <c r="B176" t="s">
        <v>258</v>
      </c>
      <c r="C176">
        <v>1.575</v>
      </c>
      <c r="D176">
        <v>0.86580000000000001</v>
      </c>
      <c r="E176">
        <v>1.2163999999999999</v>
      </c>
    </row>
    <row r="177" spans="1:5" x14ac:dyDescent="0.25">
      <c r="A177" t="s">
        <v>19</v>
      </c>
      <c r="B177" t="s">
        <v>369</v>
      </c>
      <c r="C177">
        <v>1.575</v>
      </c>
      <c r="D177">
        <v>0.57720000000000005</v>
      </c>
      <c r="E177">
        <v>0.68420000000000003</v>
      </c>
    </row>
    <row r="178" spans="1:5" x14ac:dyDescent="0.25">
      <c r="A178" t="s">
        <v>19</v>
      </c>
      <c r="B178" t="s">
        <v>260</v>
      </c>
      <c r="C178">
        <v>1.575</v>
      </c>
      <c r="D178">
        <v>1.1233</v>
      </c>
      <c r="E178">
        <v>0.83630000000000004</v>
      </c>
    </row>
    <row r="179" spans="1:5" x14ac:dyDescent="0.25">
      <c r="A179" t="s">
        <v>19</v>
      </c>
      <c r="B179" t="s">
        <v>142</v>
      </c>
      <c r="C179">
        <v>1.575</v>
      </c>
      <c r="D179">
        <v>1.1639999999999999</v>
      </c>
      <c r="E179">
        <v>0.90590000000000004</v>
      </c>
    </row>
    <row r="180" spans="1:5" x14ac:dyDescent="0.25">
      <c r="A180" t="s">
        <v>19</v>
      </c>
      <c r="B180" t="s">
        <v>261</v>
      </c>
      <c r="C180">
        <v>1.575</v>
      </c>
      <c r="D180">
        <v>0.79369999999999996</v>
      </c>
      <c r="E180">
        <v>1.7422</v>
      </c>
    </row>
    <row r="181" spans="1:5" x14ac:dyDescent="0.25">
      <c r="A181" t="s">
        <v>19</v>
      </c>
      <c r="B181" t="s">
        <v>21</v>
      </c>
      <c r="C181">
        <v>1.575</v>
      </c>
      <c r="D181">
        <v>1.2210000000000001</v>
      </c>
      <c r="E181">
        <v>0.70760000000000001</v>
      </c>
    </row>
    <row r="182" spans="1:5" x14ac:dyDescent="0.25">
      <c r="A182" t="s">
        <v>19</v>
      </c>
      <c r="B182" t="s">
        <v>20</v>
      </c>
      <c r="C182">
        <v>1.575</v>
      </c>
      <c r="D182">
        <v>1.0745</v>
      </c>
      <c r="E182">
        <v>0.90059999999999996</v>
      </c>
    </row>
    <row r="183" spans="1:5" x14ac:dyDescent="0.25">
      <c r="A183" t="s">
        <v>19</v>
      </c>
      <c r="B183" t="s">
        <v>252</v>
      </c>
      <c r="C183">
        <v>1.575</v>
      </c>
      <c r="D183">
        <v>1.0053000000000001</v>
      </c>
      <c r="E183">
        <v>0.83630000000000004</v>
      </c>
    </row>
    <row r="184" spans="1:5" x14ac:dyDescent="0.25">
      <c r="A184" t="s">
        <v>19</v>
      </c>
      <c r="B184" t="s">
        <v>254</v>
      </c>
      <c r="C184">
        <v>1.575</v>
      </c>
      <c r="D184">
        <v>0.84660000000000002</v>
      </c>
      <c r="E184">
        <v>0.97560000000000002</v>
      </c>
    </row>
    <row r="185" spans="1:5" x14ac:dyDescent="0.25">
      <c r="A185" t="s">
        <v>19</v>
      </c>
      <c r="B185" t="s">
        <v>145</v>
      </c>
      <c r="C185">
        <v>1.575</v>
      </c>
      <c r="D185">
        <v>1.4815</v>
      </c>
      <c r="E185">
        <v>0.41810000000000003</v>
      </c>
    </row>
    <row r="186" spans="1:5" x14ac:dyDescent="0.25">
      <c r="A186" t="s">
        <v>19</v>
      </c>
      <c r="B186" t="s">
        <v>259</v>
      </c>
      <c r="C186">
        <v>1.575</v>
      </c>
      <c r="D186">
        <v>0.92349999999999999</v>
      </c>
      <c r="E186">
        <v>0.83630000000000004</v>
      </c>
    </row>
    <row r="187" spans="1:5" x14ac:dyDescent="0.25">
      <c r="A187" t="s">
        <v>19</v>
      </c>
      <c r="B187" t="s">
        <v>251</v>
      </c>
      <c r="C187">
        <v>1.575</v>
      </c>
      <c r="D187">
        <v>1.4286000000000001</v>
      </c>
      <c r="E187">
        <v>0.5575</v>
      </c>
    </row>
    <row r="188" spans="1:5" x14ac:dyDescent="0.25">
      <c r="A188" t="s">
        <v>19</v>
      </c>
      <c r="B188" t="s">
        <v>257</v>
      </c>
      <c r="C188">
        <v>1.575</v>
      </c>
      <c r="D188">
        <v>0.74070000000000003</v>
      </c>
      <c r="E188">
        <v>1.6725000000000001</v>
      </c>
    </row>
    <row r="189" spans="1:5" x14ac:dyDescent="0.25">
      <c r="A189" t="s">
        <v>19</v>
      </c>
      <c r="B189" t="s">
        <v>256</v>
      </c>
      <c r="C189">
        <v>1.575</v>
      </c>
      <c r="D189">
        <v>1.4286000000000001</v>
      </c>
      <c r="E189">
        <v>0.90590000000000004</v>
      </c>
    </row>
    <row r="190" spans="1:5" x14ac:dyDescent="0.25">
      <c r="A190" t="s">
        <v>19</v>
      </c>
      <c r="B190" t="s">
        <v>149</v>
      </c>
      <c r="C190">
        <v>1.575</v>
      </c>
      <c r="D190">
        <v>0.58199999999999996</v>
      </c>
      <c r="E190">
        <v>0.90590000000000004</v>
      </c>
    </row>
    <row r="191" spans="1:5" x14ac:dyDescent="0.25">
      <c r="A191" t="s">
        <v>146</v>
      </c>
      <c r="B191" t="s">
        <v>151</v>
      </c>
      <c r="C191">
        <v>1.2594000000000001</v>
      </c>
      <c r="D191">
        <v>0.72789999999999999</v>
      </c>
      <c r="E191">
        <v>0.24790000000000001</v>
      </c>
    </row>
    <row r="192" spans="1:5" x14ac:dyDescent="0.25">
      <c r="A192" t="s">
        <v>146</v>
      </c>
      <c r="B192" t="s">
        <v>153</v>
      </c>
      <c r="C192">
        <v>1.2594000000000001</v>
      </c>
      <c r="D192">
        <v>1.2216</v>
      </c>
      <c r="E192">
        <v>0.83909999999999996</v>
      </c>
    </row>
    <row r="193" spans="1:5" x14ac:dyDescent="0.25">
      <c r="A193" t="s">
        <v>146</v>
      </c>
      <c r="B193" t="s">
        <v>155</v>
      </c>
      <c r="C193">
        <v>1.2594000000000001</v>
      </c>
      <c r="D193">
        <v>1.4557</v>
      </c>
      <c r="E193">
        <v>1.0743</v>
      </c>
    </row>
    <row r="194" spans="1:5" x14ac:dyDescent="0.25">
      <c r="A194" t="s">
        <v>146</v>
      </c>
      <c r="B194" t="s">
        <v>756</v>
      </c>
      <c r="C194">
        <v>1.2594000000000001</v>
      </c>
      <c r="D194">
        <v>0.86019999999999996</v>
      </c>
      <c r="E194">
        <v>0.49580000000000002</v>
      </c>
    </row>
    <row r="195" spans="1:5" x14ac:dyDescent="0.25">
      <c r="A195" t="s">
        <v>146</v>
      </c>
      <c r="B195" t="s">
        <v>152</v>
      </c>
      <c r="C195">
        <v>1.2594000000000001</v>
      </c>
      <c r="D195">
        <v>1.0993999999999999</v>
      </c>
      <c r="E195">
        <v>0.99170000000000003</v>
      </c>
    </row>
    <row r="196" spans="1:5" x14ac:dyDescent="0.25">
      <c r="A196" t="s">
        <v>146</v>
      </c>
      <c r="B196" t="s">
        <v>346</v>
      </c>
      <c r="C196">
        <v>1.2594000000000001</v>
      </c>
      <c r="D196">
        <v>0.97729999999999995</v>
      </c>
      <c r="E196">
        <v>1.2968</v>
      </c>
    </row>
    <row r="197" spans="1:5" x14ac:dyDescent="0.25">
      <c r="A197" t="s">
        <v>146</v>
      </c>
      <c r="B197" t="s">
        <v>158</v>
      </c>
      <c r="C197">
        <v>1.2594000000000001</v>
      </c>
      <c r="D197">
        <v>0.54969999999999997</v>
      </c>
      <c r="E197">
        <v>0.91539999999999999</v>
      </c>
    </row>
    <row r="198" spans="1:5" x14ac:dyDescent="0.25">
      <c r="A198" t="s">
        <v>146</v>
      </c>
      <c r="B198" t="s">
        <v>148</v>
      </c>
      <c r="C198">
        <v>1.2594000000000001</v>
      </c>
      <c r="D198">
        <v>1.0105999999999999</v>
      </c>
      <c r="E198">
        <v>1.2621</v>
      </c>
    </row>
    <row r="199" spans="1:5" x14ac:dyDescent="0.25">
      <c r="A199" t="s">
        <v>146</v>
      </c>
      <c r="B199" t="s">
        <v>159</v>
      </c>
      <c r="C199">
        <v>1.2594000000000001</v>
      </c>
      <c r="D199">
        <v>1.155</v>
      </c>
      <c r="E199">
        <v>1.3523000000000001</v>
      </c>
    </row>
    <row r="200" spans="1:5" x14ac:dyDescent="0.25">
      <c r="A200" t="s">
        <v>146</v>
      </c>
      <c r="B200" t="s">
        <v>154</v>
      </c>
      <c r="C200">
        <v>1.2594000000000001</v>
      </c>
      <c r="D200">
        <v>0.67190000000000005</v>
      </c>
      <c r="E200">
        <v>0.83909999999999996</v>
      </c>
    </row>
    <row r="201" spans="1:5" x14ac:dyDescent="0.25">
      <c r="A201" t="s">
        <v>146</v>
      </c>
      <c r="B201" t="s">
        <v>160</v>
      </c>
      <c r="C201">
        <v>1.2594000000000001</v>
      </c>
      <c r="D201">
        <v>0.57750000000000001</v>
      </c>
      <c r="E201">
        <v>1.7129000000000001</v>
      </c>
    </row>
    <row r="202" spans="1:5" x14ac:dyDescent="0.25">
      <c r="A202" t="s">
        <v>146</v>
      </c>
      <c r="B202" t="s">
        <v>143</v>
      </c>
      <c r="C202">
        <v>1.2594000000000001</v>
      </c>
      <c r="D202">
        <v>0.86019999999999996</v>
      </c>
      <c r="E202">
        <v>1.2396</v>
      </c>
    </row>
    <row r="203" spans="1:5" x14ac:dyDescent="0.25">
      <c r="A203" t="s">
        <v>146</v>
      </c>
      <c r="B203" t="s">
        <v>156</v>
      </c>
      <c r="C203">
        <v>1.2594000000000001</v>
      </c>
      <c r="D203">
        <v>1.0828</v>
      </c>
      <c r="E203">
        <v>0.72119999999999995</v>
      </c>
    </row>
    <row r="204" spans="1:5" x14ac:dyDescent="0.25">
      <c r="A204" t="s">
        <v>146</v>
      </c>
      <c r="B204" t="s">
        <v>164</v>
      </c>
      <c r="C204">
        <v>1.2594000000000001</v>
      </c>
      <c r="D204">
        <v>1.1910000000000001</v>
      </c>
      <c r="E204">
        <v>0.66110000000000002</v>
      </c>
    </row>
    <row r="205" spans="1:5" x14ac:dyDescent="0.25">
      <c r="A205" t="s">
        <v>146</v>
      </c>
      <c r="B205" t="s">
        <v>162</v>
      </c>
      <c r="C205">
        <v>1.2594000000000001</v>
      </c>
      <c r="D205">
        <v>1.1249</v>
      </c>
      <c r="E205">
        <v>0.82640000000000002</v>
      </c>
    </row>
    <row r="206" spans="1:5" x14ac:dyDescent="0.25">
      <c r="A206" t="s">
        <v>146</v>
      </c>
      <c r="B206" t="s">
        <v>757</v>
      </c>
      <c r="C206">
        <v>1.2594000000000001</v>
      </c>
      <c r="D206">
        <v>0.79400000000000004</v>
      </c>
      <c r="E206">
        <v>1.1719999999999999</v>
      </c>
    </row>
    <row r="207" spans="1:5" x14ac:dyDescent="0.25">
      <c r="A207" t="s">
        <v>146</v>
      </c>
      <c r="B207" t="s">
        <v>161</v>
      </c>
      <c r="C207">
        <v>1.2594000000000001</v>
      </c>
      <c r="D207">
        <v>0.57750000000000001</v>
      </c>
      <c r="E207">
        <v>0.72119999999999995</v>
      </c>
    </row>
    <row r="208" spans="1:5" x14ac:dyDescent="0.25">
      <c r="A208" t="s">
        <v>146</v>
      </c>
      <c r="B208" t="s">
        <v>150</v>
      </c>
      <c r="C208">
        <v>1.2594000000000001</v>
      </c>
      <c r="D208">
        <v>0.86019999999999996</v>
      </c>
      <c r="E208">
        <v>0.74380000000000002</v>
      </c>
    </row>
    <row r="209" spans="1:5" x14ac:dyDescent="0.25">
      <c r="A209" t="s">
        <v>146</v>
      </c>
      <c r="B209" t="s">
        <v>147</v>
      </c>
      <c r="C209">
        <v>1.2594000000000001</v>
      </c>
      <c r="D209">
        <v>2.1173999999999999</v>
      </c>
      <c r="E209">
        <v>0.99170000000000003</v>
      </c>
    </row>
    <row r="210" spans="1:5" x14ac:dyDescent="0.25">
      <c r="A210" t="s">
        <v>146</v>
      </c>
      <c r="B210" t="s">
        <v>163</v>
      </c>
      <c r="C210">
        <v>1.2594000000000001</v>
      </c>
      <c r="D210">
        <v>1.0587</v>
      </c>
      <c r="E210">
        <v>1.9833000000000001</v>
      </c>
    </row>
    <row r="211" spans="1:5" x14ac:dyDescent="0.25">
      <c r="A211" t="s">
        <v>165</v>
      </c>
      <c r="B211" t="s">
        <v>270</v>
      </c>
      <c r="C211">
        <v>1.3487</v>
      </c>
      <c r="D211">
        <v>1.3346</v>
      </c>
      <c r="E211">
        <v>0.89410000000000001</v>
      </c>
    </row>
    <row r="212" spans="1:5" x14ac:dyDescent="0.25">
      <c r="A212" t="s">
        <v>165</v>
      </c>
      <c r="B212" t="s">
        <v>168</v>
      </c>
      <c r="C212">
        <v>1.3487</v>
      </c>
      <c r="D212">
        <v>0.26960000000000001</v>
      </c>
      <c r="E212">
        <v>0.89410000000000001</v>
      </c>
    </row>
    <row r="213" spans="1:5" x14ac:dyDescent="0.25">
      <c r="A213" t="s">
        <v>165</v>
      </c>
      <c r="B213" t="s">
        <v>268</v>
      </c>
      <c r="C213">
        <v>1.3487</v>
      </c>
      <c r="D213">
        <v>0.74150000000000005</v>
      </c>
      <c r="E213">
        <v>0.80469999999999997</v>
      </c>
    </row>
    <row r="214" spans="1:5" x14ac:dyDescent="0.25">
      <c r="A214" t="s">
        <v>165</v>
      </c>
      <c r="B214" t="s">
        <v>166</v>
      </c>
      <c r="C214">
        <v>1.3487</v>
      </c>
      <c r="D214">
        <v>0.98860000000000003</v>
      </c>
      <c r="E214">
        <v>0.74509999999999998</v>
      </c>
    </row>
    <row r="215" spans="1:5" x14ac:dyDescent="0.25">
      <c r="A215" t="s">
        <v>165</v>
      </c>
      <c r="B215" t="s">
        <v>271</v>
      </c>
      <c r="C215">
        <v>1.3487</v>
      </c>
      <c r="D215">
        <v>0.98860000000000003</v>
      </c>
      <c r="E215">
        <v>1.4902</v>
      </c>
    </row>
    <row r="216" spans="1:5" x14ac:dyDescent="0.25">
      <c r="A216" t="s">
        <v>165</v>
      </c>
      <c r="B216" t="s">
        <v>263</v>
      </c>
      <c r="C216">
        <v>1.3487</v>
      </c>
      <c r="D216">
        <v>1.0504</v>
      </c>
      <c r="E216">
        <v>0.96860000000000002</v>
      </c>
    </row>
    <row r="217" spans="1:5" x14ac:dyDescent="0.25">
      <c r="A217" t="s">
        <v>165</v>
      </c>
      <c r="B217" t="s">
        <v>773</v>
      </c>
      <c r="C217">
        <v>1.3487</v>
      </c>
      <c r="D217">
        <v>0.6673</v>
      </c>
      <c r="E217">
        <v>1.073</v>
      </c>
    </row>
    <row r="218" spans="1:5" x14ac:dyDescent="0.25">
      <c r="A218" t="s">
        <v>165</v>
      </c>
      <c r="B218" t="s">
        <v>267</v>
      </c>
      <c r="C218">
        <v>1.3487</v>
      </c>
      <c r="D218">
        <v>0.88970000000000005</v>
      </c>
      <c r="E218">
        <v>1.52</v>
      </c>
    </row>
    <row r="219" spans="1:5" x14ac:dyDescent="0.25">
      <c r="A219" t="s">
        <v>165</v>
      </c>
      <c r="B219" t="s">
        <v>264</v>
      </c>
      <c r="C219">
        <v>1.3487</v>
      </c>
      <c r="D219">
        <v>1.1122000000000001</v>
      </c>
      <c r="E219">
        <v>1.4157</v>
      </c>
    </row>
    <row r="220" spans="1:5" x14ac:dyDescent="0.25">
      <c r="A220" t="s">
        <v>165</v>
      </c>
      <c r="B220" t="s">
        <v>262</v>
      </c>
      <c r="C220">
        <v>1.3487</v>
      </c>
      <c r="D220">
        <v>1.1458999999999999</v>
      </c>
      <c r="E220">
        <v>0.3251</v>
      </c>
    </row>
    <row r="221" spans="1:5" x14ac:dyDescent="0.25">
      <c r="A221" t="s">
        <v>165</v>
      </c>
      <c r="B221" t="s">
        <v>269</v>
      </c>
      <c r="C221">
        <v>1.3487</v>
      </c>
      <c r="D221">
        <v>1.4829000000000001</v>
      </c>
      <c r="E221">
        <v>0.4471</v>
      </c>
    </row>
    <row r="222" spans="1:5" x14ac:dyDescent="0.25">
      <c r="A222" t="s">
        <v>165</v>
      </c>
      <c r="B222" t="s">
        <v>167</v>
      </c>
      <c r="C222">
        <v>1.3487</v>
      </c>
      <c r="D222">
        <v>0.6673</v>
      </c>
      <c r="E222">
        <v>1.3411999999999999</v>
      </c>
    </row>
    <row r="223" spans="1:5" x14ac:dyDescent="0.25">
      <c r="A223" t="s">
        <v>165</v>
      </c>
      <c r="B223" t="s">
        <v>265</v>
      </c>
      <c r="C223">
        <v>1.3487</v>
      </c>
      <c r="D223">
        <v>1.4829000000000001</v>
      </c>
      <c r="E223">
        <v>0.89410000000000001</v>
      </c>
    </row>
    <row r="224" spans="1:5" x14ac:dyDescent="0.25">
      <c r="A224" t="s">
        <v>165</v>
      </c>
      <c r="B224" t="s">
        <v>266</v>
      </c>
      <c r="C224">
        <v>1.3487</v>
      </c>
      <c r="D224">
        <v>1.0111000000000001</v>
      </c>
      <c r="E224">
        <v>1.3817999999999999</v>
      </c>
    </row>
    <row r="225" spans="1:5" x14ac:dyDescent="0.25">
      <c r="A225" t="s">
        <v>22</v>
      </c>
      <c r="B225" t="s">
        <v>278</v>
      </c>
      <c r="C225">
        <v>1.5672999999999999</v>
      </c>
      <c r="D225">
        <v>1.0633999999999999</v>
      </c>
      <c r="E225">
        <v>1.056</v>
      </c>
    </row>
    <row r="226" spans="1:5" x14ac:dyDescent="0.25">
      <c r="A226" t="s">
        <v>22</v>
      </c>
      <c r="B226" t="s">
        <v>169</v>
      </c>
      <c r="C226">
        <v>1.5672999999999999</v>
      </c>
      <c r="D226">
        <v>0.85070000000000001</v>
      </c>
      <c r="E226">
        <v>0.93869999999999998</v>
      </c>
    </row>
    <row r="227" spans="1:5" x14ac:dyDescent="0.25">
      <c r="A227" t="s">
        <v>22</v>
      </c>
      <c r="B227" t="s">
        <v>307</v>
      </c>
      <c r="C227">
        <v>1.5672999999999999</v>
      </c>
      <c r="D227">
        <v>0.79749999999999999</v>
      </c>
      <c r="E227">
        <v>1.232</v>
      </c>
    </row>
    <row r="228" spans="1:5" x14ac:dyDescent="0.25">
      <c r="A228" t="s">
        <v>22</v>
      </c>
      <c r="B228" t="s">
        <v>283</v>
      </c>
      <c r="C228">
        <v>1.5672999999999999</v>
      </c>
      <c r="D228">
        <v>0.98160000000000003</v>
      </c>
      <c r="E228">
        <v>1.8412999999999999</v>
      </c>
    </row>
    <row r="229" spans="1:5" x14ac:dyDescent="0.25">
      <c r="A229" t="s">
        <v>22</v>
      </c>
      <c r="B229" t="s">
        <v>273</v>
      </c>
      <c r="C229">
        <v>1.5672999999999999</v>
      </c>
      <c r="D229">
        <v>1.6820999999999999</v>
      </c>
      <c r="E229">
        <v>0.96</v>
      </c>
    </row>
    <row r="230" spans="1:5" x14ac:dyDescent="0.25">
      <c r="A230" t="s">
        <v>22</v>
      </c>
      <c r="B230" t="s">
        <v>279</v>
      </c>
      <c r="C230">
        <v>1.5672999999999999</v>
      </c>
      <c r="D230">
        <v>0.47849999999999998</v>
      </c>
      <c r="E230">
        <v>1.1147</v>
      </c>
    </row>
    <row r="231" spans="1:5" x14ac:dyDescent="0.25">
      <c r="A231" t="s">
        <v>22</v>
      </c>
      <c r="B231" t="s">
        <v>280</v>
      </c>
      <c r="C231">
        <v>1.5672999999999999</v>
      </c>
      <c r="D231">
        <v>1.5951</v>
      </c>
      <c r="E231">
        <v>0.5867</v>
      </c>
    </row>
    <row r="232" spans="1:5" x14ac:dyDescent="0.25">
      <c r="A232" t="s">
        <v>22</v>
      </c>
      <c r="B232" t="s">
        <v>281</v>
      </c>
      <c r="C232">
        <v>1.5672999999999999</v>
      </c>
      <c r="D232">
        <v>0.85070000000000001</v>
      </c>
      <c r="E232">
        <v>0.46939999999999998</v>
      </c>
    </row>
    <row r="233" spans="1:5" x14ac:dyDescent="0.25">
      <c r="A233" t="s">
        <v>22</v>
      </c>
      <c r="B233" t="s">
        <v>23</v>
      </c>
      <c r="C233">
        <v>1.5672999999999999</v>
      </c>
      <c r="D233">
        <v>1.6483000000000001</v>
      </c>
      <c r="E233">
        <v>0.93869999999999998</v>
      </c>
    </row>
    <row r="234" spans="1:5" x14ac:dyDescent="0.25">
      <c r="A234" t="s">
        <v>22</v>
      </c>
      <c r="B234" t="s">
        <v>308</v>
      </c>
      <c r="C234">
        <v>1.5672999999999999</v>
      </c>
      <c r="D234">
        <v>1.0306999999999999</v>
      </c>
      <c r="E234">
        <v>0.59570000000000001</v>
      </c>
    </row>
    <row r="235" spans="1:5" x14ac:dyDescent="0.25">
      <c r="A235" t="s">
        <v>22</v>
      </c>
      <c r="B235" t="s">
        <v>272</v>
      </c>
      <c r="C235">
        <v>1.5672999999999999</v>
      </c>
      <c r="D235">
        <v>1.1288</v>
      </c>
      <c r="E235">
        <v>0.4874</v>
      </c>
    </row>
    <row r="236" spans="1:5" x14ac:dyDescent="0.25">
      <c r="A236" t="s">
        <v>22</v>
      </c>
      <c r="B236" t="s">
        <v>24</v>
      </c>
      <c r="C236">
        <v>1.5672999999999999</v>
      </c>
      <c r="D236">
        <v>0.83440000000000003</v>
      </c>
      <c r="E236">
        <v>0.64990000000000003</v>
      </c>
    </row>
    <row r="237" spans="1:5" x14ac:dyDescent="0.25">
      <c r="A237" t="s">
        <v>22</v>
      </c>
      <c r="B237" t="s">
        <v>284</v>
      </c>
      <c r="C237">
        <v>1.5672999999999999</v>
      </c>
      <c r="D237">
        <v>0.40600000000000003</v>
      </c>
      <c r="E237">
        <v>1.6640999999999999</v>
      </c>
    </row>
    <row r="238" spans="1:5" x14ac:dyDescent="0.25">
      <c r="A238" t="s">
        <v>22</v>
      </c>
      <c r="B238" t="s">
        <v>173</v>
      </c>
      <c r="C238">
        <v>1.5672999999999999</v>
      </c>
      <c r="D238">
        <v>0.98160000000000003</v>
      </c>
      <c r="E238">
        <v>1.3539000000000001</v>
      </c>
    </row>
    <row r="239" spans="1:5" x14ac:dyDescent="0.25">
      <c r="A239" t="s">
        <v>22</v>
      </c>
      <c r="B239" t="s">
        <v>276</v>
      </c>
      <c r="C239">
        <v>1.5672999999999999</v>
      </c>
      <c r="D239">
        <v>0.83440000000000003</v>
      </c>
      <c r="E239">
        <v>1.1373</v>
      </c>
    </row>
    <row r="240" spans="1:5" x14ac:dyDescent="0.25">
      <c r="A240" t="s">
        <v>22</v>
      </c>
      <c r="B240" t="s">
        <v>172</v>
      </c>
      <c r="C240">
        <v>1.5672999999999999</v>
      </c>
      <c r="D240">
        <v>0.69120000000000004</v>
      </c>
      <c r="E240">
        <v>0.93869999999999998</v>
      </c>
    </row>
    <row r="241" spans="1:5" x14ac:dyDescent="0.25">
      <c r="A241" t="s">
        <v>22</v>
      </c>
      <c r="B241" t="s">
        <v>171</v>
      </c>
      <c r="C241">
        <v>1.5672999999999999</v>
      </c>
      <c r="D241">
        <v>1.2270000000000001</v>
      </c>
      <c r="E241">
        <v>0.70399999999999996</v>
      </c>
    </row>
    <row r="242" spans="1:5" x14ac:dyDescent="0.25">
      <c r="A242" t="s">
        <v>22</v>
      </c>
      <c r="B242" t="s">
        <v>174</v>
      </c>
      <c r="C242">
        <v>1.5672999999999999</v>
      </c>
      <c r="D242">
        <v>0.87009999999999998</v>
      </c>
      <c r="E242">
        <v>1.1519999999999999</v>
      </c>
    </row>
    <row r="243" spans="1:5" x14ac:dyDescent="0.25">
      <c r="A243" t="s">
        <v>22</v>
      </c>
      <c r="B243" t="s">
        <v>182</v>
      </c>
      <c r="C243">
        <v>1.5672999999999999</v>
      </c>
      <c r="D243">
        <v>0.69120000000000004</v>
      </c>
      <c r="E243">
        <v>1.3493999999999999</v>
      </c>
    </row>
    <row r="244" spans="1:5" x14ac:dyDescent="0.25">
      <c r="A244" t="s">
        <v>22</v>
      </c>
      <c r="B244" t="s">
        <v>170</v>
      </c>
      <c r="C244">
        <v>1.5672999999999999</v>
      </c>
      <c r="D244">
        <v>1.3251999999999999</v>
      </c>
      <c r="E244">
        <v>0.92069999999999996</v>
      </c>
    </row>
    <row r="245" spans="1:5" x14ac:dyDescent="0.25">
      <c r="A245" t="s">
        <v>25</v>
      </c>
      <c r="B245" t="s">
        <v>760</v>
      </c>
      <c r="C245">
        <v>1.3182</v>
      </c>
      <c r="D245">
        <v>0.62070000000000003</v>
      </c>
      <c r="E245">
        <v>1.0237000000000001</v>
      </c>
    </row>
    <row r="246" spans="1:5" x14ac:dyDescent="0.25">
      <c r="A246" t="s">
        <v>25</v>
      </c>
      <c r="B246" t="s">
        <v>176</v>
      </c>
      <c r="C246">
        <v>1.3182</v>
      </c>
      <c r="D246">
        <v>0.62070000000000003</v>
      </c>
      <c r="E246">
        <v>1.1811</v>
      </c>
    </row>
    <row r="247" spans="1:5" x14ac:dyDescent="0.25">
      <c r="A247" t="s">
        <v>25</v>
      </c>
      <c r="B247" t="s">
        <v>275</v>
      </c>
      <c r="C247">
        <v>1.3182</v>
      </c>
      <c r="D247">
        <v>1.4482999999999999</v>
      </c>
      <c r="E247">
        <v>0.86619999999999997</v>
      </c>
    </row>
    <row r="248" spans="1:5" x14ac:dyDescent="0.25">
      <c r="A248" t="s">
        <v>25</v>
      </c>
      <c r="B248" t="s">
        <v>180</v>
      </c>
      <c r="C248">
        <v>1.3182</v>
      </c>
      <c r="D248">
        <v>1.0345</v>
      </c>
      <c r="E248">
        <v>1.1024</v>
      </c>
    </row>
    <row r="249" spans="1:5" x14ac:dyDescent="0.25">
      <c r="A249" t="s">
        <v>25</v>
      </c>
      <c r="B249" t="s">
        <v>175</v>
      </c>
      <c r="C249">
        <v>1.3182</v>
      </c>
      <c r="D249">
        <v>1.0345</v>
      </c>
      <c r="E249">
        <v>0.86619999999999997</v>
      </c>
    </row>
    <row r="250" spans="1:5" x14ac:dyDescent="0.25">
      <c r="A250" t="s">
        <v>25</v>
      </c>
      <c r="B250" t="s">
        <v>761</v>
      </c>
      <c r="C250">
        <v>1.3182</v>
      </c>
      <c r="D250">
        <v>0.8276</v>
      </c>
      <c r="E250">
        <v>0.78739999999999999</v>
      </c>
    </row>
    <row r="251" spans="1:5" x14ac:dyDescent="0.25">
      <c r="A251" t="s">
        <v>25</v>
      </c>
      <c r="B251" t="s">
        <v>178</v>
      </c>
      <c r="C251">
        <v>1.3182</v>
      </c>
      <c r="D251">
        <v>0.68959999999999999</v>
      </c>
      <c r="E251">
        <v>0.94489999999999996</v>
      </c>
    </row>
    <row r="252" spans="1:5" x14ac:dyDescent="0.25">
      <c r="A252" t="s">
        <v>25</v>
      </c>
      <c r="B252" t="s">
        <v>282</v>
      </c>
      <c r="C252">
        <v>1.3182</v>
      </c>
      <c r="D252">
        <v>1.3103</v>
      </c>
      <c r="E252">
        <v>0.86619999999999997</v>
      </c>
    </row>
    <row r="253" spans="1:5" x14ac:dyDescent="0.25">
      <c r="A253" t="s">
        <v>25</v>
      </c>
      <c r="B253" t="s">
        <v>274</v>
      </c>
      <c r="C253">
        <v>1.3182</v>
      </c>
      <c r="D253">
        <v>0.89649999999999996</v>
      </c>
      <c r="E253">
        <v>1.2599</v>
      </c>
    </row>
    <row r="254" spans="1:5" x14ac:dyDescent="0.25">
      <c r="A254" t="s">
        <v>25</v>
      </c>
      <c r="B254" t="s">
        <v>27</v>
      </c>
      <c r="C254">
        <v>1.3182</v>
      </c>
      <c r="D254">
        <v>1.1724000000000001</v>
      </c>
      <c r="E254">
        <v>0.78739999999999999</v>
      </c>
    </row>
    <row r="255" spans="1:5" x14ac:dyDescent="0.25">
      <c r="A255" t="s">
        <v>25</v>
      </c>
      <c r="B255" t="s">
        <v>184</v>
      </c>
      <c r="C255">
        <v>1.3182</v>
      </c>
      <c r="D255">
        <v>1.6551</v>
      </c>
      <c r="E255">
        <v>0.78739999999999999</v>
      </c>
    </row>
    <row r="256" spans="1:5" x14ac:dyDescent="0.25">
      <c r="A256" t="s">
        <v>25</v>
      </c>
      <c r="B256" t="s">
        <v>177</v>
      </c>
      <c r="C256">
        <v>1.3182</v>
      </c>
      <c r="D256">
        <v>1.6551</v>
      </c>
      <c r="E256">
        <v>0.7087</v>
      </c>
    </row>
    <row r="257" spans="1:5" x14ac:dyDescent="0.25">
      <c r="A257" t="s">
        <v>25</v>
      </c>
      <c r="B257" t="s">
        <v>277</v>
      </c>
      <c r="C257">
        <v>1.3182</v>
      </c>
      <c r="D257">
        <v>0.75860000000000005</v>
      </c>
      <c r="E257">
        <v>0.7087</v>
      </c>
    </row>
    <row r="258" spans="1:5" x14ac:dyDescent="0.25">
      <c r="A258" t="s">
        <v>25</v>
      </c>
      <c r="B258" t="s">
        <v>759</v>
      </c>
      <c r="C258">
        <v>1.3182</v>
      </c>
      <c r="D258">
        <v>0.89649999999999996</v>
      </c>
      <c r="E258">
        <v>0.78739999999999999</v>
      </c>
    </row>
    <row r="259" spans="1:5" x14ac:dyDescent="0.25">
      <c r="A259" t="s">
        <v>25</v>
      </c>
      <c r="B259" t="s">
        <v>179</v>
      </c>
      <c r="C259">
        <v>1.3182</v>
      </c>
      <c r="D259">
        <v>0.89649999999999996</v>
      </c>
      <c r="E259">
        <v>0.55120000000000002</v>
      </c>
    </row>
    <row r="260" spans="1:5" x14ac:dyDescent="0.25">
      <c r="A260" t="s">
        <v>25</v>
      </c>
      <c r="B260" t="s">
        <v>181</v>
      </c>
      <c r="C260">
        <v>1.3182</v>
      </c>
      <c r="D260">
        <v>0.68959999999999999</v>
      </c>
      <c r="E260">
        <v>1.4961</v>
      </c>
    </row>
    <row r="261" spans="1:5" x14ac:dyDescent="0.25">
      <c r="A261" t="s">
        <v>25</v>
      </c>
      <c r="B261" t="s">
        <v>183</v>
      </c>
      <c r="C261">
        <v>1.3182</v>
      </c>
      <c r="D261">
        <v>0.68959999999999999</v>
      </c>
      <c r="E261">
        <v>1.1811</v>
      </c>
    </row>
    <row r="262" spans="1:5" x14ac:dyDescent="0.25">
      <c r="A262" t="s">
        <v>25</v>
      </c>
      <c r="B262" t="s">
        <v>309</v>
      </c>
      <c r="C262">
        <v>1.3182</v>
      </c>
      <c r="D262">
        <v>1.1724000000000001</v>
      </c>
      <c r="E262">
        <v>1.3386</v>
      </c>
    </row>
    <row r="263" spans="1:5" x14ac:dyDescent="0.25">
      <c r="A263" t="s">
        <v>25</v>
      </c>
      <c r="B263" t="s">
        <v>758</v>
      </c>
      <c r="C263">
        <v>1.3182</v>
      </c>
      <c r="D263">
        <v>1.1724000000000001</v>
      </c>
      <c r="E263">
        <v>1.2599</v>
      </c>
    </row>
    <row r="264" spans="1:5" x14ac:dyDescent="0.25">
      <c r="A264" t="s">
        <v>25</v>
      </c>
      <c r="B264" t="s">
        <v>26</v>
      </c>
      <c r="C264">
        <v>1.3182</v>
      </c>
      <c r="D264">
        <v>0.75860000000000005</v>
      </c>
      <c r="E264">
        <v>1.4961</v>
      </c>
    </row>
    <row r="265" spans="1:5" x14ac:dyDescent="0.25">
      <c r="A265" t="s">
        <v>185</v>
      </c>
      <c r="B265" t="s">
        <v>290</v>
      </c>
      <c r="C265">
        <v>1.5707</v>
      </c>
      <c r="D265">
        <v>2.4405000000000001</v>
      </c>
      <c r="E265">
        <v>0.18679999999999999</v>
      </c>
    </row>
    <row r="266" spans="1:5" x14ac:dyDescent="0.25">
      <c r="A266" t="s">
        <v>185</v>
      </c>
      <c r="B266" t="s">
        <v>193</v>
      </c>
      <c r="C266">
        <v>1.5707</v>
      </c>
      <c r="D266">
        <v>1.528</v>
      </c>
      <c r="E266">
        <v>0.74719999999999998</v>
      </c>
    </row>
    <row r="267" spans="1:5" x14ac:dyDescent="0.25">
      <c r="A267" t="s">
        <v>185</v>
      </c>
      <c r="B267" t="s">
        <v>766</v>
      </c>
      <c r="C267">
        <v>1.5707</v>
      </c>
      <c r="D267">
        <v>1.2154</v>
      </c>
      <c r="E267">
        <v>1.6980999999999999</v>
      </c>
    </row>
    <row r="268" spans="1:5" x14ac:dyDescent="0.25">
      <c r="A268" t="s">
        <v>185</v>
      </c>
      <c r="B268" t="s">
        <v>291</v>
      </c>
      <c r="C268">
        <v>1.5707</v>
      </c>
      <c r="D268">
        <v>1.6206</v>
      </c>
      <c r="E268">
        <v>0.67920000000000003</v>
      </c>
    </row>
    <row r="269" spans="1:5" x14ac:dyDescent="0.25">
      <c r="A269" t="s">
        <v>185</v>
      </c>
      <c r="B269" t="s">
        <v>192</v>
      </c>
      <c r="C269">
        <v>1.5707</v>
      </c>
      <c r="D269">
        <v>0.82769999999999999</v>
      </c>
      <c r="E269">
        <v>1.7184999999999999</v>
      </c>
    </row>
    <row r="270" spans="1:5" x14ac:dyDescent="0.25">
      <c r="A270" t="s">
        <v>185</v>
      </c>
      <c r="B270" t="s">
        <v>765</v>
      </c>
      <c r="C270">
        <v>1.5707</v>
      </c>
      <c r="D270">
        <v>0.81030000000000002</v>
      </c>
      <c r="E270">
        <v>1.2906</v>
      </c>
    </row>
    <row r="271" spans="1:5" x14ac:dyDescent="0.25">
      <c r="A271" t="s">
        <v>185</v>
      </c>
      <c r="B271" t="s">
        <v>287</v>
      </c>
      <c r="C271">
        <v>1.5707</v>
      </c>
      <c r="D271">
        <v>0.52090000000000003</v>
      </c>
      <c r="E271">
        <v>0.61129999999999995</v>
      </c>
    </row>
    <row r="272" spans="1:5" x14ac:dyDescent="0.25">
      <c r="A272" t="s">
        <v>185</v>
      </c>
      <c r="B272" t="s">
        <v>289</v>
      </c>
      <c r="C272">
        <v>1.5707</v>
      </c>
      <c r="D272">
        <v>0.58360000000000001</v>
      </c>
      <c r="E272">
        <v>1.1830000000000001</v>
      </c>
    </row>
    <row r="273" spans="1:5" x14ac:dyDescent="0.25">
      <c r="A273" t="s">
        <v>185</v>
      </c>
      <c r="B273" t="s">
        <v>190</v>
      </c>
      <c r="C273">
        <v>1.5707</v>
      </c>
      <c r="D273">
        <v>0.90190000000000003</v>
      </c>
      <c r="E273">
        <v>0.80940000000000001</v>
      </c>
    </row>
    <row r="274" spans="1:5" x14ac:dyDescent="0.25">
      <c r="A274" t="s">
        <v>185</v>
      </c>
      <c r="B274" t="s">
        <v>767</v>
      </c>
      <c r="C274">
        <v>1.5707</v>
      </c>
      <c r="D274">
        <v>0.63670000000000004</v>
      </c>
      <c r="E274">
        <v>1.046</v>
      </c>
    </row>
    <row r="275" spans="1:5" x14ac:dyDescent="0.25">
      <c r="A275" t="s">
        <v>185</v>
      </c>
      <c r="B275" t="s">
        <v>188</v>
      </c>
      <c r="C275">
        <v>1.5707</v>
      </c>
      <c r="D275">
        <v>1.6785000000000001</v>
      </c>
      <c r="E275">
        <v>1.0868</v>
      </c>
    </row>
    <row r="276" spans="1:5" x14ac:dyDescent="0.25">
      <c r="A276" t="s">
        <v>185</v>
      </c>
      <c r="B276" t="s">
        <v>187</v>
      </c>
      <c r="C276">
        <v>1.5707</v>
      </c>
      <c r="D276">
        <v>0.53049999999999997</v>
      </c>
      <c r="E276">
        <v>1.0585</v>
      </c>
    </row>
    <row r="277" spans="1:5" x14ac:dyDescent="0.25">
      <c r="A277" t="s">
        <v>185</v>
      </c>
      <c r="B277" t="s">
        <v>288</v>
      </c>
      <c r="C277">
        <v>1.5707</v>
      </c>
      <c r="D277">
        <v>0.95499999999999996</v>
      </c>
      <c r="E277">
        <v>0.44829999999999998</v>
      </c>
    </row>
    <row r="278" spans="1:5" x14ac:dyDescent="0.25">
      <c r="A278" t="s">
        <v>185</v>
      </c>
      <c r="B278" t="s">
        <v>189</v>
      </c>
      <c r="C278">
        <v>1.5707</v>
      </c>
      <c r="D278">
        <v>1.5047999999999999</v>
      </c>
      <c r="E278">
        <v>0.81510000000000005</v>
      </c>
    </row>
    <row r="279" spans="1:5" x14ac:dyDescent="0.25">
      <c r="A279" t="s">
        <v>185</v>
      </c>
      <c r="B279" t="s">
        <v>186</v>
      </c>
      <c r="C279">
        <v>1.5707</v>
      </c>
      <c r="D279">
        <v>0.63670000000000004</v>
      </c>
      <c r="E279">
        <v>1.4263999999999999</v>
      </c>
    </row>
    <row r="280" spans="1:5" x14ac:dyDescent="0.25">
      <c r="A280" t="s">
        <v>185</v>
      </c>
      <c r="B280" t="s">
        <v>285</v>
      </c>
      <c r="C280">
        <v>1.5707</v>
      </c>
      <c r="D280">
        <v>0.57879999999999998</v>
      </c>
      <c r="E280">
        <v>1.2906</v>
      </c>
    </row>
    <row r="281" spans="1:5" x14ac:dyDescent="0.25">
      <c r="A281" t="s">
        <v>185</v>
      </c>
      <c r="B281" t="s">
        <v>286</v>
      </c>
      <c r="C281">
        <v>1.5707</v>
      </c>
      <c r="D281">
        <v>0.57879999999999998</v>
      </c>
      <c r="E281">
        <v>1.1547000000000001</v>
      </c>
    </row>
    <row r="282" spans="1:5" x14ac:dyDescent="0.25">
      <c r="A282" t="s">
        <v>185</v>
      </c>
      <c r="B282" t="s">
        <v>191</v>
      </c>
      <c r="C282">
        <v>1.5707</v>
      </c>
      <c r="D282">
        <v>0.40510000000000002</v>
      </c>
      <c r="E282">
        <v>0.81510000000000005</v>
      </c>
    </row>
    <row r="283" spans="1:5" x14ac:dyDescent="0.25">
      <c r="A283" t="s">
        <v>28</v>
      </c>
      <c r="B283" t="s">
        <v>762</v>
      </c>
      <c r="C283">
        <v>1.4241999999999999</v>
      </c>
      <c r="D283">
        <v>0.63829999999999998</v>
      </c>
      <c r="E283">
        <v>1.7374000000000001</v>
      </c>
    </row>
    <row r="284" spans="1:5" x14ac:dyDescent="0.25">
      <c r="A284" t="s">
        <v>28</v>
      </c>
      <c r="B284" t="s">
        <v>311</v>
      </c>
      <c r="C284">
        <v>1.4241999999999999</v>
      </c>
      <c r="D284">
        <v>0.63829999999999998</v>
      </c>
      <c r="E284">
        <v>1.6678999999999999</v>
      </c>
    </row>
    <row r="285" spans="1:5" x14ac:dyDescent="0.25">
      <c r="A285" t="s">
        <v>28</v>
      </c>
      <c r="B285" t="s">
        <v>31</v>
      </c>
      <c r="C285">
        <v>1.4241999999999999</v>
      </c>
      <c r="D285">
        <v>1.7235</v>
      </c>
      <c r="E285">
        <v>0.83399999999999996</v>
      </c>
    </row>
    <row r="286" spans="1:5" x14ac:dyDescent="0.25">
      <c r="A286" t="s">
        <v>28</v>
      </c>
      <c r="B286" t="s">
        <v>198</v>
      </c>
      <c r="C286">
        <v>1.4241999999999999</v>
      </c>
      <c r="D286">
        <v>0.95750000000000002</v>
      </c>
      <c r="E286">
        <v>0.83399999999999996</v>
      </c>
    </row>
    <row r="287" spans="1:5" x14ac:dyDescent="0.25">
      <c r="A287" t="s">
        <v>28</v>
      </c>
      <c r="B287" t="s">
        <v>763</v>
      </c>
      <c r="C287">
        <v>1.4241999999999999</v>
      </c>
      <c r="D287">
        <v>0.82979999999999998</v>
      </c>
      <c r="E287">
        <v>0.97299999999999998</v>
      </c>
    </row>
    <row r="288" spans="1:5" x14ac:dyDescent="0.25">
      <c r="A288" t="s">
        <v>28</v>
      </c>
      <c r="B288" t="s">
        <v>294</v>
      </c>
      <c r="C288">
        <v>1.4241999999999999</v>
      </c>
      <c r="D288">
        <v>0.70209999999999995</v>
      </c>
      <c r="E288">
        <v>0.90349999999999997</v>
      </c>
    </row>
    <row r="289" spans="1:5" x14ac:dyDescent="0.25">
      <c r="A289" t="s">
        <v>28</v>
      </c>
      <c r="B289" t="s">
        <v>295</v>
      </c>
      <c r="C289">
        <v>1.4241999999999999</v>
      </c>
      <c r="D289">
        <v>1.0851</v>
      </c>
      <c r="E289">
        <v>1.0425</v>
      </c>
    </row>
    <row r="290" spans="1:5" x14ac:dyDescent="0.25">
      <c r="A290" t="s">
        <v>28</v>
      </c>
      <c r="B290" t="s">
        <v>196</v>
      </c>
      <c r="C290">
        <v>1.4241999999999999</v>
      </c>
      <c r="D290">
        <v>1.4043000000000001</v>
      </c>
      <c r="E290">
        <v>0.84089999999999998</v>
      </c>
    </row>
    <row r="291" spans="1:5" x14ac:dyDescent="0.25">
      <c r="A291" t="s">
        <v>28</v>
      </c>
      <c r="B291" t="s">
        <v>296</v>
      </c>
      <c r="C291">
        <v>1.4241999999999999</v>
      </c>
      <c r="D291">
        <v>0.91279999999999994</v>
      </c>
      <c r="E291">
        <v>0.68799999999999994</v>
      </c>
    </row>
    <row r="292" spans="1:5" x14ac:dyDescent="0.25">
      <c r="A292" t="s">
        <v>28</v>
      </c>
      <c r="B292" t="s">
        <v>292</v>
      </c>
      <c r="C292">
        <v>1.4241999999999999</v>
      </c>
      <c r="D292">
        <v>1.0531999999999999</v>
      </c>
      <c r="E292">
        <v>1.1467000000000001</v>
      </c>
    </row>
    <row r="293" spans="1:5" x14ac:dyDescent="0.25">
      <c r="A293" t="s">
        <v>28</v>
      </c>
      <c r="B293" t="s">
        <v>194</v>
      </c>
      <c r="C293">
        <v>1.4241999999999999</v>
      </c>
      <c r="D293">
        <v>0.63829999999999998</v>
      </c>
      <c r="E293">
        <v>0.90349999999999997</v>
      </c>
    </row>
    <row r="294" spans="1:5" x14ac:dyDescent="0.25">
      <c r="A294" t="s">
        <v>28</v>
      </c>
      <c r="B294" t="s">
        <v>310</v>
      </c>
      <c r="C294">
        <v>1.4241999999999999</v>
      </c>
      <c r="D294">
        <v>0.52659999999999996</v>
      </c>
      <c r="E294">
        <v>0.9556</v>
      </c>
    </row>
    <row r="295" spans="1:5" x14ac:dyDescent="0.25">
      <c r="A295" t="s">
        <v>28</v>
      </c>
      <c r="B295" t="s">
        <v>30</v>
      </c>
      <c r="C295">
        <v>1.4241999999999999</v>
      </c>
      <c r="D295">
        <v>1.8511</v>
      </c>
      <c r="E295">
        <v>0.55600000000000005</v>
      </c>
    </row>
    <row r="296" spans="1:5" x14ac:dyDescent="0.25">
      <c r="A296" t="s">
        <v>28</v>
      </c>
      <c r="B296" t="s">
        <v>293</v>
      </c>
      <c r="C296">
        <v>1.4241999999999999</v>
      </c>
      <c r="D296">
        <v>0.89359999999999995</v>
      </c>
      <c r="E296">
        <v>1.3204</v>
      </c>
    </row>
    <row r="297" spans="1:5" x14ac:dyDescent="0.25">
      <c r="A297" t="s">
        <v>28</v>
      </c>
      <c r="B297" t="s">
        <v>195</v>
      </c>
      <c r="C297">
        <v>1.4241999999999999</v>
      </c>
      <c r="D297">
        <v>1.2873000000000001</v>
      </c>
      <c r="E297">
        <v>0.6371</v>
      </c>
    </row>
    <row r="298" spans="1:5" x14ac:dyDescent="0.25">
      <c r="A298" t="s">
        <v>28</v>
      </c>
      <c r="B298" t="s">
        <v>29</v>
      </c>
      <c r="C298">
        <v>1.4241999999999999</v>
      </c>
      <c r="D298">
        <v>1.2128000000000001</v>
      </c>
      <c r="E298">
        <v>0.34749999999999998</v>
      </c>
    </row>
    <row r="299" spans="1:5" x14ac:dyDescent="0.25">
      <c r="A299" t="s">
        <v>28</v>
      </c>
      <c r="B299" t="s">
        <v>197</v>
      </c>
      <c r="C299">
        <v>1.4241999999999999</v>
      </c>
      <c r="D299">
        <v>1.0851</v>
      </c>
      <c r="E299">
        <v>1.5984</v>
      </c>
    </row>
    <row r="300" spans="1:5" x14ac:dyDescent="0.25">
      <c r="A300" t="s">
        <v>28</v>
      </c>
      <c r="B300" t="s">
        <v>764</v>
      </c>
      <c r="C300">
        <v>1.4241999999999999</v>
      </c>
      <c r="D300">
        <v>0.64359999999999995</v>
      </c>
      <c r="E300">
        <v>1.0193000000000001</v>
      </c>
    </row>
    <row r="301" spans="1:5" x14ac:dyDescent="0.25">
      <c r="A301" t="s">
        <v>199</v>
      </c>
      <c r="B301" t="s">
        <v>207</v>
      </c>
      <c r="C301">
        <v>1.3635999999999999</v>
      </c>
      <c r="D301">
        <v>1.1000000000000001</v>
      </c>
      <c r="E301">
        <v>1.0173000000000001</v>
      </c>
    </row>
    <row r="302" spans="1:5" x14ac:dyDescent="0.25">
      <c r="A302" t="s">
        <v>199</v>
      </c>
      <c r="B302" t="s">
        <v>200</v>
      </c>
      <c r="C302">
        <v>1.3635999999999999</v>
      </c>
      <c r="D302">
        <v>1.7112000000000001</v>
      </c>
      <c r="E302">
        <v>0.1565</v>
      </c>
    </row>
    <row r="303" spans="1:5" x14ac:dyDescent="0.25">
      <c r="A303" t="s">
        <v>199</v>
      </c>
      <c r="B303" t="s">
        <v>212</v>
      </c>
      <c r="C303">
        <v>1.3635999999999999</v>
      </c>
      <c r="D303">
        <v>0.79449999999999998</v>
      </c>
      <c r="E303">
        <v>1.4086000000000001</v>
      </c>
    </row>
    <row r="304" spans="1:5" x14ac:dyDescent="0.25">
      <c r="A304" t="s">
        <v>199</v>
      </c>
      <c r="B304" t="s">
        <v>203</v>
      </c>
      <c r="C304">
        <v>1.3635999999999999</v>
      </c>
      <c r="D304">
        <v>0.67689999999999995</v>
      </c>
      <c r="E304">
        <v>1.0113000000000001</v>
      </c>
    </row>
    <row r="305" spans="1:5" x14ac:dyDescent="0.25">
      <c r="A305" t="s">
        <v>199</v>
      </c>
      <c r="B305" t="s">
        <v>211</v>
      </c>
      <c r="C305">
        <v>1.3635999999999999</v>
      </c>
      <c r="D305">
        <v>1.2572000000000001</v>
      </c>
      <c r="E305">
        <v>0.80489999999999995</v>
      </c>
    </row>
    <row r="306" spans="1:5" x14ac:dyDescent="0.25">
      <c r="A306" t="s">
        <v>199</v>
      </c>
      <c r="B306" t="s">
        <v>204</v>
      </c>
      <c r="C306">
        <v>1.3635999999999999</v>
      </c>
      <c r="D306">
        <v>0.78979999999999995</v>
      </c>
      <c r="E306">
        <v>1.0113000000000001</v>
      </c>
    </row>
    <row r="307" spans="1:5" x14ac:dyDescent="0.25">
      <c r="A307" t="s">
        <v>199</v>
      </c>
      <c r="B307" t="s">
        <v>201</v>
      </c>
      <c r="C307">
        <v>1.3635999999999999</v>
      </c>
      <c r="D307">
        <v>0.73340000000000005</v>
      </c>
      <c r="E307">
        <v>1.0955999999999999</v>
      </c>
    </row>
    <row r="308" spans="1:5" x14ac:dyDescent="0.25">
      <c r="A308" t="s">
        <v>199</v>
      </c>
      <c r="B308" t="s">
        <v>297</v>
      </c>
      <c r="C308">
        <v>1.3635999999999999</v>
      </c>
      <c r="D308">
        <v>0.95899999999999996</v>
      </c>
      <c r="E308">
        <v>1.3725000000000001</v>
      </c>
    </row>
    <row r="309" spans="1:5" x14ac:dyDescent="0.25">
      <c r="A309" t="s">
        <v>199</v>
      </c>
      <c r="B309" t="s">
        <v>298</v>
      </c>
      <c r="C309">
        <v>1.3635999999999999</v>
      </c>
      <c r="D309">
        <v>1.5714999999999999</v>
      </c>
      <c r="E309">
        <v>0.46949999999999997</v>
      </c>
    </row>
    <row r="310" spans="1:5" x14ac:dyDescent="0.25">
      <c r="A310" t="s">
        <v>199</v>
      </c>
      <c r="B310" t="s">
        <v>206</v>
      </c>
      <c r="C310">
        <v>1.3635999999999999</v>
      </c>
      <c r="D310">
        <v>1.2411000000000001</v>
      </c>
      <c r="E310">
        <v>1.6614</v>
      </c>
    </row>
    <row r="311" spans="1:5" x14ac:dyDescent="0.25">
      <c r="A311" t="s">
        <v>199</v>
      </c>
      <c r="B311" t="s">
        <v>208</v>
      </c>
      <c r="C311">
        <v>1.3635999999999999</v>
      </c>
      <c r="D311">
        <v>0.50770000000000004</v>
      </c>
      <c r="E311">
        <v>1.228</v>
      </c>
    </row>
    <row r="312" spans="1:5" x14ac:dyDescent="0.25">
      <c r="A312" t="s">
        <v>199</v>
      </c>
      <c r="B312" t="s">
        <v>209</v>
      </c>
      <c r="C312">
        <v>1.3635999999999999</v>
      </c>
      <c r="D312">
        <v>0.62050000000000005</v>
      </c>
      <c r="E312">
        <v>0.79459999999999997</v>
      </c>
    </row>
    <row r="313" spans="1:5" x14ac:dyDescent="0.25">
      <c r="A313" t="s">
        <v>32</v>
      </c>
      <c r="B313" t="s">
        <v>215</v>
      </c>
      <c r="C313">
        <v>1.2131000000000001</v>
      </c>
      <c r="D313">
        <v>1.2364999999999999</v>
      </c>
      <c r="E313">
        <v>0.59799999999999998</v>
      </c>
    </row>
    <row r="314" spans="1:5" x14ac:dyDescent="0.25">
      <c r="A314" t="s">
        <v>32</v>
      </c>
      <c r="B314" t="s">
        <v>213</v>
      </c>
      <c r="C314">
        <v>1.2131000000000001</v>
      </c>
      <c r="D314">
        <v>0.88770000000000004</v>
      </c>
      <c r="E314">
        <v>1.0427</v>
      </c>
    </row>
    <row r="315" spans="1:5" x14ac:dyDescent="0.25">
      <c r="A315" t="s">
        <v>32</v>
      </c>
      <c r="B315" t="s">
        <v>34</v>
      </c>
      <c r="C315">
        <v>1.2131000000000001</v>
      </c>
      <c r="D315">
        <v>0.82430000000000003</v>
      </c>
      <c r="E315">
        <v>1.2625</v>
      </c>
    </row>
    <row r="316" spans="1:5" x14ac:dyDescent="0.25">
      <c r="A316" t="s">
        <v>32</v>
      </c>
      <c r="B316" t="s">
        <v>202</v>
      </c>
      <c r="C316">
        <v>1.2131000000000001</v>
      </c>
      <c r="D316">
        <v>0.75560000000000005</v>
      </c>
      <c r="E316">
        <v>1.4619</v>
      </c>
    </row>
    <row r="317" spans="1:5" x14ac:dyDescent="0.25">
      <c r="A317" t="s">
        <v>32</v>
      </c>
      <c r="B317" t="s">
        <v>217</v>
      </c>
      <c r="C317">
        <v>1.2131000000000001</v>
      </c>
      <c r="D317">
        <v>1.1414</v>
      </c>
      <c r="E317">
        <v>0.85870000000000002</v>
      </c>
    </row>
    <row r="318" spans="1:5" x14ac:dyDescent="0.25">
      <c r="A318" t="s">
        <v>32</v>
      </c>
      <c r="B318" t="s">
        <v>205</v>
      </c>
      <c r="C318">
        <v>1.2131000000000001</v>
      </c>
      <c r="D318">
        <v>1.0304</v>
      </c>
      <c r="E318">
        <v>0.73089999999999999</v>
      </c>
    </row>
    <row r="319" spans="1:5" x14ac:dyDescent="0.25">
      <c r="A319" t="s">
        <v>32</v>
      </c>
      <c r="B319" t="s">
        <v>33</v>
      </c>
      <c r="C319">
        <v>1.2131000000000001</v>
      </c>
      <c r="D319">
        <v>1.3051999999999999</v>
      </c>
      <c r="E319">
        <v>1.4619</v>
      </c>
    </row>
    <row r="320" spans="1:5" x14ac:dyDescent="0.25">
      <c r="A320" t="s">
        <v>32</v>
      </c>
      <c r="B320" t="s">
        <v>379</v>
      </c>
      <c r="C320">
        <v>1.2131000000000001</v>
      </c>
      <c r="D320">
        <v>1.0491999999999999</v>
      </c>
      <c r="E320">
        <v>0.50739999999999996</v>
      </c>
    </row>
    <row r="321" spans="1:5" x14ac:dyDescent="0.25">
      <c r="A321" t="s">
        <v>32</v>
      </c>
      <c r="B321" t="s">
        <v>214</v>
      </c>
      <c r="C321">
        <v>1.2131000000000001</v>
      </c>
      <c r="D321">
        <v>0.48089999999999999</v>
      </c>
      <c r="E321">
        <v>0.99670000000000003</v>
      </c>
    </row>
    <row r="322" spans="1:5" x14ac:dyDescent="0.25">
      <c r="A322" t="s">
        <v>32</v>
      </c>
      <c r="B322" t="s">
        <v>216</v>
      </c>
      <c r="C322">
        <v>1.2131000000000001</v>
      </c>
      <c r="D322">
        <v>1.2682</v>
      </c>
      <c r="E322">
        <v>1.0427</v>
      </c>
    </row>
    <row r="323" spans="1:5" x14ac:dyDescent="0.25">
      <c r="A323" t="s">
        <v>315</v>
      </c>
      <c r="B323" t="s">
        <v>316</v>
      </c>
      <c r="C323">
        <v>1.5609999999999999</v>
      </c>
      <c r="D323">
        <v>1.3797999999999999</v>
      </c>
      <c r="E323">
        <v>0.92869999999999997</v>
      </c>
    </row>
    <row r="324" spans="1:5" x14ac:dyDescent="0.25">
      <c r="A324" t="s">
        <v>315</v>
      </c>
      <c r="B324" t="s">
        <v>210</v>
      </c>
      <c r="C324">
        <v>1.5609999999999999</v>
      </c>
      <c r="D324">
        <v>0.85419999999999996</v>
      </c>
      <c r="E324">
        <v>1.3834</v>
      </c>
    </row>
    <row r="325" spans="1:5" x14ac:dyDescent="0.25">
      <c r="A325" t="s">
        <v>315</v>
      </c>
      <c r="B325" t="s">
        <v>342</v>
      </c>
      <c r="C325">
        <v>1.5609999999999999</v>
      </c>
      <c r="D325">
        <v>0.88700000000000001</v>
      </c>
      <c r="E325">
        <v>1.5092000000000001</v>
      </c>
    </row>
    <row r="326" spans="1:5" x14ac:dyDescent="0.25">
      <c r="A326" t="s">
        <v>315</v>
      </c>
      <c r="B326" t="s">
        <v>343</v>
      </c>
      <c r="C326">
        <v>1.5609999999999999</v>
      </c>
      <c r="D326">
        <v>1.3797999999999999</v>
      </c>
      <c r="E326">
        <v>0.58050000000000002</v>
      </c>
    </row>
    <row r="327" spans="1:5" x14ac:dyDescent="0.25">
      <c r="A327" t="s">
        <v>315</v>
      </c>
      <c r="B327" t="s">
        <v>347</v>
      </c>
      <c r="C327">
        <v>1.5609999999999999</v>
      </c>
      <c r="D327">
        <v>0.90749999999999997</v>
      </c>
      <c r="E327">
        <v>1.3834</v>
      </c>
    </row>
    <row r="328" spans="1:5" x14ac:dyDescent="0.25">
      <c r="A328" t="s">
        <v>315</v>
      </c>
      <c r="B328" t="s">
        <v>348</v>
      </c>
      <c r="C328">
        <v>1.5609999999999999</v>
      </c>
      <c r="D328">
        <v>0.58720000000000006</v>
      </c>
      <c r="E328">
        <v>0.88039999999999996</v>
      </c>
    </row>
    <row r="329" spans="1:5" x14ac:dyDescent="0.25">
      <c r="A329" t="s">
        <v>315</v>
      </c>
      <c r="B329" t="s">
        <v>355</v>
      </c>
      <c r="C329">
        <v>1.5609999999999999</v>
      </c>
      <c r="D329">
        <v>0.90749999999999997</v>
      </c>
      <c r="E329">
        <v>1.1318999999999999</v>
      </c>
    </row>
    <row r="330" spans="1:5" x14ac:dyDescent="0.25">
      <c r="A330" t="s">
        <v>315</v>
      </c>
      <c r="B330" t="s">
        <v>375</v>
      </c>
      <c r="C330">
        <v>1.5609999999999999</v>
      </c>
      <c r="D330">
        <v>0.93630000000000002</v>
      </c>
      <c r="E330">
        <v>0.81259999999999999</v>
      </c>
    </row>
    <row r="331" spans="1:5" x14ac:dyDescent="0.25">
      <c r="A331" t="s">
        <v>315</v>
      </c>
      <c r="B331" t="s">
        <v>380</v>
      </c>
      <c r="C331">
        <v>1.5609999999999999</v>
      </c>
      <c r="D331">
        <v>0.85419999999999996</v>
      </c>
      <c r="E331">
        <v>0.69169999999999998</v>
      </c>
    </row>
    <row r="332" spans="1:5" x14ac:dyDescent="0.25">
      <c r="A332" t="s">
        <v>315</v>
      </c>
      <c r="B332" t="s">
        <v>383</v>
      </c>
      <c r="C332">
        <v>1.5609999999999999</v>
      </c>
      <c r="D332">
        <v>1.2811999999999999</v>
      </c>
      <c r="E332">
        <v>0.68600000000000005</v>
      </c>
    </row>
    <row r="333" spans="1:5" x14ac:dyDescent="0.25">
      <c r="A333" t="s">
        <v>321</v>
      </c>
      <c r="B333" t="s">
        <v>322</v>
      </c>
      <c r="C333">
        <v>1.4348000000000001</v>
      </c>
      <c r="D333">
        <v>0.95040000000000002</v>
      </c>
      <c r="E333">
        <v>0.99250000000000005</v>
      </c>
    </row>
    <row r="334" spans="1:5" x14ac:dyDescent="0.25">
      <c r="A334" t="s">
        <v>321</v>
      </c>
      <c r="B334" t="s">
        <v>327</v>
      </c>
      <c r="C334">
        <v>1.4348000000000001</v>
      </c>
      <c r="D334">
        <v>1.1616</v>
      </c>
      <c r="E334">
        <v>1.0310999999999999</v>
      </c>
    </row>
    <row r="335" spans="1:5" x14ac:dyDescent="0.25">
      <c r="A335" t="s">
        <v>321</v>
      </c>
      <c r="B335" t="s">
        <v>779</v>
      </c>
      <c r="C335">
        <v>1.4348000000000001</v>
      </c>
      <c r="D335">
        <v>0.57020000000000004</v>
      </c>
      <c r="E335">
        <v>1.0587</v>
      </c>
    </row>
    <row r="336" spans="1:5" x14ac:dyDescent="0.25">
      <c r="A336" t="s">
        <v>321</v>
      </c>
      <c r="B336" t="s">
        <v>350</v>
      </c>
      <c r="C336">
        <v>1.4348000000000001</v>
      </c>
      <c r="D336">
        <v>0.88700000000000001</v>
      </c>
      <c r="E336">
        <v>1.1910000000000001</v>
      </c>
    </row>
    <row r="337" spans="1:5" x14ac:dyDescent="0.25">
      <c r="A337" t="s">
        <v>321</v>
      </c>
      <c r="B337" t="s">
        <v>776</v>
      </c>
      <c r="C337">
        <v>1.4348000000000001</v>
      </c>
      <c r="D337">
        <v>0.81310000000000004</v>
      </c>
      <c r="E337">
        <v>0.72789999999999999</v>
      </c>
    </row>
    <row r="338" spans="1:5" x14ac:dyDescent="0.25">
      <c r="A338" t="s">
        <v>321</v>
      </c>
      <c r="B338" t="s">
        <v>356</v>
      </c>
      <c r="C338">
        <v>1.4348000000000001</v>
      </c>
      <c r="D338">
        <v>1.5682</v>
      </c>
      <c r="E338">
        <v>0.84919999999999995</v>
      </c>
    </row>
    <row r="339" spans="1:5" x14ac:dyDescent="0.25">
      <c r="A339" t="s">
        <v>321</v>
      </c>
      <c r="B339" t="s">
        <v>777</v>
      </c>
      <c r="C339">
        <v>1.4348000000000001</v>
      </c>
      <c r="D339">
        <v>1.5101</v>
      </c>
      <c r="E339">
        <v>0.48520000000000002</v>
      </c>
    </row>
    <row r="340" spans="1:5" x14ac:dyDescent="0.25">
      <c r="A340" t="s">
        <v>321</v>
      </c>
      <c r="B340" t="s">
        <v>778</v>
      </c>
      <c r="C340">
        <v>1.4348000000000001</v>
      </c>
      <c r="D340">
        <v>0.87119999999999997</v>
      </c>
      <c r="E340">
        <v>1.2737000000000001</v>
      </c>
    </row>
    <row r="341" spans="1:5" x14ac:dyDescent="0.25">
      <c r="A341" t="s">
        <v>321</v>
      </c>
      <c r="B341" t="s">
        <v>780</v>
      </c>
      <c r="C341">
        <v>1.4348000000000001</v>
      </c>
      <c r="D341">
        <v>0.90600000000000003</v>
      </c>
      <c r="E341">
        <v>1.2374000000000001</v>
      </c>
    </row>
    <row r="342" spans="1:5" x14ac:dyDescent="0.25">
      <c r="A342" t="s">
        <v>321</v>
      </c>
      <c r="B342" t="s">
        <v>393</v>
      </c>
      <c r="C342">
        <v>1.4348000000000001</v>
      </c>
      <c r="D342">
        <v>0.69699999999999995</v>
      </c>
      <c r="E342">
        <v>1.2131000000000001</v>
      </c>
    </row>
    <row r="343" spans="1:5" x14ac:dyDescent="0.25">
      <c r="A343" t="s">
        <v>318</v>
      </c>
      <c r="B343" t="s">
        <v>319</v>
      </c>
      <c r="C343">
        <v>1.4430000000000001</v>
      </c>
      <c r="D343">
        <v>0.53310000000000002</v>
      </c>
      <c r="E343">
        <v>1.0599000000000001</v>
      </c>
    </row>
    <row r="344" spans="1:5" x14ac:dyDescent="0.25">
      <c r="A344" t="s">
        <v>318</v>
      </c>
      <c r="B344" t="s">
        <v>329</v>
      </c>
      <c r="C344">
        <v>1.4430000000000001</v>
      </c>
      <c r="D344">
        <v>0.94499999999999995</v>
      </c>
      <c r="E344">
        <v>1.0855999999999999</v>
      </c>
    </row>
    <row r="345" spans="1:5" x14ac:dyDescent="0.25">
      <c r="A345" t="s">
        <v>318</v>
      </c>
      <c r="B345" t="s">
        <v>330</v>
      </c>
      <c r="C345">
        <v>1.4430000000000001</v>
      </c>
      <c r="D345">
        <v>1.323</v>
      </c>
      <c r="E345">
        <v>0.91859999999999997</v>
      </c>
    </row>
    <row r="346" spans="1:5" x14ac:dyDescent="0.25">
      <c r="A346" t="s">
        <v>318</v>
      </c>
      <c r="B346" t="s">
        <v>331</v>
      </c>
      <c r="C346">
        <v>1.4430000000000001</v>
      </c>
      <c r="D346">
        <v>1.4490000000000001</v>
      </c>
      <c r="E346">
        <v>1.0855999999999999</v>
      </c>
    </row>
    <row r="347" spans="1:5" x14ac:dyDescent="0.25">
      <c r="A347" t="s">
        <v>318</v>
      </c>
      <c r="B347" t="s">
        <v>333</v>
      </c>
      <c r="C347">
        <v>1.4430000000000001</v>
      </c>
      <c r="D347">
        <v>1.3283</v>
      </c>
      <c r="E347">
        <v>1.0717000000000001</v>
      </c>
    </row>
    <row r="348" spans="1:5" x14ac:dyDescent="0.25">
      <c r="A348" t="s">
        <v>318</v>
      </c>
      <c r="B348" t="s">
        <v>337</v>
      </c>
      <c r="C348">
        <v>1.4430000000000001</v>
      </c>
      <c r="D348">
        <v>0.46200000000000002</v>
      </c>
      <c r="E348">
        <v>1.3013999999999999</v>
      </c>
    </row>
    <row r="349" spans="1:5" x14ac:dyDescent="0.25">
      <c r="A349" t="s">
        <v>318</v>
      </c>
      <c r="B349" t="s">
        <v>340</v>
      </c>
      <c r="C349">
        <v>1.4430000000000001</v>
      </c>
      <c r="D349">
        <v>0.86629999999999996</v>
      </c>
      <c r="E349">
        <v>1.1483000000000001</v>
      </c>
    </row>
    <row r="350" spans="1:5" x14ac:dyDescent="0.25">
      <c r="A350" t="s">
        <v>318</v>
      </c>
      <c r="B350" t="s">
        <v>352</v>
      </c>
      <c r="C350">
        <v>1.4430000000000001</v>
      </c>
      <c r="D350">
        <v>0.81899999999999995</v>
      </c>
      <c r="E350">
        <v>0.91859999999999997</v>
      </c>
    </row>
    <row r="351" spans="1:5" x14ac:dyDescent="0.25">
      <c r="A351" t="s">
        <v>318</v>
      </c>
      <c r="B351" t="s">
        <v>353</v>
      </c>
      <c r="C351">
        <v>1.4430000000000001</v>
      </c>
      <c r="D351">
        <v>1.0395000000000001</v>
      </c>
      <c r="E351">
        <v>1.1483000000000001</v>
      </c>
    </row>
    <row r="352" spans="1:5" x14ac:dyDescent="0.25">
      <c r="A352" t="s">
        <v>318</v>
      </c>
      <c r="B352" t="s">
        <v>358</v>
      </c>
      <c r="C352">
        <v>1.4430000000000001</v>
      </c>
      <c r="D352">
        <v>0.98180000000000001</v>
      </c>
      <c r="E352">
        <v>0.84209999999999996</v>
      </c>
    </row>
    <row r="353" spans="1:5" x14ac:dyDescent="0.25">
      <c r="A353" t="s">
        <v>318</v>
      </c>
      <c r="B353" t="s">
        <v>360</v>
      </c>
      <c r="C353">
        <v>1.4430000000000001</v>
      </c>
      <c r="D353">
        <v>1.008</v>
      </c>
      <c r="E353">
        <v>1.4197</v>
      </c>
    </row>
    <row r="354" spans="1:5" x14ac:dyDescent="0.25">
      <c r="A354" t="s">
        <v>318</v>
      </c>
      <c r="B354" t="s">
        <v>367</v>
      </c>
      <c r="C354">
        <v>1.4430000000000001</v>
      </c>
      <c r="D354">
        <v>0.75080000000000002</v>
      </c>
      <c r="E354">
        <v>1.6075999999999999</v>
      </c>
    </row>
    <row r="355" spans="1:5" x14ac:dyDescent="0.25">
      <c r="A355" t="s">
        <v>318</v>
      </c>
      <c r="B355" t="s">
        <v>372</v>
      </c>
      <c r="C355">
        <v>1.4430000000000001</v>
      </c>
      <c r="D355">
        <v>0.75080000000000002</v>
      </c>
      <c r="E355">
        <v>0.84209999999999996</v>
      </c>
    </row>
    <row r="356" spans="1:5" x14ac:dyDescent="0.25">
      <c r="A356" t="s">
        <v>318</v>
      </c>
      <c r="B356" t="s">
        <v>377</v>
      </c>
      <c r="C356">
        <v>1.4430000000000001</v>
      </c>
      <c r="D356">
        <v>0.57750000000000001</v>
      </c>
      <c r="E356">
        <v>1.2248000000000001</v>
      </c>
    </row>
    <row r="357" spans="1:5" x14ac:dyDescent="0.25">
      <c r="A357" t="s">
        <v>318</v>
      </c>
      <c r="B357" t="s">
        <v>385</v>
      </c>
      <c r="C357">
        <v>1.4430000000000001</v>
      </c>
      <c r="D357">
        <v>1.4438</v>
      </c>
      <c r="E357">
        <v>0.61240000000000006</v>
      </c>
    </row>
    <row r="358" spans="1:5" x14ac:dyDescent="0.25">
      <c r="A358" t="s">
        <v>318</v>
      </c>
      <c r="B358" t="s">
        <v>386</v>
      </c>
      <c r="C358">
        <v>1.4430000000000001</v>
      </c>
      <c r="D358">
        <v>1.5015000000000001</v>
      </c>
      <c r="E358">
        <v>0.76549999999999996</v>
      </c>
    </row>
    <row r="359" spans="1:5" x14ac:dyDescent="0.25">
      <c r="A359" t="s">
        <v>318</v>
      </c>
      <c r="B359" t="s">
        <v>389</v>
      </c>
      <c r="C359">
        <v>1.4430000000000001</v>
      </c>
      <c r="D359">
        <v>0.51980000000000004</v>
      </c>
      <c r="E359">
        <v>0.45929999999999999</v>
      </c>
    </row>
    <row r="360" spans="1:5" x14ac:dyDescent="0.25">
      <c r="A360" t="s">
        <v>318</v>
      </c>
      <c r="B360" t="s">
        <v>397</v>
      </c>
      <c r="C360">
        <v>1.4430000000000001</v>
      </c>
      <c r="D360">
        <v>1.0395000000000001</v>
      </c>
      <c r="E360">
        <v>0.99519999999999997</v>
      </c>
    </row>
    <row r="361" spans="1:5" x14ac:dyDescent="0.25">
      <c r="A361" t="s">
        <v>318</v>
      </c>
      <c r="B361" t="s">
        <v>399</v>
      </c>
      <c r="C361">
        <v>1.4430000000000001</v>
      </c>
      <c r="D361">
        <v>1.155</v>
      </c>
      <c r="E361">
        <v>0.61240000000000006</v>
      </c>
    </row>
    <row r="362" spans="1:5" x14ac:dyDescent="0.25">
      <c r="A362" t="s">
        <v>318</v>
      </c>
      <c r="B362" t="s">
        <v>400</v>
      </c>
      <c r="C362">
        <v>1.4430000000000001</v>
      </c>
      <c r="D362">
        <v>1.5459000000000001</v>
      </c>
      <c r="E362">
        <v>0.91859999999999997</v>
      </c>
    </row>
    <row r="363" spans="1:5" x14ac:dyDescent="0.25">
      <c r="A363" t="s">
        <v>320</v>
      </c>
      <c r="B363" t="s">
        <v>323</v>
      </c>
      <c r="C363">
        <v>1.3401000000000001</v>
      </c>
      <c r="D363">
        <v>0.57399999999999995</v>
      </c>
      <c r="E363">
        <v>1.8586</v>
      </c>
    </row>
    <row r="364" spans="1:5" x14ac:dyDescent="0.25">
      <c r="A364" t="s">
        <v>320</v>
      </c>
      <c r="B364" t="s">
        <v>325</v>
      </c>
      <c r="C364">
        <v>1.3401000000000001</v>
      </c>
      <c r="D364">
        <v>1.2627999999999999</v>
      </c>
      <c r="E364">
        <v>0.61950000000000005</v>
      </c>
    </row>
    <row r="365" spans="1:5" x14ac:dyDescent="0.25">
      <c r="A365" t="s">
        <v>320</v>
      </c>
      <c r="B365" t="s">
        <v>751</v>
      </c>
      <c r="C365">
        <v>1.3401000000000001</v>
      </c>
      <c r="D365">
        <v>1.0906</v>
      </c>
      <c r="E365">
        <v>1.3939999999999999</v>
      </c>
    </row>
    <row r="366" spans="1:5" x14ac:dyDescent="0.25">
      <c r="A366" t="s">
        <v>320</v>
      </c>
      <c r="B366" t="s">
        <v>752</v>
      </c>
      <c r="C366">
        <v>1.3401000000000001</v>
      </c>
      <c r="D366">
        <v>1.3202</v>
      </c>
      <c r="E366">
        <v>0.54210000000000003</v>
      </c>
    </row>
    <row r="367" spans="1:5" x14ac:dyDescent="0.25">
      <c r="A367" t="s">
        <v>320</v>
      </c>
      <c r="B367" t="s">
        <v>339</v>
      </c>
      <c r="C367">
        <v>1.3401000000000001</v>
      </c>
      <c r="D367">
        <v>1.2054</v>
      </c>
      <c r="E367">
        <v>1.0066999999999999</v>
      </c>
    </row>
    <row r="368" spans="1:5" x14ac:dyDescent="0.25">
      <c r="A368" t="s">
        <v>320</v>
      </c>
      <c r="B368" t="s">
        <v>351</v>
      </c>
      <c r="C368">
        <v>1.3401000000000001</v>
      </c>
      <c r="D368">
        <v>1.3775999999999999</v>
      </c>
      <c r="E368">
        <v>1.0842000000000001</v>
      </c>
    </row>
    <row r="369" spans="1:5" x14ac:dyDescent="0.25">
      <c r="A369" t="s">
        <v>320</v>
      </c>
      <c r="B369" t="s">
        <v>357</v>
      </c>
      <c r="C369">
        <v>1.3401000000000001</v>
      </c>
      <c r="D369">
        <v>0.74619999999999997</v>
      </c>
      <c r="E369">
        <v>1.0066999999999999</v>
      </c>
    </row>
    <row r="370" spans="1:5" x14ac:dyDescent="0.25">
      <c r="A370" t="s">
        <v>320</v>
      </c>
      <c r="B370" t="s">
        <v>359</v>
      </c>
      <c r="C370">
        <v>1.3401000000000001</v>
      </c>
      <c r="D370">
        <v>1.2791999999999999</v>
      </c>
      <c r="E370">
        <v>0.8629</v>
      </c>
    </row>
    <row r="371" spans="1:5" x14ac:dyDescent="0.25">
      <c r="A371" t="s">
        <v>320</v>
      </c>
      <c r="B371" t="s">
        <v>363</v>
      </c>
      <c r="C371">
        <v>1.3401000000000001</v>
      </c>
      <c r="D371">
        <v>0.79949999999999999</v>
      </c>
      <c r="E371">
        <v>0.8629</v>
      </c>
    </row>
    <row r="372" spans="1:5" x14ac:dyDescent="0.25">
      <c r="A372" t="s">
        <v>320</v>
      </c>
      <c r="B372" t="s">
        <v>750</v>
      </c>
      <c r="C372">
        <v>1.3401000000000001</v>
      </c>
      <c r="D372">
        <v>1.0660000000000001</v>
      </c>
      <c r="E372">
        <v>1.2224999999999999</v>
      </c>
    </row>
    <row r="373" spans="1:5" x14ac:dyDescent="0.25">
      <c r="A373" t="s">
        <v>320</v>
      </c>
      <c r="B373" t="s">
        <v>365</v>
      </c>
      <c r="C373">
        <v>1.3401000000000001</v>
      </c>
      <c r="D373">
        <v>1.1193</v>
      </c>
      <c r="E373">
        <v>1.0066999999999999</v>
      </c>
    </row>
    <row r="374" spans="1:5" x14ac:dyDescent="0.25">
      <c r="A374" t="s">
        <v>320</v>
      </c>
      <c r="B374" t="s">
        <v>366</v>
      </c>
      <c r="C374">
        <v>1.3401000000000001</v>
      </c>
      <c r="D374">
        <v>0.80359999999999998</v>
      </c>
      <c r="E374">
        <v>0.92930000000000001</v>
      </c>
    </row>
    <row r="375" spans="1:5" x14ac:dyDescent="0.25">
      <c r="A375" t="s">
        <v>320</v>
      </c>
      <c r="B375" t="s">
        <v>370</v>
      </c>
      <c r="C375">
        <v>1.3401000000000001</v>
      </c>
      <c r="D375">
        <v>0.90610000000000002</v>
      </c>
      <c r="E375">
        <v>0.93479999999999996</v>
      </c>
    </row>
    <row r="376" spans="1:5" x14ac:dyDescent="0.25">
      <c r="A376" t="s">
        <v>320</v>
      </c>
      <c r="B376" t="s">
        <v>371</v>
      </c>
      <c r="C376">
        <v>1.3401000000000001</v>
      </c>
      <c r="D376">
        <v>0.74619999999999997</v>
      </c>
      <c r="E376">
        <v>1.0787</v>
      </c>
    </row>
    <row r="377" spans="1:5" x14ac:dyDescent="0.25">
      <c r="A377" t="s">
        <v>320</v>
      </c>
      <c r="B377" t="s">
        <v>374</v>
      </c>
      <c r="C377">
        <v>1.3401000000000001</v>
      </c>
      <c r="D377">
        <v>1.2791999999999999</v>
      </c>
      <c r="E377">
        <v>1.6538999999999999</v>
      </c>
    </row>
    <row r="378" spans="1:5" x14ac:dyDescent="0.25">
      <c r="A378" t="s">
        <v>320</v>
      </c>
      <c r="B378" t="s">
        <v>378</v>
      </c>
      <c r="C378">
        <v>1.3401000000000001</v>
      </c>
      <c r="D378">
        <v>1.1726000000000001</v>
      </c>
      <c r="E378">
        <v>0.93479999999999996</v>
      </c>
    </row>
    <row r="379" spans="1:5" x14ac:dyDescent="0.25">
      <c r="A379" t="s">
        <v>320</v>
      </c>
      <c r="B379" t="s">
        <v>381</v>
      </c>
      <c r="C379">
        <v>1.3401000000000001</v>
      </c>
      <c r="D379">
        <v>1.2259</v>
      </c>
      <c r="E379">
        <v>0.93479999999999996</v>
      </c>
    </row>
    <row r="380" spans="1:5" x14ac:dyDescent="0.25">
      <c r="A380" t="s">
        <v>320</v>
      </c>
      <c r="B380" t="s">
        <v>749</v>
      </c>
      <c r="C380">
        <v>1.3401000000000001</v>
      </c>
      <c r="D380">
        <v>0.4592</v>
      </c>
      <c r="E380">
        <v>1.3165</v>
      </c>
    </row>
    <row r="381" spans="1:5" x14ac:dyDescent="0.25">
      <c r="A381" t="s">
        <v>320</v>
      </c>
      <c r="B381" t="s">
        <v>391</v>
      </c>
      <c r="C381">
        <v>1.3401000000000001</v>
      </c>
      <c r="D381">
        <v>0.80359999999999998</v>
      </c>
      <c r="E381">
        <v>0.92930000000000001</v>
      </c>
    </row>
    <row r="382" spans="1:5" x14ac:dyDescent="0.25">
      <c r="A382" t="s">
        <v>320</v>
      </c>
      <c r="B382" t="s">
        <v>395</v>
      </c>
      <c r="C382">
        <v>1.3401000000000001</v>
      </c>
      <c r="D382">
        <v>1.0906</v>
      </c>
      <c r="E382">
        <v>0.54210000000000003</v>
      </c>
    </row>
    <row r="383" spans="1:5" x14ac:dyDescent="0.25">
      <c r="A383" t="s">
        <v>320</v>
      </c>
      <c r="B383" t="s">
        <v>398</v>
      </c>
      <c r="C383">
        <v>1.3401000000000001</v>
      </c>
      <c r="D383">
        <v>1.2259</v>
      </c>
      <c r="E383">
        <v>0.57530000000000003</v>
      </c>
    </row>
    <row r="384" spans="1:5" x14ac:dyDescent="0.25">
      <c r="A384" t="s">
        <v>320</v>
      </c>
      <c r="B384" t="s">
        <v>405</v>
      </c>
      <c r="C384">
        <v>1.3401000000000001</v>
      </c>
      <c r="D384">
        <v>0.40179999999999999</v>
      </c>
      <c r="E384">
        <v>0.69699999999999995</v>
      </c>
    </row>
    <row r="385" spans="1:5" x14ac:dyDescent="0.25">
      <c r="A385" t="s">
        <v>35</v>
      </c>
      <c r="B385" t="s">
        <v>771</v>
      </c>
      <c r="C385">
        <v>1.5282</v>
      </c>
      <c r="D385">
        <v>1.0361</v>
      </c>
      <c r="E385">
        <v>0.54179999999999995</v>
      </c>
    </row>
    <row r="386" spans="1:5" x14ac:dyDescent="0.25">
      <c r="A386" t="s">
        <v>35</v>
      </c>
      <c r="B386" t="s">
        <v>317</v>
      </c>
      <c r="C386">
        <v>1.5282</v>
      </c>
      <c r="D386">
        <v>1.3087</v>
      </c>
      <c r="E386">
        <v>1.2384999999999999</v>
      </c>
    </row>
    <row r="387" spans="1:5" x14ac:dyDescent="0.25">
      <c r="A387" t="s">
        <v>35</v>
      </c>
      <c r="B387" t="s">
        <v>770</v>
      </c>
      <c r="C387">
        <v>1.5282</v>
      </c>
      <c r="D387">
        <v>0.5998</v>
      </c>
      <c r="E387">
        <v>1.2384999999999999</v>
      </c>
    </row>
    <row r="388" spans="1:5" x14ac:dyDescent="0.25">
      <c r="A388" t="s">
        <v>35</v>
      </c>
      <c r="B388" t="s">
        <v>224</v>
      </c>
      <c r="C388">
        <v>1.5282</v>
      </c>
      <c r="D388">
        <v>1.0066999999999999</v>
      </c>
      <c r="E388">
        <v>0.92889999999999995</v>
      </c>
    </row>
    <row r="389" spans="1:5" x14ac:dyDescent="0.25">
      <c r="A389" t="s">
        <v>35</v>
      </c>
      <c r="B389" t="s">
        <v>302</v>
      </c>
      <c r="C389">
        <v>1.5282</v>
      </c>
      <c r="D389">
        <v>1.1997</v>
      </c>
      <c r="E389">
        <v>1.0837000000000001</v>
      </c>
    </row>
    <row r="390" spans="1:5" x14ac:dyDescent="0.25">
      <c r="A390" t="s">
        <v>35</v>
      </c>
      <c r="B390" t="s">
        <v>220</v>
      </c>
      <c r="C390">
        <v>1.5282</v>
      </c>
      <c r="D390">
        <v>1.0906</v>
      </c>
      <c r="E390">
        <v>0.77400000000000002</v>
      </c>
    </row>
    <row r="391" spans="1:5" x14ac:dyDescent="0.25">
      <c r="A391" t="s">
        <v>35</v>
      </c>
      <c r="B391" t="s">
        <v>312</v>
      </c>
      <c r="C391">
        <v>1.5282</v>
      </c>
      <c r="D391">
        <v>1.1451</v>
      </c>
      <c r="E391">
        <v>1.0063</v>
      </c>
    </row>
    <row r="392" spans="1:5" x14ac:dyDescent="0.25">
      <c r="A392" t="s">
        <v>35</v>
      </c>
      <c r="B392" t="s">
        <v>303</v>
      </c>
      <c r="C392">
        <v>1.5282</v>
      </c>
      <c r="D392">
        <v>0.8054</v>
      </c>
      <c r="E392">
        <v>1.0718000000000001</v>
      </c>
    </row>
    <row r="393" spans="1:5" x14ac:dyDescent="0.25">
      <c r="A393" t="s">
        <v>35</v>
      </c>
      <c r="B393" t="s">
        <v>222</v>
      </c>
      <c r="C393">
        <v>1.5282</v>
      </c>
      <c r="D393">
        <v>1.5467</v>
      </c>
      <c r="E393">
        <v>0.76</v>
      </c>
    </row>
    <row r="394" spans="1:5" x14ac:dyDescent="0.25">
      <c r="A394" t="s">
        <v>35</v>
      </c>
      <c r="B394" t="s">
        <v>772</v>
      </c>
      <c r="C394">
        <v>1.5282</v>
      </c>
      <c r="D394">
        <v>0.65439999999999998</v>
      </c>
      <c r="E394">
        <v>1.1432</v>
      </c>
    </row>
    <row r="395" spans="1:5" x14ac:dyDescent="0.25">
      <c r="A395" t="s">
        <v>35</v>
      </c>
      <c r="B395" t="s">
        <v>219</v>
      </c>
      <c r="C395">
        <v>1.5282</v>
      </c>
      <c r="D395">
        <v>0.60399999999999998</v>
      </c>
      <c r="E395">
        <v>1.0718000000000001</v>
      </c>
    </row>
    <row r="396" spans="1:5" x14ac:dyDescent="0.25">
      <c r="A396" t="s">
        <v>35</v>
      </c>
      <c r="B396" t="s">
        <v>299</v>
      </c>
      <c r="C396">
        <v>1.5282</v>
      </c>
      <c r="D396">
        <v>1.1997</v>
      </c>
      <c r="E396">
        <v>1.1611</v>
      </c>
    </row>
    <row r="397" spans="1:5" x14ac:dyDescent="0.25">
      <c r="A397" t="s">
        <v>35</v>
      </c>
      <c r="B397" t="s">
        <v>36</v>
      </c>
      <c r="C397">
        <v>1.5282</v>
      </c>
      <c r="D397">
        <v>0.92700000000000005</v>
      </c>
      <c r="E397">
        <v>1.0063</v>
      </c>
    </row>
    <row r="398" spans="1:5" x14ac:dyDescent="0.25">
      <c r="A398" t="s">
        <v>35</v>
      </c>
      <c r="B398" t="s">
        <v>313</v>
      </c>
      <c r="C398">
        <v>1.5282</v>
      </c>
      <c r="D398">
        <v>1.1073999999999999</v>
      </c>
      <c r="E398">
        <v>1.2861</v>
      </c>
    </row>
    <row r="399" spans="1:5" x14ac:dyDescent="0.25">
      <c r="A399" t="s">
        <v>35</v>
      </c>
      <c r="B399" t="s">
        <v>223</v>
      </c>
      <c r="C399">
        <v>1.5282</v>
      </c>
      <c r="D399">
        <v>1.1451</v>
      </c>
      <c r="E399">
        <v>0.61919999999999997</v>
      </c>
    </row>
    <row r="400" spans="1:5" x14ac:dyDescent="0.25">
      <c r="A400" t="s">
        <v>35</v>
      </c>
      <c r="B400" t="s">
        <v>218</v>
      </c>
      <c r="C400">
        <v>1.5282</v>
      </c>
      <c r="D400">
        <v>0.95640000000000003</v>
      </c>
      <c r="E400">
        <v>0.50019999999999998</v>
      </c>
    </row>
    <row r="401" spans="1:5" x14ac:dyDescent="0.25">
      <c r="A401" t="s">
        <v>35</v>
      </c>
      <c r="B401" t="s">
        <v>301</v>
      </c>
      <c r="C401">
        <v>1.5282</v>
      </c>
      <c r="D401">
        <v>0.85570000000000002</v>
      </c>
      <c r="E401">
        <v>1.1432</v>
      </c>
    </row>
    <row r="402" spans="1:5" x14ac:dyDescent="0.25">
      <c r="A402" t="s">
        <v>35</v>
      </c>
      <c r="B402" t="s">
        <v>221</v>
      </c>
      <c r="C402">
        <v>1.5282</v>
      </c>
      <c r="D402">
        <v>1.0066999999999999</v>
      </c>
      <c r="E402">
        <v>0.78600000000000003</v>
      </c>
    </row>
    <row r="403" spans="1:5" x14ac:dyDescent="0.25">
      <c r="A403" t="s">
        <v>35</v>
      </c>
      <c r="B403" t="s">
        <v>225</v>
      </c>
      <c r="C403">
        <v>1.5282</v>
      </c>
      <c r="D403">
        <v>1.1073999999999999</v>
      </c>
      <c r="E403">
        <v>0.5716</v>
      </c>
    </row>
    <row r="404" spans="1:5" x14ac:dyDescent="0.25">
      <c r="A404" t="s">
        <v>35</v>
      </c>
      <c r="B404" t="s">
        <v>300</v>
      </c>
      <c r="C404">
        <v>1.5282</v>
      </c>
      <c r="D404">
        <v>0.81799999999999995</v>
      </c>
      <c r="E404">
        <v>2.0899000000000001</v>
      </c>
    </row>
    <row r="405" spans="1:5" x14ac:dyDescent="0.25">
      <c r="A405" t="s">
        <v>462</v>
      </c>
      <c r="B405" t="s">
        <v>463</v>
      </c>
      <c r="C405">
        <v>1.4215</v>
      </c>
      <c r="D405">
        <v>0.91990000000000005</v>
      </c>
      <c r="E405">
        <v>1.6467000000000001</v>
      </c>
    </row>
    <row r="406" spans="1:5" x14ac:dyDescent="0.25">
      <c r="A406" t="s">
        <v>462</v>
      </c>
      <c r="B406" t="s">
        <v>464</v>
      </c>
      <c r="C406">
        <v>1.4215</v>
      </c>
      <c r="D406">
        <v>0.93799999999999994</v>
      </c>
      <c r="E406">
        <v>0.64870000000000005</v>
      </c>
    </row>
    <row r="407" spans="1:5" x14ac:dyDescent="0.25">
      <c r="A407" t="s">
        <v>462</v>
      </c>
      <c r="B407" t="s">
        <v>465</v>
      </c>
      <c r="C407">
        <v>1.4215</v>
      </c>
      <c r="D407">
        <v>0.54110000000000003</v>
      </c>
      <c r="E407">
        <v>0.74850000000000005</v>
      </c>
    </row>
    <row r="408" spans="1:5" x14ac:dyDescent="0.25">
      <c r="A408" t="s">
        <v>462</v>
      </c>
      <c r="B408" t="s">
        <v>466</v>
      </c>
      <c r="C408">
        <v>1.4215</v>
      </c>
      <c r="D408">
        <v>0.7621</v>
      </c>
      <c r="E408">
        <v>1.2974000000000001</v>
      </c>
    </row>
    <row r="409" spans="1:5" x14ac:dyDescent="0.25">
      <c r="A409" t="s">
        <v>462</v>
      </c>
      <c r="B409" t="s">
        <v>467</v>
      </c>
      <c r="C409">
        <v>1.4215</v>
      </c>
      <c r="D409">
        <v>0.7621</v>
      </c>
      <c r="E409">
        <v>1.3785000000000001</v>
      </c>
    </row>
    <row r="410" spans="1:5" x14ac:dyDescent="0.25">
      <c r="A410" t="s">
        <v>462</v>
      </c>
      <c r="B410" t="s">
        <v>468</v>
      </c>
      <c r="C410">
        <v>1.4215</v>
      </c>
      <c r="D410">
        <v>1.1137999999999999</v>
      </c>
      <c r="E410">
        <v>0.64870000000000005</v>
      </c>
    </row>
    <row r="411" spans="1:5" x14ac:dyDescent="0.25">
      <c r="A411" t="s">
        <v>462</v>
      </c>
      <c r="B411" t="s">
        <v>469</v>
      </c>
      <c r="C411">
        <v>1.4215</v>
      </c>
      <c r="D411">
        <v>1.1364000000000001</v>
      </c>
      <c r="E411">
        <v>1.2724</v>
      </c>
    </row>
    <row r="412" spans="1:5" x14ac:dyDescent="0.25">
      <c r="A412" t="s">
        <v>462</v>
      </c>
      <c r="B412" t="s">
        <v>470</v>
      </c>
      <c r="C412">
        <v>1.4215</v>
      </c>
      <c r="D412">
        <v>0.93799999999999994</v>
      </c>
      <c r="E412">
        <v>0.89200000000000002</v>
      </c>
    </row>
    <row r="413" spans="1:5" x14ac:dyDescent="0.25">
      <c r="A413" t="s">
        <v>462</v>
      </c>
      <c r="B413" t="s">
        <v>471</v>
      </c>
      <c r="C413">
        <v>1.4215</v>
      </c>
      <c r="D413">
        <v>1.407</v>
      </c>
      <c r="E413">
        <v>0.89200000000000002</v>
      </c>
    </row>
    <row r="414" spans="1:5" x14ac:dyDescent="0.25">
      <c r="A414" t="s">
        <v>462</v>
      </c>
      <c r="B414" t="s">
        <v>472</v>
      </c>
      <c r="C414">
        <v>1.4215</v>
      </c>
      <c r="D414">
        <v>1.1725000000000001</v>
      </c>
      <c r="E414">
        <v>0.89200000000000002</v>
      </c>
    </row>
    <row r="415" spans="1:5" x14ac:dyDescent="0.25">
      <c r="A415" t="s">
        <v>462</v>
      </c>
      <c r="B415" t="s">
        <v>473</v>
      </c>
      <c r="C415">
        <v>1.4215</v>
      </c>
      <c r="D415">
        <v>0.97409999999999997</v>
      </c>
      <c r="E415">
        <v>0.97299999999999998</v>
      </c>
    </row>
    <row r="416" spans="1:5" x14ac:dyDescent="0.25">
      <c r="A416" t="s">
        <v>462</v>
      </c>
      <c r="B416" t="s">
        <v>474</v>
      </c>
      <c r="C416">
        <v>1.4215</v>
      </c>
      <c r="D416">
        <v>1.0282</v>
      </c>
      <c r="E416">
        <v>1.3472999999999999</v>
      </c>
    </row>
    <row r="417" spans="1:5" x14ac:dyDescent="0.25">
      <c r="A417" t="s">
        <v>462</v>
      </c>
      <c r="B417" t="s">
        <v>475</v>
      </c>
      <c r="C417">
        <v>1.4215</v>
      </c>
      <c r="D417">
        <v>0.64939999999999998</v>
      </c>
      <c r="E417">
        <v>0.74850000000000005</v>
      </c>
    </row>
    <row r="418" spans="1:5" x14ac:dyDescent="0.25">
      <c r="A418" t="s">
        <v>462</v>
      </c>
      <c r="B418" t="s">
        <v>476</v>
      </c>
      <c r="C418">
        <v>1.4215</v>
      </c>
      <c r="D418">
        <v>0.81169999999999998</v>
      </c>
      <c r="E418">
        <v>0.5988</v>
      </c>
    </row>
    <row r="419" spans="1:5" x14ac:dyDescent="0.25">
      <c r="A419" t="s">
        <v>462</v>
      </c>
      <c r="B419" t="s">
        <v>477</v>
      </c>
      <c r="C419">
        <v>1.4215</v>
      </c>
      <c r="D419">
        <v>1.2987</v>
      </c>
      <c r="E419">
        <v>1.5718000000000001</v>
      </c>
    </row>
    <row r="420" spans="1:5" x14ac:dyDescent="0.25">
      <c r="A420" t="s">
        <v>462</v>
      </c>
      <c r="B420" t="s">
        <v>478</v>
      </c>
      <c r="C420">
        <v>1.4215</v>
      </c>
      <c r="D420">
        <v>0.81169999999999998</v>
      </c>
      <c r="E420">
        <v>1.0479000000000001</v>
      </c>
    </row>
    <row r="421" spans="1:5" x14ac:dyDescent="0.25">
      <c r="A421" t="s">
        <v>462</v>
      </c>
      <c r="B421" t="s">
        <v>479</v>
      </c>
      <c r="C421">
        <v>1.4215</v>
      </c>
      <c r="D421">
        <v>0.82069999999999999</v>
      </c>
      <c r="E421">
        <v>1.0541</v>
      </c>
    </row>
    <row r="422" spans="1:5" x14ac:dyDescent="0.25">
      <c r="A422" t="s">
        <v>462</v>
      </c>
      <c r="B422" t="s">
        <v>480</v>
      </c>
      <c r="C422">
        <v>1.4215</v>
      </c>
      <c r="D422">
        <v>0.99660000000000004</v>
      </c>
      <c r="E422">
        <v>1.1352</v>
      </c>
    </row>
    <row r="423" spans="1:5" x14ac:dyDescent="0.25">
      <c r="A423" t="s">
        <v>462</v>
      </c>
      <c r="B423" t="s">
        <v>481</v>
      </c>
      <c r="C423">
        <v>1.4215</v>
      </c>
      <c r="D423">
        <v>0.70350000000000001</v>
      </c>
      <c r="E423">
        <v>0.81089999999999995</v>
      </c>
    </row>
    <row r="424" spans="1:5" x14ac:dyDescent="0.25">
      <c r="A424" t="s">
        <v>462</v>
      </c>
      <c r="B424" t="s">
        <v>482</v>
      </c>
      <c r="C424">
        <v>1.4215</v>
      </c>
      <c r="D424">
        <v>1.6775</v>
      </c>
      <c r="E424">
        <v>0.67359999999999998</v>
      </c>
    </row>
    <row r="425" spans="1:5" x14ac:dyDescent="0.25">
      <c r="A425" t="s">
        <v>462</v>
      </c>
      <c r="B425" t="s">
        <v>483</v>
      </c>
      <c r="C425">
        <v>1.4215</v>
      </c>
      <c r="D425">
        <v>1.1725000000000001</v>
      </c>
      <c r="E425">
        <v>1.3785000000000001</v>
      </c>
    </row>
    <row r="426" spans="1:5" x14ac:dyDescent="0.25">
      <c r="A426" t="s">
        <v>462</v>
      </c>
      <c r="B426" t="s">
        <v>484</v>
      </c>
      <c r="C426">
        <v>1.4215</v>
      </c>
      <c r="D426">
        <v>0.87939999999999996</v>
      </c>
      <c r="E426">
        <v>0.97299999999999998</v>
      </c>
    </row>
    <row r="427" spans="1:5" x14ac:dyDescent="0.25">
      <c r="A427" t="s">
        <v>462</v>
      </c>
      <c r="B427" t="s">
        <v>485</v>
      </c>
      <c r="C427">
        <v>1.4215</v>
      </c>
      <c r="D427">
        <v>0.86580000000000001</v>
      </c>
      <c r="E427">
        <v>1.1976</v>
      </c>
    </row>
    <row r="428" spans="1:5" x14ac:dyDescent="0.25">
      <c r="A428" t="s">
        <v>462</v>
      </c>
      <c r="B428" t="s">
        <v>486</v>
      </c>
      <c r="C428">
        <v>1.4215</v>
      </c>
      <c r="D428">
        <v>1.1137999999999999</v>
      </c>
      <c r="E428">
        <v>0.56759999999999999</v>
      </c>
    </row>
    <row r="429" spans="1:5" x14ac:dyDescent="0.25">
      <c r="A429" t="s">
        <v>462</v>
      </c>
      <c r="B429" t="s">
        <v>487</v>
      </c>
      <c r="C429">
        <v>1.4215</v>
      </c>
      <c r="D429">
        <v>1.1904999999999999</v>
      </c>
      <c r="E429">
        <v>0.97299999999999998</v>
      </c>
    </row>
    <row r="430" spans="1:5" x14ac:dyDescent="0.25">
      <c r="A430" t="s">
        <v>462</v>
      </c>
      <c r="B430" t="s">
        <v>488</v>
      </c>
      <c r="C430">
        <v>1.4215</v>
      </c>
      <c r="D430">
        <v>1.2987</v>
      </c>
      <c r="E430">
        <v>0.5988</v>
      </c>
    </row>
    <row r="431" spans="1:5" x14ac:dyDescent="0.25">
      <c r="A431" t="s">
        <v>489</v>
      </c>
      <c r="B431" t="s">
        <v>490</v>
      </c>
      <c r="C431">
        <v>1.6204000000000001</v>
      </c>
      <c r="D431">
        <v>0.96</v>
      </c>
      <c r="E431">
        <v>1.1748000000000001</v>
      </c>
    </row>
    <row r="432" spans="1:5" x14ac:dyDescent="0.25">
      <c r="A432" t="s">
        <v>489</v>
      </c>
      <c r="B432" t="s">
        <v>491</v>
      </c>
      <c r="C432">
        <v>1.6204000000000001</v>
      </c>
      <c r="D432">
        <v>0.68569999999999998</v>
      </c>
      <c r="E432">
        <v>0.75519999999999998</v>
      </c>
    </row>
    <row r="433" spans="1:5" x14ac:dyDescent="0.25">
      <c r="A433" t="s">
        <v>489</v>
      </c>
      <c r="B433" t="s">
        <v>492</v>
      </c>
      <c r="C433">
        <v>1.6204000000000001</v>
      </c>
      <c r="D433">
        <v>0.34289999999999998</v>
      </c>
      <c r="E433">
        <v>1.3426</v>
      </c>
    </row>
    <row r="434" spans="1:5" x14ac:dyDescent="0.25">
      <c r="A434" t="s">
        <v>489</v>
      </c>
      <c r="B434" t="s">
        <v>493</v>
      </c>
      <c r="C434">
        <v>1.6204000000000001</v>
      </c>
      <c r="D434">
        <v>0.89139999999999997</v>
      </c>
      <c r="E434">
        <v>0.92310000000000003</v>
      </c>
    </row>
    <row r="435" spans="1:5" x14ac:dyDescent="0.25">
      <c r="A435" t="s">
        <v>489</v>
      </c>
      <c r="B435" t="s">
        <v>494</v>
      </c>
      <c r="C435">
        <v>1.6204000000000001</v>
      </c>
      <c r="D435">
        <v>0.89139999999999997</v>
      </c>
      <c r="E435">
        <v>1.3426</v>
      </c>
    </row>
    <row r="436" spans="1:5" x14ac:dyDescent="0.25">
      <c r="A436" t="s">
        <v>489</v>
      </c>
      <c r="B436" t="s">
        <v>495</v>
      </c>
      <c r="C436">
        <v>1.6204000000000001</v>
      </c>
      <c r="D436">
        <v>0.68569999999999998</v>
      </c>
      <c r="E436">
        <v>0.83909999999999996</v>
      </c>
    </row>
    <row r="437" spans="1:5" x14ac:dyDescent="0.25">
      <c r="A437" t="s">
        <v>489</v>
      </c>
      <c r="B437" t="s">
        <v>496</v>
      </c>
      <c r="C437">
        <v>1.6204000000000001</v>
      </c>
      <c r="D437">
        <v>1.1657</v>
      </c>
      <c r="E437">
        <v>1.0069999999999999</v>
      </c>
    </row>
    <row r="438" spans="1:5" x14ac:dyDescent="0.25">
      <c r="A438" t="s">
        <v>489</v>
      </c>
      <c r="B438" t="s">
        <v>497</v>
      </c>
      <c r="C438">
        <v>1.6204000000000001</v>
      </c>
      <c r="D438">
        <v>1.0971</v>
      </c>
      <c r="E438">
        <v>0.92310000000000003</v>
      </c>
    </row>
    <row r="439" spans="1:5" x14ac:dyDescent="0.25">
      <c r="A439" t="s">
        <v>489</v>
      </c>
      <c r="B439" t="s">
        <v>498</v>
      </c>
      <c r="C439">
        <v>1.6204000000000001</v>
      </c>
      <c r="D439">
        <v>1.8513999999999999</v>
      </c>
      <c r="E439">
        <v>0.41959999999999997</v>
      </c>
    </row>
    <row r="440" spans="1:5" x14ac:dyDescent="0.25">
      <c r="A440" t="s">
        <v>489</v>
      </c>
      <c r="B440" t="s">
        <v>499</v>
      </c>
      <c r="C440">
        <v>1.6204000000000001</v>
      </c>
      <c r="D440">
        <v>1.2343</v>
      </c>
      <c r="E440">
        <v>1.1748000000000001</v>
      </c>
    </row>
    <row r="441" spans="1:5" x14ac:dyDescent="0.25">
      <c r="A441" t="s">
        <v>489</v>
      </c>
      <c r="B441" t="s">
        <v>500</v>
      </c>
      <c r="C441">
        <v>1.6204000000000001</v>
      </c>
      <c r="D441">
        <v>1.0286</v>
      </c>
      <c r="E441">
        <v>1.0069999999999999</v>
      </c>
    </row>
    <row r="442" spans="1:5" x14ac:dyDescent="0.25">
      <c r="A442" t="s">
        <v>489</v>
      </c>
      <c r="B442" t="s">
        <v>781</v>
      </c>
      <c r="C442">
        <v>1.6204000000000001</v>
      </c>
      <c r="D442">
        <v>2.16</v>
      </c>
      <c r="E442">
        <v>0.37759999999999999</v>
      </c>
    </row>
    <row r="443" spans="1:5" x14ac:dyDescent="0.25">
      <c r="A443" t="s">
        <v>489</v>
      </c>
      <c r="B443" t="s">
        <v>501</v>
      </c>
      <c r="C443">
        <v>1.6204000000000001</v>
      </c>
      <c r="D443">
        <v>0.88160000000000005</v>
      </c>
      <c r="E443">
        <v>1.2947</v>
      </c>
    </row>
    <row r="444" spans="1:5" x14ac:dyDescent="0.25">
      <c r="A444" t="s">
        <v>502</v>
      </c>
      <c r="B444" t="s">
        <v>503</v>
      </c>
      <c r="C444">
        <v>1.2710999999999999</v>
      </c>
      <c r="D444">
        <v>0.91090000000000004</v>
      </c>
      <c r="E444">
        <v>0.61280000000000001</v>
      </c>
    </row>
    <row r="445" spans="1:5" x14ac:dyDescent="0.25">
      <c r="A445" t="s">
        <v>502</v>
      </c>
      <c r="B445" t="s">
        <v>504</v>
      </c>
      <c r="C445">
        <v>1.2710999999999999</v>
      </c>
      <c r="D445">
        <v>0.95230000000000004</v>
      </c>
      <c r="E445">
        <v>1.17</v>
      </c>
    </row>
    <row r="446" spans="1:5" x14ac:dyDescent="0.25">
      <c r="A446" t="s">
        <v>502</v>
      </c>
      <c r="B446" t="s">
        <v>505</v>
      </c>
      <c r="C446">
        <v>1.2710999999999999</v>
      </c>
      <c r="D446">
        <v>1.7391000000000001</v>
      </c>
      <c r="E446">
        <v>0.72430000000000005</v>
      </c>
    </row>
    <row r="447" spans="1:5" x14ac:dyDescent="0.25">
      <c r="A447" t="s">
        <v>502</v>
      </c>
      <c r="B447" t="s">
        <v>506</v>
      </c>
      <c r="C447">
        <v>1.2710999999999999</v>
      </c>
      <c r="D447">
        <v>0.70389999999999997</v>
      </c>
      <c r="E447">
        <v>0.78</v>
      </c>
    </row>
    <row r="448" spans="1:5" x14ac:dyDescent="0.25">
      <c r="A448" t="s">
        <v>502</v>
      </c>
      <c r="B448" t="s">
        <v>507</v>
      </c>
      <c r="C448">
        <v>1.2710999999999999</v>
      </c>
      <c r="D448">
        <v>1.1180000000000001</v>
      </c>
      <c r="E448">
        <v>1.2257</v>
      </c>
    </row>
    <row r="449" spans="1:5" x14ac:dyDescent="0.25">
      <c r="A449" t="s">
        <v>502</v>
      </c>
      <c r="B449" t="s">
        <v>508</v>
      </c>
      <c r="C449">
        <v>1.2710999999999999</v>
      </c>
      <c r="D449">
        <v>1.1594</v>
      </c>
      <c r="E449">
        <v>1.1142000000000001</v>
      </c>
    </row>
    <row r="450" spans="1:5" x14ac:dyDescent="0.25">
      <c r="A450" t="s">
        <v>502</v>
      </c>
      <c r="B450" t="s">
        <v>509</v>
      </c>
      <c r="C450">
        <v>1.2710999999999999</v>
      </c>
      <c r="D450">
        <v>0.99380000000000002</v>
      </c>
      <c r="E450">
        <v>0.78</v>
      </c>
    </row>
    <row r="451" spans="1:5" x14ac:dyDescent="0.25">
      <c r="A451" t="s">
        <v>502</v>
      </c>
      <c r="B451" t="s">
        <v>510</v>
      </c>
      <c r="C451">
        <v>1.2710999999999999</v>
      </c>
      <c r="D451">
        <v>0.5383</v>
      </c>
      <c r="E451">
        <v>1.7827999999999999</v>
      </c>
    </row>
    <row r="452" spans="1:5" x14ac:dyDescent="0.25">
      <c r="A452" t="s">
        <v>502</v>
      </c>
      <c r="B452" t="s">
        <v>511</v>
      </c>
      <c r="C452">
        <v>1.2710999999999999</v>
      </c>
      <c r="D452">
        <v>1.0766</v>
      </c>
      <c r="E452">
        <v>1.0027999999999999</v>
      </c>
    </row>
    <row r="453" spans="1:5" x14ac:dyDescent="0.25">
      <c r="A453" t="s">
        <v>502</v>
      </c>
      <c r="B453" t="s">
        <v>512</v>
      </c>
      <c r="C453">
        <v>1.2710999999999999</v>
      </c>
      <c r="D453">
        <v>0.74529999999999996</v>
      </c>
      <c r="E453">
        <v>1.1142000000000001</v>
      </c>
    </row>
    <row r="454" spans="1:5" x14ac:dyDescent="0.25">
      <c r="A454" t="s">
        <v>502</v>
      </c>
      <c r="B454" t="s">
        <v>513</v>
      </c>
      <c r="C454">
        <v>1.2710999999999999</v>
      </c>
      <c r="D454">
        <v>1.2836000000000001</v>
      </c>
      <c r="E454">
        <v>0.8357</v>
      </c>
    </row>
    <row r="455" spans="1:5" x14ac:dyDescent="0.25">
      <c r="A455" t="s">
        <v>502</v>
      </c>
      <c r="B455" t="s">
        <v>514</v>
      </c>
      <c r="C455">
        <v>1.2710999999999999</v>
      </c>
      <c r="D455">
        <v>0.99380000000000002</v>
      </c>
      <c r="E455">
        <v>0.78</v>
      </c>
    </row>
    <row r="456" spans="1:5" x14ac:dyDescent="0.25">
      <c r="A456" t="s">
        <v>502</v>
      </c>
      <c r="B456" t="s">
        <v>515</v>
      </c>
      <c r="C456">
        <v>1.2710999999999999</v>
      </c>
      <c r="D456">
        <v>1.0766</v>
      </c>
      <c r="E456">
        <v>1.0585</v>
      </c>
    </row>
    <row r="457" spans="1:5" x14ac:dyDescent="0.25">
      <c r="A457" t="s">
        <v>502</v>
      </c>
      <c r="B457" t="s">
        <v>516</v>
      </c>
      <c r="C457">
        <v>1.2710999999999999</v>
      </c>
      <c r="D457">
        <v>1.2008000000000001</v>
      </c>
      <c r="E457">
        <v>1.17</v>
      </c>
    </row>
    <row r="458" spans="1:5" x14ac:dyDescent="0.25">
      <c r="A458" t="s">
        <v>502</v>
      </c>
      <c r="B458" t="s">
        <v>517</v>
      </c>
      <c r="C458">
        <v>1.2710999999999999</v>
      </c>
      <c r="D458">
        <v>1.2008000000000001</v>
      </c>
      <c r="E458">
        <v>1.2257</v>
      </c>
    </row>
    <row r="459" spans="1:5" x14ac:dyDescent="0.25">
      <c r="A459" t="s">
        <v>502</v>
      </c>
      <c r="B459" t="s">
        <v>518</v>
      </c>
      <c r="C459">
        <v>1.2710999999999999</v>
      </c>
      <c r="D459">
        <v>0.78669999999999995</v>
      </c>
      <c r="E459">
        <v>0.8357</v>
      </c>
    </row>
    <row r="460" spans="1:5" x14ac:dyDescent="0.25">
      <c r="A460" t="s">
        <v>502</v>
      </c>
      <c r="B460" t="s">
        <v>519</v>
      </c>
      <c r="C460">
        <v>1.2710999999999999</v>
      </c>
      <c r="D460">
        <v>1.3664000000000001</v>
      </c>
      <c r="E460">
        <v>1.4484999999999999</v>
      </c>
    </row>
    <row r="461" spans="1:5" x14ac:dyDescent="0.25">
      <c r="A461" t="s">
        <v>502</v>
      </c>
      <c r="B461" t="s">
        <v>520</v>
      </c>
      <c r="C461">
        <v>1.2710999999999999</v>
      </c>
      <c r="D461">
        <v>0.86950000000000005</v>
      </c>
      <c r="E461">
        <v>0.78</v>
      </c>
    </row>
    <row r="462" spans="1:5" x14ac:dyDescent="0.25">
      <c r="A462" t="s">
        <v>502</v>
      </c>
      <c r="B462" t="s">
        <v>521</v>
      </c>
      <c r="C462">
        <v>1.2710999999999999</v>
      </c>
      <c r="D462">
        <v>0.74529999999999996</v>
      </c>
      <c r="E462">
        <v>0.8357</v>
      </c>
    </row>
    <row r="463" spans="1:5" x14ac:dyDescent="0.25">
      <c r="A463" t="s">
        <v>502</v>
      </c>
      <c r="B463" t="s">
        <v>522</v>
      </c>
      <c r="C463">
        <v>1.2710999999999999</v>
      </c>
      <c r="D463">
        <v>0.5383</v>
      </c>
      <c r="E463">
        <v>0.72430000000000005</v>
      </c>
    </row>
    <row r="464" spans="1:5" x14ac:dyDescent="0.25">
      <c r="A464" t="s">
        <v>523</v>
      </c>
      <c r="B464" t="s">
        <v>524</v>
      </c>
      <c r="C464">
        <v>1.3611</v>
      </c>
      <c r="D464">
        <v>1.2021999999999999</v>
      </c>
      <c r="E464">
        <v>0.7944</v>
      </c>
    </row>
    <row r="465" spans="1:5" x14ac:dyDescent="0.25">
      <c r="A465" t="s">
        <v>523</v>
      </c>
      <c r="B465" t="s">
        <v>525</v>
      </c>
      <c r="C465">
        <v>1.3611</v>
      </c>
      <c r="D465">
        <v>0.80149999999999999</v>
      </c>
      <c r="E465">
        <v>0.7944</v>
      </c>
    </row>
    <row r="466" spans="1:5" x14ac:dyDescent="0.25">
      <c r="A466" t="s">
        <v>523</v>
      </c>
      <c r="B466" t="s">
        <v>526</v>
      </c>
      <c r="C466">
        <v>1.3611</v>
      </c>
      <c r="D466">
        <v>1.0019</v>
      </c>
      <c r="E466">
        <v>0.55610000000000004</v>
      </c>
    </row>
    <row r="467" spans="1:5" x14ac:dyDescent="0.25">
      <c r="A467" t="s">
        <v>523</v>
      </c>
      <c r="B467" t="s">
        <v>789</v>
      </c>
      <c r="C467">
        <v>1.3611</v>
      </c>
      <c r="D467">
        <v>0.73470000000000002</v>
      </c>
      <c r="E467">
        <v>0.87380000000000002</v>
      </c>
    </row>
    <row r="468" spans="1:5" x14ac:dyDescent="0.25">
      <c r="A468" t="s">
        <v>523</v>
      </c>
      <c r="B468" t="s">
        <v>527</v>
      </c>
      <c r="C468">
        <v>1.3611</v>
      </c>
      <c r="D468">
        <v>0.73470000000000002</v>
      </c>
      <c r="E468">
        <v>1.2709999999999999</v>
      </c>
    </row>
    <row r="469" spans="1:5" x14ac:dyDescent="0.25">
      <c r="A469" t="s">
        <v>523</v>
      </c>
      <c r="B469" t="s">
        <v>528</v>
      </c>
      <c r="C469">
        <v>1.3611</v>
      </c>
      <c r="D469">
        <v>0.67349999999999999</v>
      </c>
      <c r="E469">
        <v>1.3835</v>
      </c>
    </row>
    <row r="470" spans="1:5" x14ac:dyDescent="0.25">
      <c r="A470" t="s">
        <v>523</v>
      </c>
      <c r="B470" t="s">
        <v>529</v>
      </c>
      <c r="C470">
        <v>1.3611</v>
      </c>
      <c r="D470">
        <v>1.4694</v>
      </c>
      <c r="E470">
        <v>1.5093000000000001</v>
      </c>
    </row>
    <row r="471" spans="1:5" x14ac:dyDescent="0.25">
      <c r="A471" t="s">
        <v>523</v>
      </c>
      <c r="B471" t="s">
        <v>530</v>
      </c>
      <c r="C471">
        <v>1.3611</v>
      </c>
      <c r="D471">
        <v>1.6698</v>
      </c>
      <c r="E471">
        <v>0.55610000000000004</v>
      </c>
    </row>
    <row r="472" spans="1:5" x14ac:dyDescent="0.25">
      <c r="A472" t="s">
        <v>523</v>
      </c>
      <c r="B472" t="s">
        <v>531</v>
      </c>
      <c r="C472">
        <v>1.3611</v>
      </c>
      <c r="D472">
        <v>0.60109999999999997</v>
      </c>
      <c r="E472">
        <v>1.0327</v>
      </c>
    </row>
    <row r="473" spans="1:5" x14ac:dyDescent="0.25">
      <c r="A473" t="s">
        <v>523</v>
      </c>
      <c r="B473" t="s">
        <v>532</v>
      </c>
      <c r="C473">
        <v>1.3611</v>
      </c>
      <c r="D473">
        <v>0.93510000000000004</v>
      </c>
      <c r="E473">
        <v>0.55610000000000004</v>
      </c>
    </row>
    <row r="474" spans="1:5" x14ac:dyDescent="0.25">
      <c r="A474" t="s">
        <v>523</v>
      </c>
      <c r="B474" t="s">
        <v>533</v>
      </c>
      <c r="C474">
        <v>1.3611</v>
      </c>
      <c r="D474">
        <v>0.42859999999999998</v>
      </c>
      <c r="E474">
        <v>2.0388999999999999</v>
      </c>
    </row>
    <row r="475" spans="1:5" x14ac:dyDescent="0.25">
      <c r="A475" t="s">
        <v>523</v>
      </c>
      <c r="B475" t="s">
        <v>534</v>
      </c>
      <c r="C475">
        <v>1.3611</v>
      </c>
      <c r="D475">
        <v>1.4694</v>
      </c>
      <c r="E475">
        <v>0.63549999999999995</v>
      </c>
    </row>
    <row r="476" spans="1:5" x14ac:dyDescent="0.25">
      <c r="A476" t="s">
        <v>523</v>
      </c>
      <c r="B476" t="s">
        <v>535</v>
      </c>
      <c r="C476">
        <v>1.3611</v>
      </c>
      <c r="D476">
        <v>1.4026000000000001</v>
      </c>
      <c r="E476">
        <v>0.31780000000000003</v>
      </c>
    </row>
    <row r="477" spans="1:5" x14ac:dyDescent="0.25">
      <c r="A477" t="s">
        <v>523</v>
      </c>
      <c r="B477" t="s">
        <v>536</v>
      </c>
      <c r="C477">
        <v>1.3611</v>
      </c>
      <c r="D477">
        <v>1.2689999999999999</v>
      </c>
      <c r="E477">
        <v>0.63549999999999995</v>
      </c>
    </row>
    <row r="478" spans="1:5" x14ac:dyDescent="0.25">
      <c r="A478" t="s">
        <v>523</v>
      </c>
      <c r="B478" t="s">
        <v>537</v>
      </c>
      <c r="C478">
        <v>1.3611</v>
      </c>
      <c r="D478">
        <v>0.80149999999999999</v>
      </c>
      <c r="E478">
        <v>0.87380000000000002</v>
      </c>
    </row>
    <row r="479" spans="1:5" x14ac:dyDescent="0.25">
      <c r="A479" t="s">
        <v>523</v>
      </c>
      <c r="B479" t="s">
        <v>538</v>
      </c>
      <c r="C479">
        <v>1.3611</v>
      </c>
      <c r="D479">
        <v>0.80149999999999999</v>
      </c>
      <c r="E479">
        <v>1.7476</v>
      </c>
    </row>
    <row r="480" spans="1:5" x14ac:dyDescent="0.25">
      <c r="A480" t="s">
        <v>523</v>
      </c>
      <c r="B480" t="s">
        <v>539</v>
      </c>
      <c r="C480">
        <v>1.3611</v>
      </c>
      <c r="D480">
        <v>0.93510000000000004</v>
      </c>
      <c r="E480">
        <v>1.2709999999999999</v>
      </c>
    </row>
    <row r="481" spans="1:5" x14ac:dyDescent="0.25">
      <c r="A481" t="s">
        <v>523</v>
      </c>
      <c r="B481" t="s">
        <v>790</v>
      </c>
      <c r="C481">
        <v>1.3611</v>
      </c>
      <c r="D481">
        <v>0</v>
      </c>
      <c r="E481">
        <v>0</v>
      </c>
    </row>
    <row r="482" spans="1:5" x14ac:dyDescent="0.25">
      <c r="A482" t="s">
        <v>540</v>
      </c>
      <c r="B482" t="s">
        <v>541</v>
      </c>
      <c r="C482">
        <v>1.4705999999999999</v>
      </c>
      <c r="D482">
        <v>1.19</v>
      </c>
      <c r="E482">
        <v>1.0871999999999999</v>
      </c>
    </row>
    <row r="483" spans="1:5" x14ac:dyDescent="0.25">
      <c r="A483" t="s">
        <v>540</v>
      </c>
      <c r="B483" t="s">
        <v>542</v>
      </c>
      <c r="C483">
        <v>1.4705999999999999</v>
      </c>
      <c r="D483">
        <v>0.90669999999999995</v>
      </c>
      <c r="E483">
        <v>0.79069999999999996</v>
      </c>
    </row>
    <row r="484" spans="1:5" x14ac:dyDescent="0.25">
      <c r="A484" t="s">
        <v>540</v>
      </c>
      <c r="B484" t="s">
        <v>543</v>
      </c>
      <c r="C484">
        <v>1.4705999999999999</v>
      </c>
      <c r="D484">
        <v>1.0578000000000001</v>
      </c>
      <c r="E484">
        <v>0.70279999999999998</v>
      </c>
    </row>
    <row r="485" spans="1:5" x14ac:dyDescent="0.25">
      <c r="A485" t="s">
        <v>540</v>
      </c>
      <c r="B485" t="s">
        <v>544</v>
      </c>
      <c r="C485">
        <v>1.4705999999999999</v>
      </c>
      <c r="D485">
        <v>1.105</v>
      </c>
      <c r="E485">
        <v>0.69189999999999996</v>
      </c>
    </row>
    <row r="486" spans="1:5" x14ac:dyDescent="0.25">
      <c r="A486" t="s">
        <v>540</v>
      </c>
      <c r="B486" t="s">
        <v>545</v>
      </c>
      <c r="C486">
        <v>1.4705999999999999</v>
      </c>
      <c r="D486">
        <v>1.615</v>
      </c>
      <c r="E486">
        <v>0.69189999999999996</v>
      </c>
    </row>
    <row r="487" spans="1:5" x14ac:dyDescent="0.25">
      <c r="A487" t="s">
        <v>540</v>
      </c>
      <c r="B487" t="s">
        <v>546</v>
      </c>
      <c r="C487">
        <v>1.4705999999999999</v>
      </c>
      <c r="D487">
        <v>0.93500000000000005</v>
      </c>
      <c r="E487">
        <v>1.3836999999999999</v>
      </c>
    </row>
    <row r="488" spans="1:5" x14ac:dyDescent="0.25">
      <c r="A488" t="s">
        <v>540</v>
      </c>
      <c r="B488" t="s">
        <v>547</v>
      </c>
      <c r="C488">
        <v>1.4705999999999999</v>
      </c>
      <c r="D488">
        <v>1.2089000000000001</v>
      </c>
      <c r="E488">
        <v>0.96640000000000004</v>
      </c>
    </row>
    <row r="489" spans="1:5" x14ac:dyDescent="0.25">
      <c r="A489" t="s">
        <v>540</v>
      </c>
      <c r="B489" t="s">
        <v>548</v>
      </c>
      <c r="C489">
        <v>1.4705999999999999</v>
      </c>
      <c r="D489">
        <v>0.98219999999999996</v>
      </c>
      <c r="E489">
        <v>0.96640000000000004</v>
      </c>
    </row>
    <row r="490" spans="1:5" x14ac:dyDescent="0.25">
      <c r="A490" t="s">
        <v>540</v>
      </c>
      <c r="B490" t="s">
        <v>549</v>
      </c>
      <c r="C490">
        <v>1.4705999999999999</v>
      </c>
      <c r="D490">
        <v>0.93500000000000005</v>
      </c>
      <c r="E490">
        <v>0.59299999999999997</v>
      </c>
    </row>
    <row r="491" spans="1:5" x14ac:dyDescent="0.25">
      <c r="A491" t="s">
        <v>540</v>
      </c>
      <c r="B491" t="s">
        <v>550</v>
      </c>
      <c r="C491">
        <v>1.4705999999999999</v>
      </c>
      <c r="D491">
        <v>0.51</v>
      </c>
      <c r="E491">
        <v>1.5813999999999999</v>
      </c>
    </row>
    <row r="492" spans="1:5" x14ac:dyDescent="0.25">
      <c r="A492" t="s">
        <v>540</v>
      </c>
      <c r="B492" t="s">
        <v>551</v>
      </c>
      <c r="C492">
        <v>1.4705999999999999</v>
      </c>
      <c r="D492">
        <v>0.83109999999999995</v>
      </c>
      <c r="E492">
        <v>1.4056999999999999</v>
      </c>
    </row>
    <row r="493" spans="1:5" x14ac:dyDescent="0.25">
      <c r="A493" t="s">
        <v>540</v>
      </c>
      <c r="B493" t="s">
        <v>552</v>
      </c>
      <c r="C493">
        <v>1.4705999999999999</v>
      </c>
      <c r="D493">
        <v>0.75549999999999995</v>
      </c>
      <c r="E493">
        <v>1.1420999999999999</v>
      </c>
    </row>
    <row r="494" spans="1:5" x14ac:dyDescent="0.25">
      <c r="A494" t="s">
        <v>553</v>
      </c>
      <c r="B494" t="s">
        <v>554</v>
      </c>
      <c r="C494">
        <v>1.3231999999999999</v>
      </c>
      <c r="D494">
        <v>0.70179999999999998</v>
      </c>
      <c r="E494">
        <v>1.0161</v>
      </c>
    </row>
    <row r="495" spans="1:5" x14ac:dyDescent="0.25">
      <c r="A495" t="s">
        <v>553</v>
      </c>
      <c r="B495" t="s">
        <v>555</v>
      </c>
      <c r="C495">
        <v>1.3231999999999999</v>
      </c>
      <c r="D495">
        <v>0.75570000000000004</v>
      </c>
      <c r="E495">
        <v>0.77700000000000002</v>
      </c>
    </row>
    <row r="496" spans="1:5" x14ac:dyDescent="0.25">
      <c r="A496" t="s">
        <v>553</v>
      </c>
      <c r="B496" t="s">
        <v>556</v>
      </c>
      <c r="C496">
        <v>1.3231999999999999</v>
      </c>
      <c r="D496">
        <v>0.81389999999999996</v>
      </c>
      <c r="E496">
        <v>1.4803999999999999</v>
      </c>
    </row>
    <row r="497" spans="1:5" x14ac:dyDescent="0.25">
      <c r="A497" t="s">
        <v>553</v>
      </c>
      <c r="B497" t="s">
        <v>557</v>
      </c>
      <c r="C497">
        <v>1.3231999999999999</v>
      </c>
      <c r="D497">
        <v>1.1876</v>
      </c>
      <c r="E497">
        <v>0.71719999999999995</v>
      </c>
    </row>
    <row r="498" spans="1:5" x14ac:dyDescent="0.25">
      <c r="A498" t="s">
        <v>553</v>
      </c>
      <c r="B498" t="s">
        <v>558</v>
      </c>
      <c r="C498">
        <v>1.3231999999999999</v>
      </c>
      <c r="D498">
        <v>1.0257000000000001</v>
      </c>
      <c r="E498">
        <v>1.0161</v>
      </c>
    </row>
    <row r="499" spans="1:5" x14ac:dyDescent="0.25">
      <c r="A499" t="s">
        <v>553</v>
      </c>
      <c r="B499" t="s">
        <v>559</v>
      </c>
      <c r="C499">
        <v>1.3231999999999999</v>
      </c>
      <c r="D499">
        <v>0.872</v>
      </c>
      <c r="E499">
        <v>0.77239999999999998</v>
      </c>
    </row>
    <row r="500" spans="1:5" x14ac:dyDescent="0.25">
      <c r="A500" t="s">
        <v>553</v>
      </c>
      <c r="B500" t="s">
        <v>560</v>
      </c>
      <c r="C500">
        <v>1.3231999999999999</v>
      </c>
      <c r="D500">
        <v>1.4035</v>
      </c>
      <c r="E500">
        <v>1.0161</v>
      </c>
    </row>
    <row r="501" spans="1:5" x14ac:dyDescent="0.25">
      <c r="A501" t="s">
        <v>553</v>
      </c>
      <c r="B501" t="s">
        <v>561</v>
      </c>
      <c r="C501">
        <v>1.3231999999999999</v>
      </c>
      <c r="D501">
        <v>0.63949999999999996</v>
      </c>
      <c r="E501">
        <v>1.6091</v>
      </c>
    </row>
    <row r="502" spans="1:5" x14ac:dyDescent="0.25">
      <c r="A502" t="s">
        <v>553</v>
      </c>
      <c r="B502" t="s">
        <v>562</v>
      </c>
      <c r="C502">
        <v>1.3231999999999999</v>
      </c>
      <c r="D502">
        <v>1.1335999999999999</v>
      </c>
      <c r="E502">
        <v>0.41839999999999999</v>
      </c>
    </row>
    <row r="503" spans="1:5" x14ac:dyDescent="0.25">
      <c r="A503" t="s">
        <v>553</v>
      </c>
      <c r="B503" t="s">
        <v>563</v>
      </c>
      <c r="C503">
        <v>1.3231999999999999</v>
      </c>
      <c r="D503">
        <v>0.97170000000000001</v>
      </c>
      <c r="E503">
        <v>0.89649999999999996</v>
      </c>
    </row>
    <row r="504" spans="1:5" x14ac:dyDescent="0.25">
      <c r="A504" t="s">
        <v>553</v>
      </c>
      <c r="B504" t="s">
        <v>564</v>
      </c>
      <c r="C504">
        <v>1.3231999999999999</v>
      </c>
      <c r="D504">
        <v>0.81389999999999996</v>
      </c>
      <c r="E504">
        <v>1.3516999999999999</v>
      </c>
    </row>
    <row r="505" spans="1:5" x14ac:dyDescent="0.25">
      <c r="A505" t="s">
        <v>553</v>
      </c>
      <c r="B505" t="s">
        <v>782</v>
      </c>
      <c r="C505">
        <v>1.3231999999999999</v>
      </c>
      <c r="D505">
        <v>1.5115000000000001</v>
      </c>
      <c r="E505">
        <v>0.83679999999999999</v>
      </c>
    </row>
    <row r="506" spans="1:5" x14ac:dyDescent="0.25">
      <c r="A506" t="s">
        <v>553</v>
      </c>
      <c r="B506" t="s">
        <v>565</v>
      </c>
      <c r="C506">
        <v>1.3231999999999999</v>
      </c>
      <c r="D506">
        <v>1.6277999999999999</v>
      </c>
      <c r="E506">
        <v>1.0298</v>
      </c>
    </row>
    <row r="507" spans="1:5" x14ac:dyDescent="0.25">
      <c r="A507" t="s">
        <v>566</v>
      </c>
      <c r="B507" t="s">
        <v>567</v>
      </c>
      <c r="C507">
        <v>1.3548</v>
      </c>
      <c r="D507">
        <v>1.5582</v>
      </c>
      <c r="E507">
        <v>1.0428999999999999</v>
      </c>
    </row>
    <row r="508" spans="1:5" x14ac:dyDescent="0.25">
      <c r="A508" t="s">
        <v>566</v>
      </c>
      <c r="B508" t="s">
        <v>783</v>
      </c>
      <c r="C508">
        <v>1.3548</v>
      </c>
      <c r="D508">
        <v>0</v>
      </c>
      <c r="E508">
        <v>0.85319999999999996</v>
      </c>
    </row>
    <row r="509" spans="1:5" x14ac:dyDescent="0.25">
      <c r="A509" t="s">
        <v>566</v>
      </c>
      <c r="B509" t="s">
        <v>568</v>
      </c>
      <c r="C509">
        <v>1.3548</v>
      </c>
      <c r="D509">
        <v>1.0662</v>
      </c>
      <c r="E509">
        <v>0.94799999999999995</v>
      </c>
    </row>
    <row r="510" spans="1:5" x14ac:dyDescent="0.25">
      <c r="A510" t="s">
        <v>566</v>
      </c>
      <c r="B510" t="s">
        <v>569</v>
      </c>
      <c r="C510">
        <v>1.3548</v>
      </c>
      <c r="D510">
        <v>0.90210000000000001</v>
      </c>
      <c r="E510">
        <v>0.80579999999999996</v>
      </c>
    </row>
    <row r="511" spans="1:5" x14ac:dyDescent="0.25">
      <c r="A511" t="s">
        <v>566</v>
      </c>
      <c r="B511" t="s">
        <v>570</v>
      </c>
      <c r="C511">
        <v>1.3548</v>
      </c>
      <c r="D511">
        <v>0.98419999999999996</v>
      </c>
      <c r="E511">
        <v>1.0428999999999999</v>
      </c>
    </row>
    <row r="512" spans="1:5" x14ac:dyDescent="0.25">
      <c r="A512" t="s">
        <v>566</v>
      </c>
      <c r="B512" t="s">
        <v>571</v>
      </c>
      <c r="C512">
        <v>1.3548</v>
      </c>
      <c r="D512">
        <v>0.94310000000000005</v>
      </c>
      <c r="E512">
        <v>1.0428999999999999</v>
      </c>
    </row>
    <row r="513" spans="1:5" x14ac:dyDescent="0.25">
      <c r="A513" t="s">
        <v>566</v>
      </c>
      <c r="B513" t="s">
        <v>784</v>
      </c>
      <c r="C513">
        <v>1.3548</v>
      </c>
      <c r="D513">
        <v>0</v>
      </c>
      <c r="E513">
        <v>0.85319999999999996</v>
      </c>
    </row>
    <row r="514" spans="1:5" x14ac:dyDescent="0.25">
      <c r="A514" t="s">
        <v>566</v>
      </c>
      <c r="B514" t="s">
        <v>572</v>
      </c>
      <c r="C514">
        <v>1.3548</v>
      </c>
      <c r="D514">
        <v>0.4511</v>
      </c>
      <c r="E514">
        <v>1.5168999999999999</v>
      </c>
    </row>
    <row r="515" spans="1:5" x14ac:dyDescent="0.25">
      <c r="A515" t="s">
        <v>566</v>
      </c>
      <c r="B515" t="s">
        <v>573</v>
      </c>
      <c r="C515">
        <v>1.3548</v>
      </c>
      <c r="D515">
        <v>1.3122</v>
      </c>
      <c r="E515">
        <v>0.61619999999999997</v>
      </c>
    </row>
    <row r="516" spans="1:5" x14ac:dyDescent="0.25">
      <c r="A516" t="s">
        <v>566</v>
      </c>
      <c r="B516" t="s">
        <v>574</v>
      </c>
      <c r="C516">
        <v>1.3548</v>
      </c>
      <c r="D516">
        <v>0.98419999999999996</v>
      </c>
      <c r="E516">
        <v>0.61619999999999997</v>
      </c>
    </row>
    <row r="517" spans="1:5" x14ac:dyDescent="0.25">
      <c r="A517" t="s">
        <v>566</v>
      </c>
      <c r="B517" t="s">
        <v>575</v>
      </c>
      <c r="C517">
        <v>1.3548</v>
      </c>
      <c r="D517">
        <v>1.2302</v>
      </c>
      <c r="E517">
        <v>0.85319999999999996</v>
      </c>
    </row>
    <row r="518" spans="1:5" x14ac:dyDescent="0.25">
      <c r="A518" t="s">
        <v>566</v>
      </c>
      <c r="B518" t="s">
        <v>785</v>
      </c>
      <c r="C518">
        <v>1.3548</v>
      </c>
      <c r="D518">
        <v>0</v>
      </c>
      <c r="E518">
        <v>2.5596999999999999</v>
      </c>
    </row>
    <row r="519" spans="1:5" x14ac:dyDescent="0.25">
      <c r="A519" t="s">
        <v>566</v>
      </c>
      <c r="B519" t="s">
        <v>786</v>
      </c>
      <c r="C519">
        <v>1.3548</v>
      </c>
      <c r="D519">
        <v>0.73809999999999998</v>
      </c>
      <c r="E519">
        <v>1.7064999999999999</v>
      </c>
    </row>
    <row r="520" spans="1:5" x14ac:dyDescent="0.25">
      <c r="A520" t="s">
        <v>566</v>
      </c>
      <c r="B520" t="s">
        <v>576</v>
      </c>
      <c r="C520">
        <v>1.3548</v>
      </c>
      <c r="D520">
        <v>0.81579999999999997</v>
      </c>
      <c r="E520">
        <v>1.3920999999999999</v>
      </c>
    </row>
    <row r="521" spans="1:5" x14ac:dyDescent="0.25">
      <c r="A521" t="s">
        <v>577</v>
      </c>
      <c r="B521" t="s">
        <v>578</v>
      </c>
      <c r="C521">
        <v>1.3052999999999999</v>
      </c>
      <c r="D521">
        <v>1.0484</v>
      </c>
      <c r="E521">
        <v>0.84499999999999997</v>
      </c>
    </row>
    <row r="522" spans="1:5" x14ac:dyDescent="0.25">
      <c r="A522" t="s">
        <v>577</v>
      </c>
      <c r="B522" t="s">
        <v>579</v>
      </c>
      <c r="C522">
        <v>1.3052999999999999</v>
      </c>
      <c r="D522">
        <v>1.0484</v>
      </c>
      <c r="E522">
        <v>1.3145</v>
      </c>
    </row>
    <row r="523" spans="1:5" x14ac:dyDescent="0.25">
      <c r="A523" t="s">
        <v>577</v>
      </c>
      <c r="B523" t="s">
        <v>580</v>
      </c>
      <c r="C523">
        <v>1.3052999999999999</v>
      </c>
      <c r="D523">
        <v>1.2096</v>
      </c>
      <c r="E523">
        <v>1.2205999999999999</v>
      </c>
    </row>
    <row r="524" spans="1:5" x14ac:dyDescent="0.25">
      <c r="A524" t="s">
        <v>577</v>
      </c>
      <c r="B524" t="s">
        <v>581</v>
      </c>
      <c r="C524">
        <v>1.3052999999999999</v>
      </c>
      <c r="D524">
        <v>0.6855</v>
      </c>
      <c r="E524">
        <v>1.3145</v>
      </c>
    </row>
    <row r="525" spans="1:5" x14ac:dyDescent="0.25">
      <c r="A525" t="s">
        <v>577</v>
      </c>
      <c r="B525" t="s">
        <v>582</v>
      </c>
      <c r="C525">
        <v>1.3052999999999999</v>
      </c>
      <c r="D525">
        <v>1.0887</v>
      </c>
      <c r="E525">
        <v>1.2676000000000001</v>
      </c>
    </row>
    <row r="526" spans="1:5" x14ac:dyDescent="0.25">
      <c r="A526" t="s">
        <v>577</v>
      </c>
      <c r="B526" t="s">
        <v>583</v>
      </c>
      <c r="C526">
        <v>1.3052999999999999</v>
      </c>
      <c r="D526">
        <v>1.2903</v>
      </c>
      <c r="E526">
        <v>0.93889999999999996</v>
      </c>
    </row>
    <row r="527" spans="1:5" x14ac:dyDescent="0.25">
      <c r="A527" t="s">
        <v>577</v>
      </c>
      <c r="B527" t="s">
        <v>584</v>
      </c>
      <c r="C527">
        <v>1.3052999999999999</v>
      </c>
      <c r="D527">
        <v>0.8468</v>
      </c>
      <c r="E527">
        <v>1.3613999999999999</v>
      </c>
    </row>
    <row r="528" spans="1:5" x14ac:dyDescent="0.25">
      <c r="A528" t="s">
        <v>577</v>
      </c>
      <c r="B528" t="s">
        <v>585</v>
      </c>
      <c r="C528">
        <v>1.3052999999999999</v>
      </c>
      <c r="D528">
        <v>1.5725</v>
      </c>
      <c r="E528">
        <v>0.65720000000000001</v>
      </c>
    </row>
    <row r="529" spans="1:5" x14ac:dyDescent="0.25">
      <c r="A529" t="s">
        <v>577</v>
      </c>
      <c r="B529" t="s">
        <v>586</v>
      </c>
      <c r="C529">
        <v>1.3052999999999999</v>
      </c>
      <c r="D529">
        <v>0.8871</v>
      </c>
      <c r="E529">
        <v>0.61029999999999995</v>
      </c>
    </row>
    <row r="530" spans="1:5" x14ac:dyDescent="0.25">
      <c r="A530" t="s">
        <v>577</v>
      </c>
      <c r="B530" t="s">
        <v>587</v>
      </c>
      <c r="C530">
        <v>1.3052999999999999</v>
      </c>
      <c r="D530">
        <v>0.7661</v>
      </c>
      <c r="E530">
        <v>0.9859</v>
      </c>
    </row>
    <row r="531" spans="1:5" x14ac:dyDescent="0.25">
      <c r="A531" t="s">
        <v>577</v>
      </c>
      <c r="B531" t="s">
        <v>588</v>
      </c>
      <c r="C531">
        <v>1.3052999999999999</v>
      </c>
      <c r="D531">
        <v>1.2096</v>
      </c>
      <c r="E531">
        <v>0.70420000000000005</v>
      </c>
    </row>
    <row r="532" spans="1:5" x14ac:dyDescent="0.25">
      <c r="A532" t="s">
        <v>577</v>
      </c>
      <c r="B532" t="s">
        <v>589</v>
      </c>
      <c r="C532">
        <v>1.3052999999999999</v>
      </c>
      <c r="D532">
        <v>0.7661</v>
      </c>
      <c r="E532">
        <v>1.0798000000000001</v>
      </c>
    </row>
    <row r="533" spans="1:5" x14ac:dyDescent="0.25">
      <c r="A533" t="s">
        <v>577</v>
      </c>
      <c r="B533" t="s">
        <v>590</v>
      </c>
      <c r="C533">
        <v>1.3052999999999999</v>
      </c>
      <c r="D533">
        <v>0.6855</v>
      </c>
      <c r="E533">
        <v>1.3145</v>
      </c>
    </row>
    <row r="534" spans="1:5" x14ac:dyDescent="0.25">
      <c r="A534" t="s">
        <v>577</v>
      </c>
      <c r="B534" t="s">
        <v>591</v>
      </c>
      <c r="C534">
        <v>1.3052999999999999</v>
      </c>
      <c r="D534">
        <v>0.5242</v>
      </c>
      <c r="E534">
        <v>0.70420000000000005</v>
      </c>
    </row>
    <row r="535" spans="1:5" x14ac:dyDescent="0.25">
      <c r="A535" t="s">
        <v>577</v>
      </c>
      <c r="B535" t="s">
        <v>592</v>
      </c>
      <c r="C535">
        <v>1.3052999999999999</v>
      </c>
      <c r="D535">
        <v>0.7258</v>
      </c>
      <c r="E535">
        <v>1.1267</v>
      </c>
    </row>
    <row r="536" spans="1:5" x14ac:dyDescent="0.25">
      <c r="A536" t="s">
        <v>577</v>
      </c>
      <c r="B536" t="s">
        <v>593</v>
      </c>
      <c r="C536">
        <v>1.3052999999999999</v>
      </c>
      <c r="D536">
        <v>1.2096</v>
      </c>
      <c r="E536">
        <v>0.79810000000000003</v>
      </c>
    </row>
    <row r="537" spans="1:5" x14ac:dyDescent="0.25">
      <c r="A537" t="s">
        <v>577</v>
      </c>
      <c r="B537" t="s">
        <v>594</v>
      </c>
      <c r="C537">
        <v>1.3052999999999999</v>
      </c>
      <c r="D537">
        <v>0.4839</v>
      </c>
      <c r="E537">
        <v>1.0798000000000001</v>
      </c>
    </row>
    <row r="538" spans="1:5" x14ac:dyDescent="0.25">
      <c r="A538" t="s">
        <v>577</v>
      </c>
      <c r="B538" t="s">
        <v>595</v>
      </c>
      <c r="C538">
        <v>1.3052999999999999</v>
      </c>
      <c r="D538">
        <v>1.25</v>
      </c>
      <c r="E538">
        <v>0.65720000000000001</v>
      </c>
    </row>
    <row r="539" spans="1:5" x14ac:dyDescent="0.25">
      <c r="A539" t="s">
        <v>577</v>
      </c>
      <c r="B539" t="s">
        <v>596</v>
      </c>
      <c r="C539">
        <v>1.3052999999999999</v>
      </c>
      <c r="D539">
        <v>1.8548</v>
      </c>
      <c r="E539">
        <v>0.56340000000000001</v>
      </c>
    </row>
    <row r="540" spans="1:5" x14ac:dyDescent="0.25">
      <c r="A540" t="s">
        <v>577</v>
      </c>
      <c r="B540" t="s">
        <v>597</v>
      </c>
      <c r="C540">
        <v>1.3052999999999999</v>
      </c>
      <c r="D540">
        <v>0.8468</v>
      </c>
      <c r="E540">
        <v>1.4553</v>
      </c>
    </row>
    <row r="541" spans="1:5" x14ac:dyDescent="0.25">
      <c r="A541" t="s">
        <v>598</v>
      </c>
      <c r="B541" t="s">
        <v>599</v>
      </c>
      <c r="C541">
        <v>1.3976999999999999</v>
      </c>
      <c r="D541">
        <v>0.79959999999999998</v>
      </c>
      <c r="E541">
        <v>1.8339000000000001</v>
      </c>
    </row>
    <row r="542" spans="1:5" x14ac:dyDescent="0.25">
      <c r="A542" t="s">
        <v>598</v>
      </c>
      <c r="B542" t="s">
        <v>600</v>
      </c>
      <c r="C542">
        <v>1.3976999999999999</v>
      </c>
      <c r="D542">
        <v>0.56479999999999997</v>
      </c>
      <c r="E542">
        <v>0.99450000000000005</v>
      </c>
    </row>
    <row r="543" spans="1:5" x14ac:dyDescent="0.25">
      <c r="A543" t="s">
        <v>598</v>
      </c>
      <c r="B543" t="s">
        <v>601</v>
      </c>
      <c r="C543">
        <v>1.3976999999999999</v>
      </c>
      <c r="D543">
        <v>1.4309000000000001</v>
      </c>
      <c r="E543">
        <v>0.89500000000000002</v>
      </c>
    </row>
    <row r="544" spans="1:5" x14ac:dyDescent="0.25">
      <c r="A544" t="s">
        <v>598</v>
      </c>
      <c r="B544" t="s">
        <v>602</v>
      </c>
      <c r="C544">
        <v>1.3976999999999999</v>
      </c>
      <c r="D544">
        <v>1.2264999999999999</v>
      </c>
      <c r="E544">
        <v>0.8548</v>
      </c>
    </row>
    <row r="545" spans="1:5" x14ac:dyDescent="0.25">
      <c r="A545" t="s">
        <v>598</v>
      </c>
      <c r="B545" t="s">
        <v>603</v>
      </c>
      <c r="C545">
        <v>1.3976999999999999</v>
      </c>
      <c r="D545">
        <v>0.8417</v>
      </c>
      <c r="E545">
        <v>1.0003</v>
      </c>
    </row>
    <row r="546" spans="1:5" x14ac:dyDescent="0.25">
      <c r="A546" t="s">
        <v>598</v>
      </c>
      <c r="B546" t="s">
        <v>604</v>
      </c>
      <c r="C546">
        <v>1.3976999999999999</v>
      </c>
      <c r="D546">
        <v>1.2358</v>
      </c>
      <c r="E546">
        <v>0.77300000000000002</v>
      </c>
    </row>
    <row r="547" spans="1:5" x14ac:dyDescent="0.25">
      <c r="A547" t="s">
        <v>598</v>
      </c>
      <c r="B547" t="s">
        <v>605</v>
      </c>
      <c r="C547">
        <v>1.3976999999999999</v>
      </c>
      <c r="D547">
        <v>0.82279999999999998</v>
      </c>
      <c r="E547">
        <v>0.94469999999999998</v>
      </c>
    </row>
    <row r="548" spans="1:5" x14ac:dyDescent="0.25">
      <c r="A548" t="s">
        <v>598</v>
      </c>
      <c r="B548" t="s">
        <v>606</v>
      </c>
      <c r="C548">
        <v>1.3976999999999999</v>
      </c>
      <c r="D548">
        <v>0.58919999999999995</v>
      </c>
      <c r="E548">
        <v>1.0003</v>
      </c>
    </row>
    <row r="549" spans="1:5" x14ac:dyDescent="0.25">
      <c r="A549" t="s">
        <v>598</v>
      </c>
      <c r="B549" t="s">
        <v>607</v>
      </c>
      <c r="C549">
        <v>1.3976999999999999</v>
      </c>
      <c r="D549">
        <v>0.96799999999999997</v>
      </c>
      <c r="E549">
        <v>1.2782</v>
      </c>
    </row>
    <row r="550" spans="1:5" x14ac:dyDescent="0.25">
      <c r="A550" t="s">
        <v>598</v>
      </c>
      <c r="B550" t="s">
        <v>608</v>
      </c>
      <c r="C550">
        <v>1.3976999999999999</v>
      </c>
      <c r="D550">
        <v>0.97909999999999997</v>
      </c>
      <c r="E550">
        <v>0.89500000000000002</v>
      </c>
    </row>
    <row r="551" spans="1:5" x14ac:dyDescent="0.25">
      <c r="A551" t="s">
        <v>598</v>
      </c>
      <c r="B551" t="s">
        <v>609</v>
      </c>
      <c r="C551">
        <v>1.3976999999999999</v>
      </c>
      <c r="D551">
        <v>0.6734</v>
      </c>
      <c r="E551">
        <v>1.2782</v>
      </c>
    </row>
    <row r="552" spans="1:5" x14ac:dyDescent="0.25">
      <c r="A552" t="s">
        <v>598</v>
      </c>
      <c r="B552" t="s">
        <v>610</v>
      </c>
      <c r="C552">
        <v>1.3976999999999999</v>
      </c>
      <c r="D552">
        <v>0.85170000000000001</v>
      </c>
      <c r="E552">
        <v>0.98970000000000002</v>
      </c>
    </row>
    <row r="553" spans="1:5" x14ac:dyDescent="0.25">
      <c r="A553" t="s">
        <v>598</v>
      </c>
      <c r="B553" t="s">
        <v>611</v>
      </c>
      <c r="C553">
        <v>1.3976999999999999</v>
      </c>
      <c r="D553">
        <v>0.93010000000000004</v>
      </c>
      <c r="E553">
        <v>0.89749999999999996</v>
      </c>
    </row>
    <row r="554" spans="1:5" x14ac:dyDescent="0.25">
      <c r="A554" t="s">
        <v>598</v>
      </c>
      <c r="B554" t="s">
        <v>612</v>
      </c>
      <c r="C554">
        <v>1.3976999999999999</v>
      </c>
      <c r="D554">
        <v>1.1783999999999999</v>
      </c>
      <c r="E554">
        <v>0.94469999999999998</v>
      </c>
    </row>
    <row r="555" spans="1:5" x14ac:dyDescent="0.25">
      <c r="A555" t="s">
        <v>598</v>
      </c>
      <c r="B555" t="s">
        <v>613</v>
      </c>
      <c r="C555">
        <v>1.3976999999999999</v>
      </c>
      <c r="D555">
        <v>1.2683</v>
      </c>
      <c r="E555">
        <v>0.73</v>
      </c>
    </row>
    <row r="556" spans="1:5" x14ac:dyDescent="0.25">
      <c r="A556" t="s">
        <v>598</v>
      </c>
      <c r="B556" t="s">
        <v>614</v>
      </c>
      <c r="C556">
        <v>1.3976999999999999</v>
      </c>
      <c r="D556">
        <v>1.3513999999999999</v>
      </c>
      <c r="E556">
        <v>1.1022000000000001</v>
      </c>
    </row>
    <row r="557" spans="1:5" x14ac:dyDescent="0.25">
      <c r="A557" t="s">
        <v>598</v>
      </c>
      <c r="B557" t="s">
        <v>615</v>
      </c>
      <c r="C557">
        <v>1.3976999999999999</v>
      </c>
      <c r="D557">
        <v>1.0544</v>
      </c>
      <c r="E557">
        <v>1.1933</v>
      </c>
    </row>
    <row r="558" spans="1:5" x14ac:dyDescent="0.25">
      <c r="A558" t="s">
        <v>598</v>
      </c>
      <c r="B558" t="s">
        <v>616</v>
      </c>
      <c r="C558">
        <v>1.3976999999999999</v>
      </c>
      <c r="D558">
        <v>1.0731999999999999</v>
      </c>
      <c r="E558">
        <v>0.6613</v>
      </c>
    </row>
    <row r="559" spans="1:5" x14ac:dyDescent="0.25">
      <c r="A559" t="s">
        <v>617</v>
      </c>
      <c r="B559" t="s">
        <v>618</v>
      </c>
      <c r="C559">
        <v>1.8042</v>
      </c>
      <c r="D559">
        <v>1.2563</v>
      </c>
      <c r="E559">
        <v>0.69569999999999999</v>
      </c>
    </row>
    <row r="560" spans="1:5" x14ac:dyDescent="0.25">
      <c r="A560" t="s">
        <v>617</v>
      </c>
      <c r="B560" t="s">
        <v>619</v>
      </c>
      <c r="C560">
        <v>1.8042</v>
      </c>
      <c r="D560">
        <v>0.73899999999999999</v>
      </c>
      <c r="E560">
        <v>1.2843</v>
      </c>
    </row>
    <row r="561" spans="1:5" x14ac:dyDescent="0.25">
      <c r="A561" t="s">
        <v>617</v>
      </c>
      <c r="B561" t="s">
        <v>620</v>
      </c>
      <c r="C561">
        <v>1.8042</v>
      </c>
      <c r="D561">
        <v>1.1085</v>
      </c>
      <c r="E561">
        <v>0.90969999999999995</v>
      </c>
    </row>
    <row r="562" spans="1:5" x14ac:dyDescent="0.25">
      <c r="A562" t="s">
        <v>617</v>
      </c>
      <c r="B562" t="s">
        <v>621</v>
      </c>
      <c r="C562">
        <v>1.8042</v>
      </c>
      <c r="D562">
        <v>0.99770000000000003</v>
      </c>
      <c r="E562">
        <v>0.85619999999999996</v>
      </c>
    </row>
    <row r="563" spans="1:5" x14ac:dyDescent="0.25">
      <c r="A563" t="s">
        <v>617</v>
      </c>
      <c r="B563" t="s">
        <v>622</v>
      </c>
      <c r="C563">
        <v>1.8042</v>
      </c>
      <c r="D563">
        <v>0.84989999999999999</v>
      </c>
      <c r="E563">
        <v>0.69569999999999999</v>
      </c>
    </row>
    <row r="564" spans="1:5" x14ac:dyDescent="0.25">
      <c r="A564" t="s">
        <v>617</v>
      </c>
      <c r="B564" t="s">
        <v>623</v>
      </c>
      <c r="C564">
        <v>1.8042</v>
      </c>
      <c r="D564">
        <v>0.70209999999999995</v>
      </c>
      <c r="E564">
        <v>1.1773</v>
      </c>
    </row>
    <row r="565" spans="1:5" x14ac:dyDescent="0.25">
      <c r="A565" t="s">
        <v>617</v>
      </c>
      <c r="B565" t="s">
        <v>624</v>
      </c>
      <c r="C565">
        <v>1.8042</v>
      </c>
      <c r="D565">
        <v>1.6997</v>
      </c>
      <c r="E565">
        <v>0.96319999999999995</v>
      </c>
    </row>
    <row r="566" spans="1:5" x14ac:dyDescent="0.25">
      <c r="A566" t="s">
        <v>617</v>
      </c>
      <c r="B566" t="s">
        <v>625</v>
      </c>
      <c r="C566">
        <v>1.8042</v>
      </c>
      <c r="D566">
        <v>1.1085</v>
      </c>
      <c r="E566">
        <v>1.5519000000000001</v>
      </c>
    </row>
    <row r="567" spans="1:5" x14ac:dyDescent="0.25">
      <c r="A567" t="s">
        <v>617</v>
      </c>
      <c r="B567" t="s">
        <v>626</v>
      </c>
      <c r="C567">
        <v>1.8042</v>
      </c>
      <c r="D567">
        <v>1.2932999999999999</v>
      </c>
      <c r="E567">
        <v>1.0166999999999999</v>
      </c>
    </row>
    <row r="568" spans="1:5" x14ac:dyDescent="0.25">
      <c r="A568" t="s">
        <v>617</v>
      </c>
      <c r="B568" t="s">
        <v>627</v>
      </c>
      <c r="C568">
        <v>1.8042</v>
      </c>
      <c r="D568">
        <v>0.77600000000000002</v>
      </c>
      <c r="E568">
        <v>0.96319999999999995</v>
      </c>
    </row>
    <row r="569" spans="1:5" x14ac:dyDescent="0.25">
      <c r="A569" t="s">
        <v>617</v>
      </c>
      <c r="B569" t="s">
        <v>628</v>
      </c>
      <c r="C569">
        <v>1.8042</v>
      </c>
      <c r="D569">
        <v>0.77600000000000002</v>
      </c>
      <c r="E569">
        <v>0.74919999999999998</v>
      </c>
    </row>
    <row r="570" spans="1:5" x14ac:dyDescent="0.25">
      <c r="A570" t="s">
        <v>617</v>
      </c>
      <c r="B570" t="s">
        <v>629</v>
      </c>
      <c r="C570">
        <v>1.8042</v>
      </c>
      <c r="D570">
        <v>0.62819999999999998</v>
      </c>
      <c r="E570">
        <v>1.4449000000000001</v>
      </c>
    </row>
    <row r="571" spans="1:5" x14ac:dyDescent="0.25">
      <c r="A571" t="s">
        <v>617</v>
      </c>
      <c r="B571" t="s">
        <v>630</v>
      </c>
      <c r="C571">
        <v>1.8042</v>
      </c>
      <c r="D571">
        <v>1.2194</v>
      </c>
      <c r="E571">
        <v>0.64219999999999999</v>
      </c>
    </row>
    <row r="572" spans="1:5" x14ac:dyDescent="0.25">
      <c r="A572" t="s">
        <v>617</v>
      </c>
      <c r="B572" t="s">
        <v>631</v>
      </c>
      <c r="C572">
        <v>1.8042</v>
      </c>
      <c r="D572">
        <v>0.59119999999999995</v>
      </c>
      <c r="E572">
        <v>1.1237999999999999</v>
      </c>
    </row>
    <row r="573" spans="1:5" x14ac:dyDescent="0.25">
      <c r="A573" t="s">
        <v>617</v>
      </c>
      <c r="B573" t="s">
        <v>632</v>
      </c>
      <c r="C573">
        <v>1.8042</v>
      </c>
      <c r="D573">
        <v>0.99770000000000003</v>
      </c>
      <c r="E573">
        <v>0.74919999999999998</v>
      </c>
    </row>
    <row r="574" spans="1:5" x14ac:dyDescent="0.25">
      <c r="A574" t="s">
        <v>617</v>
      </c>
      <c r="B574" t="s">
        <v>633</v>
      </c>
      <c r="C574">
        <v>1.8042</v>
      </c>
      <c r="D574">
        <v>1.2563</v>
      </c>
      <c r="E574">
        <v>1.1773</v>
      </c>
    </row>
    <row r="575" spans="1:5" x14ac:dyDescent="0.25">
      <c r="A575" t="s">
        <v>634</v>
      </c>
      <c r="B575" t="s">
        <v>635</v>
      </c>
      <c r="C575">
        <v>1.5866</v>
      </c>
      <c r="D575">
        <v>1.0084</v>
      </c>
      <c r="E575">
        <v>1.2725</v>
      </c>
    </row>
    <row r="576" spans="1:5" x14ac:dyDescent="0.25">
      <c r="A576" t="s">
        <v>634</v>
      </c>
      <c r="B576" t="s">
        <v>636</v>
      </c>
      <c r="C576">
        <v>1.5866</v>
      </c>
      <c r="D576">
        <v>0.94540000000000002</v>
      </c>
      <c r="E576">
        <v>1.018</v>
      </c>
    </row>
    <row r="577" spans="1:5" x14ac:dyDescent="0.25">
      <c r="A577" t="s">
        <v>634</v>
      </c>
      <c r="B577" t="s">
        <v>637</v>
      </c>
      <c r="C577">
        <v>1.5866</v>
      </c>
      <c r="D577">
        <v>1.0084</v>
      </c>
      <c r="E577">
        <v>1.018</v>
      </c>
    </row>
    <row r="578" spans="1:5" x14ac:dyDescent="0.25">
      <c r="A578" t="s">
        <v>634</v>
      </c>
      <c r="B578" t="s">
        <v>638</v>
      </c>
      <c r="C578">
        <v>1.5866</v>
      </c>
      <c r="D578">
        <v>1.4496</v>
      </c>
      <c r="E578">
        <v>0.2545</v>
      </c>
    </row>
    <row r="579" spans="1:5" x14ac:dyDescent="0.25">
      <c r="A579" t="s">
        <v>634</v>
      </c>
      <c r="B579" t="s">
        <v>639</v>
      </c>
      <c r="C579">
        <v>1.5866</v>
      </c>
      <c r="D579">
        <v>1.1975</v>
      </c>
      <c r="E579">
        <v>0.67869999999999997</v>
      </c>
    </row>
    <row r="580" spans="1:5" x14ac:dyDescent="0.25">
      <c r="A580" t="s">
        <v>634</v>
      </c>
      <c r="B580" t="s">
        <v>640</v>
      </c>
      <c r="C580">
        <v>1.5866</v>
      </c>
      <c r="D580">
        <v>0.63029999999999997</v>
      </c>
      <c r="E580">
        <v>1.6117999999999999</v>
      </c>
    </row>
    <row r="581" spans="1:5" x14ac:dyDescent="0.25">
      <c r="A581" t="s">
        <v>634</v>
      </c>
      <c r="B581" t="s">
        <v>641</v>
      </c>
      <c r="C581">
        <v>1.5866</v>
      </c>
      <c r="D581">
        <v>0.84040000000000004</v>
      </c>
      <c r="E581">
        <v>1.2254</v>
      </c>
    </row>
    <row r="582" spans="1:5" x14ac:dyDescent="0.25">
      <c r="A582" t="s">
        <v>634</v>
      </c>
      <c r="B582" t="s">
        <v>642</v>
      </c>
      <c r="C582">
        <v>1.5866</v>
      </c>
      <c r="D582">
        <v>0.97409999999999997</v>
      </c>
      <c r="E582">
        <v>1.3882000000000001</v>
      </c>
    </row>
    <row r="583" spans="1:5" x14ac:dyDescent="0.25">
      <c r="A583" t="s">
        <v>634</v>
      </c>
      <c r="B583" t="s">
        <v>643</v>
      </c>
      <c r="C583">
        <v>1.5866</v>
      </c>
      <c r="D583">
        <v>1.6807000000000001</v>
      </c>
      <c r="E583">
        <v>0.65980000000000005</v>
      </c>
    </row>
    <row r="584" spans="1:5" x14ac:dyDescent="0.25">
      <c r="A584" t="s">
        <v>634</v>
      </c>
      <c r="B584" t="s">
        <v>644</v>
      </c>
      <c r="C584">
        <v>1.5866</v>
      </c>
      <c r="D584">
        <v>1.0084</v>
      </c>
      <c r="E584">
        <v>0.76349999999999996</v>
      </c>
    </row>
    <row r="585" spans="1:5" x14ac:dyDescent="0.25">
      <c r="A585" t="s">
        <v>634</v>
      </c>
      <c r="B585" t="s">
        <v>645</v>
      </c>
      <c r="C585">
        <v>1.5866</v>
      </c>
      <c r="D585">
        <v>1.4496</v>
      </c>
      <c r="E585">
        <v>0.67869999999999997</v>
      </c>
    </row>
    <row r="586" spans="1:5" x14ac:dyDescent="0.25">
      <c r="A586" t="s">
        <v>634</v>
      </c>
      <c r="B586" t="s">
        <v>646</v>
      </c>
      <c r="C586">
        <v>1.5866</v>
      </c>
      <c r="D586">
        <v>0.84040000000000004</v>
      </c>
      <c r="E586">
        <v>1.0367999999999999</v>
      </c>
    </row>
    <row r="587" spans="1:5" x14ac:dyDescent="0.25">
      <c r="A587" t="s">
        <v>634</v>
      </c>
      <c r="B587" t="s">
        <v>647</v>
      </c>
      <c r="C587">
        <v>1.5866</v>
      </c>
      <c r="D587">
        <v>0.91679999999999995</v>
      </c>
      <c r="E587">
        <v>1.0797000000000001</v>
      </c>
    </row>
    <row r="588" spans="1:5" x14ac:dyDescent="0.25">
      <c r="A588" t="s">
        <v>634</v>
      </c>
      <c r="B588" t="s">
        <v>648</v>
      </c>
      <c r="C588">
        <v>1.5866</v>
      </c>
      <c r="D588">
        <v>1.0084</v>
      </c>
      <c r="E588">
        <v>1.6117999999999999</v>
      </c>
    </row>
    <row r="589" spans="1:5" x14ac:dyDescent="0.25">
      <c r="A589" t="s">
        <v>634</v>
      </c>
      <c r="B589" t="s">
        <v>649</v>
      </c>
      <c r="C589">
        <v>1.5866</v>
      </c>
      <c r="D589">
        <v>0.40110000000000001</v>
      </c>
      <c r="E589">
        <v>1.0025999999999999</v>
      </c>
    </row>
    <row r="590" spans="1:5" x14ac:dyDescent="0.25">
      <c r="A590" t="s">
        <v>634</v>
      </c>
      <c r="B590" t="s">
        <v>650</v>
      </c>
      <c r="C590">
        <v>1.5866</v>
      </c>
      <c r="D590">
        <v>0.77029999999999998</v>
      </c>
      <c r="E590">
        <v>1.0367999999999999</v>
      </c>
    </row>
    <row r="591" spans="1:5" x14ac:dyDescent="0.25">
      <c r="A591" t="s">
        <v>634</v>
      </c>
      <c r="B591" t="s">
        <v>651</v>
      </c>
      <c r="C591">
        <v>1.5866</v>
      </c>
      <c r="D591">
        <v>1.0714999999999999</v>
      </c>
      <c r="E591">
        <v>0.2545</v>
      </c>
    </row>
    <row r="592" spans="1:5" x14ac:dyDescent="0.25">
      <c r="A592" t="s">
        <v>634</v>
      </c>
      <c r="B592" t="s">
        <v>652</v>
      </c>
      <c r="C592">
        <v>1.5866</v>
      </c>
      <c r="D592">
        <v>0.88239999999999996</v>
      </c>
      <c r="E592">
        <v>1.3573</v>
      </c>
    </row>
    <row r="593" spans="1:5" x14ac:dyDescent="0.25">
      <c r="A593" t="s">
        <v>653</v>
      </c>
      <c r="B593" t="s">
        <v>654</v>
      </c>
      <c r="C593">
        <v>1.1809000000000001</v>
      </c>
      <c r="D593">
        <v>0.49399999999999999</v>
      </c>
      <c r="E593">
        <v>1.7124999999999999</v>
      </c>
    </row>
    <row r="594" spans="1:5" x14ac:dyDescent="0.25">
      <c r="A594" t="s">
        <v>653</v>
      </c>
      <c r="B594" t="s">
        <v>655</v>
      </c>
      <c r="C594">
        <v>1.1809000000000001</v>
      </c>
      <c r="D594">
        <v>1.3028</v>
      </c>
      <c r="E594">
        <v>0.41599999999999998</v>
      </c>
    </row>
    <row r="595" spans="1:5" x14ac:dyDescent="0.25">
      <c r="A595" t="s">
        <v>653</v>
      </c>
      <c r="B595" t="s">
        <v>656</v>
      </c>
      <c r="C595">
        <v>1.1809000000000001</v>
      </c>
      <c r="D595">
        <v>0.58630000000000004</v>
      </c>
      <c r="E595">
        <v>1.0814999999999999</v>
      </c>
    </row>
    <row r="596" spans="1:5" x14ac:dyDescent="0.25">
      <c r="A596" t="s">
        <v>653</v>
      </c>
      <c r="B596" t="s">
        <v>657</v>
      </c>
      <c r="C596">
        <v>1.1809000000000001</v>
      </c>
      <c r="D596">
        <v>0.78169999999999995</v>
      </c>
      <c r="E596">
        <v>2.0798999999999999</v>
      </c>
    </row>
    <row r="597" spans="1:5" x14ac:dyDescent="0.25">
      <c r="A597" t="s">
        <v>653</v>
      </c>
      <c r="B597" t="s">
        <v>658</v>
      </c>
      <c r="C597">
        <v>1.1809000000000001</v>
      </c>
      <c r="D597">
        <v>1.3408</v>
      </c>
      <c r="E597">
        <v>0.63090000000000002</v>
      </c>
    </row>
    <row r="598" spans="1:5" x14ac:dyDescent="0.25">
      <c r="A598" t="s">
        <v>653</v>
      </c>
      <c r="B598" t="s">
        <v>659</v>
      </c>
      <c r="C598">
        <v>1.1809000000000001</v>
      </c>
      <c r="D598">
        <v>0.7762</v>
      </c>
      <c r="E598">
        <v>0.99139999999999995</v>
      </c>
    </row>
    <row r="599" spans="1:5" x14ac:dyDescent="0.25">
      <c r="A599" t="s">
        <v>653</v>
      </c>
      <c r="B599" t="s">
        <v>660</v>
      </c>
      <c r="C599">
        <v>1.1809000000000001</v>
      </c>
      <c r="D599">
        <v>0.9879</v>
      </c>
      <c r="E599">
        <v>0.90129999999999999</v>
      </c>
    </row>
    <row r="600" spans="1:5" x14ac:dyDescent="0.25">
      <c r="A600" t="s">
        <v>653</v>
      </c>
      <c r="B600" t="s">
        <v>661</v>
      </c>
      <c r="C600">
        <v>1.1809000000000001</v>
      </c>
      <c r="D600">
        <v>0.7762</v>
      </c>
      <c r="E600">
        <v>0.72099999999999997</v>
      </c>
    </row>
    <row r="601" spans="1:5" x14ac:dyDescent="0.25">
      <c r="A601" t="s">
        <v>653</v>
      </c>
      <c r="B601" t="s">
        <v>662</v>
      </c>
      <c r="C601">
        <v>1.1809000000000001</v>
      </c>
      <c r="D601">
        <v>1.1725000000000001</v>
      </c>
      <c r="E601">
        <v>0.74880000000000002</v>
      </c>
    </row>
    <row r="602" spans="1:5" x14ac:dyDescent="0.25">
      <c r="A602" t="s">
        <v>653</v>
      </c>
      <c r="B602" t="s">
        <v>791</v>
      </c>
      <c r="C602">
        <v>1.1809000000000001</v>
      </c>
      <c r="D602">
        <v>2.3993000000000002</v>
      </c>
      <c r="E602">
        <v>1.2618</v>
      </c>
    </row>
    <row r="603" spans="1:5" x14ac:dyDescent="0.25">
      <c r="A603" t="s">
        <v>653</v>
      </c>
      <c r="B603" t="s">
        <v>663</v>
      </c>
      <c r="C603">
        <v>1.1809000000000001</v>
      </c>
      <c r="D603">
        <v>0.70569999999999999</v>
      </c>
      <c r="E603">
        <v>1.0814999999999999</v>
      </c>
    </row>
    <row r="604" spans="1:5" x14ac:dyDescent="0.25">
      <c r="A604" t="s">
        <v>653</v>
      </c>
      <c r="B604" t="s">
        <v>664</v>
      </c>
      <c r="C604">
        <v>1.1809000000000001</v>
      </c>
      <c r="D604">
        <v>0.58630000000000004</v>
      </c>
      <c r="E604">
        <v>0.83199999999999996</v>
      </c>
    </row>
    <row r="605" spans="1:5" x14ac:dyDescent="0.25">
      <c r="A605" t="s">
        <v>653</v>
      </c>
      <c r="B605" t="s">
        <v>665</v>
      </c>
      <c r="C605">
        <v>1.1809000000000001</v>
      </c>
      <c r="D605">
        <v>1.1073999999999999</v>
      </c>
      <c r="E605">
        <v>0.91520000000000001</v>
      </c>
    </row>
    <row r="606" spans="1:5" x14ac:dyDescent="0.25">
      <c r="A606" t="s">
        <v>653</v>
      </c>
      <c r="B606" t="s">
        <v>666</v>
      </c>
      <c r="C606">
        <v>1.1809000000000001</v>
      </c>
      <c r="D606">
        <v>0.65139999999999998</v>
      </c>
      <c r="E606">
        <v>1.0814999999999999</v>
      </c>
    </row>
    <row r="607" spans="1:5" x14ac:dyDescent="0.25">
      <c r="A607" t="s">
        <v>653</v>
      </c>
      <c r="B607" t="s">
        <v>667</v>
      </c>
      <c r="C607">
        <v>1.1809000000000001</v>
      </c>
      <c r="D607">
        <v>1.8348</v>
      </c>
      <c r="E607">
        <v>0.81120000000000003</v>
      </c>
    </row>
    <row r="608" spans="1:5" x14ac:dyDescent="0.25">
      <c r="A608" t="s">
        <v>653</v>
      </c>
      <c r="B608" t="s">
        <v>668</v>
      </c>
      <c r="C608">
        <v>1.1809000000000001</v>
      </c>
      <c r="D608">
        <v>0.5645</v>
      </c>
      <c r="E608">
        <v>0.72099999999999997</v>
      </c>
    </row>
    <row r="609" spans="1:5" x14ac:dyDescent="0.25">
      <c r="A609" t="s">
        <v>669</v>
      </c>
      <c r="B609" t="s">
        <v>670</v>
      </c>
      <c r="C609">
        <v>1.5417000000000001</v>
      </c>
      <c r="D609">
        <v>1.0810999999999999</v>
      </c>
      <c r="E609">
        <v>0.88890000000000002</v>
      </c>
    </row>
    <row r="610" spans="1:5" x14ac:dyDescent="0.25">
      <c r="A610" t="s">
        <v>669</v>
      </c>
      <c r="B610" t="s">
        <v>671</v>
      </c>
      <c r="C610">
        <v>1.5417000000000001</v>
      </c>
      <c r="D610">
        <v>0.79279999999999995</v>
      </c>
      <c r="E610">
        <v>1.0864</v>
      </c>
    </row>
    <row r="611" spans="1:5" x14ac:dyDescent="0.25">
      <c r="A611" t="s">
        <v>669</v>
      </c>
      <c r="B611" t="s">
        <v>672</v>
      </c>
      <c r="C611">
        <v>1.5417000000000001</v>
      </c>
      <c r="D611">
        <v>0.72070000000000001</v>
      </c>
      <c r="E611">
        <v>0.49380000000000002</v>
      </c>
    </row>
    <row r="612" spans="1:5" x14ac:dyDescent="0.25">
      <c r="A612" t="s">
        <v>669</v>
      </c>
      <c r="B612" t="s">
        <v>673</v>
      </c>
      <c r="C612">
        <v>1.5417000000000001</v>
      </c>
      <c r="D612">
        <v>1.2323999999999999</v>
      </c>
      <c r="E612">
        <v>0.71109999999999995</v>
      </c>
    </row>
    <row r="613" spans="1:5" x14ac:dyDescent="0.25">
      <c r="A613" t="s">
        <v>669</v>
      </c>
      <c r="B613" t="s">
        <v>674</v>
      </c>
      <c r="C613">
        <v>1.5417000000000001</v>
      </c>
      <c r="D613">
        <v>1.0089999999999999</v>
      </c>
      <c r="E613">
        <v>0.69140000000000001</v>
      </c>
    </row>
    <row r="614" spans="1:5" x14ac:dyDescent="0.25">
      <c r="A614" t="s">
        <v>669</v>
      </c>
      <c r="B614" t="s">
        <v>675</v>
      </c>
      <c r="C614">
        <v>1.5417000000000001</v>
      </c>
      <c r="D614">
        <v>1.2252000000000001</v>
      </c>
      <c r="E614">
        <v>1.8765000000000001</v>
      </c>
    </row>
    <row r="615" spans="1:5" x14ac:dyDescent="0.25">
      <c r="A615" t="s">
        <v>669</v>
      </c>
      <c r="B615" t="s">
        <v>676</v>
      </c>
      <c r="C615">
        <v>1.5417000000000001</v>
      </c>
      <c r="D615">
        <v>0.72070000000000001</v>
      </c>
      <c r="E615">
        <v>1.0864</v>
      </c>
    </row>
    <row r="616" spans="1:5" x14ac:dyDescent="0.25">
      <c r="A616" t="s">
        <v>669</v>
      </c>
      <c r="B616" t="s">
        <v>677</v>
      </c>
      <c r="C616">
        <v>1.5417000000000001</v>
      </c>
      <c r="D616">
        <v>0.89190000000000003</v>
      </c>
      <c r="E616">
        <v>0.66669999999999996</v>
      </c>
    </row>
    <row r="617" spans="1:5" x14ac:dyDescent="0.25">
      <c r="A617" t="s">
        <v>669</v>
      </c>
      <c r="B617" t="s">
        <v>678</v>
      </c>
      <c r="C617">
        <v>1.5417000000000001</v>
      </c>
      <c r="D617">
        <v>1.0089999999999999</v>
      </c>
      <c r="E617">
        <v>0.88890000000000002</v>
      </c>
    </row>
    <row r="618" spans="1:5" x14ac:dyDescent="0.25">
      <c r="A618" t="s">
        <v>669</v>
      </c>
      <c r="B618" t="s">
        <v>679</v>
      </c>
      <c r="C618">
        <v>1.5417000000000001</v>
      </c>
      <c r="D618">
        <v>0.64859999999999995</v>
      </c>
      <c r="E618">
        <v>1.5802</v>
      </c>
    </row>
    <row r="619" spans="1:5" x14ac:dyDescent="0.25">
      <c r="A619" t="s">
        <v>669</v>
      </c>
      <c r="B619" t="s">
        <v>680</v>
      </c>
      <c r="C619">
        <v>1.5417000000000001</v>
      </c>
      <c r="D619">
        <v>1.0089999999999999</v>
      </c>
      <c r="E619">
        <v>1.0864</v>
      </c>
    </row>
    <row r="620" spans="1:5" x14ac:dyDescent="0.25">
      <c r="A620" t="s">
        <v>669</v>
      </c>
      <c r="B620" t="s">
        <v>681</v>
      </c>
      <c r="C620">
        <v>1.5417000000000001</v>
      </c>
      <c r="D620">
        <v>1.4414</v>
      </c>
      <c r="E620">
        <v>0.88890000000000002</v>
      </c>
    </row>
    <row r="621" spans="1:5" x14ac:dyDescent="0.25">
      <c r="A621" t="s">
        <v>669</v>
      </c>
      <c r="B621" t="s">
        <v>682</v>
      </c>
      <c r="C621">
        <v>1.5417000000000001</v>
      </c>
      <c r="D621">
        <v>1.0089999999999999</v>
      </c>
      <c r="E621">
        <v>0.98770000000000002</v>
      </c>
    </row>
    <row r="622" spans="1:5" x14ac:dyDescent="0.25">
      <c r="A622" t="s">
        <v>669</v>
      </c>
      <c r="B622" t="s">
        <v>683</v>
      </c>
      <c r="C622">
        <v>1.5417000000000001</v>
      </c>
      <c r="D622">
        <v>0.79279999999999995</v>
      </c>
      <c r="E622">
        <v>1.1852</v>
      </c>
    </row>
    <row r="623" spans="1:5" x14ac:dyDescent="0.25">
      <c r="A623" t="s">
        <v>669</v>
      </c>
      <c r="B623" t="s">
        <v>684</v>
      </c>
      <c r="C623">
        <v>1.5417000000000001</v>
      </c>
      <c r="D623">
        <v>0.3604</v>
      </c>
      <c r="E623">
        <v>0.79010000000000002</v>
      </c>
    </row>
    <row r="624" spans="1:5" x14ac:dyDescent="0.25">
      <c r="A624" t="s">
        <v>669</v>
      </c>
      <c r="B624" t="s">
        <v>685</v>
      </c>
      <c r="C624">
        <v>1.5417000000000001</v>
      </c>
      <c r="D624">
        <v>2.0179999999999998</v>
      </c>
      <c r="E624">
        <v>1.0864</v>
      </c>
    </row>
    <row r="625" spans="1:5" x14ac:dyDescent="0.25">
      <c r="A625" t="s">
        <v>686</v>
      </c>
      <c r="B625" t="s">
        <v>687</v>
      </c>
      <c r="C625">
        <v>1.5124</v>
      </c>
      <c r="D625">
        <v>1.2783</v>
      </c>
      <c r="E625">
        <v>0.46600000000000003</v>
      </c>
    </row>
    <row r="626" spans="1:5" x14ac:dyDescent="0.25">
      <c r="A626" t="s">
        <v>686</v>
      </c>
      <c r="B626" t="s">
        <v>688</v>
      </c>
      <c r="C626">
        <v>1.5124</v>
      </c>
      <c r="D626">
        <v>1.0138</v>
      </c>
      <c r="E626">
        <v>1.2814000000000001</v>
      </c>
    </row>
    <row r="627" spans="1:5" x14ac:dyDescent="0.25">
      <c r="A627" t="s">
        <v>686</v>
      </c>
      <c r="B627" t="s">
        <v>689</v>
      </c>
      <c r="C627">
        <v>1.5124</v>
      </c>
      <c r="D627">
        <v>1.3224</v>
      </c>
      <c r="E627">
        <v>1.0484</v>
      </c>
    </row>
    <row r="628" spans="1:5" x14ac:dyDescent="0.25">
      <c r="A628" t="s">
        <v>686</v>
      </c>
      <c r="B628" t="s">
        <v>690</v>
      </c>
      <c r="C628">
        <v>1.5124</v>
      </c>
      <c r="D628">
        <v>1.1460999999999999</v>
      </c>
      <c r="E628">
        <v>0.99019999999999997</v>
      </c>
    </row>
    <row r="629" spans="1:5" x14ac:dyDescent="0.25">
      <c r="A629" t="s">
        <v>686</v>
      </c>
      <c r="B629" t="s">
        <v>691</v>
      </c>
      <c r="C629">
        <v>1.5124</v>
      </c>
      <c r="D629">
        <v>1.0138</v>
      </c>
      <c r="E629">
        <v>0.99019999999999997</v>
      </c>
    </row>
    <row r="630" spans="1:5" x14ac:dyDescent="0.25">
      <c r="A630" t="s">
        <v>686</v>
      </c>
      <c r="B630" t="s">
        <v>692</v>
      </c>
      <c r="C630">
        <v>1.5124</v>
      </c>
      <c r="D630">
        <v>1.2783</v>
      </c>
      <c r="E630">
        <v>1.2231000000000001</v>
      </c>
    </row>
    <row r="631" spans="1:5" x14ac:dyDescent="0.25">
      <c r="A631" t="s">
        <v>686</v>
      </c>
      <c r="B631" t="s">
        <v>693</v>
      </c>
      <c r="C631">
        <v>1.5124</v>
      </c>
      <c r="D631">
        <v>0.4546</v>
      </c>
      <c r="E631">
        <v>0.65529999999999999</v>
      </c>
    </row>
    <row r="632" spans="1:5" x14ac:dyDescent="0.25">
      <c r="A632" t="s">
        <v>686</v>
      </c>
      <c r="B632" t="s">
        <v>694</v>
      </c>
      <c r="C632">
        <v>1.5124</v>
      </c>
      <c r="D632">
        <v>1.5427999999999999</v>
      </c>
      <c r="E632">
        <v>1.1066</v>
      </c>
    </row>
    <row r="633" spans="1:5" x14ac:dyDescent="0.25">
      <c r="A633" t="s">
        <v>686</v>
      </c>
      <c r="B633" t="s">
        <v>792</v>
      </c>
      <c r="C633">
        <v>1.5124</v>
      </c>
      <c r="D633">
        <v>0</v>
      </c>
      <c r="E633">
        <v>0.87370000000000003</v>
      </c>
    </row>
    <row r="634" spans="1:5" x14ac:dyDescent="0.25">
      <c r="A634" t="s">
        <v>686</v>
      </c>
      <c r="B634" t="s">
        <v>695</v>
      </c>
      <c r="C634">
        <v>1.5124</v>
      </c>
      <c r="D634">
        <v>0.79339999999999999</v>
      </c>
      <c r="E634">
        <v>0.87370000000000003</v>
      </c>
    </row>
    <row r="635" spans="1:5" x14ac:dyDescent="0.25">
      <c r="A635" t="s">
        <v>686</v>
      </c>
      <c r="B635" t="s">
        <v>696</v>
      </c>
      <c r="C635">
        <v>1.5124</v>
      </c>
      <c r="D635">
        <v>1.3665</v>
      </c>
      <c r="E635">
        <v>0.93189999999999995</v>
      </c>
    </row>
    <row r="636" spans="1:5" x14ac:dyDescent="0.25">
      <c r="A636" t="s">
        <v>686</v>
      </c>
      <c r="B636" t="s">
        <v>697</v>
      </c>
      <c r="C636">
        <v>1.5124</v>
      </c>
      <c r="D636">
        <v>0.70530000000000004</v>
      </c>
      <c r="E636">
        <v>0.64070000000000005</v>
      </c>
    </row>
    <row r="637" spans="1:5" x14ac:dyDescent="0.25">
      <c r="A637" t="s">
        <v>686</v>
      </c>
      <c r="B637" t="s">
        <v>698</v>
      </c>
      <c r="C637">
        <v>1.5124</v>
      </c>
      <c r="D637">
        <v>1.2342</v>
      </c>
      <c r="E637">
        <v>0.99019999999999997</v>
      </c>
    </row>
    <row r="638" spans="1:5" x14ac:dyDescent="0.25">
      <c r="A638" t="s">
        <v>686</v>
      </c>
      <c r="B638" t="s">
        <v>699</v>
      </c>
      <c r="C638">
        <v>1.5124</v>
      </c>
      <c r="D638">
        <v>0.57299999999999995</v>
      </c>
      <c r="E638">
        <v>1.3978999999999999</v>
      </c>
    </row>
    <row r="639" spans="1:5" x14ac:dyDescent="0.25">
      <c r="A639" t="s">
        <v>686</v>
      </c>
      <c r="B639" t="s">
        <v>700</v>
      </c>
      <c r="C639">
        <v>1.5124</v>
      </c>
      <c r="D639">
        <v>0.79339999999999999</v>
      </c>
      <c r="E639">
        <v>1.3395999999999999</v>
      </c>
    </row>
    <row r="640" spans="1:5" x14ac:dyDescent="0.25">
      <c r="A640" t="s">
        <v>686</v>
      </c>
      <c r="B640" t="s">
        <v>701</v>
      </c>
      <c r="C640">
        <v>1.5124</v>
      </c>
      <c r="D640">
        <v>0.92569999999999997</v>
      </c>
      <c r="E640">
        <v>1.1066</v>
      </c>
    </row>
    <row r="641" spans="1:5" x14ac:dyDescent="0.25">
      <c r="A641" t="s">
        <v>686</v>
      </c>
      <c r="B641" t="s">
        <v>702</v>
      </c>
      <c r="C641">
        <v>1.5124</v>
      </c>
      <c r="D641">
        <v>0.66120000000000001</v>
      </c>
      <c r="E641">
        <v>0.99019999999999997</v>
      </c>
    </row>
    <row r="642" spans="1:5" x14ac:dyDescent="0.25">
      <c r="A642" t="s">
        <v>703</v>
      </c>
      <c r="B642" t="s">
        <v>704</v>
      </c>
      <c r="C642">
        <v>1.6292</v>
      </c>
      <c r="D642">
        <v>0.90259999999999996</v>
      </c>
      <c r="E642">
        <v>0.71850000000000003</v>
      </c>
    </row>
    <row r="643" spans="1:5" x14ac:dyDescent="0.25">
      <c r="A643" t="s">
        <v>703</v>
      </c>
      <c r="B643" t="s">
        <v>705</v>
      </c>
      <c r="C643">
        <v>1.6292</v>
      </c>
      <c r="D643">
        <v>0.97489999999999999</v>
      </c>
      <c r="E643">
        <v>1.2829999999999999</v>
      </c>
    </row>
    <row r="644" spans="1:5" x14ac:dyDescent="0.25">
      <c r="A644" t="s">
        <v>703</v>
      </c>
      <c r="B644" t="s">
        <v>706</v>
      </c>
      <c r="C644">
        <v>1.6292</v>
      </c>
      <c r="D644">
        <v>0.83040000000000003</v>
      </c>
      <c r="E644">
        <v>0.92379999999999995</v>
      </c>
    </row>
    <row r="645" spans="1:5" x14ac:dyDescent="0.25">
      <c r="A645" t="s">
        <v>703</v>
      </c>
      <c r="B645" t="s">
        <v>707</v>
      </c>
      <c r="C645">
        <v>1.6292</v>
      </c>
      <c r="D645">
        <v>1.0470999999999999</v>
      </c>
      <c r="E645">
        <v>1.1803999999999999</v>
      </c>
    </row>
    <row r="646" spans="1:5" x14ac:dyDescent="0.25">
      <c r="A646" t="s">
        <v>703</v>
      </c>
      <c r="B646" t="s">
        <v>708</v>
      </c>
      <c r="C646">
        <v>1.6292</v>
      </c>
      <c r="D646">
        <v>1.0570999999999999</v>
      </c>
      <c r="E646">
        <v>0.72699999999999998</v>
      </c>
    </row>
    <row r="647" spans="1:5" x14ac:dyDescent="0.25">
      <c r="A647" t="s">
        <v>703</v>
      </c>
      <c r="B647" t="s">
        <v>709</v>
      </c>
      <c r="C647">
        <v>1.6292</v>
      </c>
      <c r="D647">
        <v>1.1915</v>
      </c>
      <c r="E647">
        <v>1.1291</v>
      </c>
    </row>
    <row r="648" spans="1:5" x14ac:dyDescent="0.25">
      <c r="A648" t="s">
        <v>703</v>
      </c>
      <c r="B648" t="s">
        <v>710</v>
      </c>
      <c r="C648">
        <v>1.6292</v>
      </c>
      <c r="D648">
        <v>1.1554</v>
      </c>
      <c r="E648">
        <v>0.87239999999999995</v>
      </c>
    </row>
    <row r="649" spans="1:5" x14ac:dyDescent="0.25">
      <c r="A649" t="s">
        <v>703</v>
      </c>
      <c r="B649" t="s">
        <v>711</v>
      </c>
      <c r="C649">
        <v>1.6292</v>
      </c>
      <c r="D649">
        <v>0.61380000000000001</v>
      </c>
      <c r="E649">
        <v>1.4883</v>
      </c>
    </row>
    <row r="650" spans="1:5" x14ac:dyDescent="0.25">
      <c r="A650" t="s">
        <v>703</v>
      </c>
      <c r="B650" t="s">
        <v>712</v>
      </c>
      <c r="C650">
        <v>1.6292</v>
      </c>
      <c r="D650">
        <v>0.90259999999999996</v>
      </c>
      <c r="E650">
        <v>1.0777000000000001</v>
      </c>
    </row>
    <row r="651" spans="1:5" x14ac:dyDescent="0.25">
      <c r="A651" t="s">
        <v>703</v>
      </c>
      <c r="B651" t="s">
        <v>713</v>
      </c>
      <c r="C651">
        <v>1.6292</v>
      </c>
      <c r="D651">
        <v>0.75819999999999999</v>
      </c>
      <c r="E651">
        <v>1.1291</v>
      </c>
    </row>
    <row r="652" spans="1:5" x14ac:dyDescent="0.25">
      <c r="A652" t="s">
        <v>703</v>
      </c>
      <c r="B652" t="s">
        <v>714</v>
      </c>
      <c r="C652">
        <v>1.6292</v>
      </c>
      <c r="D652">
        <v>0.93879999999999997</v>
      </c>
      <c r="E652">
        <v>1.7962</v>
      </c>
    </row>
    <row r="653" spans="1:5" x14ac:dyDescent="0.25">
      <c r="A653" t="s">
        <v>703</v>
      </c>
      <c r="B653" t="s">
        <v>715</v>
      </c>
      <c r="C653">
        <v>1.6292</v>
      </c>
      <c r="D653">
        <v>1.2276</v>
      </c>
      <c r="E653">
        <v>1.1803999999999999</v>
      </c>
    </row>
    <row r="654" spans="1:5" x14ac:dyDescent="0.25">
      <c r="A654" t="s">
        <v>703</v>
      </c>
      <c r="B654" t="s">
        <v>716</v>
      </c>
      <c r="C654">
        <v>1.6292</v>
      </c>
      <c r="D654">
        <v>1.0470999999999999</v>
      </c>
      <c r="E654">
        <v>1.1291</v>
      </c>
    </row>
    <row r="655" spans="1:5" x14ac:dyDescent="0.25">
      <c r="A655" t="s">
        <v>703</v>
      </c>
      <c r="B655" t="s">
        <v>717</v>
      </c>
      <c r="C655">
        <v>1.6292</v>
      </c>
      <c r="D655">
        <v>0.86650000000000005</v>
      </c>
      <c r="E655">
        <v>0.71850000000000003</v>
      </c>
    </row>
    <row r="656" spans="1:5" x14ac:dyDescent="0.25">
      <c r="A656" t="s">
        <v>703</v>
      </c>
      <c r="B656" t="s">
        <v>718</v>
      </c>
      <c r="C656">
        <v>1.6292</v>
      </c>
      <c r="D656">
        <v>1.2958000000000001</v>
      </c>
      <c r="E656">
        <v>0.92090000000000005</v>
      </c>
    </row>
    <row r="657" spans="1:5" x14ac:dyDescent="0.25">
      <c r="A657" t="s">
        <v>703</v>
      </c>
      <c r="B657" t="s">
        <v>719</v>
      </c>
      <c r="C657">
        <v>1.6292</v>
      </c>
      <c r="D657">
        <v>1.0911999999999999</v>
      </c>
      <c r="E657">
        <v>0.92090000000000005</v>
      </c>
    </row>
    <row r="658" spans="1:5" x14ac:dyDescent="0.25">
      <c r="A658" t="s">
        <v>703</v>
      </c>
      <c r="B658" t="s">
        <v>720</v>
      </c>
      <c r="C658">
        <v>1.6292</v>
      </c>
      <c r="D658">
        <v>1.3299000000000001</v>
      </c>
      <c r="E658">
        <v>0.63009999999999999</v>
      </c>
    </row>
    <row r="659" spans="1:5" x14ac:dyDescent="0.25">
      <c r="A659" t="s">
        <v>703</v>
      </c>
      <c r="B659" t="s">
        <v>721</v>
      </c>
      <c r="C659">
        <v>1.6292</v>
      </c>
      <c r="D659">
        <v>0.68600000000000005</v>
      </c>
      <c r="E659">
        <v>0.5645</v>
      </c>
    </row>
    <row r="660" spans="1:5" x14ac:dyDescent="0.25">
      <c r="A660" t="s">
        <v>703</v>
      </c>
      <c r="B660" t="s">
        <v>722</v>
      </c>
      <c r="C660">
        <v>1.6292</v>
      </c>
      <c r="D660">
        <v>1.0470999999999999</v>
      </c>
      <c r="E660">
        <v>0.92379999999999995</v>
      </c>
    </row>
    <row r="661" spans="1:5" x14ac:dyDescent="0.25">
      <c r="A661" t="s">
        <v>703</v>
      </c>
      <c r="B661" t="s">
        <v>723</v>
      </c>
      <c r="C661">
        <v>1.6292</v>
      </c>
      <c r="D661">
        <v>0.8286</v>
      </c>
      <c r="E661">
        <v>0.56710000000000005</v>
      </c>
    </row>
    <row r="662" spans="1:5" x14ac:dyDescent="0.25">
      <c r="A662" t="s">
        <v>703</v>
      </c>
      <c r="B662" t="s">
        <v>724</v>
      </c>
      <c r="C662">
        <v>1.6292</v>
      </c>
      <c r="D662">
        <v>1.2583</v>
      </c>
      <c r="E662">
        <v>1.0468999999999999</v>
      </c>
    </row>
    <row r="663" spans="1:5" x14ac:dyDescent="0.25">
      <c r="A663" t="s">
        <v>703</v>
      </c>
      <c r="B663" t="s">
        <v>725</v>
      </c>
      <c r="C663">
        <v>1.6292</v>
      </c>
      <c r="D663">
        <v>1.0831999999999999</v>
      </c>
      <c r="E663">
        <v>1.0777000000000001</v>
      </c>
    </row>
    <row r="664" spans="1:5" x14ac:dyDescent="0.25">
      <c r="A664" t="s">
        <v>703</v>
      </c>
      <c r="B664" t="s">
        <v>726</v>
      </c>
      <c r="C664">
        <v>1.6292</v>
      </c>
      <c r="D664">
        <v>0.90259999999999996</v>
      </c>
      <c r="E664">
        <v>1.2317</v>
      </c>
    </row>
    <row r="665" spans="1:5" x14ac:dyDescent="0.25">
      <c r="A665" t="s">
        <v>703</v>
      </c>
      <c r="B665" t="s">
        <v>727</v>
      </c>
      <c r="C665">
        <v>1.6292</v>
      </c>
      <c r="D665">
        <v>0.95479999999999998</v>
      </c>
      <c r="E665">
        <v>0.72699999999999998</v>
      </c>
    </row>
    <row r="666" spans="1:5" x14ac:dyDescent="0.25">
      <c r="A666" t="s">
        <v>703</v>
      </c>
      <c r="B666" t="s">
        <v>728</v>
      </c>
      <c r="C666">
        <v>1.6292</v>
      </c>
      <c r="D666">
        <v>1.163</v>
      </c>
      <c r="E666">
        <v>0.91839999999999999</v>
      </c>
    </row>
    <row r="667" spans="1:5" x14ac:dyDescent="0.25">
      <c r="A667" t="s">
        <v>703</v>
      </c>
      <c r="B667" t="s">
        <v>729</v>
      </c>
      <c r="C667">
        <v>1.6292</v>
      </c>
      <c r="D667">
        <v>0.86650000000000005</v>
      </c>
      <c r="E667">
        <v>1.3856999999999999</v>
      </c>
    </row>
    <row r="668" spans="1:5" x14ac:dyDescent="0.25">
      <c r="A668" t="s">
        <v>703</v>
      </c>
      <c r="B668" t="s">
        <v>730</v>
      </c>
      <c r="C668">
        <v>1.6292</v>
      </c>
      <c r="D668">
        <v>0.90259999999999996</v>
      </c>
      <c r="E668">
        <v>0.87239999999999995</v>
      </c>
    </row>
    <row r="669" spans="1:5" x14ac:dyDescent="0.25">
      <c r="A669" t="s">
        <v>731</v>
      </c>
      <c r="B669" t="s">
        <v>732</v>
      </c>
      <c r="C669">
        <v>1.72</v>
      </c>
      <c r="D669">
        <v>1.3953</v>
      </c>
      <c r="E669">
        <v>0.75949999999999995</v>
      </c>
    </row>
    <row r="670" spans="1:5" x14ac:dyDescent="0.25">
      <c r="A670" t="s">
        <v>731</v>
      </c>
      <c r="B670" t="s">
        <v>733</v>
      </c>
      <c r="C670">
        <v>1.72</v>
      </c>
      <c r="D670">
        <v>1.0465</v>
      </c>
      <c r="E670">
        <v>1.0126999999999999</v>
      </c>
    </row>
    <row r="671" spans="1:5" x14ac:dyDescent="0.25">
      <c r="A671" t="s">
        <v>731</v>
      </c>
      <c r="B671" t="s">
        <v>734</v>
      </c>
      <c r="C671">
        <v>1.72</v>
      </c>
      <c r="D671">
        <v>0.63949999999999996</v>
      </c>
      <c r="E671">
        <v>1.6456</v>
      </c>
    </row>
    <row r="672" spans="1:5" x14ac:dyDescent="0.25">
      <c r="A672" t="s">
        <v>731</v>
      </c>
      <c r="B672" t="s">
        <v>735</v>
      </c>
      <c r="C672">
        <v>1.72</v>
      </c>
      <c r="D672">
        <v>0.87209999999999999</v>
      </c>
      <c r="E672">
        <v>0.82279999999999998</v>
      </c>
    </row>
    <row r="673" spans="1:5" x14ac:dyDescent="0.25">
      <c r="A673" t="s">
        <v>731</v>
      </c>
      <c r="B673" t="s">
        <v>736</v>
      </c>
      <c r="C673">
        <v>1.72</v>
      </c>
      <c r="D673">
        <v>0.63949999999999996</v>
      </c>
      <c r="E673">
        <v>1.3290999999999999</v>
      </c>
    </row>
    <row r="674" spans="1:5" x14ac:dyDescent="0.25">
      <c r="A674" t="s">
        <v>731</v>
      </c>
      <c r="B674" t="s">
        <v>737</v>
      </c>
      <c r="C674">
        <v>1.72</v>
      </c>
      <c r="D674">
        <v>1.0465</v>
      </c>
      <c r="E674">
        <v>1.2024999999999999</v>
      </c>
    </row>
    <row r="675" spans="1:5" x14ac:dyDescent="0.25">
      <c r="A675" t="s">
        <v>731</v>
      </c>
      <c r="B675" t="s">
        <v>738</v>
      </c>
      <c r="C675">
        <v>1.72</v>
      </c>
      <c r="D675">
        <v>0.81399999999999995</v>
      </c>
      <c r="E675">
        <v>0.69620000000000004</v>
      </c>
    </row>
    <row r="676" spans="1:5" x14ac:dyDescent="0.25">
      <c r="A676" t="s">
        <v>731</v>
      </c>
      <c r="B676" t="s">
        <v>739</v>
      </c>
      <c r="C676">
        <v>1.72</v>
      </c>
      <c r="D676">
        <v>0.87209999999999999</v>
      </c>
      <c r="E676">
        <v>1.2024999999999999</v>
      </c>
    </row>
    <row r="677" spans="1:5" x14ac:dyDescent="0.25">
      <c r="A677" t="s">
        <v>731</v>
      </c>
      <c r="B677" t="s">
        <v>740</v>
      </c>
      <c r="C677">
        <v>1.72</v>
      </c>
      <c r="D677">
        <v>1.1628000000000001</v>
      </c>
      <c r="E677">
        <v>0.69620000000000004</v>
      </c>
    </row>
    <row r="678" spans="1:5" x14ac:dyDescent="0.25">
      <c r="A678" t="s">
        <v>731</v>
      </c>
      <c r="B678" t="s">
        <v>741</v>
      </c>
      <c r="C678">
        <v>1.72</v>
      </c>
      <c r="D678">
        <v>1.5116000000000001</v>
      </c>
      <c r="E678">
        <v>0.63290000000000002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400" zoomScale="80" zoomScaleNormal="80" workbookViewId="0">
      <selection activeCell="G410" sqref="G410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10</v>
      </c>
      <c r="B2" t="s">
        <v>12</v>
      </c>
      <c r="C2">
        <v>1.4458</v>
      </c>
      <c r="D2">
        <v>1.3833</v>
      </c>
      <c r="E2">
        <v>0.66849999999999998</v>
      </c>
    </row>
    <row r="3" spans="1:5" x14ac:dyDescent="0.25">
      <c r="A3" t="s">
        <v>10</v>
      </c>
      <c r="B3" t="s">
        <v>227</v>
      </c>
      <c r="C3">
        <v>1.4458</v>
      </c>
      <c r="D3">
        <v>1.0869</v>
      </c>
      <c r="E3">
        <v>0.62080000000000002</v>
      </c>
    </row>
    <row r="4" spans="1:5" x14ac:dyDescent="0.25">
      <c r="A4" t="s">
        <v>10</v>
      </c>
      <c r="B4" t="s">
        <v>230</v>
      </c>
      <c r="C4">
        <v>1.4458</v>
      </c>
      <c r="D4">
        <v>0.80689999999999995</v>
      </c>
      <c r="E4">
        <v>1.6713</v>
      </c>
    </row>
    <row r="5" spans="1:5" x14ac:dyDescent="0.25">
      <c r="A5" t="s">
        <v>10</v>
      </c>
      <c r="B5" t="s">
        <v>228</v>
      </c>
      <c r="C5">
        <v>1.4458</v>
      </c>
      <c r="D5">
        <v>1.1363000000000001</v>
      </c>
      <c r="E5">
        <v>0.85950000000000004</v>
      </c>
    </row>
    <row r="6" spans="1:5" x14ac:dyDescent="0.25">
      <c r="A6" t="s">
        <v>10</v>
      </c>
      <c r="B6" t="s">
        <v>41</v>
      </c>
      <c r="C6">
        <v>1.4458</v>
      </c>
      <c r="D6">
        <v>1.2845</v>
      </c>
      <c r="E6">
        <v>1.0506</v>
      </c>
    </row>
    <row r="7" spans="1:5" x14ac:dyDescent="0.25">
      <c r="A7" t="s">
        <v>10</v>
      </c>
      <c r="B7" t="s">
        <v>231</v>
      </c>
      <c r="C7">
        <v>1.4458</v>
      </c>
      <c r="D7">
        <v>1.1705000000000001</v>
      </c>
      <c r="E7">
        <v>0.92569999999999997</v>
      </c>
    </row>
    <row r="8" spans="1:5" x14ac:dyDescent="0.25">
      <c r="A8" t="s">
        <v>10</v>
      </c>
      <c r="B8" t="s">
        <v>11</v>
      </c>
      <c r="C8">
        <v>1.4458</v>
      </c>
      <c r="D8">
        <v>0.93869999999999998</v>
      </c>
      <c r="E8">
        <v>1.1460999999999999</v>
      </c>
    </row>
    <row r="9" spans="1:5" x14ac:dyDescent="0.25">
      <c r="A9" t="s">
        <v>10</v>
      </c>
      <c r="B9" t="s">
        <v>39</v>
      </c>
      <c r="C9">
        <v>1.4458</v>
      </c>
      <c r="D9">
        <v>1.1705000000000001</v>
      </c>
      <c r="E9">
        <v>1.1314</v>
      </c>
    </row>
    <row r="10" spans="1:5" x14ac:dyDescent="0.25">
      <c r="A10" t="s">
        <v>10</v>
      </c>
      <c r="B10" t="s">
        <v>226</v>
      </c>
      <c r="C10">
        <v>1.4458</v>
      </c>
      <c r="D10">
        <v>0.69169999999999998</v>
      </c>
      <c r="E10">
        <v>0.57299999999999995</v>
      </c>
    </row>
    <row r="11" spans="1:5" x14ac:dyDescent="0.25">
      <c r="A11" t="s">
        <v>10</v>
      </c>
      <c r="B11" t="s">
        <v>38</v>
      </c>
      <c r="C11">
        <v>1.4458</v>
      </c>
      <c r="D11">
        <v>0.88929999999999998</v>
      </c>
      <c r="E11">
        <v>0.81179999999999997</v>
      </c>
    </row>
    <row r="12" spans="1:5" x14ac:dyDescent="0.25">
      <c r="A12" t="s">
        <v>10</v>
      </c>
      <c r="B12" t="s">
        <v>42</v>
      </c>
      <c r="C12">
        <v>1.4458</v>
      </c>
      <c r="D12">
        <v>1.006</v>
      </c>
      <c r="E12">
        <v>1.3978999999999999</v>
      </c>
    </row>
    <row r="13" spans="1:5" x14ac:dyDescent="0.25">
      <c r="A13" t="s">
        <v>10</v>
      </c>
      <c r="B13" t="s">
        <v>37</v>
      </c>
      <c r="C13">
        <v>1.4458</v>
      </c>
      <c r="D13">
        <v>0.59289999999999998</v>
      </c>
      <c r="E13">
        <v>0.95509999999999995</v>
      </c>
    </row>
    <row r="14" spans="1:5" x14ac:dyDescent="0.25">
      <c r="A14" t="s">
        <v>10</v>
      </c>
      <c r="B14" t="s">
        <v>233</v>
      </c>
      <c r="C14">
        <v>1.4458</v>
      </c>
      <c r="D14">
        <v>1.0641</v>
      </c>
      <c r="E14">
        <v>1.1314</v>
      </c>
    </row>
    <row r="15" spans="1:5" x14ac:dyDescent="0.25">
      <c r="A15" t="s">
        <v>10</v>
      </c>
      <c r="B15" t="s">
        <v>768</v>
      </c>
      <c r="C15">
        <v>1.4458</v>
      </c>
      <c r="D15">
        <v>0.58520000000000005</v>
      </c>
      <c r="E15">
        <v>1.5942000000000001</v>
      </c>
    </row>
    <row r="16" spans="1:5" x14ac:dyDescent="0.25">
      <c r="A16" t="s">
        <v>10</v>
      </c>
      <c r="B16" t="s">
        <v>232</v>
      </c>
      <c r="C16">
        <v>1.4458</v>
      </c>
      <c r="D16">
        <v>0.64229999999999998</v>
      </c>
      <c r="E16">
        <v>0.81179999999999997</v>
      </c>
    </row>
    <row r="17" spans="1:5" x14ac:dyDescent="0.25">
      <c r="A17" t="s">
        <v>10</v>
      </c>
      <c r="B17" t="s">
        <v>769</v>
      </c>
      <c r="C17">
        <v>1.4458</v>
      </c>
      <c r="D17">
        <v>1.7557</v>
      </c>
      <c r="E17">
        <v>0.46279999999999999</v>
      </c>
    </row>
    <row r="18" spans="1:5" x14ac:dyDescent="0.25">
      <c r="A18" t="s">
        <v>10</v>
      </c>
      <c r="B18" t="s">
        <v>229</v>
      </c>
      <c r="C18">
        <v>1.4458</v>
      </c>
      <c r="D18">
        <v>0.85129999999999995</v>
      </c>
      <c r="E18">
        <v>1.0799000000000001</v>
      </c>
    </row>
    <row r="19" spans="1:5" x14ac:dyDescent="0.25">
      <c r="A19" t="s">
        <v>10</v>
      </c>
      <c r="B19" t="s">
        <v>40</v>
      </c>
      <c r="C19">
        <v>1.4458</v>
      </c>
      <c r="D19">
        <v>0.9577</v>
      </c>
      <c r="E19">
        <v>1.3371</v>
      </c>
    </row>
    <row r="20" spans="1:5" x14ac:dyDescent="0.25">
      <c r="A20" t="s">
        <v>13</v>
      </c>
      <c r="B20" t="s">
        <v>50</v>
      </c>
      <c r="C20">
        <v>1.3384</v>
      </c>
      <c r="D20">
        <v>0.56040000000000001</v>
      </c>
      <c r="E20">
        <v>1.0112000000000001</v>
      </c>
    </row>
    <row r="21" spans="1:5" x14ac:dyDescent="0.25">
      <c r="A21" t="s">
        <v>13</v>
      </c>
      <c r="B21" t="s">
        <v>234</v>
      </c>
      <c r="C21">
        <v>1.3384</v>
      </c>
      <c r="D21">
        <v>2.5131999999999999</v>
      </c>
      <c r="E21">
        <v>0.75209999999999999</v>
      </c>
    </row>
    <row r="22" spans="1:5" x14ac:dyDescent="0.25">
      <c r="A22" t="s">
        <v>13</v>
      </c>
      <c r="B22" t="s">
        <v>48</v>
      </c>
      <c r="C22">
        <v>1.3384</v>
      </c>
      <c r="D22">
        <v>0.67920000000000003</v>
      </c>
      <c r="E22">
        <v>0.65180000000000005</v>
      </c>
    </row>
    <row r="23" spans="1:5" x14ac:dyDescent="0.25">
      <c r="A23" t="s">
        <v>13</v>
      </c>
      <c r="B23" t="s">
        <v>55</v>
      </c>
      <c r="C23">
        <v>1.3384</v>
      </c>
      <c r="D23">
        <v>0.47549999999999998</v>
      </c>
      <c r="E23">
        <v>1.1031</v>
      </c>
    </row>
    <row r="24" spans="1:5" x14ac:dyDescent="0.25">
      <c r="A24" t="s">
        <v>13</v>
      </c>
      <c r="B24" t="s">
        <v>43</v>
      </c>
      <c r="C24">
        <v>1.3384</v>
      </c>
      <c r="D24">
        <v>1.6302000000000001</v>
      </c>
      <c r="E24">
        <v>0.90249999999999997</v>
      </c>
    </row>
    <row r="25" spans="1:5" x14ac:dyDescent="0.25">
      <c r="A25" t="s">
        <v>13</v>
      </c>
      <c r="B25" t="s">
        <v>236</v>
      </c>
      <c r="C25">
        <v>1.3384</v>
      </c>
      <c r="D25">
        <v>1.2906</v>
      </c>
      <c r="E25">
        <v>0.95269999999999999</v>
      </c>
    </row>
    <row r="26" spans="1:5" x14ac:dyDescent="0.25">
      <c r="A26" t="s">
        <v>13</v>
      </c>
      <c r="B26" t="s">
        <v>45</v>
      </c>
      <c r="C26">
        <v>1.3384</v>
      </c>
      <c r="D26">
        <v>1.0188999999999999</v>
      </c>
      <c r="E26">
        <v>1.1031</v>
      </c>
    </row>
    <row r="27" spans="1:5" x14ac:dyDescent="0.25">
      <c r="A27" t="s">
        <v>13</v>
      </c>
      <c r="B27" t="s">
        <v>235</v>
      </c>
      <c r="C27">
        <v>1.3384</v>
      </c>
      <c r="D27">
        <v>1.0868</v>
      </c>
      <c r="E27">
        <v>0.65180000000000005</v>
      </c>
    </row>
    <row r="28" spans="1:5" x14ac:dyDescent="0.25">
      <c r="A28" t="s">
        <v>13</v>
      </c>
      <c r="B28" t="s">
        <v>17</v>
      </c>
      <c r="C28">
        <v>1.3384</v>
      </c>
      <c r="D28">
        <v>0.61129999999999995</v>
      </c>
      <c r="E28">
        <v>2.0055999999999998</v>
      </c>
    </row>
    <row r="29" spans="1:5" x14ac:dyDescent="0.25">
      <c r="A29" t="s">
        <v>13</v>
      </c>
      <c r="B29" t="s">
        <v>46</v>
      </c>
      <c r="C29">
        <v>1.3384</v>
      </c>
      <c r="D29">
        <v>0.61129999999999995</v>
      </c>
      <c r="E29">
        <v>1.4038999999999999</v>
      </c>
    </row>
    <row r="30" spans="1:5" x14ac:dyDescent="0.25">
      <c r="A30" t="s">
        <v>13</v>
      </c>
      <c r="B30" t="s">
        <v>47</v>
      </c>
      <c r="C30">
        <v>1.3384</v>
      </c>
      <c r="D30">
        <v>1.2225999999999999</v>
      </c>
      <c r="E30">
        <v>1.1031</v>
      </c>
    </row>
    <row r="31" spans="1:5" x14ac:dyDescent="0.25">
      <c r="A31" t="s">
        <v>13</v>
      </c>
      <c r="B31" t="s">
        <v>15</v>
      </c>
      <c r="C31">
        <v>1.3384</v>
      </c>
      <c r="D31">
        <v>1.9018999999999999</v>
      </c>
      <c r="E31">
        <v>0.85240000000000005</v>
      </c>
    </row>
    <row r="32" spans="1:5" x14ac:dyDescent="0.25">
      <c r="A32" t="s">
        <v>13</v>
      </c>
      <c r="B32" t="s">
        <v>44</v>
      </c>
      <c r="C32">
        <v>1.3384</v>
      </c>
      <c r="D32">
        <v>0.67920000000000003</v>
      </c>
      <c r="E32">
        <v>0.95269999999999999</v>
      </c>
    </row>
    <row r="33" spans="1:5" x14ac:dyDescent="0.25">
      <c r="A33" t="s">
        <v>13</v>
      </c>
      <c r="B33" t="s">
        <v>54</v>
      </c>
      <c r="C33">
        <v>1.3384</v>
      </c>
      <c r="D33">
        <v>0.74719999999999998</v>
      </c>
      <c r="E33">
        <v>1.0528999999999999</v>
      </c>
    </row>
    <row r="34" spans="1:5" x14ac:dyDescent="0.25">
      <c r="A34" t="s">
        <v>13</v>
      </c>
      <c r="B34" t="s">
        <v>52</v>
      </c>
      <c r="C34">
        <v>1.3384</v>
      </c>
      <c r="D34">
        <v>0.6724</v>
      </c>
      <c r="E34">
        <v>0.71699999999999997</v>
      </c>
    </row>
    <row r="35" spans="1:5" x14ac:dyDescent="0.25">
      <c r="A35" t="s">
        <v>13</v>
      </c>
      <c r="B35" t="s">
        <v>53</v>
      </c>
      <c r="C35">
        <v>1.3384</v>
      </c>
      <c r="D35">
        <v>0.54339999999999999</v>
      </c>
      <c r="E35">
        <v>0.95269999999999999</v>
      </c>
    </row>
    <row r="36" spans="1:5" x14ac:dyDescent="0.25">
      <c r="A36" t="s">
        <v>13</v>
      </c>
      <c r="B36" t="s">
        <v>14</v>
      </c>
      <c r="C36">
        <v>1.3384</v>
      </c>
      <c r="D36">
        <v>1.0188999999999999</v>
      </c>
      <c r="E36">
        <v>0.90249999999999997</v>
      </c>
    </row>
    <row r="37" spans="1:5" x14ac:dyDescent="0.25">
      <c r="A37" t="s">
        <v>13</v>
      </c>
      <c r="B37" t="s">
        <v>51</v>
      </c>
      <c r="C37">
        <v>1.3384</v>
      </c>
      <c r="D37">
        <v>0.74719999999999998</v>
      </c>
      <c r="E37">
        <v>0.90249999999999997</v>
      </c>
    </row>
    <row r="38" spans="1:5" x14ac:dyDescent="0.25">
      <c r="A38" t="s">
        <v>16</v>
      </c>
      <c r="B38" t="s">
        <v>239</v>
      </c>
      <c r="C38">
        <v>1.3837999999999999</v>
      </c>
      <c r="D38">
        <v>1.4453</v>
      </c>
      <c r="E38">
        <v>0.86560000000000004</v>
      </c>
    </row>
    <row r="39" spans="1:5" x14ac:dyDescent="0.25">
      <c r="A39" t="s">
        <v>16</v>
      </c>
      <c r="B39" t="s">
        <v>753</v>
      </c>
      <c r="C39">
        <v>1.3837999999999999</v>
      </c>
      <c r="D39">
        <v>0.48180000000000001</v>
      </c>
      <c r="E39">
        <v>1.0279</v>
      </c>
    </row>
    <row r="40" spans="1:5" x14ac:dyDescent="0.25">
      <c r="A40" t="s">
        <v>16</v>
      </c>
      <c r="B40" t="s">
        <v>57</v>
      </c>
      <c r="C40">
        <v>1.3837999999999999</v>
      </c>
      <c r="D40">
        <v>0.65039999999999998</v>
      </c>
      <c r="E40">
        <v>1.2334000000000001</v>
      </c>
    </row>
    <row r="41" spans="1:5" x14ac:dyDescent="0.25">
      <c r="A41" t="s">
        <v>16</v>
      </c>
      <c r="B41" t="s">
        <v>58</v>
      </c>
      <c r="C41">
        <v>1.3837999999999999</v>
      </c>
      <c r="D41">
        <v>0.72260000000000002</v>
      </c>
      <c r="E41">
        <v>0.88519999999999999</v>
      </c>
    </row>
    <row r="42" spans="1:5" x14ac:dyDescent="0.25">
      <c r="A42" t="s">
        <v>16</v>
      </c>
      <c r="B42" t="s">
        <v>304</v>
      </c>
      <c r="C42">
        <v>1.3837999999999999</v>
      </c>
      <c r="D42">
        <v>1.2284999999999999</v>
      </c>
      <c r="E42">
        <v>0.58430000000000004</v>
      </c>
    </row>
    <row r="43" spans="1:5" x14ac:dyDescent="0.25">
      <c r="A43" t="s">
        <v>16</v>
      </c>
      <c r="B43" t="s">
        <v>59</v>
      </c>
      <c r="C43">
        <v>1.3837999999999999</v>
      </c>
      <c r="D43">
        <v>0.65700000000000003</v>
      </c>
      <c r="E43">
        <v>1.1213</v>
      </c>
    </row>
    <row r="44" spans="1:5" x14ac:dyDescent="0.25">
      <c r="A44" t="s">
        <v>16</v>
      </c>
      <c r="B44" t="s">
        <v>754</v>
      </c>
      <c r="C44">
        <v>1.3837999999999999</v>
      </c>
      <c r="D44">
        <v>1.0510999999999999</v>
      </c>
      <c r="E44">
        <v>1.0623</v>
      </c>
    </row>
    <row r="45" spans="1:5" x14ac:dyDescent="0.25">
      <c r="A45" t="s">
        <v>16</v>
      </c>
      <c r="B45" t="s">
        <v>238</v>
      </c>
      <c r="C45">
        <v>1.3837999999999999</v>
      </c>
      <c r="D45">
        <v>0.65700000000000003</v>
      </c>
      <c r="E45">
        <v>1.0623</v>
      </c>
    </row>
    <row r="46" spans="1:5" x14ac:dyDescent="0.25">
      <c r="A46" t="s">
        <v>16</v>
      </c>
      <c r="B46" t="s">
        <v>240</v>
      </c>
      <c r="C46">
        <v>1.3837999999999999</v>
      </c>
      <c r="D46">
        <v>1.0510999999999999</v>
      </c>
      <c r="E46">
        <v>1.0623</v>
      </c>
    </row>
    <row r="47" spans="1:5" x14ac:dyDescent="0.25">
      <c r="A47" t="s">
        <v>16</v>
      </c>
      <c r="B47" t="s">
        <v>755</v>
      </c>
      <c r="C47">
        <v>1.3837999999999999</v>
      </c>
      <c r="D47">
        <v>0.7883</v>
      </c>
      <c r="E47">
        <v>1.4754</v>
      </c>
    </row>
    <row r="48" spans="1:5" x14ac:dyDescent="0.25">
      <c r="A48" t="s">
        <v>16</v>
      </c>
      <c r="B48" t="s">
        <v>241</v>
      </c>
      <c r="C48">
        <v>1.3837999999999999</v>
      </c>
      <c r="D48">
        <v>1.0117</v>
      </c>
      <c r="E48">
        <v>1.1035999999999999</v>
      </c>
    </row>
    <row r="49" spans="1:5" x14ac:dyDescent="0.25">
      <c r="A49" t="s">
        <v>16</v>
      </c>
      <c r="B49" t="s">
        <v>56</v>
      </c>
      <c r="C49">
        <v>1.3837999999999999</v>
      </c>
      <c r="D49">
        <v>0.98540000000000005</v>
      </c>
      <c r="E49">
        <v>1.0623</v>
      </c>
    </row>
    <row r="50" spans="1:5" x14ac:dyDescent="0.25">
      <c r="A50" t="s">
        <v>16</v>
      </c>
      <c r="B50" t="s">
        <v>18</v>
      </c>
      <c r="C50">
        <v>1.3837999999999999</v>
      </c>
      <c r="D50">
        <v>1.6620999999999999</v>
      </c>
      <c r="E50">
        <v>0.6492</v>
      </c>
    </row>
    <row r="51" spans="1:5" x14ac:dyDescent="0.25">
      <c r="A51" t="s">
        <v>16</v>
      </c>
      <c r="B51" t="s">
        <v>242</v>
      </c>
      <c r="C51">
        <v>1.3837999999999999</v>
      </c>
      <c r="D51">
        <v>1.0840000000000001</v>
      </c>
      <c r="E51">
        <v>0.84389999999999998</v>
      </c>
    </row>
    <row r="52" spans="1:5" x14ac:dyDescent="0.25">
      <c r="A52" t="s">
        <v>16</v>
      </c>
      <c r="B52" t="s">
        <v>243</v>
      </c>
      <c r="C52">
        <v>1.3837999999999999</v>
      </c>
      <c r="D52">
        <v>0.96350000000000002</v>
      </c>
      <c r="E52">
        <v>0.9738</v>
      </c>
    </row>
    <row r="53" spans="1:5" x14ac:dyDescent="0.25">
      <c r="A53" t="s">
        <v>16</v>
      </c>
      <c r="B53" t="s">
        <v>237</v>
      </c>
      <c r="C53">
        <v>1.3837999999999999</v>
      </c>
      <c r="D53">
        <v>1.1168</v>
      </c>
      <c r="E53">
        <v>0.6492</v>
      </c>
    </row>
    <row r="54" spans="1:5" x14ac:dyDescent="0.25">
      <c r="A54" t="s">
        <v>16</v>
      </c>
      <c r="B54" t="s">
        <v>60</v>
      </c>
      <c r="C54">
        <v>1.3837999999999999</v>
      </c>
      <c r="D54">
        <v>1.0238</v>
      </c>
      <c r="E54">
        <v>1.1901999999999999</v>
      </c>
    </row>
    <row r="55" spans="1:5" x14ac:dyDescent="0.25">
      <c r="A55" t="s">
        <v>16</v>
      </c>
      <c r="B55" t="s">
        <v>49</v>
      </c>
      <c r="C55">
        <v>1.3837999999999999</v>
      </c>
      <c r="D55">
        <v>1.4453</v>
      </c>
      <c r="E55">
        <v>1.0820000000000001</v>
      </c>
    </row>
    <row r="56" spans="1:5" x14ac:dyDescent="0.25">
      <c r="A56" t="s">
        <v>61</v>
      </c>
      <c r="B56" t="s">
        <v>305</v>
      </c>
      <c r="C56">
        <v>1.2789999999999999</v>
      </c>
      <c r="D56">
        <v>1.1373</v>
      </c>
      <c r="E56">
        <v>1.0259</v>
      </c>
    </row>
    <row r="57" spans="1:5" x14ac:dyDescent="0.25">
      <c r="A57" t="s">
        <v>61</v>
      </c>
      <c r="B57" t="s">
        <v>328</v>
      </c>
      <c r="C57">
        <v>1.2789999999999999</v>
      </c>
      <c r="D57">
        <v>0.7167</v>
      </c>
      <c r="E57">
        <v>0.94040000000000001</v>
      </c>
    </row>
    <row r="58" spans="1:5" x14ac:dyDescent="0.25">
      <c r="A58" t="s">
        <v>61</v>
      </c>
      <c r="B58" t="s">
        <v>335</v>
      </c>
      <c r="C58">
        <v>1.2789999999999999</v>
      </c>
      <c r="D58">
        <v>0.78190000000000004</v>
      </c>
      <c r="E58">
        <v>1.2723</v>
      </c>
    </row>
    <row r="59" spans="1:5" x14ac:dyDescent="0.25">
      <c r="A59" t="s">
        <v>61</v>
      </c>
      <c r="B59" t="s">
        <v>65</v>
      </c>
      <c r="C59">
        <v>1.2789999999999999</v>
      </c>
      <c r="D59">
        <v>0.97729999999999995</v>
      </c>
      <c r="E59">
        <v>0.66379999999999995</v>
      </c>
    </row>
    <row r="60" spans="1:5" x14ac:dyDescent="0.25">
      <c r="A60" t="s">
        <v>61</v>
      </c>
      <c r="B60" t="s">
        <v>67</v>
      </c>
      <c r="C60">
        <v>1.2789999999999999</v>
      </c>
      <c r="D60">
        <v>0.56859999999999999</v>
      </c>
      <c r="E60">
        <v>1.1466000000000001</v>
      </c>
    </row>
    <row r="61" spans="1:5" x14ac:dyDescent="0.25">
      <c r="A61" t="s">
        <v>61</v>
      </c>
      <c r="B61" t="s">
        <v>69</v>
      </c>
      <c r="C61">
        <v>1.2789999999999999</v>
      </c>
      <c r="D61">
        <v>1.3683000000000001</v>
      </c>
      <c r="E61">
        <v>0.44259999999999999</v>
      </c>
    </row>
    <row r="62" spans="1:5" x14ac:dyDescent="0.25">
      <c r="A62" t="s">
        <v>61</v>
      </c>
      <c r="B62" t="s">
        <v>249</v>
      </c>
      <c r="C62">
        <v>1.2789999999999999</v>
      </c>
      <c r="D62">
        <v>0.7167</v>
      </c>
      <c r="E62">
        <v>1.1064000000000001</v>
      </c>
    </row>
    <row r="63" spans="1:5" x14ac:dyDescent="0.25">
      <c r="A63" t="s">
        <v>61</v>
      </c>
      <c r="B63" t="s">
        <v>354</v>
      </c>
      <c r="C63">
        <v>1.2789999999999999</v>
      </c>
      <c r="D63">
        <v>0.71079999999999999</v>
      </c>
      <c r="E63">
        <v>1.2673000000000001</v>
      </c>
    </row>
    <row r="64" spans="1:5" x14ac:dyDescent="0.25">
      <c r="A64" t="s">
        <v>61</v>
      </c>
      <c r="B64" t="s">
        <v>64</v>
      </c>
      <c r="C64">
        <v>1.2789999999999999</v>
      </c>
      <c r="D64">
        <v>0.91220000000000001</v>
      </c>
      <c r="E64">
        <v>1.6043000000000001</v>
      </c>
    </row>
    <row r="65" spans="1:5" x14ac:dyDescent="0.25">
      <c r="A65" t="s">
        <v>61</v>
      </c>
      <c r="B65" t="s">
        <v>70</v>
      </c>
      <c r="C65">
        <v>1.2789999999999999</v>
      </c>
      <c r="D65">
        <v>1.1728000000000001</v>
      </c>
      <c r="E65">
        <v>1.5267999999999999</v>
      </c>
    </row>
    <row r="66" spans="1:5" x14ac:dyDescent="0.25">
      <c r="A66" t="s">
        <v>61</v>
      </c>
      <c r="B66" t="s">
        <v>246</v>
      </c>
      <c r="C66">
        <v>1.2789999999999999</v>
      </c>
      <c r="D66">
        <v>2.0449000000000002</v>
      </c>
      <c r="E66">
        <v>0.66379999999999995</v>
      </c>
    </row>
    <row r="67" spans="1:5" x14ac:dyDescent="0.25">
      <c r="A67" t="s">
        <v>61</v>
      </c>
      <c r="B67" t="s">
        <v>248</v>
      </c>
      <c r="C67">
        <v>1.2789999999999999</v>
      </c>
      <c r="D67">
        <v>1.6238999999999999</v>
      </c>
      <c r="E67">
        <v>0.40849999999999997</v>
      </c>
    </row>
    <row r="68" spans="1:5" x14ac:dyDescent="0.25">
      <c r="A68" t="s">
        <v>61</v>
      </c>
      <c r="B68" t="s">
        <v>247</v>
      </c>
      <c r="C68">
        <v>1.2789999999999999</v>
      </c>
      <c r="D68">
        <v>1.2379</v>
      </c>
      <c r="E68">
        <v>0.8851</v>
      </c>
    </row>
    <row r="69" spans="1:5" x14ac:dyDescent="0.25">
      <c r="A69" t="s">
        <v>61</v>
      </c>
      <c r="B69" t="s">
        <v>306</v>
      </c>
      <c r="C69">
        <v>1.2789999999999999</v>
      </c>
      <c r="D69">
        <v>0.54730000000000001</v>
      </c>
      <c r="E69">
        <v>1.3277000000000001</v>
      </c>
    </row>
    <row r="70" spans="1:5" x14ac:dyDescent="0.25">
      <c r="A70" t="s">
        <v>61</v>
      </c>
      <c r="B70" t="s">
        <v>82</v>
      </c>
      <c r="C70">
        <v>1.2789999999999999</v>
      </c>
      <c r="D70">
        <v>0.42649999999999999</v>
      </c>
      <c r="E70">
        <v>1.5086999999999999</v>
      </c>
    </row>
    <row r="71" spans="1:5" x14ac:dyDescent="0.25">
      <c r="A71" t="s">
        <v>61</v>
      </c>
      <c r="B71" t="s">
        <v>71</v>
      </c>
      <c r="C71">
        <v>1.2789999999999999</v>
      </c>
      <c r="D71">
        <v>0.96230000000000004</v>
      </c>
      <c r="E71">
        <v>1.3787</v>
      </c>
    </row>
    <row r="72" spans="1:5" x14ac:dyDescent="0.25">
      <c r="A72" t="s">
        <v>61</v>
      </c>
      <c r="B72" t="s">
        <v>245</v>
      </c>
      <c r="C72">
        <v>1.2789999999999999</v>
      </c>
      <c r="D72">
        <v>0.78190000000000004</v>
      </c>
      <c r="E72">
        <v>0.9294</v>
      </c>
    </row>
    <row r="73" spans="1:5" x14ac:dyDescent="0.25">
      <c r="A73" t="s">
        <v>61</v>
      </c>
      <c r="B73" t="s">
        <v>87</v>
      </c>
      <c r="C73">
        <v>1.2789999999999999</v>
      </c>
      <c r="D73">
        <v>0.85289999999999999</v>
      </c>
      <c r="E73">
        <v>0.96560000000000001</v>
      </c>
    </row>
    <row r="74" spans="1:5" x14ac:dyDescent="0.25">
      <c r="A74" t="s">
        <v>61</v>
      </c>
      <c r="B74" t="s">
        <v>66</v>
      </c>
      <c r="C74">
        <v>1.2789999999999999</v>
      </c>
      <c r="D74">
        <v>1.2629999999999999</v>
      </c>
      <c r="E74">
        <v>0.76600000000000001</v>
      </c>
    </row>
    <row r="75" spans="1:5" x14ac:dyDescent="0.25">
      <c r="A75" t="s">
        <v>61</v>
      </c>
      <c r="B75" t="s">
        <v>62</v>
      </c>
      <c r="C75">
        <v>1.2789999999999999</v>
      </c>
      <c r="D75">
        <v>0.84699999999999998</v>
      </c>
      <c r="E75">
        <v>0.44259999999999999</v>
      </c>
    </row>
    <row r="76" spans="1:5" x14ac:dyDescent="0.25">
      <c r="A76" t="s">
        <v>72</v>
      </c>
      <c r="B76" t="s">
        <v>89</v>
      </c>
      <c r="C76">
        <v>1.0929</v>
      </c>
      <c r="D76">
        <v>0.61</v>
      </c>
      <c r="E76">
        <v>1.3318000000000001</v>
      </c>
    </row>
    <row r="77" spans="1:5" x14ac:dyDescent="0.25">
      <c r="A77" t="s">
        <v>72</v>
      </c>
      <c r="B77" t="s">
        <v>74</v>
      </c>
      <c r="C77">
        <v>1.0929</v>
      </c>
      <c r="D77">
        <v>0.91500000000000004</v>
      </c>
      <c r="E77">
        <v>1.2485999999999999</v>
      </c>
    </row>
    <row r="78" spans="1:5" x14ac:dyDescent="0.25">
      <c r="A78" t="s">
        <v>72</v>
      </c>
      <c r="B78" t="s">
        <v>75</v>
      </c>
      <c r="C78">
        <v>1.0929</v>
      </c>
      <c r="D78">
        <v>0.80059999999999998</v>
      </c>
      <c r="E78">
        <v>0.62429999999999997</v>
      </c>
    </row>
    <row r="79" spans="1:5" x14ac:dyDescent="0.25">
      <c r="A79" t="s">
        <v>72</v>
      </c>
      <c r="B79" t="s">
        <v>103</v>
      </c>
      <c r="C79">
        <v>1.0929</v>
      </c>
      <c r="D79">
        <v>1.1111</v>
      </c>
      <c r="E79">
        <v>0.96830000000000005</v>
      </c>
    </row>
    <row r="80" spans="1:5" x14ac:dyDescent="0.25">
      <c r="A80" t="s">
        <v>72</v>
      </c>
      <c r="B80" t="s">
        <v>77</v>
      </c>
      <c r="C80">
        <v>1.0929</v>
      </c>
      <c r="D80">
        <v>1.1436999999999999</v>
      </c>
      <c r="E80">
        <v>0.49049999999999999</v>
      </c>
    </row>
    <row r="81" spans="1:5" x14ac:dyDescent="0.25">
      <c r="A81" t="s">
        <v>72</v>
      </c>
      <c r="B81" t="s">
        <v>79</v>
      </c>
      <c r="C81">
        <v>1.0929</v>
      </c>
      <c r="D81">
        <v>1.2581</v>
      </c>
      <c r="E81">
        <v>1.6944999999999999</v>
      </c>
    </row>
    <row r="82" spans="1:5" x14ac:dyDescent="0.25">
      <c r="A82" t="s">
        <v>72</v>
      </c>
      <c r="B82" t="s">
        <v>81</v>
      </c>
      <c r="C82">
        <v>1.0929</v>
      </c>
      <c r="D82">
        <v>1.2009000000000001</v>
      </c>
      <c r="E82">
        <v>1.3378000000000001</v>
      </c>
    </row>
    <row r="83" spans="1:5" x14ac:dyDescent="0.25">
      <c r="A83" t="s">
        <v>72</v>
      </c>
      <c r="B83" t="s">
        <v>344</v>
      </c>
      <c r="C83">
        <v>1.0929</v>
      </c>
      <c r="D83">
        <v>1.0457000000000001</v>
      </c>
      <c r="E83">
        <v>1.0192000000000001</v>
      </c>
    </row>
    <row r="84" spans="1:5" x14ac:dyDescent="0.25">
      <c r="A84" t="s">
        <v>72</v>
      </c>
      <c r="B84" t="s">
        <v>83</v>
      </c>
      <c r="C84">
        <v>1.0929</v>
      </c>
      <c r="D84">
        <v>0.62909999999999999</v>
      </c>
      <c r="E84">
        <v>0.93640000000000001</v>
      </c>
    </row>
    <row r="85" spans="1:5" x14ac:dyDescent="0.25">
      <c r="A85" t="s">
        <v>72</v>
      </c>
      <c r="B85" t="s">
        <v>68</v>
      </c>
      <c r="C85">
        <v>1.0929</v>
      </c>
      <c r="D85">
        <v>2.4836</v>
      </c>
      <c r="E85">
        <v>0.66249999999999998</v>
      </c>
    </row>
    <row r="86" spans="1:5" x14ac:dyDescent="0.25">
      <c r="A86" t="s">
        <v>72</v>
      </c>
      <c r="B86" t="s">
        <v>88</v>
      </c>
      <c r="C86">
        <v>1.0929</v>
      </c>
      <c r="D86">
        <v>1.0294000000000001</v>
      </c>
      <c r="E86">
        <v>0.80269999999999997</v>
      </c>
    </row>
    <row r="87" spans="1:5" x14ac:dyDescent="0.25">
      <c r="A87" t="s">
        <v>72</v>
      </c>
      <c r="B87" t="s">
        <v>102</v>
      </c>
      <c r="C87">
        <v>1.0929</v>
      </c>
      <c r="D87">
        <v>0.67100000000000004</v>
      </c>
      <c r="E87">
        <v>0.85619999999999996</v>
      </c>
    </row>
    <row r="88" spans="1:5" x14ac:dyDescent="0.25">
      <c r="A88" t="s">
        <v>72</v>
      </c>
      <c r="B88" t="s">
        <v>78</v>
      </c>
      <c r="C88">
        <v>1.0929</v>
      </c>
      <c r="D88">
        <v>1.0369999999999999</v>
      </c>
      <c r="E88">
        <v>0.90369999999999995</v>
      </c>
    </row>
    <row r="89" spans="1:5" x14ac:dyDescent="0.25">
      <c r="A89" t="s">
        <v>72</v>
      </c>
      <c r="B89" t="s">
        <v>73</v>
      </c>
      <c r="C89">
        <v>1.0929</v>
      </c>
      <c r="D89">
        <v>0.84960000000000002</v>
      </c>
      <c r="E89">
        <v>0.76439999999999997</v>
      </c>
    </row>
    <row r="90" spans="1:5" x14ac:dyDescent="0.25">
      <c r="A90" t="s">
        <v>72</v>
      </c>
      <c r="B90" t="s">
        <v>86</v>
      </c>
      <c r="C90">
        <v>1.0929</v>
      </c>
      <c r="D90">
        <v>0.79300000000000004</v>
      </c>
      <c r="E90">
        <v>0.95130000000000003</v>
      </c>
    </row>
    <row r="91" spans="1:5" x14ac:dyDescent="0.25">
      <c r="A91" t="s">
        <v>72</v>
      </c>
      <c r="B91" t="s">
        <v>85</v>
      </c>
      <c r="C91">
        <v>1.0929</v>
      </c>
      <c r="D91">
        <v>1.3420000000000001</v>
      </c>
      <c r="E91">
        <v>0.61829999999999996</v>
      </c>
    </row>
    <row r="92" spans="1:5" x14ac:dyDescent="0.25">
      <c r="A92" t="s">
        <v>72</v>
      </c>
      <c r="B92" t="s">
        <v>106</v>
      </c>
      <c r="C92">
        <v>1.0929</v>
      </c>
      <c r="D92">
        <v>0.48799999999999999</v>
      </c>
      <c r="E92">
        <v>1.9977</v>
      </c>
    </row>
    <row r="93" spans="1:5" x14ac:dyDescent="0.25">
      <c r="A93" t="s">
        <v>72</v>
      </c>
      <c r="B93" t="s">
        <v>80</v>
      </c>
      <c r="C93">
        <v>1.0929</v>
      </c>
      <c r="D93">
        <v>0.80740000000000001</v>
      </c>
      <c r="E93">
        <v>0.75539999999999996</v>
      </c>
    </row>
    <row r="94" spans="1:5" x14ac:dyDescent="0.25">
      <c r="A94" t="s">
        <v>72</v>
      </c>
      <c r="B94" t="s">
        <v>382</v>
      </c>
      <c r="C94">
        <v>1.0929</v>
      </c>
      <c r="D94">
        <v>1.5032000000000001</v>
      </c>
      <c r="E94">
        <v>1.0702</v>
      </c>
    </row>
    <row r="95" spans="1:5" x14ac:dyDescent="0.25">
      <c r="A95" t="s">
        <v>72</v>
      </c>
      <c r="B95" t="s">
        <v>384</v>
      </c>
      <c r="C95">
        <v>1.0929</v>
      </c>
      <c r="D95">
        <v>0.84960000000000002</v>
      </c>
      <c r="E95">
        <v>1.325</v>
      </c>
    </row>
    <row r="96" spans="1:5" x14ac:dyDescent="0.25">
      <c r="A96" t="s">
        <v>72</v>
      </c>
      <c r="B96" t="s">
        <v>244</v>
      </c>
      <c r="C96">
        <v>1.0929</v>
      </c>
      <c r="D96">
        <v>1.0765</v>
      </c>
      <c r="E96">
        <v>0.92330000000000001</v>
      </c>
    </row>
    <row r="97" spans="1:5" x14ac:dyDescent="0.25">
      <c r="A97" t="s">
        <v>72</v>
      </c>
      <c r="B97" t="s">
        <v>76</v>
      </c>
      <c r="C97">
        <v>1.0929</v>
      </c>
      <c r="D97">
        <v>0.97599999999999998</v>
      </c>
      <c r="E97">
        <v>0.76100000000000001</v>
      </c>
    </row>
    <row r="98" spans="1:5" x14ac:dyDescent="0.25">
      <c r="A98" t="s">
        <v>72</v>
      </c>
      <c r="B98" t="s">
        <v>90</v>
      </c>
      <c r="C98">
        <v>1.0929</v>
      </c>
      <c r="D98">
        <v>0.79300000000000004</v>
      </c>
      <c r="E98">
        <v>1.1891</v>
      </c>
    </row>
    <row r="99" spans="1:5" x14ac:dyDescent="0.25">
      <c r="A99" t="s">
        <v>72</v>
      </c>
      <c r="B99" t="s">
        <v>63</v>
      </c>
      <c r="C99">
        <v>1.0929</v>
      </c>
      <c r="D99">
        <v>0.74339999999999995</v>
      </c>
      <c r="E99">
        <v>0.80269999999999997</v>
      </c>
    </row>
    <row r="100" spans="1:5" x14ac:dyDescent="0.25">
      <c r="A100" t="s">
        <v>91</v>
      </c>
      <c r="B100" t="s">
        <v>94</v>
      </c>
      <c r="C100">
        <v>1.2252000000000001</v>
      </c>
      <c r="D100">
        <v>0.6996</v>
      </c>
      <c r="E100">
        <v>1.1668000000000001</v>
      </c>
    </row>
    <row r="101" spans="1:5" x14ac:dyDescent="0.25">
      <c r="A101" t="s">
        <v>91</v>
      </c>
      <c r="B101" t="s">
        <v>92</v>
      </c>
      <c r="C101">
        <v>1.2252000000000001</v>
      </c>
      <c r="D101">
        <v>0.97940000000000005</v>
      </c>
      <c r="E101">
        <v>1.1344000000000001</v>
      </c>
    </row>
    <row r="102" spans="1:5" x14ac:dyDescent="0.25">
      <c r="A102" t="s">
        <v>91</v>
      </c>
      <c r="B102" t="s">
        <v>117</v>
      </c>
      <c r="C102">
        <v>1.2252000000000001</v>
      </c>
      <c r="D102">
        <v>0.96919999999999995</v>
      </c>
      <c r="E102">
        <v>0.97840000000000005</v>
      </c>
    </row>
    <row r="103" spans="1:5" x14ac:dyDescent="0.25">
      <c r="A103" t="s">
        <v>91</v>
      </c>
      <c r="B103" t="s">
        <v>98</v>
      </c>
      <c r="C103">
        <v>1.2252000000000001</v>
      </c>
      <c r="D103">
        <v>0.70740000000000003</v>
      </c>
      <c r="E103">
        <v>0.95289999999999997</v>
      </c>
    </row>
    <row r="104" spans="1:5" x14ac:dyDescent="0.25">
      <c r="A104" t="s">
        <v>91</v>
      </c>
      <c r="B104" t="s">
        <v>122</v>
      </c>
      <c r="C104">
        <v>1.2252000000000001</v>
      </c>
      <c r="D104">
        <v>1.0712999999999999</v>
      </c>
      <c r="E104">
        <v>1.1060000000000001</v>
      </c>
    </row>
    <row r="105" spans="1:5" x14ac:dyDescent="0.25">
      <c r="A105" t="s">
        <v>91</v>
      </c>
      <c r="B105" t="s">
        <v>97</v>
      </c>
      <c r="C105">
        <v>1.2252000000000001</v>
      </c>
      <c r="D105">
        <v>0.86719999999999997</v>
      </c>
      <c r="E105">
        <v>0.93589999999999995</v>
      </c>
    </row>
    <row r="106" spans="1:5" x14ac:dyDescent="0.25">
      <c r="A106" t="s">
        <v>91</v>
      </c>
      <c r="B106" t="s">
        <v>118</v>
      </c>
      <c r="C106">
        <v>1.2252000000000001</v>
      </c>
      <c r="D106">
        <v>0.99109999999999998</v>
      </c>
      <c r="E106">
        <v>1.2641</v>
      </c>
    </row>
    <row r="107" spans="1:5" x14ac:dyDescent="0.25">
      <c r="A107" t="s">
        <v>91</v>
      </c>
      <c r="B107" t="s">
        <v>109</v>
      </c>
      <c r="C107">
        <v>1.2252000000000001</v>
      </c>
      <c r="D107">
        <v>0.56110000000000004</v>
      </c>
      <c r="E107">
        <v>1.3187</v>
      </c>
    </row>
    <row r="108" spans="1:5" x14ac:dyDescent="0.25">
      <c r="A108" t="s">
        <v>91</v>
      </c>
      <c r="B108" t="s">
        <v>113</v>
      </c>
      <c r="C108">
        <v>1.2252000000000001</v>
      </c>
      <c r="D108">
        <v>0.5101</v>
      </c>
      <c r="E108">
        <v>1.6165</v>
      </c>
    </row>
    <row r="109" spans="1:5" x14ac:dyDescent="0.25">
      <c r="A109" t="s">
        <v>91</v>
      </c>
      <c r="B109" t="s">
        <v>100</v>
      </c>
      <c r="C109">
        <v>1.2252000000000001</v>
      </c>
      <c r="D109">
        <v>0.97940000000000005</v>
      </c>
      <c r="E109">
        <v>1.2705</v>
      </c>
    </row>
    <row r="110" spans="1:5" x14ac:dyDescent="0.25">
      <c r="A110" t="s">
        <v>91</v>
      </c>
      <c r="B110" t="s">
        <v>95</v>
      </c>
      <c r="C110">
        <v>1.2252000000000001</v>
      </c>
      <c r="D110">
        <v>0.71419999999999995</v>
      </c>
      <c r="E110">
        <v>1.0634999999999999</v>
      </c>
    </row>
    <row r="111" spans="1:5" x14ac:dyDescent="0.25">
      <c r="A111" t="s">
        <v>91</v>
      </c>
      <c r="B111" t="s">
        <v>99</v>
      </c>
      <c r="C111">
        <v>1.2252000000000001</v>
      </c>
      <c r="D111">
        <v>1.1043000000000001</v>
      </c>
      <c r="E111">
        <v>0.76070000000000004</v>
      </c>
    </row>
    <row r="112" spans="1:5" x14ac:dyDescent="0.25">
      <c r="A112" t="s">
        <v>91</v>
      </c>
      <c r="B112" t="s">
        <v>368</v>
      </c>
      <c r="C112">
        <v>1.2252000000000001</v>
      </c>
      <c r="D112">
        <v>1.1659999999999999</v>
      </c>
      <c r="E112">
        <v>0.92369999999999997</v>
      </c>
    </row>
    <row r="113" spans="1:5" x14ac:dyDescent="0.25">
      <c r="A113" t="s">
        <v>91</v>
      </c>
      <c r="B113" t="s">
        <v>107</v>
      </c>
      <c r="C113">
        <v>1.2252000000000001</v>
      </c>
      <c r="D113">
        <v>1.5813999999999999</v>
      </c>
      <c r="E113">
        <v>0.80830000000000002</v>
      </c>
    </row>
    <row r="114" spans="1:5" x14ac:dyDescent="0.25">
      <c r="A114" t="s">
        <v>91</v>
      </c>
      <c r="B114" t="s">
        <v>130</v>
      </c>
      <c r="C114">
        <v>1.2252000000000001</v>
      </c>
      <c r="D114">
        <v>0.97940000000000005</v>
      </c>
      <c r="E114">
        <v>1.4974000000000001</v>
      </c>
    </row>
    <row r="115" spans="1:5" x14ac:dyDescent="0.25">
      <c r="A115" t="s">
        <v>91</v>
      </c>
      <c r="B115" t="s">
        <v>105</v>
      </c>
      <c r="C115">
        <v>1.2252000000000001</v>
      </c>
      <c r="D115">
        <v>1.1427</v>
      </c>
      <c r="E115">
        <v>0.95289999999999997</v>
      </c>
    </row>
    <row r="116" spans="1:5" x14ac:dyDescent="0.25">
      <c r="A116" t="s">
        <v>91</v>
      </c>
      <c r="B116" t="s">
        <v>108</v>
      </c>
      <c r="C116">
        <v>1.2252000000000001</v>
      </c>
      <c r="D116">
        <v>1.6324000000000001</v>
      </c>
      <c r="E116">
        <v>0.97840000000000005</v>
      </c>
    </row>
    <row r="117" spans="1:5" x14ac:dyDescent="0.25">
      <c r="A117" t="s">
        <v>91</v>
      </c>
      <c r="B117" t="s">
        <v>101</v>
      </c>
      <c r="C117">
        <v>1.2252000000000001</v>
      </c>
      <c r="D117">
        <v>0.76180000000000003</v>
      </c>
      <c r="E117">
        <v>0.72599999999999998</v>
      </c>
    </row>
    <row r="118" spans="1:5" x14ac:dyDescent="0.25">
      <c r="A118" t="s">
        <v>91</v>
      </c>
      <c r="B118" t="s">
        <v>84</v>
      </c>
      <c r="C118">
        <v>1.2252000000000001</v>
      </c>
      <c r="D118">
        <v>1.1733</v>
      </c>
      <c r="E118">
        <v>0.2127</v>
      </c>
    </row>
    <row r="119" spans="1:5" x14ac:dyDescent="0.25">
      <c r="A119" t="s">
        <v>91</v>
      </c>
      <c r="B119" t="s">
        <v>387</v>
      </c>
      <c r="C119">
        <v>1.2252000000000001</v>
      </c>
      <c r="D119">
        <v>0.96919999999999995</v>
      </c>
      <c r="E119">
        <v>0.93589999999999995</v>
      </c>
    </row>
    <row r="120" spans="1:5" x14ac:dyDescent="0.25">
      <c r="A120" t="s">
        <v>91</v>
      </c>
      <c r="B120" t="s">
        <v>388</v>
      </c>
      <c r="C120">
        <v>1.2252000000000001</v>
      </c>
      <c r="D120">
        <v>0.48010000000000003</v>
      </c>
      <c r="E120">
        <v>0.76070000000000004</v>
      </c>
    </row>
    <row r="121" spans="1:5" x14ac:dyDescent="0.25">
      <c r="A121" t="s">
        <v>91</v>
      </c>
      <c r="B121" t="s">
        <v>93</v>
      </c>
      <c r="C121">
        <v>1.2252000000000001</v>
      </c>
      <c r="D121">
        <v>1.1523000000000001</v>
      </c>
      <c r="E121">
        <v>1.3211999999999999</v>
      </c>
    </row>
    <row r="122" spans="1:5" x14ac:dyDescent="0.25">
      <c r="A122" t="s">
        <v>91</v>
      </c>
      <c r="B122" t="s">
        <v>111</v>
      </c>
      <c r="C122">
        <v>1.2252000000000001</v>
      </c>
      <c r="D122">
        <v>1.6907000000000001</v>
      </c>
      <c r="E122">
        <v>0.63200000000000001</v>
      </c>
    </row>
    <row r="123" spans="1:5" x14ac:dyDescent="0.25">
      <c r="A123" t="s">
        <v>91</v>
      </c>
      <c r="B123" t="s">
        <v>404</v>
      </c>
      <c r="C123">
        <v>1.2252000000000001</v>
      </c>
      <c r="D123">
        <v>1.1733</v>
      </c>
      <c r="E123">
        <v>0.72319999999999995</v>
      </c>
    </row>
    <row r="124" spans="1:5" x14ac:dyDescent="0.25">
      <c r="A124" t="s">
        <v>114</v>
      </c>
      <c r="B124" t="s">
        <v>115</v>
      </c>
      <c r="C124">
        <v>1.0893999999999999</v>
      </c>
      <c r="D124">
        <v>0.85670000000000002</v>
      </c>
      <c r="E124">
        <v>0.94079999999999997</v>
      </c>
    </row>
    <row r="125" spans="1:5" x14ac:dyDescent="0.25">
      <c r="A125" t="s">
        <v>114</v>
      </c>
      <c r="B125" t="s">
        <v>119</v>
      </c>
      <c r="C125">
        <v>1.0893999999999999</v>
      </c>
      <c r="D125">
        <v>0.86060000000000003</v>
      </c>
      <c r="E125">
        <v>0.83560000000000001</v>
      </c>
    </row>
    <row r="126" spans="1:5" x14ac:dyDescent="0.25">
      <c r="A126" t="s">
        <v>114</v>
      </c>
      <c r="B126" t="s">
        <v>96</v>
      </c>
      <c r="C126">
        <v>1.0893999999999999</v>
      </c>
      <c r="D126">
        <v>1.0490999999999999</v>
      </c>
      <c r="E126">
        <v>1.1141000000000001</v>
      </c>
    </row>
    <row r="127" spans="1:5" x14ac:dyDescent="0.25">
      <c r="A127" t="s">
        <v>114</v>
      </c>
      <c r="B127" t="s">
        <v>338</v>
      </c>
      <c r="C127">
        <v>1.0893999999999999</v>
      </c>
      <c r="D127">
        <v>0.79549999999999998</v>
      </c>
      <c r="E127">
        <v>1.3369</v>
      </c>
    </row>
    <row r="128" spans="1:5" x14ac:dyDescent="0.25">
      <c r="A128" t="s">
        <v>114</v>
      </c>
      <c r="B128" t="s">
        <v>121</v>
      </c>
      <c r="C128">
        <v>1.0893999999999999</v>
      </c>
      <c r="D128">
        <v>0.80320000000000003</v>
      </c>
      <c r="E128">
        <v>1.0677000000000001</v>
      </c>
    </row>
    <row r="129" spans="1:5" x14ac:dyDescent="0.25">
      <c r="A129" t="s">
        <v>114</v>
      </c>
      <c r="B129" t="s">
        <v>120</v>
      </c>
      <c r="C129">
        <v>1.0893999999999999</v>
      </c>
      <c r="D129">
        <v>1.1474</v>
      </c>
      <c r="E129">
        <v>0.9284</v>
      </c>
    </row>
    <row r="130" spans="1:5" x14ac:dyDescent="0.25">
      <c r="A130" t="s">
        <v>114</v>
      </c>
      <c r="B130" t="s">
        <v>128</v>
      </c>
      <c r="C130">
        <v>1.0893999999999999</v>
      </c>
      <c r="D130">
        <v>1.2850999999999999</v>
      </c>
      <c r="E130">
        <v>0.79220000000000002</v>
      </c>
    </row>
    <row r="131" spans="1:5" x14ac:dyDescent="0.25">
      <c r="A131" t="s">
        <v>114</v>
      </c>
      <c r="B131" t="s">
        <v>123</v>
      </c>
      <c r="C131">
        <v>1.0893999999999999</v>
      </c>
      <c r="D131">
        <v>2.0807000000000002</v>
      </c>
      <c r="E131">
        <v>0.69320000000000004</v>
      </c>
    </row>
    <row r="132" spans="1:5" x14ac:dyDescent="0.25">
      <c r="A132" t="s">
        <v>114</v>
      </c>
      <c r="B132" t="s">
        <v>127</v>
      </c>
      <c r="C132">
        <v>1.0893999999999999</v>
      </c>
      <c r="D132">
        <v>1.3112999999999999</v>
      </c>
      <c r="E132">
        <v>1.2202</v>
      </c>
    </row>
    <row r="133" spans="1:5" x14ac:dyDescent="0.25">
      <c r="A133" t="s">
        <v>114</v>
      </c>
      <c r="B133" t="s">
        <v>362</v>
      </c>
      <c r="C133">
        <v>1.0893999999999999</v>
      </c>
      <c r="D133">
        <v>0.55079999999999996</v>
      </c>
      <c r="E133">
        <v>1.2379</v>
      </c>
    </row>
    <row r="134" spans="1:5" x14ac:dyDescent="0.25">
      <c r="A134" t="s">
        <v>114</v>
      </c>
      <c r="B134" t="s">
        <v>129</v>
      </c>
      <c r="C134">
        <v>1.0893999999999999</v>
      </c>
      <c r="D134">
        <v>0.91790000000000005</v>
      </c>
      <c r="E134">
        <v>0.95489999999999997</v>
      </c>
    </row>
    <row r="135" spans="1:5" x14ac:dyDescent="0.25">
      <c r="A135" t="s">
        <v>114</v>
      </c>
      <c r="B135" t="s">
        <v>373</v>
      </c>
      <c r="C135">
        <v>1.0893999999999999</v>
      </c>
      <c r="D135">
        <v>0.76490000000000002</v>
      </c>
      <c r="E135">
        <v>0.86650000000000005</v>
      </c>
    </row>
    <row r="136" spans="1:5" x14ac:dyDescent="0.25">
      <c r="A136" t="s">
        <v>114</v>
      </c>
      <c r="B136" t="s">
        <v>131</v>
      </c>
      <c r="C136">
        <v>1.0893999999999999</v>
      </c>
      <c r="D136">
        <v>1.0799000000000001</v>
      </c>
      <c r="E136">
        <v>1.0485</v>
      </c>
    </row>
    <row r="137" spans="1:5" x14ac:dyDescent="0.25">
      <c r="A137" t="s">
        <v>114</v>
      </c>
      <c r="B137" t="s">
        <v>104</v>
      </c>
      <c r="C137">
        <v>1.0893999999999999</v>
      </c>
      <c r="D137">
        <v>0.97909999999999997</v>
      </c>
      <c r="E137">
        <v>0.74270000000000003</v>
      </c>
    </row>
    <row r="138" spans="1:5" x14ac:dyDescent="0.25">
      <c r="A138" t="s">
        <v>114</v>
      </c>
      <c r="B138" t="s">
        <v>136</v>
      </c>
      <c r="C138">
        <v>1.0893999999999999</v>
      </c>
      <c r="D138">
        <v>0.61199999999999999</v>
      </c>
      <c r="E138">
        <v>0.99029999999999996</v>
      </c>
    </row>
    <row r="139" spans="1:5" x14ac:dyDescent="0.25">
      <c r="A139" t="s">
        <v>114</v>
      </c>
      <c r="B139" t="s">
        <v>124</v>
      </c>
      <c r="C139">
        <v>1.0893999999999999</v>
      </c>
      <c r="D139">
        <v>1.5533999999999999</v>
      </c>
      <c r="E139">
        <v>0.91410000000000002</v>
      </c>
    </row>
    <row r="140" spans="1:5" x14ac:dyDescent="0.25">
      <c r="A140" t="s">
        <v>114</v>
      </c>
      <c r="B140" t="s">
        <v>110</v>
      </c>
      <c r="C140">
        <v>1.0893999999999999</v>
      </c>
      <c r="D140">
        <v>1.1014999999999999</v>
      </c>
      <c r="E140">
        <v>1.1388</v>
      </c>
    </row>
    <row r="141" spans="1:5" x14ac:dyDescent="0.25">
      <c r="A141" t="s">
        <v>114</v>
      </c>
      <c r="B141" t="s">
        <v>132</v>
      </c>
      <c r="C141">
        <v>1.0893999999999999</v>
      </c>
      <c r="D141">
        <v>1.0327</v>
      </c>
      <c r="E141">
        <v>0.78910000000000002</v>
      </c>
    </row>
    <row r="142" spans="1:5" x14ac:dyDescent="0.25">
      <c r="A142" t="s">
        <v>114</v>
      </c>
      <c r="B142" t="s">
        <v>116</v>
      </c>
      <c r="C142">
        <v>1.0893999999999999</v>
      </c>
      <c r="D142">
        <v>0.63109999999999999</v>
      </c>
      <c r="E142">
        <v>1.4854000000000001</v>
      </c>
    </row>
    <row r="143" spans="1:5" x14ac:dyDescent="0.25">
      <c r="A143" t="s">
        <v>114</v>
      </c>
      <c r="B143" t="s">
        <v>133</v>
      </c>
      <c r="C143">
        <v>1.0893999999999999</v>
      </c>
      <c r="D143">
        <v>0.51629999999999998</v>
      </c>
      <c r="E143">
        <v>1.2533000000000001</v>
      </c>
    </row>
    <row r="144" spans="1:5" x14ac:dyDescent="0.25">
      <c r="A144" t="s">
        <v>114</v>
      </c>
      <c r="B144" t="s">
        <v>394</v>
      </c>
      <c r="C144">
        <v>1.0893999999999999</v>
      </c>
      <c r="D144">
        <v>1.3769</v>
      </c>
      <c r="E144">
        <v>1.1141000000000001</v>
      </c>
    </row>
    <row r="145" spans="1:5" x14ac:dyDescent="0.25">
      <c r="A145" t="s">
        <v>114</v>
      </c>
      <c r="B145" t="s">
        <v>112</v>
      </c>
      <c r="C145">
        <v>1.0893999999999999</v>
      </c>
      <c r="D145">
        <v>1.5299</v>
      </c>
      <c r="E145">
        <v>1.0398000000000001</v>
      </c>
    </row>
    <row r="146" spans="1:5" x14ac:dyDescent="0.25">
      <c r="A146" t="s">
        <v>114</v>
      </c>
      <c r="B146" t="s">
        <v>134</v>
      </c>
      <c r="C146">
        <v>1.0893999999999999</v>
      </c>
      <c r="D146">
        <v>0.61199999999999999</v>
      </c>
      <c r="E146">
        <v>0.54469999999999996</v>
      </c>
    </row>
    <row r="147" spans="1:5" x14ac:dyDescent="0.25">
      <c r="A147" t="s">
        <v>114</v>
      </c>
      <c r="B147" t="s">
        <v>135</v>
      </c>
      <c r="C147">
        <v>1.0893999999999999</v>
      </c>
      <c r="D147">
        <v>0.65569999999999995</v>
      </c>
      <c r="E147">
        <v>0.90190000000000003</v>
      </c>
    </row>
    <row r="148" spans="1:5" x14ac:dyDescent="0.25">
      <c r="A148" t="s">
        <v>137</v>
      </c>
      <c r="B148" t="s">
        <v>324</v>
      </c>
      <c r="C148">
        <v>1.282</v>
      </c>
      <c r="D148">
        <v>1.0586</v>
      </c>
      <c r="E148">
        <v>0.86950000000000005</v>
      </c>
    </row>
    <row r="149" spans="1:5" x14ac:dyDescent="0.25">
      <c r="A149" t="s">
        <v>137</v>
      </c>
      <c r="B149" t="s">
        <v>326</v>
      </c>
      <c r="C149">
        <v>1.282</v>
      </c>
      <c r="D149">
        <v>1.0920000000000001</v>
      </c>
      <c r="E149">
        <v>1.3525</v>
      </c>
    </row>
    <row r="150" spans="1:5" x14ac:dyDescent="0.25">
      <c r="A150" t="s">
        <v>137</v>
      </c>
      <c r="B150" t="s">
        <v>332</v>
      </c>
      <c r="C150">
        <v>1.282</v>
      </c>
      <c r="D150">
        <v>1.0028999999999999</v>
      </c>
      <c r="E150">
        <v>1.2559</v>
      </c>
    </row>
    <row r="151" spans="1:5" x14ac:dyDescent="0.25">
      <c r="A151" t="s">
        <v>137</v>
      </c>
      <c r="B151" t="s">
        <v>334</v>
      </c>
      <c r="C151">
        <v>1.282</v>
      </c>
      <c r="D151">
        <v>1.0920000000000001</v>
      </c>
      <c r="E151">
        <v>0.60860000000000003</v>
      </c>
    </row>
    <row r="152" spans="1:5" x14ac:dyDescent="0.25">
      <c r="A152" t="s">
        <v>137</v>
      </c>
      <c r="B152" t="s">
        <v>336</v>
      </c>
      <c r="C152">
        <v>1.282</v>
      </c>
      <c r="D152">
        <v>0.97499999999999998</v>
      </c>
      <c r="E152">
        <v>0.90169999999999995</v>
      </c>
    </row>
    <row r="153" spans="1:5" x14ac:dyDescent="0.25">
      <c r="A153" t="s">
        <v>137</v>
      </c>
      <c r="B153" t="s">
        <v>341</v>
      </c>
      <c r="C153">
        <v>1.282</v>
      </c>
      <c r="D153">
        <v>1.4040999999999999</v>
      </c>
      <c r="E153">
        <v>0.58609999999999995</v>
      </c>
    </row>
    <row r="154" spans="1:5" x14ac:dyDescent="0.25">
      <c r="A154" t="s">
        <v>137</v>
      </c>
      <c r="B154" t="s">
        <v>345</v>
      </c>
      <c r="C154">
        <v>1.282</v>
      </c>
      <c r="D154">
        <v>1.1399999999999999</v>
      </c>
      <c r="E154">
        <v>0.78029999999999999</v>
      </c>
    </row>
    <row r="155" spans="1:5" x14ac:dyDescent="0.25">
      <c r="A155" t="s">
        <v>137</v>
      </c>
      <c r="B155" t="s">
        <v>141</v>
      </c>
      <c r="C155">
        <v>1.282</v>
      </c>
      <c r="D155">
        <v>0.66859999999999997</v>
      </c>
      <c r="E155">
        <v>1.8838999999999999</v>
      </c>
    </row>
    <row r="156" spans="1:5" x14ac:dyDescent="0.25">
      <c r="A156" t="s">
        <v>137</v>
      </c>
      <c r="B156" t="s">
        <v>349</v>
      </c>
      <c r="C156">
        <v>1.282</v>
      </c>
      <c r="D156">
        <v>0.45500000000000002</v>
      </c>
      <c r="E156">
        <v>1.1835</v>
      </c>
    </row>
    <row r="157" spans="1:5" x14ac:dyDescent="0.25">
      <c r="A157" t="s">
        <v>137</v>
      </c>
      <c r="B157" t="s">
        <v>125</v>
      </c>
      <c r="C157">
        <v>1.282</v>
      </c>
      <c r="D157">
        <v>0.84</v>
      </c>
      <c r="E157">
        <v>0.93640000000000001</v>
      </c>
    </row>
    <row r="158" spans="1:5" x14ac:dyDescent="0.25">
      <c r="A158" t="s">
        <v>137</v>
      </c>
      <c r="B158" t="s">
        <v>361</v>
      </c>
      <c r="C158">
        <v>1.282</v>
      </c>
      <c r="D158">
        <v>1.0028999999999999</v>
      </c>
      <c r="E158">
        <v>0.628</v>
      </c>
    </row>
    <row r="159" spans="1:5" x14ac:dyDescent="0.25">
      <c r="A159" t="s">
        <v>137</v>
      </c>
      <c r="B159" t="s">
        <v>364</v>
      </c>
      <c r="C159">
        <v>1.282</v>
      </c>
      <c r="D159">
        <v>0.78</v>
      </c>
      <c r="E159">
        <v>1.5085999999999999</v>
      </c>
    </row>
    <row r="160" spans="1:5" x14ac:dyDescent="0.25">
      <c r="A160" t="s">
        <v>137</v>
      </c>
      <c r="B160" t="s">
        <v>138</v>
      </c>
      <c r="C160">
        <v>1.282</v>
      </c>
      <c r="D160">
        <v>0.39</v>
      </c>
      <c r="E160">
        <v>1.1835</v>
      </c>
    </row>
    <row r="161" spans="1:5" x14ac:dyDescent="0.25">
      <c r="A161" t="s">
        <v>137</v>
      </c>
      <c r="B161" t="s">
        <v>376</v>
      </c>
      <c r="C161">
        <v>1.282</v>
      </c>
      <c r="D161">
        <v>1.105</v>
      </c>
      <c r="E161">
        <v>0.67630000000000001</v>
      </c>
    </row>
    <row r="162" spans="1:5" x14ac:dyDescent="0.25">
      <c r="A162" t="s">
        <v>137</v>
      </c>
      <c r="B162" t="s">
        <v>390</v>
      </c>
      <c r="C162">
        <v>1.282</v>
      </c>
      <c r="D162">
        <v>0.84499999999999997</v>
      </c>
      <c r="E162">
        <v>0.61990000000000001</v>
      </c>
    </row>
    <row r="163" spans="1:5" x14ac:dyDescent="0.25">
      <c r="A163" t="s">
        <v>137</v>
      </c>
      <c r="B163" t="s">
        <v>126</v>
      </c>
      <c r="C163">
        <v>1.282</v>
      </c>
      <c r="D163">
        <v>0.624</v>
      </c>
      <c r="E163">
        <v>0.90169999999999995</v>
      </c>
    </row>
    <row r="164" spans="1:5" x14ac:dyDescent="0.25">
      <c r="A164" t="s">
        <v>137</v>
      </c>
      <c r="B164" t="s">
        <v>392</v>
      </c>
      <c r="C164">
        <v>1.282</v>
      </c>
      <c r="D164">
        <v>1.6715</v>
      </c>
      <c r="E164">
        <v>0.628</v>
      </c>
    </row>
    <row r="165" spans="1:5" x14ac:dyDescent="0.25">
      <c r="A165" t="s">
        <v>137</v>
      </c>
      <c r="B165" t="s">
        <v>396</v>
      </c>
      <c r="C165">
        <v>1.282</v>
      </c>
      <c r="D165">
        <v>1.1143000000000001</v>
      </c>
      <c r="E165">
        <v>1.0627</v>
      </c>
    </row>
    <row r="166" spans="1:5" x14ac:dyDescent="0.25">
      <c r="A166" t="s">
        <v>137</v>
      </c>
      <c r="B166" t="s">
        <v>401</v>
      </c>
      <c r="C166">
        <v>1.282</v>
      </c>
      <c r="D166">
        <v>0.9</v>
      </c>
      <c r="E166">
        <v>1.2484999999999999</v>
      </c>
    </row>
    <row r="167" spans="1:5" x14ac:dyDescent="0.25">
      <c r="A167" t="s">
        <v>137</v>
      </c>
      <c r="B167" t="s">
        <v>402</v>
      </c>
      <c r="C167">
        <v>1.282</v>
      </c>
      <c r="D167">
        <v>0.78</v>
      </c>
      <c r="E167">
        <v>1.5085999999999999</v>
      </c>
    </row>
    <row r="168" spans="1:5" x14ac:dyDescent="0.25">
      <c r="A168" t="s">
        <v>137</v>
      </c>
      <c r="B168" t="s">
        <v>403</v>
      </c>
      <c r="C168">
        <v>1.282</v>
      </c>
      <c r="D168">
        <v>1.3201000000000001</v>
      </c>
      <c r="E168">
        <v>0.98839999999999995</v>
      </c>
    </row>
    <row r="169" spans="1:5" x14ac:dyDescent="0.25">
      <c r="A169" t="s">
        <v>137</v>
      </c>
      <c r="B169" t="s">
        <v>140</v>
      </c>
      <c r="C169">
        <v>1.282</v>
      </c>
      <c r="D169">
        <v>1.6640999999999999</v>
      </c>
      <c r="E169">
        <v>0.90169999999999995</v>
      </c>
    </row>
    <row r="170" spans="1:5" x14ac:dyDescent="0.25">
      <c r="A170" t="s">
        <v>137</v>
      </c>
      <c r="B170" t="s">
        <v>139</v>
      </c>
      <c r="C170">
        <v>1.282</v>
      </c>
      <c r="D170">
        <v>0.84</v>
      </c>
      <c r="E170">
        <v>0.67630000000000001</v>
      </c>
    </row>
    <row r="171" spans="1:5" x14ac:dyDescent="0.25">
      <c r="A171" t="s">
        <v>19</v>
      </c>
      <c r="B171" t="s">
        <v>144</v>
      </c>
      <c r="C171">
        <v>1.1958</v>
      </c>
      <c r="D171">
        <v>1.115</v>
      </c>
      <c r="E171">
        <v>1.0582</v>
      </c>
    </row>
    <row r="172" spans="1:5" x14ac:dyDescent="0.25">
      <c r="A172" t="s">
        <v>19</v>
      </c>
      <c r="B172" t="s">
        <v>255</v>
      </c>
      <c r="C172">
        <v>1.1958</v>
      </c>
      <c r="D172">
        <v>1.1847000000000001</v>
      </c>
      <c r="E172">
        <v>1.9577</v>
      </c>
    </row>
    <row r="173" spans="1:5" x14ac:dyDescent="0.25">
      <c r="A173" t="s">
        <v>19</v>
      </c>
      <c r="B173" t="s">
        <v>250</v>
      </c>
      <c r="C173">
        <v>1.1958</v>
      </c>
      <c r="D173">
        <v>0.90590000000000004</v>
      </c>
      <c r="E173">
        <v>1.0053000000000001</v>
      </c>
    </row>
    <row r="174" spans="1:5" x14ac:dyDescent="0.25">
      <c r="A174" t="s">
        <v>19</v>
      </c>
      <c r="B174" t="s">
        <v>157</v>
      </c>
      <c r="C174">
        <v>1.1958</v>
      </c>
      <c r="D174">
        <v>0.76659999999999995</v>
      </c>
      <c r="E174">
        <v>1.3228</v>
      </c>
    </row>
    <row r="175" spans="1:5" x14ac:dyDescent="0.25">
      <c r="A175" t="s">
        <v>19</v>
      </c>
      <c r="B175" t="s">
        <v>253</v>
      </c>
      <c r="C175">
        <v>1.1958</v>
      </c>
      <c r="D175">
        <v>1.1847000000000001</v>
      </c>
      <c r="E175">
        <v>1.1639999999999999</v>
      </c>
    </row>
    <row r="176" spans="1:5" x14ac:dyDescent="0.25">
      <c r="A176" t="s">
        <v>19</v>
      </c>
      <c r="B176" t="s">
        <v>258</v>
      </c>
      <c r="C176">
        <v>1.1958</v>
      </c>
      <c r="D176">
        <v>1.0935999999999999</v>
      </c>
      <c r="E176">
        <v>0.92800000000000005</v>
      </c>
    </row>
    <row r="177" spans="1:5" x14ac:dyDescent="0.25">
      <c r="A177" t="s">
        <v>19</v>
      </c>
      <c r="B177" t="s">
        <v>369</v>
      </c>
      <c r="C177">
        <v>1.1958</v>
      </c>
      <c r="D177">
        <v>0.64329999999999998</v>
      </c>
      <c r="E177">
        <v>1.4164000000000001</v>
      </c>
    </row>
    <row r="178" spans="1:5" x14ac:dyDescent="0.25">
      <c r="A178" t="s">
        <v>19</v>
      </c>
      <c r="B178" t="s">
        <v>260</v>
      </c>
      <c r="C178">
        <v>1.1958</v>
      </c>
      <c r="D178">
        <v>0.76019999999999999</v>
      </c>
      <c r="E178">
        <v>0.98119999999999996</v>
      </c>
    </row>
    <row r="179" spans="1:5" x14ac:dyDescent="0.25">
      <c r="A179" t="s">
        <v>19</v>
      </c>
      <c r="B179" t="s">
        <v>142</v>
      </c>
      <c r="C179">
        <v>1.1958</v>
      </c>
      <c r="D179">
        <v>1.115</v>
      </c>
      <c r="E179">
        <v>0.42330000000000001</v>
      </c>
    </row>
    <row r="180" spans="1:5" x14ac:dyDescent="0.25">
      <c r="A180" t="s">
        <v>19</v>
      </c>
      <c r="B180" t="s">
        <v>261</v>
      </c>
      <c r="C180">
        <v>1.1958</v>
      </c>
      <c r="D180">
        <v>0.69689999999999996</v>
      </c>
      <c r="E180">
        <v>1.0582</v>
      </c>
    </row>
    <row r="181" spans="1:5" x14ac:dyDescent="0.25">
      <c r="A181" t="s">
        <v>19</v>
      </c>
      <c r="B181" t="s">
        <v>21</v>
      </c>
      <c r="C181">
        <v>1.1958</v>
      </c>
      <c r="D181">
        <v>0.9123</v>
      </c>
      <c r="E181">
        <v>0.86580000000000001</v>
      </c>
    </row>
    <row r="182" spans="1:5" x14ac:dyDescent="0.25">
      <c r="A182" t="s">
        <v>19</v>
      </c>
      <c r="B182" t="s">
        <v>20</v>
      </c>
      <c r="C182">
        <v>1.1958</v>
      </c>
      <c r="D182">
        <v>1.2163999999999999</v>
      </c>
      <c r="E182">
        <v>1.1544000000000001</v>
      </c>
    </row>
    <row r="183" spans="1:5" x14ac:dyDescent="0.25">
      <c r="A183" t="s">
        <v>19</v>
      </c>
      <c r="B183" t="s">
        <v>252</v>
      </c>
      <c r="C183">
        <v>1.1958</v>
      </c>
      <c r="D183">
        <v>0.83630000000000004</v>
      </c>
      <c r="E183">
        <v>0.84660000000000002</v>
      </c>
    </row>
    <row r="184" spans="1:5" x14ac:dyDescent="0.25">
      <c r="A184" t="s">
        <v>19</v>
      </c>
      <c r="B184" t="s">
        <v>254</v>
      </c>
      <c r="C184">
        <v>1.1958</v>
      </c>
      <c r="D184">
        <v>1.3937999999999999</v>
      </c>
      <c r="E184">
        <v>0.37040000000000001</v>
      </c>
    </row>
    <row r="185" spans="1:5" x14ac:dyDescent="0.25">
      <c r="A185" t="s">
        <v>19</v>
      </c>
      <c r="B185" t="s">
        <v>145</v>
      </c>
      <c r="C185">
        <v>1.1958</v>
      </c>
      <c r="D185">
        <v>1.6725000000000001</v>
      </c>
      <c r="E185">
        <v>0.68779999999999997</v>
      </c>
    </row>
    <row r="186" spans="1:5" x14ac:dyDescent="0.25">
      <c r="A186" t="s">
        <v>19</v>
      </c>
      <c r="B186" t="s">
        <v>259</v>
      </c>
      <c r="C186">
        <v>1.1958</v>
      </c>
      <c r="D186">
        <v>0.70760000000000001</v>
      </c>
      <c r="E186">
        <v>0.83030000000000004</v>
      </c>
    </row>
    <row r="187" spans="1:5" x14ac:dyDescent="0.25">
      <c r="A187" t="s">
        <v>19</v>
      </c>
      <c r="B187" t="s">
        <v>251</v>
      </c>
      <c r="C187">
        <v>1.1958</v>
      </c>
      <c r="D187">
        <v>1.115</v>
      </c>
      <c r="E187">
        <v>0.74070000000000003</v>
      </c>
    </row>
    <row r="188" spans="1:5" x14ac:dyDescent="0.25">
      <c r="A188" t="s">
        <v>19</v>
      </c>
      <c r="B188" t="s">
        <v>257</v>
      </c>
      <c r="C188">
        <v>1.1958</v>
      </c>
      <c r="D188">
        <v>0.69689999999999996</v>
      </c>
      <c r="E188">
        <v>1.1111</v>
      </c>
    </row>
    <row r="189" spans="1:5" x14ac:dyDescent="0.25">
      <c r="A189" t="s">
        <v>19</v>
      </c>
      <c r="B189" t="s">
        <v>256</v>
      </c>
      <c r="C189">
        <v>1.1958</v>
      </c>
      <c r="D189">
        <v>1.3241000000000001</v>
      </c>
      <c r="E189">
        <v>0.84660000000000002</v>
      </c>
    </row>
    <row r="190" spans="1:5" x14ac:dyDescent="0.25">
      <c r="A190" t="s">
        <v>19</v>
      </c>
      <c r="B190" t="s">
        <v>149</v>
      </c>
      <c r="C190">
        <v>1.1958</v>
      </c>
      <c r="D190">
        <v>0.69689999999999996</v>
      </c>
      <c r="E190">
        <v>1.2169000000000001</v>
      </c>
    </row>
    <row r="191" spans="1:5" x14ac:dyDescent="0.25">
      <c r="A191" t="s">
        <v>146</v>
      </c>
      <c r="B191" t="s">
        <v>151</v>
      </c>
      <c r="C191">
        <v>1.0084</v>
      </c>
      <c r="D191">
        <v>0.82640000000000002</v>
      </c>
      <c r="E191">
        <v>0.66169999999999995</v>
      </c>
    </row>
    <row r="192" spans="1:5" x14ac:dyDescent="0.25">
      <c r="A192" t="s">
        <v>146</v>
      </c>
      <c r="B192" t="s">
        <v>153</v>
      </c>
      <c r="C192">
        <v>1.0084</v>
      </c>
      <c r="D192">
        <v>0.90149999999999997</v>
      </c>
      <c r="E192">
        <v>0.86619999999999997</v>
      </c>
    </row>
    <row r="193" spans="1:5" x14ac:dyDescent="0.25">
      <c r="A193" t="s">
        <v>146</v>
      </c>
      <c r="B193" t="s">
        <v>155</v>
      </c>
      <c r="C193">
        <v>1.0084</v>
      </c>
      <c r="D193">
        <v>1.1569</v>
      </c>
      <c r="E193">
        <v>0.9264</v>
      </c>
    </row>
    <row r="194" spans="1:5" x14ac:dyDescent="0.25">
      <c r="A194" t="s">
        <v>146</v>
      </c>
      <c r="B194" t="s">
        <v>756</v>
      </c>
      <c r="C194">
        <v>1.0084</v>
      </c>
      <c r="D194">
        <v>0.99170000000000003</v>
      </c>
      <c r="E194">
        <v>1.1910000000000001</v>
      </c>
    </row>
    <row r="195" spans="1:5" x14ac:dyDescent="0.25">
      <c r="A195" t="s">
        <v>146</v>
      </c>
      <c r="B195" t="s">
        <v>152</v>
      </c>
      <c r="C195">
        <v>1.0084</v>
      </c>
      <c r="D195">
        <v>1.1719999999999999</v>
      </c>
      <c r="E195">
        <v>1.0105999999999999</v>
      </c>
    </row>
    <row r="196" spans="1:5" x14ac:dyDescent="0.25">
      <c r="A196" t="s">
        <v>146</v>
      </c>
      <c r="B196" t="s">
        <v>346</v>
      </c>
      <c r="C196">
        <v>1.0084</v>
      </c>
      <c r="D196">
        <v>1.1719999999999999</v>
      </c>
      <c r="E196">
        <v>1.2271000000000001</v>
      </c>
    </row>
    <row r="197" spans="1:5" x14ac:dyDescent="0.25">
      <c r="A197" t="s">
        <v>146</v>
      </c>
      <c r="B197" t="s">
        <v>158</v>
      </c>
      <c r="C197">
        <v>1.0084</v>
      </c>
      <c r="D197">
        <v>0.90149999999999997</v>
      </c>
      <c r="E197">
        <v>1.2271000000000001</v>
      </c>
    </row>
    <row r="198" spans="1:5" x14ac:dyDescent="0.25">
      <c r="A198" t="s">
        <v>146</v>
      </c>
      <c r="B198" t="s">
        <v>148</v>
      </c>
      <c r="C198">
        <v>1.0084</v>
      </c>
      <c r="D198">
        <v>0.3306</v>
      </c>
      <c r="E198">
        <v>1.1249</v>
      </c>
    </row>
    <row r="199" spans="1:5" x14ac:dyDescent="0.25">
      <c r="A199" t="s">
        <v>146</v>
      </c>
      <c r="B199" t="s">
        <v>159</v>
      </c>
      <c r="C199">
        <v>1.0084</v>
      </c>
      <c r="D199">
        <v>0.76280000000000003</v>
      </c>
      <c r="E199">
        <v>1.0383</v>
      </c>
    </row>
    <row r="200" spans="1:5" x14ac:dyDescent="0.25">
      <c r="A200" t="s">
        <v>146</v>
      </c>
      <c r="B200" t="s">
        <v>154</v>
      </c>
      <c r="C200">
        <v>1.0084</v>
      </c>
      <c r="D200">
        <v>1.1719999999999999</v>
      </c>
      <c r="E200">
        <v>0.64970000000000006</v>
      </c>
    </row>
    <row r="201" spans="1:5" x14ac:dyDescent="0.25">
      <c r="A201" t="s">
        <v>146</v>
      </c>
      <c r="B201" t="s">
        <v>160</v>
      </c>
      <c r="C201">
        <v>1.0084</v>
      </c>
      <c r="D201">
        <v>0.83909999999999996</v>
      </c>
      <c r="E201">
        <v>1.6491</v>
      </c>
    </row>
    <row r="202" spans="1:5" x14ac:dyDescent="0.25">
      <c r="A202" t="s">
        <v>146</v>
      </c>
      <c r="B202" t="s">
        <v>143</v>
      </c>
      <c r="C202">
        <v>1.0084</v>
      </c>
      <c r="D202">
        <v>1.3222</v>
      </c>
      <c r="E202">
        <v>1.0587</v>
      </c>
    </row>
    <row r="203" spans="1:5" x14ac:dyDescent="0.25">
      <c r="A203" t="s">
        <v>146</v>
      </c>
      <c r="B203" t="s">
        <v>156</v>
      </c>
      <c r="C203">
        <v>1.0084</v>
      </c>
      <c r="D203">
        <v>1.0743</v>
      </c>
      <c r="E203">
        <v>1.0587</v>
      </c>
    </row>
    <row r="204" spans="1:5" x14ac:dyDescent="0.25">
      <c r="A204" t="s">
        <v>146</v>
      </c>
      <c r="B204" t="s">
        <v>164</v>
      </c>
      <c r="C204">
        <v>1.0084</v>
      </c>
      <c r="D204">
        <v>1.4049</v>
      </c>
      <c r="E204">
        <v>0.79400000000000004</v>
      </c>
    </row>
    <row r="205" spans="1:5" x14ac:dyDescent="0.25">
      <c r="A205" t="s">
        <v>146</v>
      </c>
      <c r="B205" t="s">
        <v>162</v>
      </c>
      <c r="C205">
        <v>1.0084</v>
      </c>
      <c r="D205">
        <v>0.74380000000000002</v>
      </c>
      <c r="E205">
        <v>1.1910000000000001</v>
      </c>
    </row>
    <row r="206" spans="1:5" x14ac:dyDescent="0.25">
      <c r="A206" t="s">
        <v>146</v>
      </c>
      <c r="B206" t="s">
        <v>757</v>
      </c>
      <c r="C206">
        <v>1.0084</v>
      </c>
      <c r="D206">
        <v>0.83909999999999996</v>
      </c>
      <c r="E206">
        <v>1.2216</v>
      </c>
    </row>
    <row r="207" spans="1:5" x14ac:dyDescent="0.25">
      <c r="A207" t="s">
        <v>146</v>
      </c>
      <c r="B207" t="s">
        <v>161</v>
      </c>
      <c r="C207">
        <v>1.0084</v>
      </c>
      <c r="D207">
        <v>0.91539999999999999</v>
      </c>
      <c r="E207">
        <v>1.0383</v>
      </c>
    </row>
    <row r="208" spans="1:5" x14ac:dyDescent="0.25">
      <c r="A208" t="s">
        <v>146</v>
      </c>
      <c r="B208" t="s">
        <v>150</v>
      </c>
      <c r="C208">
        <v>1.0084</v>
      </c>
      <c r="D208">
        <v>1.2396</v>
      </c>
      <c r="E208">
        <v>0.72789999999999999</v>
      </c>
    </row>
    <row r="209" spans="1:5" x14ac:dyDescent="0.25">
      <c r="A209" t="s">
        <v>146</v>
      </c>
      <c r="B209" t="s">
        <v>147</v>
      </c>
      <c r="C209">
        <v>1.0084</v>
      </c>
      <c r="D209">
        <v>1.6528</v>
      </c>
      <c r="E209">
        <v>0.59550000000000003</v>
      </c>
    </row>
    <row r="210" spans="1:5" x14ac:dyDescent="0.25">
      <c r="A210" t="s">
        <v>146</v>
      </c>
      <c r="B210" t="s">
        <v>163</v>
      </c>
      <c r="C210">
        <v>1.0084</v>
      </c>
      <c r="D210">
        <v>0.66110000000000002</v>
      </c>
      <c r="E210">
        <v>0.66169999999999995</v>
      </c>
    </row>
    <row r="211" spans="1:5" x14ac:dyDescent="0.25">
      <c r="A211" t="s">
        <v>165</v>
      </c>
      <c r="B211" t="s">
        <v>270</v>
      </c>
      <c r="C211">
        <v>1.1184000000000001</v>
      </c>
      <c r="D211">
        <v>1.4157</v>
      </c>
      <c r="E211">
        <v>0.80320000000000003</v>
      </c>
    </row>
    <row r="212" spans="1:5" x14ac:dyDescent="0.25">
      <c r="A212" t="s">
        <v>165</v>
      </c>
      <c r="B212" t="s">
        <v>168</v>
      </c>
      <c r="C212">
        <v>1.1184000000000001</v>
      </c>
      <c r="D212">
        <v>0.26819999999999999</v>
      </c>
      <c r="E212">
        <v>1.7795000000000001</v>
      </c>
    </row>
    <row r="213" spans="1:5" x14ac:dyDescent="0.25">
      <c r="A213" t="s">
        <v>165</v>
      </c>
      <c r="B213" t="s">
        <v>268</v>
      </c>
      <c r="C213">
        <v>1.1184000000000001</v>
      </c>
      <c r="D213">
        <v>0.8196</v>
      </c>
      <c r="E213">
        <v>0.67969999999999997</v>
      </c>
    </row>
    <row r="214" spans="1:5" x14ac:dyDescent="0.25">
      <c r="A214" t="s">
        <v>165</v>
      </c>
      <c r="B214" t="s">
        <v>166</v>
      </c>
      <c r="C214">
        <v>1.1184000000000001</v>
      </c>
      <c r="D214">
        <v>0.69540000000000002</v>
      </c>
      <c r="E214">
        <v>0.65910000000000002</v>
      </c>
    </row>
    <row r="215" spans="1:5" x14ac:dyDescent="0.25">
      <c r="A215" t="s">
        <v>165</v>
      </c>
      <c r="B215" t="s">
        <v>271</v>
      </c>
      <c r="C215">
        <v>1.1184000000000001</v>
      </c>
      <c r="D215">
        <v>0.56899999999999995</v>
      </c>
      <c r="E215">
        <v>1.6176999999999999</v>
      </c>
    </row>
    <row r="216" spans="1:5" x14ac:dyDescent="0.25">
      <c r="A216" t="s">
        <v>165</v>
      </c>
      <c r="B216" t="s">
        <v>263</v>
      </c>
      <c r="C216">
        <v>1.1184000000000001</v>
      </c>
      <c r="D216">
        <v>0.81279999999999997</v>
      </c>
      <c r="E216">
        <v>0.60660000000000003</v>
      </c>
    </row>
    <row r="217" spans="1:5" x14ac:dyDescent="0.25">
      <c r="A217" t="s">
        <v>165</v>
      </c>
      <c r="B217" t="s">
        <v>773</v>
      </c>
      <c r="C217">
        <v>1.1184000000000001</v>
      </c>
      <c r="D217">
        <v>0.8196</v>
      </c>
      <c r="E217">
        <v>1.1739999999999999</v>
      </c>
    </row>
    <row r="218" spans="1:5" x14ac:dyDescent="0.25">
      <c r="A218" t="s">
        <v>165</v>
      </c>
      <c r="B218" t="s">
        <v>267</v>
      </c>
      <c r="C218">
        <v>1.1184000000000001</v>
      </c>
      <c r="D218">
        <v>0.48770000000000002</v>
      </c>
      <c r="E218">
        <v>0.80889999999999995</v>
      </c>
    </row>
    <row r="219" spans="1:5" x14ac:dyDescent="0.25">
      <c r="A219" t="s">
        <v>165</v>
      </c>
      <c r="B219" t="s">
        <v>264</v>
      </c>
      <c r="C219">
        <v>1.1184000000000001</v>
      </c>
      <c r="D219">
        <v>0.98350000000000004</v>
      </c>
      <c r="E219">
        <v>0.6673</v>
      </c>
    </row>
    <row r="220" spans="1:5" x14ac:dyDescent="0.25">
      <c r="A220" t="s">
        <v>165</v>
      </c>
      <c r="B220" t="s">
        <v>262</v>
      </c>
      <c r="C220">
        <v>1.1184000000000001</v>
      </c>
      <c r="D220">
        <v>1.7070000000000001</v>
      </c>
      <c r="E220">
        <v>0.4718</v>
      </c>
    </row>
    <row r="221" spans="1:5" x14ac:dyDescent="0.25">
      <c r="A221" t="s">
        <v>165</v>
      </c>
      <c r="B221" t="s">
        <v>269</v>
      </c>
      <c r="C221">
        <v>1.1184000000000001</v>
      </c>
      <c r="D221">
        <v>0.80469999999999997</v>
      </c>
      <c r="E221">
        <v>1.038</v>
      </c>
    </row>
    <row r="222" spans="1:5" x14ac:dyDescent="0.25">
      <c r="A222" t="s">
        <v>165</v>
      </c>
      <c r="B222" t="s">
        <v>167</v>
      </c>
      <c r="C222">
        <v>1.1184000000000001</v>
      </c>
      <c r="D222">
        <v>1.0431999999999999</v>
      </c>
      <c r="E222">
        <v>1.4211</v>
      </c>
    </row>
    <row r="223" spans="1:5" x14ac:dyDescent="0.25">
      <c r="A223" t="s">
        <v>165</v>
      </c>
      <c r="B223" t="s">
        <v>265</v>
      </c>
      <c r="C223">
        <v>1.1184000000000001</v>
      </c>
      <c r="D223">
        <v>1.9671000000000001</v>
      </c>
      <c r="E223">
        <v>0.74150000000000005</v>
      </c>
    </row>
    <row r="224" spans="1:5" x14ac:dyDescent="0.25">
      <c r="A224" t="s">
        <v>165</v>
      </c>
      <c r="B224" t="s">
        <v>266</v>
      </c>
      <c r="C224">
        <v>1.1184000000000001</v>
      </c>
      <c r="D224">
        <v>1.5444</v>
      </c>
      <c r="E224">
        <v>1.4829000000000001</v>
      </c>
    </row>
    <row r="225" spans="1:5" x14ac:dyDescent="0.25">
      <c r="A225" t="s">
        <v>22</v>
      </c>
      <c r="B225" t="s">
        <v>278</v>
      </c>
      <c r="C225">
        <v>1.4204000000000001</v>
      </c>
      <c r="D225">
        <v>1.5254000000000001</v>
      </c>
      <c r="E225">
        <v>0.58489999999999998</v>
      </c>
    </row>
    <row r="226" spans="1:5" x14ac:dyDescent="0.25">
      <c r="A226" t="s">
        <v>22</v>
      </c>
      <c r="B226" t="s">
        <v>169</v>
      </c>
      <c r="C226">
        <v>1.4204000000000001</v>
      </c>
      <c r="D226">
        <v>0.76270000000000004</v>
      </c>
      <c r="E226">
        <v>1.2761</v>
      </c>
    </row>
    <row r="227" spans="1:5" x14ac:dyDescent="0.25">
      <c r="A227" t="s">
        <v>22</v>
      </c>
      <c r="B227" t="s">
        <v>307</v>
      </c>
      <c r="C227">
        <v>1.4204000000000001</v>
      </c>
      <c r="D227">
        <v>0.54159999999999997</v>
      </c>
      <c r="E227">
        <v>1.2270000000000001</v>
      </c>
    </row>
    <row r="228" spans="1:5" x14ac:dyDescent="0.25">
      <c r="A228" t="s">
        <v>22</v>
      </c>
      <c r="B228" t="s">
        <v>283</v>
      </c>
      <c r="C228">
        <v>1.4204000000000001</v>
      </c>
      <c r="D228">
        <v>1.056</v>
      </c>
      <c r="E228">
        <v>0.74439999999999995</v>
      </c>
    </row>
    <row r="229" spans="1:5" x14ac:dyDescent="0.25">
      <c r="A229" t="s">
        <v>22</v>
      </c>
      <c r="B229" t="s">
        <v>273</v>
      </c>
      <c r="C229">
        <v>1.4204000000000001</v>
      </c>
      <c r="D229">
        <v>0.75819999999999999</v>
      </c>
      <c r="E229">
        <v>0.9325</v>
      </c>
    </row>
    <row r="230" spans="1:5" x14ac:dyDescent="0.25">
      <c r="A230" t="s">
        <v>22</v>
      </c>
      <c r="B230" t="s">
        <v>279</v>
      </c>
      <c r="C230">
        <v>1.4204000000000001</v>
      </c>
      <c r="D230">
        <v>0.64990000000000003</v>
      </c>
      <c r="E230">
        <v>1.3251999999999999</v>
      </c>
    </row>
    <row r="231" spans="1:5" x14ac:dyDescent="0.25">
      <c r="A231" t="s">
        <v>22</v>
      </c>
      <c r="B231" t="s">
        <v>280</v>
      </c>
      <c r="C231">
        <v>1.4204000000000001</v>
      </c>
      <c r="D231">
        <v>1.4666999999999999</v>
      </c>
      <c r="E231">
        <v>0.53169999999999995</v>
      </c>
    </row>
    <row r="232" spans="1:5" x14ac:dyDescent="0.25">
      <c r="A232" t="s">
        <v>22</v>
      </c>
      <c r="B232" t="s">
        <v>281</v>
      </c>
      <c r="C232">
        <v>1.4204000000000001</v>
      </c>
      <c r="D232">
        <v>1.1373</v>
      </c>
      <c r="E232">
        <v>0.68710000000000004</v>
      </c>
    </row>
    <row r="233" spans="1:5" x14ac:dyDescent="0.25">
      <c r="A233" t="s">
        <v>22</v>
      </c>
      <c r="B233" t="s">
        <v>23</v>
      </c>
      <c r="C233">
        <v>1.4204000000000001</v>
      </c>
      <c r="D233">
        <v>1.1373</v>
      </c>
      <c r="E233">
        <v>1.1288</v>
      </c>
    </row>
    <row r="234" spans="1:5" x14ac:dyDescent="0.25">
      <c r="A234" t="s">
        <v>22</v>
      </c>
      <c r="B234" t="s">
        <v>308</v>
      </c>
      <c r="C234">
        <v>1.4204000000000001</v>
      </c>
      <c r="D234">
        <v>1.7014</v>
      </c>
      <c r="E234">
        <v>0.79749999999999999</v>
      </c>
    </row>
    <row r="235" spans="1:5" x14ac:dyDescent="0.25">
      <c r="A235" t="s">
        <v>22</v>
      </c>
      <c r="B235" t="s">
        <v>272</v>
      </c>
      <c r="C235">
        <v>1.4204000000000001</v>
      </c>
      <c r="D235">
        <v>1.3493999999999999</v>
      </c>
      <c r="E235">
        <v>0.4254</v>
      </c>
    </row>
    <row r="236" spans="1:5" x14ac:dyDescent="0.25">
      <c r="A236" t="s">
        <v>22</v>
      </c>
      <c r="B236" t="s">
        <v>24</v>
      </c>
      <c r="C236">
        <v>1.4204000000000001</v>
      </c>
      <c r="D236">
        <v>1.4666999999999999</v>
      </c>
      <c r="E236">
        <v>1.0633999999999999</v>
      </c>
    </row>
    <row r="237" spans="1:5" x14ac:dyDescent="0.25">
      <c r="A237" t="s">
        <v>22</v>
      </c>
      <c r="B237" t="s">
        <v>284</v>
      </c>
      <c r="C237">
        <v>1.4204000000000001</v>
      </c>
      <c r="D237">
        <v>0.5867</v>
      </c>
      <c r="E237">
        <v>1.4356</v>
      </c>
    </row>
    <row r="238" spans="1:5" x14ac:dyDescent="0.25">
      <c r="A238" t="s">
        <v>22</v>
      </c>
      <c r="B238" t="s">
        <v>173</v>
      </c>
      <c r="C238">
        <v>1.4204000000000001</v>
      </c>
      <c r="D238">
        <v>0.76270000000000004</v>
      </c>
      <c r="E238">
        <v>0.90390000000000004</v>
      </c>
    </row>
    <row r="239" spans="1:5" x14ac:dyDescent="0.25">
      <c r="A239" t="s">
        <v>22</v>
      </c>
      <c r="B239" t="s">
        <v>276</v>
      </c>
      <c r="C239">
        <v>1.4204000000000001</v>
      </c>
      <c r="D239">
        <v>1.4080999999999999</v>
      </c>
      <c r="E239">
        <v>1.2229000000000001</v>
      </c>
    </row>
    <row r="240" spans="1:5" x14ac:dyDescent="0.25">
      <c r="A240" t="s">
        <v>22</v>
      </c>
      <c r="B240" t="s">
        <v>172</v>
      </c>
      <c r="C240">
        <v>1.4204000000000001</v>
      </c>
      <c r="D240">
        <v>0.75819999999999999</v>
      </c>
      <c r="E240">
        <v>1.4723999999999999</v>
      </c>
    </row>
    <row r="241" spans="1:5" x14ac:dyDescent="0.25">
      <c r="A241" t="s">
        <v>22</v>
      </c>
      <c r="B241" t="s">
        <v>171</v>
      </c>
      <c r="C241">
        <v>1.4204000000000001</v>
      </c>
      <c r="D241">
        <v>0.38400000000000001</v>
      </c>
      <c r="E241">
        <v>0.69599999999999995</v>
      </c>
    </row>
    <row r="242" spans="1:5" x14ac:dyDescent="0.25">
      <c r="A242" t="s">
        <v>22</v>
      </c>
      <c r="B242" t="s">
        <v>174</v>
      </c>
      <c r="C242">
        <v>1.4204000000000001</v>
      </c>
      <c r="D242">
        <v>0.88</v>
      </c>
      <c r="E242">
        <v>1.1697</v>
      </c>
    </row>
    <row r="243" spans="1:5" x14ac:dyDescent="0.25">
      <c r="A243" t="s">
        <v>22</v>
      </c>
      <c r="B243" t="s">
        <v>182</v>
      </c>
      <c r="C243">
        <v>1.4204000000000001</v>
      </c>
      <c r="D243">
        <v>0.52800000000000002</v>
      </c>
      <c r="E243">
        <v>1.0633999999999999</v>
      </c>
    </row>
    <row r="244" spans="1:5" x14ac:dyDescent="0.25">
      <c r="A244" t="s">
        <v>22</v>
      </c>
      <c r="B244" t="s">
        <v>170</v>
      </c>
      <c r="C244">
        <v>1.4204000000000001</v>
      </c>
      <c r="D244">
        <v>1.1734</v>
      </c>
      <c r="E244">
        <v>1.2229000000000001</v>
      </c>
    </row>
    <row r="245" spans="1:5" x14ac:dyDescent="0.25">
      <c r="A245" t="s">
        <v>25</v>
      </c>
      <c r="B245" t="s">
        <v>760</v>
      </c>
      <c r="C245">
        <v>1.1545000000000001</v>
      </c>
      <c r="D245">
        <v>1.1811</v>
      </c>
      <c r="E245">
        <v>1.3793</v>
      </c>
    </row>
    <row r="246" spans="1:5" x14ac:dyDescent="0.25">
      <c r="A246" t="s">
        <v>25</v>
      </c>
      <c r="B246" t="s">
        <v>176</v>
      </c>
      <c r="C246">
        <v>1.1545000000000001</v>
      </c>
      <c r="D246">
        <v>1.6536</v>
      </c>
      <c r="E246">
        <v>0.96550000000000002</v>
      </c>
    </row>
    <row r="247" spans="1:5" x14ac:dyDescent="0.25">
      <c r="A247" t="s">
        <v>25</v>
      </c>
      <c r="B247" t="s">
        <v>275</v>
      </c>
      <c r="C247">
        <v>1.1545000000000001</v>
      </c>
      <c r="D247">
        <v>1.0237000000000001</v>
      </c>
      <c r="E247">
        <v>0.68959999999999999</v>
      </c>
    </row>
    <row r="248" spans="1:5" x14ac:dyDescent="0.25">
      <c r="A248" t="s">
        <v>25</v>
      </c>
      <c r="B248" t="s">
        <v>180</v>
      </c>
      <c r="C248">
        <v>1.1545000000000001</v>
      </c>
      <c r="D248">
        <v>1.4961</v>
      </c>
      <c r="E248">
        <v>0.55169999999999997</v>
      </c>
    </row>
    <row r="249" spans="1:5" x14ac:dyDescent="0.25">
      <c r="A249" t="s">
        <v>25</v>
      </c>
      <c r="B249" t="s">
        <v>175</v>
      </c>
      <c r="C249">
        <v>1.1545000000000001</v>
      </c>
      <c r="D249">
        <v>0.78739999999999999</v>
      </c>
      <c r="E249">
        <v>0.89649999999999996</v>
      </c>
    </row>
    <row r="250" spans="1:5" x14ac:dyDescent="0.25">
      <c r="A250" t="s">
        <v>25</v>
      </c>
      <c r="B250" t="s">
        <v>761</v>
      </c>
      <c r="C250">
        <v>1.1545000000000001</v>
      </c>
      <c r="D250">
        <v>1.2599</v>
      </c>
      <c r="E250">
        <v>1.1724000000000001</v>
      </c>
    </row>
    <row r="251" spans="1:5" x14ac:dyDescent="0.25">
      <c r="A251" t="s">
        <v>25</v>
      </c>
      <c r="B251" t="s">
        <v>178</v>
      </c>
      <c r="C251">
        <v>1.1545000000000001</v>
      </c>
      <c r="D251">
        <v>0.55120000000000002</v>
      </c>
      <c r="E251">
        <v>1.4482999999999999</v>
      </c>
    </row>
    <row r="252" spans="1:5" x14ac:dyDescent="0.25">
      <c r="A252" t="s">
        <v>25</v>
      </c>
      <c r="B252" t="s">
        <v>282</v>
      </c>
      <c r="C252">
        <v>1.1545000000000001</v>
      </c>
      <c r="D252">
        <v>1.2599</v>
      </c>
      <c r="E252">
        <v>0.68959999999999999</v>
      </c>
    </row>
    <row r="253" spans="1:5" x14ac:dyDescent="0.25">
      <c r="A253" t="s">
        <v>25</v>
      </c>
      <c r="B253" t="s">
        <v>274</v>
      </c>
      <c r="C253">
        <v>1.1545000000000001</v>
      </c>
      <c r="D253">
        <v>0.7087</v>
      </c>
      <c r="E253">
        <v>1.3103</v>
      </c>
    </row>
    <row r="254" spans="1:5" x14ac:dyDescent="0.25">
      <c r="A254" t="s">
        <v>25</v>
      </c>
      <c r="B254" t="s">
        <v>27</v>
      </c>
      <c r="C254">
        <v>1.1545000000000001</v>
      </c>
      <c r="D254">
        <v>1.3386</v>
      </c>
      <c r="E254">
        <v>0.75860000000000005</v>
      </c>
    </row>
    <row r="255" spans="1:5" x14ac:dyDescent="0.25">
      <c r="A255" t="s">
        <v>25</v>
      </c>
      <c r="B255" t="s">
        <v>184</v>
      </c>
      <c r="C255">
        <v>1.1545000000000001</v>
      </c>
      <c r="D255">
        <v>0.94489999999999996</v>
      </c>
      <c r="E255">
        <v>0.62070000000000003</v>
      </c>
    </row>
    <row r="256" spans="1:5" x14ac:dyDescent="0.25">
      <c r="A256" t="s">
        <v>25</v>
      </c>
      <c r="B256" t="s">
        <v>177</v>
      </c>
      <c r="C256">
        <v>1.1545000000000001</v>
      </c>
      <c r="D256">
        <v>0.78739999999999999</v>
      </c>
      <c r="E256">
        <v>1.0345</v>
      </c>
    </row>
    <row r="257" spans="1:5" x14ac:dyDescent="0.25">
      <c r="A257" t="s">
        <v>25</v>
      </c>
      <c r="B257" t="s">
        <v>277</v>
      </c>
      <c r="C257">
        <v>1.1545000000000001</v>
      </c>
      <c r="D257">
        <v>1.1811</v>
      </c>
      <c r="E257">
        <v>1.0345</v>
      </c>
    </row>
    <row r="258" spans="1:5" x14ac:dyDescent="0.25">
      <c r="A258" t="s">
        <v>25</v>
      </c>
      <c r="B258" t="s">
        <v>759</v>
      </c>
      <c r="C258">
        <v>1.1545000000000001</v>
      </c>
      <c r="D258">
        <v>0.94489999999999996</v>
      </c>
      <c r="E258">
        <v>0.62070000000000003</v>
      </c>
    </row>
    <row r="259" spans="1:5" x14ac:dyDescent="0.25">
      <c r="A259" t="s">
        <v>25</v>
      </c>
      <c r="B259" t="s">
        <v>179</v>
      </c>
      <c r="C259">
        <v>1.1545000000000001</v>
      </c>
      <c r="D259">
        <v>1.1811</v>
      </c>
      <c r="E259">
        <v>0.62070000000000003</v>
      </c>
    </row>
    <row r="260" spans="1:5" x14ac:dyDescent="0.25">
      <c r="A260" t="s">
        <v>25</v>
      </c>
      <c r="B260" t="s">
        <v>181</v>
      </c>
      <c r="C260">
        <v>1.1545000000000001</v>
      </c>
      <c r="D260">
        <v>0.62990000000000002</v>
      </c>
      <c r="E260">
        <v>1.6551</v>
      </c>
    </row>
    <row r="261" spans="1:5" x14ac:dyDescent="0.25">
      <c r="A261" t="s">
        <v>25</v>
      </c>
      <c r="B261" t="s">
        <v>183</v>
      </c>
      <c r="C261">
        <v>1.1545000000000001</v>
      </c>
      <c r="D261">
        <v>0.55120000000000002</v>
      </c>
      <c r="E261">
        <v>0.96550000000000002</v>
      </c>
    </row>
    <row r="262" spans="1:5" x14ac:dyDescent="0.25">
      <c r="A262" t="s">
        <v>25</v>
      </c>
      <c r="B262" t="s">
        <v>309</v>
      </c>
      <c r="C262">
        <v>1.1545000000000001</v>
      </c>
      <c r="D262">
        <v>0.55120000000000002</v>
      </c>
      <c r="E262">
        <v>1.0345</v>
      </c>
    </row>
    <row r="263" spans="1:5" x14ac:dyDescent="0.25">
      <c r="A263" t="s">
        <v>25</v>
      </c>
      <c r="B263" t="s">
        <v>758</v>
      </c>
      <c r="C263">
        <v>1.1545000000000001</v>
      </c>
      <c r="D263">
        <v>1.1811</v>
      </c>
      <c r="E263">
        <v>1.1033999999999999</v>
      </c>
    </row>
    <row r="264" spans="1:5" x14ac:dyDescent="0.25">
      <c r="A264" t="s">
        <v>25</v>
      </c>
      <c r="B264" t="s">
        <v>26</v>
      </c>
      <c r="C264">
        <v>1.1545000000000001</v>
      </c>
      <c r="D264">
        <v>0.78739999999999999</v>
      </c>
      <c r="E264">
        <v>1.4482999999999999</v>
      </c>
    </row>
    <row r="265" spans="1:5" x14ac:dyDescent="0.25">
      <c r="A265" t="s">
        <v>185</v>
      </c>
      <c r="B265" t="s">
        <v>290</v>
      </c>
      <c r="C265">
        <v>1.3384</v>
      </c>
      <c r="D265">
        <v>1.7184999999999999</v>
      </c>
      <c r="E265">
        <v>0.1273</v>
      </c>
    </row>
    <row r="266" spans="1:5" x14ac:dyDescent="0.25">
      <c r="A266" t="s">
        <v>185</v>
      </c>
      <c r="B266" t="s">
        <v>193</v>
      </c>
      <c r="C266">
        <v>1.3384</v>
      </c>
      <c r="D266">
        <v>1.1830000000000001</v>
      </c>
      <c r="E266">
        <v>0.84889999999999999</v>
      </c>
    </row>
    <row r="267" spans="1:5" x14ac:dyDescent="0.25">
      <c r="A267" t="s">
        <v>185</v>
      </c>
      <c r="B267" t="s">
        <v>766</v>
      </c>
      <c r="C267">
        <v>1.3384</v>
      </c>
      <c r="D267">
        <v>1.1547000000000001</v>
      </c>
      <c r="E267">
        <v>1.2733000000000001</v>
      </c>
    </row>
    <row r="268" spans="1:5" x14ac:dyDescent="0.25">
      <c r="A268" t="s">
        <v>185</v>
      </c>
      <c r="B268" t="s">
        <v>291</v>
      </c>
      <c r="C268">
        <v>1.3384</v>
      </c>
      <c r="D268">
        <v>1.6302000000000001</v>
      </c>
      <c r="E268">
        <v>0.52090000000000003</v>
      </c>
    </row>
    <row r="269" spans="1:5" x14ac:dyDescent="0.25">
      <c r="A269" t="s">
        <v>185</v>
      </c>
      <c r="B269" t="s">
        <v>192</v>
      </c>
      <c r="C269">
        <v>1.3384</v>
      </c>
      <c r="D269">
        <v>0.68489999999999995</v>
      </c>
      <c r="E269">
        <v>1.4325000000000001</v>
      </c>
    </row>
    <row r="270" spans="1:5" x14ac:dyDescent="0.25">
      <c r="A270" t="s">
        <v>185</v>
      </c>
      <c r="B270" t="s">
        <v>765</v>
      </c>
      <c r="C270">
        <v>1.3384</v>
      </c>
      <c r="D270">
        <v>0.54339999999999999</v>
      </c>
      <c r="E270">
        <v>1.0996999999999999</v>
      </c>
    </row>
    <row r="271" spans="1:5" x14ac:dyDescent="0.25">
      <c r="A271" t="s">
        <v>185</v>
      </c>
      <c r="B271" t="s">
        <v>287</v>
      </c>
      <c r="C271">
        <v>1.3384</v>
      </c>
      <c r="D271">
        <v>1.0868</v>
      </c>
      <c r="E271">
        <v>1.2733000000000001</v>
      </c>
    </row>
    <row r="272" spans="1:5" x14ac:dyDescent="0.25">
      <c r="A272" t="s">
        <v>185</v>
      </c>
      <c r="B272" t="s">
        <v>289</v>
      </c>
      <c r="C272">
        <v>1.3384</v>
      </c>
      <c r="D272">
        <v>0.6724</v>
      </c>
      <c r="E272">
        <v>0.76400000000000001</v>
      </c>
    </row>
    <row r="273" spans="1:5" x14ac:dyDescent="0.25">
      <c r="A273" t="s">
        <v>185</v>
      </c>
      <c r="B273" t="s">
        <v>190</v>
      </c>
      <c r="C273">
        <v>1.3384</v>
      </c>
      <c r="D273">
        <v>0.44829999999999998</v>
      </c>
      <c r="E273">
        <v>1.0823</v>
      </c>
    </row>
    <row r="274" spans="1:5" x14ac:dyDescent="0.25">
      <c r="A274" t="s">
        <v>185</v>
      </c>
      <c r="B274" t="s">
        <v>767</v>
      </c>
      <c r="C274">
        <v>1.3384</v>
      </c>
      <c r="D274">
        <v>1.0585</v>
      </c>
      <c r="E274">
        <v>0.90190000000000003</v>
      </c>
    </row>
    <row r="275" spans="1:5" x14ac:dyDescent="0.25">
      <c r="A275" t="s">
        <v>185</v>
      </c>
      <c r="B275" t="s">
        <v>188</v>
      </c>
      <c r="C275">
        <v>1.3384</v>
      </c>
      <c r="D275">
        <v>1.6980999999999999</v>
      </c>
      <c r="E275">
        <v>0.69450000000000001</v>
      </c>
    </row>
    <row r="276" spans="1:5" x14ac:dyDescent="0.25">
      <c r="A276" t="s">
        <v>185</v>
      </c>
      <c r="B276" t="s">
        <v>187</v>
      </c>
      <c r="C276">
        <v>1.3384</v>
      </c>
      <c r="D276">
        <v>0.52300000000000002</v>
      </c>
      <c r="E276">
        <v>1.1459999999999999</v>
      </c>
    </row>
    <row r="277" spans="1:5" x14ac:dyDescent="0.25">
      <c r="A277" t="s">
        <v>185</v>
      </c>
      <c r="B277" t="s">
        <v>288</v>
      </c>
      <c r="C277">
        <v>1.3384</v>
      </c>
      <c r="D277">
        <v>1.1830000000000001</v>
      </c>
      <c r="E277">
        <v>1.1142000000000001</v>
      </c>
    </row>
    <row r="278" spans="1:5" x14ac:dyDescent="0.25">
      <c r="A278" t="s">
        <v>185</v>
      </c>
      <c r="B278" t="s">
        <v>189</v>
      </c>
      <c r="C278">
        <v>1.3384</v>
      </c>
      <c r="D278">
        <v>0.88300000000000001</v>
      </c>
      <c r="E278">
        <v>0.9839</v>
      </c>
    </row>
    <row r="279" spans="1:5" x14ac:dyDescent="0.25">
      <c r="A279" t="s">
        <v>185</v>
      </c>
      <c r="B279" t="s">
        <v>186</v>
      </c>
      <c r="C279">
        <v>1.3384</v>
      </c>
      <c r="D279">
        <v>1.0868</v>
      </c>
      <c r="E279">
        <v>0.86819999999999997</v>
      </c>
    </row>
    <row r="280" spans="1:5" x14ac:dyDescent="0.25">
      <c r="A280" t="s">
        <v>185</v>
      </c>
      <c r="B280" t="s">
        <v>285</v>
      </c>
      <c r="C280">
        <v>1.3384</v>
      </c>
      <c r="D280">
        <v>0.95089999999999997</v>
      </c>
      <c r="E280">
        <v>0.9839</v>
      </c>
    </row>
    <row r="281" spans="1:5" x14ac:dyDescent="0.25">
      <c r="A281" t="s">
        <v>185</v>
      </c>
      <c r="B281" t="s">
        <v>286</v>
      </c>
      <c r="C281">
        <v>1.3384</v>
      </c>
      <c r="D281">
        <v>0.74719999999999998</v>
      </c>
      <c r="E281">
        <v>1.3891</v>
      </c>
    </row>
    <row r="282" spans="1:5" x14ac:dyDescent="0.25">
      <c r="A282" t="s">
        <v>185</v>
      </c>
      <c r="B282" t="s">
        <v>191</v>
      </c>
      <c r="C282">
        <v>1.3384</v>
      </c>
      <c r="D282">
        <v>0.67920000000000003</v>
      </c>
      <c r="E282">
        <v>1.3891</v>
      </c>
    </row>
    <row r="283" spans="1:5" x14ac:dyDescent="0.25">
      <c r="A283" t="s">
        <v>28</v>
      </c>
      <c r="B283" t="s">
        <v>762</v>
      </c>
      <c r="C283">
        <v>1.3081</v>
      </c>
      <c r="D283">
        <v>0.62549999999999994</v>
      </c>
      <c r="E283">
        <v>1.0213000000000001</v>
      </c>
    </row>
    <row r="284" spans="1:5" x14ac:dyDescent="0.25">
      <c r="A284" t="s">
        <v>28</v>
      </c>
      <c r="B284" t="s">
        <v>311</v>
      </c>
      <c r="C284">
        <v>1.3081</v>
      </c>
      <c r="D284">
        <v>0.27800000000000002</v>
      </c>
      <c r="E284">
        <v>1.0851</v>
      </c>
    </row>
    <row r="285" spans="1:5" x14ac:dyDescent="0.25">
      <c r="A285" t="s">
        <v>28</v>
      </c>
      <c r="B285" t="s">
        <v>31</v>
      </c>
      <c r="C285">
        <v>1.3081</v>
      </c>
      <c r="D285">
        <v>2.1543999999999999</v>
      </c>
      <c r="E285">
        <v>0.51070000000000004</v>
      </c>
    </row>
    <row r="286" spans="1:5" x14ac:dyDescent="0.25">
      <c r="A286" t="s">
        <v>28</v>
      </c>
      <c r="B286" t="s">
        <v>198</v>
      </c>
      <c r="C286">
        <v>1.3081</v>
      </c>
      <c r="D286">
        <v>0.69499999999999995</v>
      </c>
      <c r="E286">
        <v>1.4043000000000001</v>
      </c>
    </row>
    <row r="287" spans="1:5" x14ac:dyDescent="0.25">
      <c r="A287" t="s">
        <v>28</v>
      </c>
      <c r="B287" t="s">
        <v>763</v>
      </c>
      <c r="C287">
        <v>1.3081</v>
      </c>
      <c r="D287">
        <v>0.90349999999999997</v>
      </c>
      <c r="E287">
        <v>0.63829999999999998</v>
      </c>
    </row>
    <row r="288" spans="1:5" x14ac:dyDescent="0.25">
      <c r="A288" t="s">
        <v>28</v>
      </c>
      <c r="B288" t="s">
        <v>294</v>
      </c>
      <c r="C288">
        <v>1.3081</v>
      </c>
      <c r="D288">
        <v>1.1814</v>
      </c>
      <c r="E288">
        <v>1.532</v>
      </c>
    </row>
    <row r="289" spans="1:5" x14ac:dyDescent="0.25">
      <c r="A289" t="s">
        <v>28</v>
      </c>
      <c r="B289" t="s">
        <v>295</v>
      </c>
      <c r="C289">
        <v>1.3081</v>
      </c>
      <c r="D289">
        <v>1.1120000000000001</v>
      </c>
      <c r="E289">
        <v>0.57450000000000001</v>
      </c>
    </row>
    <row r="290" spans="1:5" x14ac:dyDescent="0.25">
      <c r="A290" t="s">
        <v>28</v>
      </c>
      <c r="B290" t="s">
        <v>196</v>
      </c>
      <c r="C290">
        <v>1.3081</v>
      </c>
      <c r="D290">
        <v>0.76449999999999996</v>
      </c>
      <c r="E290">
        <v>0.93620000000000003</v>
      </c>
    </row>
    <row r="291" spans="1:5" x14ac:dyDescent="0.25">
      <c r="A291" t="s">
        <v>28</v>
      </c>
      <c r="B291" t="s">
        <v>296</v>
      </c>
      <c r="C291">
        <v>1.3081</v>
      </c>
      <c r="D291">
        <v>0.9556</v>
      </c>
      <c r="E291">
        <v>1.2287999999999999</v>
      </c>
    </row>
    <row r="292" spans="1:5" x14ac:dyDescent="0.25">
      <c r="A292" t="s">
        <v>28</v>
      </c>
      <c r="B292" t="s">
        <v>292</v>
      </c>
      <c r="C292">
        <v>1.3081</v>
      </c>
      <c r="D292">
        <v>0.44590000000000002</v>
      </c>
      <c r="E292">
        <v>1.2873000000000001</v>
      </c>
    </row>
    <row r="293" spans="1:5" x14ac:dyDescent="0.25">
      <c r="A293" t="s">
        <v>28</v>
      </c>
      <c r="B293" t="s">
        <v>194</v>
      </c>
      <c r="C293">
        <v>1.3081</v>
      </c>
      <c r="D293">
        <v>0.41699999999999998</v>
      </c>
      <c r="E293">
        <v>0.82979999999999998</v>
      </c>
    </row>
    <row r="294" spans="1:5" x14ac:dyDescent="0.25">
      <c r="A294" t="s">
        <v>28</v>
      </c>
      <c r="B294" t="s">
        <v>310</v>
      </c>
      <c r="C294">
        <v>1.3081</v>
      </c>
      <c r="D294">
        <v>0.99380000000000002</v>
      </c>
      <c r="E294">
        <v>0.63190000000000002</v>
      </c>
    </row>
    <row r="295" spans="1:5" x14ac:dyDescent="0.25">
      <c r="A295" t="s">
        <v>28</v>
      </c>
      <c r="B295" t="s">
        <v>30</v>
      </c>
      <c r="C295">
        <v>1.3081</v>
      </c>
      <c r="D295">
        <v>1.9459</v>
      </c>
      <c r="E295">
        <v>0.51070000000000004</v>
      </c>
    </row>
    <row r="296" spans="1:5" x14ac:dyDescent="0.25">
      <c r="A296" t="s">
        <v>28</v>
      </c>
      <c r="B296" t="s">
        <v>293</v>
      </c>
      <c r="C296">
        <v>1.3081</v>
      </c>
      <c r="D296">
        <v>0.83399999999999996</v>
      </c>
      <c r="E296">
        <v>1.4043000000000001</v>
      </c>
    </row>
    <row r="297" spans="1:5" x14ac:dyDescent="0.25">
      <c r="A297" t="s">
        <v>28</v>
      </c>
      <c r="B297" t="s">
        <v>195</v>
      </c>
      <c r="C297">
        <v>1.3081</v>
      </c>
      <c r="D297">
        <v>1.2996000000000001</v>
      </c>
      <c r="E297">
        <v>0.91279999999999994</v>
      </c>
    </row>
    <row r="298" spans="1:5" x14ac:dyDescent="0.25">
      <c r="A298" t="s">
        <v>28</v>
      </c>
      <c r="B298" t="s">
        <v>29</v>
      </c>
      <c r="C298">
        <v>1.3081</v>
      </c>
      <c r="D298">
        <v>1.6678999999999999</v>
      </c>
      <c r="E298">
        <v>0.63829999999999998</v>
      </c>
    </row>
    <row r="299" spans="1:5" x14ac:dyDescent="0.25">
      <c r="A299" t="s">
        <v>28</v>
      </c>
      <c r="B299" t="s">
        <v>197</v>
      </c>
      <c r="C299">
        <v>1.3081</v>
      </c>
      <c r="D299">
        <v>0.83399999999999996</v>
      </c>
      <c r="E299">
        <v>1.3405</v>
      </c>
    </row>
    <row r="300" spans="1:5" x14ac:dyDescent="0.25">
      <c r="A300" t="s">
        <v>28</v>
      </c>
      <c r="B300" t="s">
        <v>764</v>
      </c>
      <c r="C300">
        <v>1.3081</v>
      </c>
      <c r="D300">
        <v>0.99380000000000002</v>
      </c>
      <c r="E300">
        <v>1.4744999999999999</v>
      </c>
    </row>
    <row r="301" spans="1:5" x14ac:dyDescent="0.25">
      <c r="A301" t="s">
        <v>199</v>
      </c>
      <c r="B301" t="s">
        <v>207</v>
      </c>
      <c r="C301">
        <v>1.0649</v>
      </c>
      <c r="D301">
        <v>0.86680000000000001</v>
      </c>
      <c r="E301">
        <v>1.0718000000000001</v>
      </c>
    </row>
    <row r="302" spans="1:5" x14ac:dyDescent="0.25">
      <c r="A302" t="s">
        <v>199</v>
      </c>
      <c r="B302" t="s">
        <v>200</v>
      </c>
      <c r="C302">
        <v>1.0649</v>
      </c>
      <c r="D302">
        <v>1.9452</v>
      </c>
      <c r="E302">
        <v>0.68100000000000005</v>
      </c>
    </row>
    <row r="303" spans="1:5" x14ac:dyDescent="0.25">
      <c r="A303" t="s">
        <v>199</v>
      </c>
      <c r="B303" t="s">
        <v>212</v>
      </c>
      <c r="C303">
        <v>1.0649</v>
      </c>
      <c r="D303">
        <v>0.57789999999999997</v>
      </c>
      <c r="E303">
        <v>1.3539000000000001</v>
      </c>
    </row>
    <row r="304" spans="1:5" x14ac:dyDescent="0.25">
      <c r="A304" t="s">
        <v>199</v>
      </c>
      <c r="B304" t="s">
        <v>203</v>
      </c>
      <c r="C304">
        <v>1.0649</v>
      </c>
      <c r="D304">
        <v>0.65010000000000001</v>
      </c>
      <c r="E304">
        <v>0.73340000000000005</v>
      </c>
    </row>
    <row r="305" spans="1:5" x14ac:dyDescent="0.25">
      <c r="A305" t="s">
        <v>199</v>
      </c>
      <c r="B305" t="s">
        <v>211</v>
      </c>
      <c r="C305">
        <v>1.0649</v>
      </c>
      <c r="D305">
        <v>0.86080000000000001</v>
      </c>
      <c r="E305">
        <v>0.91669999999999996</v>
      </c>
    </row>
    <row r="306" spans="1:5" x14ac:dyDescent="0.25">
      <c r="A306" t="s">
        <v>199</v>
      </c>
      <c r="B306" t="s">
        <v>204</v>
      </c>
      <c r="C306">
        <v>1.0649</v>
      </c>
      <c r="D306">
        <v>0.86680000000000001</v>
      </c>
      <c r="E306">
        <v>0.90259999999999996</v>
      </c>
    </row>
    <row r="307" spans="1:5" x14ac:dyDescent="0.25">
      <c r="A307" t="s">
        <v>199</v>
      </c>
      <c r="B307" t="s">
        <v>201</v>
      </c>
      <c r="C307">
        <v>1.0649</v>
      </c>
      <c r="D307">
        <v>0.872</v>
      </c>
      <c r="E307">
        <v>0.99529999999999996</v>
      </c>
    </row>
    <row r="308" spans="1:5" x14ac:dyDescent="0.25">
      <c r="A308" t="s">
        <v>199</v>
      </c>
      <c r="B308" t="s">
        <v>297</v>
      </c>
      <c r="C308">
        <v>1.0649</v>
      </c>
      <c r="D308">
        <v>0.72240000000000004</v>
      </c>
      <c r="E308">
        <v>1.1282000000000001</v>
      </c>
    </row>
    <row r="309" spans="1:5" x14ac:dyDescent="0.25">
      <c r="A309" t="s">
        <v>199</v>
      </c>
      <c r="B309" t="s">
        <v>298</v>
      </c>
      <c r="C309">
        <v>1.0649</v>
      </c>
      <c r="D309">
        <v>1.9563999999999999</v>
      </c>
      <c r="E309">
        <v>0.85560000000000003</v>
      </c>
    </row>
    <row r="310" spans="1:5" x14ac:dyDescent="0.25">
      <c r="A310" t="s">
        <v>199</v>
      </c>
      <c r="B310" t="s">
        <v>206</v>
      </c>
      <c r="C310">
        <v>1.0649</v>
      </c>
      <c r="D310">
        <v>1.1557999999999999</v>
      </c>
      <c r="E310">
        <v>1.1846000000000001</v>
      </c>
    </row>
    <row r="311" spans="1:5" x14ac:dyDescent="0.25">
      <c r="A311" t="s">
        <v>199</v>
      </c>
      <c r="B311" t="s">
        <v>208</v>
      </c>
      <c r="C311">
        <v>1.0649</v>
      </c>
      <c r="D311">
        <v>0.39129999999999998</v>
      </c>
      <c r="E311">
        <v>0.79449999999999998</v>
      </c>
    </row>
    <row r="312" spans="1:5" x14ac:dyDescent="0.25">
      <c r="A312" t="s">
        <v>199</v>
      </c>
      <c r="B312" t="s">
        <v>209</v>
      </c>
      <c r="C312">
        <v>1.0649</v>
      </c>
      <c r="D312">
        <v>1.0955999999999999</v>
      </c>
      <c r="E312">
        <v>1.4056</v>
      </c>
    </row>
    <row r="313" spans="1:5" x14ac:dyDescent="0.25">
      <c r="A313" t="s">
        <v>32</v>
      </c>
      <c r="B313" t="s">
        <v>215</v>
      </c>
      <c r="C313">
        <v>1.2541</v>
      </c>
      <c r="D313">
        <v>1.329</v>
      </c>
      <c r="E313">
        <v>0.61829999999999996</v>
      </c>
    </row>
    <row r="314" spans="1:5" x14ac:dyDescent="0.25">
      <c r="A314" t="s">
        <v>32</v>
      </c>
      <c r="B314" t="s">
        <v>213</v>
      </c>
      <c r="C314">
        <v>1.2541</v>
      </c>
      <c r="D314">
        <v>0.59799999999999998</v>
      </c>
      <c r="E314">
        <v>1.4426000000000001</v>
      </c>
    </row>
    <row r="315" spans="1:5" x14ac:dyDescent="0.25">
      <c r="A315" t="s">
        <v>32</v>
      </c>
      <c r="B315" t="s">
        <v>34</v>
      </c>
      <c r="C315">
        <v>1.2541</v>
      </c>
      <c r="D315">
        <v>0.73599999999999999</v>
      </c>
      <c r="E315">
        <v>1.3315999999999999</v>
      </c>
    </row>
    <row r="316" spans="1:5" x14ac:dyDescent="0.25">
      <c r="A316" t="s">
        <v>32</v>
      </c>
      <c r="B316" t="s">
        <v>202</v>
      </c>
      <c r="C316">
        <v>1.2541</v>
      </c>
      <c r="D316">
        <v>0.98140000000000005</v>
      </c>
      <c r="E316">
        <v>1.1414</v>
      </c>
    </row>
    <row r="317" spans="1:5" x14ac:dyDescent="0.25">
      <c r="A317" t="s">
        <v>32</v>
      </c>
      <c r="B317" t="s">
        <v>217</v>
      </c>
      <c r="C317">
        <v>1.2541</v>
      </c>
      <c r="D317">
        <v>0.99670000000000003</v>
      </c>
      <c r="E317">
        <v>0.61829999999999996</v>
      </c>
    </row>
    <row r="318" spans="1:5" x14ac:dyDescent="0.25">
      <c r="A318" t="s">
        <v>32</v>
      </c>
      <c r="B318" t="s">
        <v>205</v>
      </c>
      <c r="C318">
        <v>1.2541</v>
      </c>
      <c r="D318">
        <v>0.98140000000000005</v>
      </c>
      <c r="E318">
        <v>0.50729999999999997</v>
      </c>
    </row>
    <row r="319" spans="1:5" x14ac:dyDescent="0.25">
      <c r="A319" t="s">
        <v>32</v>
      </c>
      <c r="B319" t="s">
        <v>33</v>
      </c>
      <c r="C319">
        <v>1.2541</v>
      </c>
      <c r="D319">
        <v>0.66449999999999998</v>
      </c>
      <c r="E319">
        <v>0.82430000000000003</v>
      </c>
    </row>
    <row r="320" spans="1:5" x14ac:dyDescent="0.25">
      <c r="A320" t="s">
        <v>32</v>
      </c>
      <c r="B320" t="s">
        <v>379</v>
      </c>
      <c r="C320">
        <v>1.2541</v>
      </c>
      <c r="D320">
        <v>1.6673</v>
      </c>
      <c r="E320">
        <v>1.1241000000000001</v>
      </c>
    </row>
    <row r="321" spans="1:5" x14ac:dyDescent="0.25">
      <c r="A321" t="s">
        <v>32</v>
      </c>
      <c r="B321" t="s">
        <v>214</v>
      </c>
      <c r="C321">
        <v>1.2541</v>
      </c>
      <c r="D321">
        <v>1.1960999999999999</v>
      </c>
      <c r="E321">
        <v>1.7174</v>
      </c>
    </row>
    <row r="322" spans="1:5" x14ac:dyDescent="0.25">
      <c r="A322" t="s">
        <v>32</v>
      </c>
      <c r="B322" t="s">
        <v>216</v>
      </c>
      <c r="C322">
        <v>1.2541</v>
      </c>
      <c r="D322">
        <v>0.93030000000000002</v>
      </c>
      <c r="E322">
        <v>0.68689999999999996</v>
      </c>
    </row>
    <row r="323" spans="1:5" x14ac:dyDescent="0.25">
      <c r="A323" t="s">
        <v>315</v>
      </c>
      <c r="B323" t="s">
        <v>316</v>
      </c>
      <c r="C323">
        <v>1.3251999999999999</v>
      </c>
      <c r="D323">
        <v>1.0061</v>
      </c>
      <c r="E323">
        <v>0.69399999999999995</v>
      </c>
    </row>
    <row r="324" spans="1:5" x14ac:dyDescent="0.25">
      <c r="A324" t="s">
        <v>315</v>
      </c>
      <c r="B324" t="s">
        <v>210</v>
      </c>
      <c r="C324">
        <v>1.3251999999999999</v>
      </c>
      <c r="D324">
        <v>0.87070000000000003</v>
      </c>
      <c r="E324">
        <v>1.0347999999999999</v>
      </c>
    </row>
    <row r="325" spans="1:5" x14ac:dyDescent="0.25">
      <c r="A325" t="s">
        <v>315</v>
      </c>
      <c r="B325" t="s">
        <v>342</v>
      </c>
      <c r="C325">
        <v>1.3251999999999999</v>
      </c>
      <c r="D325">
        <v>0.75460000000000005</v>
      </c>
      <c r="E325">
        <v>0.85419999999999996</v>
      </c>
    </row>
    <row r="326" spans="1:5" x14ac:dyDescent="0.25">
      <c r="A326" t="s">
        <v>315</v>
      </c>
      <c r="B326" t="s">
        <v>343</v>
      </c>
      <c r="C326">
        <v>1.3251999999999999</v>
      </c>
      <c r="D326">
        <v>1.1948000000000001</v>
      </c>
      <c r="E326">
        <v>0.64059999999999995</v>
      </c>
    </row>
    <row r="327" spans="1:5" x14ac:dyDescent="0.25">
      <c r="A327" t="s">
        <v>315</v>
      </c>
      <c r="B327" t="s">
        <v>347</v>
      </c>
      <c r="C327">
        <v>1.3251999999999999</v>
      </c>
      <c r="D327">
        <v>1.1029</v>
      </c>
      <c r="E327">
        <v>1.3797999999999999</v>
      </c>
    </row>
    <row r="328" spans="1:5" x14ac:dyDescent="0.25">
      <c r="A328" t="s">
        <v>315</v>
      </c>
      <c r="B328" t="s">
        <v>348</v>
      </c>
      <c r="C328">
        <v>1.3251999999999999</v>
      </c>
      <c r="D328">
        <v>0.75460000000000005</v>
      </c>
      <c r="E328">
        <v>1.8232999999999999</v>
      </c>
    </row>
    <row r="329" spans="1:5" x14ac:dyDescent="0.25">
      <c r="A329" t="s">
        <v>315</v>
      </c>
      <c r="B329" t="s">
        <v>355</v>
      </c>
      <c r="C329">
        <v>1.3251999999999999</v>
      </c>
      <c r="D329">
        <v>1.1948000000000001</v>
      </c>
      <c r="E329">
        <v>0.96089999999999998</v>
      </c>
    </row>
    <row r="330" spans="1:5" x14ac:dyDescent="0.25">
      <c r="A330" t="s">
        <v>315</v>
      </c>
      <c r="B330" t="s">
        <v>375</v>
      </c>
      <c r="C330">
        <v>1.3251999999999999</v>
      </c>
      <c r="D330">
        <v>1.3206</v>
      </c>
      <c r="E330">
        <v>0.53380000000000005</v>
      </c>
    </row>
    <row r="331" spans="1:5" x14ac:dyDescent="0.25">
      <c r="A331" t="s">
        <v>315</v>
      </c>
      <c r="B331" t="s">
        <v>380</v>
      </c>
      <c r="C331">
        <v>1.3251999999999999</v>
      </c>
      <c r="D331">
        <v>0.89180000000000004</v>
      </c>
      <c r="E331">
        <v>1.3394999999999999</v>
      </c>
    </row>
    <row r="332" spans="1:5" x14ac:dyDescent="0.25">
      <c r="A332" t="s">
        <v>315</v>
      </c>
      <c r="B332" t="s">
        <v>383</v>
      </c>
      <c r="C332">
        <v>1.3251999999999999</v>
      </c>
      <c r="D332">
        <v>0.92869999999999997</v>
      </c>
      <c r="E332">
        <v>0.68989999999999996</v>
      </c>
    </row>
    <row r="333" spans="1:5" x14ac:dyDescent="0.25">
      <c r="A333" t="s">
        <v>321</v>
      </c>
      <c r="B333" t="s">
        <v>322</v>
      </c>
      <c r="C333">
        <v>1.3738999999999999</v>
      </c>
      <c r="D333">
        <v>0.66169999999999995</v>
      </c>
      <c r="E333">
        <v>1.3938999999999999</v>
      </c>
    </row>
    <row r="334" spans="1:5" x14ac:dyDescent="0.25">
      <c r="A334" t="s">
        <v>321</v>
      </c>
      <c r="B334" t="s">
        <v>327</v>
      </c>
      <c r="C334">
        <v>1.3738999999999999</v>
      </c>
      <c r="D334">
        <v>1.1910000000000001</v>
      </c>
      <c r="E334">
        <v>0.69699999999999995</v>
      </c>
    </row>
    <row r="335" spans="1:5" x14ac:dyDescent="0.25">
      <c r="A335" t="s">
        <v>321</v>
      </c>
      <c r="B335" t="s">
        <v>779</v>
      </c>
      <c r="C335">
        <v>1.3738999999999999</v>
      </c>
      <c r="D335">
        <v>0.39700000000000002</v>
      </c>
      <c r="E335">
        <v>1.0770999999999999</v>
      </c>
    </row>
    <row r="336" spans="1:5" x14ac:dyDescent="0.25">
      <c r="A336" t="s">
        <v>321</v>
      </c>
      <c r="B336" t="s">
        <v>350</v>
      </c>
      <c r="C336">
        <v>1.3738999999999999</v>
      </c>
      <c r="D336">
        <v>1.0918000000000001</v>
      </c>
      <c r="E336">
        <v>0.87119999999999997</v>
      </c>
    </row>
    <row r="337" spans="1:5" x14ac:dyDescent="0.25">
      <c r="A337" t="s">
        <v>321</v>
      </c>
      <c r="B337" t="s">
        <v>776</v>
      </c>
      <c r="C337">
        <v>1.3738999999999999</v>
      </c>
      <c r="D337">
        <v>0.60650000000000004</v>
      </c>
      <c r="E337">
        <v>1.3938999999999999</v>
      </c>
    </row>
    <row r="338" spans="1:5" x14ac:dyDescent="0.25">
      <c r="A338" t="s">
        <v>321</v>
      </c>
      <c r="B338" t="s">
        <v>356</v>
      </c>
      <c r="C338">
        <v>1.3738999999999999</v>
      </c>
      <c r="D338">
        <v>1.1249</v>
      </c>
      <c r="E338">
        <v>0.76029999999999998</v>
      </c>
    </row>
    <row r="339" spans="1:5" x14ac:dyDescent="0.25">
      <c r="A339" t="s">
        <v>321</v>
      </c>
      <c r="B339" t="s">
        <v>777</v>
      </c>
      <c r="C339">
        <v>1.3738999999999999</v>
      </c>
      <c r="D339">
        <v>1.7468999999999999</v>
      </c>
      <c r="E339">
        <v>0.90600000000000003</v>
      </c>
    </row>
    <row r="340" spans="1:5" x14ac:dyDescent="0.25">
      <c r="A340" t="s">
        <v>321</v>
      </c>
      <c r="B340" t="s">
        <v>778</v>
      </c>
      <c r="C340">
        <v>1.3738999999999999</v>
      </c>
      <c r="D340">
        <v>1.2572000000000001</v>
      </c>
      <c r="E340">
        <v>0.95040000000000002</v>
      </c>
    </row>
    <row r="341" spans="1:5" x14ac:dyDescent="0.25">
      <c r="A341" t="s">
        <v>321</v>
      </c>
      <c r="B341" t="s">
        <v>780</v>
      </c>
      <c r="C341">
        <v>1.3738999999999999</v>
      </c>
      <c r="D341">
        <v>0.83979999999999999</v>
      </c>
      <c r="E341">
        <v>0.80420000000000003</v>
      </c>
    </row>
    <row r="342" spans="1:5" x14ac:dyDescent="0.25">
      <c r="A342" t="s">
        <v>321</v>
      </c>
      <c r="B342" t="s">
        <v>393</v>
      </c>
      <c r="C342">
        <v>1.3738999999999999</v>
      </c>
      <c r="D342">
        <v>1.1758</v>
      </c>
      <c r="E342">
        <v>1.1258999999999999</v>
      </c>
    </row>
    <row r="343" spans="1:5" x14ac:dyDescent="0.25">
      <c r="A343" t="s">
        <v>318</v>
      </c>
      <c r="B343" t="s">
        <v>319</v>
      </c>
      <c r="C343">
        <v>1.0886</v>
      </c>
      <c r="D343">
        <v>0.75160000000000005</v>
      </c>
      <c r="E343">
        <v>1.512</v>
      </c>
    </row>
    <row r="344" spans="1:5" x14ac:dyDescent="0.25">
      <c r="A344" t="s">
        <v>318</v>
      </c>
      <c r="B344" t="s">
        <v>329</v>
      </c>
      <c r="C344">
        <v>1.0886</v>
      </c>
      <c r="D344">
        <v>0.70660000000000001</v>
      </c>
      <c r="E344">
        <v>0.42649999999999999</v>
      </c>
    </row>
    <row r="345" spans="1:5" x14ac:dyDescent="0.25">
      <c r="A345" t="s">
        <v>318</v>
      </c>
      <c r="B345" t="s">
        <v>330</v>
      </c>
      <c r="C345">
        <v>1.0886</v>
      </c>
      <c r="D345">
        <v>1.6075999999999999</v>
      </c>
      <c r="E345">
        <v>1.2705</v>
      </c>
    </row>
    <row r="346" spans="1:5" x14ac:dyDescent="0.25">
      <c r="A346" t="s">
        <v>318</v>
      </c>
      <c r="B346" t="s">
        <v>331</v>
      </c>
      <c r="C346">
        <v>1.0886</v>
      </c>
      <c r="D346">
        <v>1.1483000000000001</v>
      </c>
      <c r="E346">
        <v>0.8085</v>
      </c>
    </row>
    <row r="347" spans="1:5" x14ac:dyDescent="0.25">
      <c r="A347" t="s">
        <v>318</v>
      </c>
      <c r="B347" t="s">
        <v>333</v>
      </c>
      <c r="C347">
        <v>1.0886</v>
      </c>
      <c r="D347">
        <v>1.6840999999999999</v>
      </c>
      <c r="E347">
        <v>0.86629999999999996</v>
      </c>
    </row>
    <row r="348" spans="1:5" x14ac:dyDescent="0.25">
      <c r="A348" t="s">
        <v>318</v>
      </c>
      <c r="B348" t="s">
        <v>337</v>
      </c>
      <c r="C348">
        <v>1.0886</v>
      </c>
      <c r="D348">
        <v>0.91859999999999997</v>
      </c>
      <c r="E348">
        <v>1.2128000000000001</v>
      </c>
    </row>
    <row r="349" spans="1:5" x14ac:dyDescent="0.25">
      <c r="A349" t="s">
        <v>318</v>
      </c>
      <c r="B349" t="s">
        <v>340</v>
      </c>
      <c r="C349">
        <v>1.0886</v>
      </c>
      <c r="D349">
        <v>0.99519999999999997</v>
      </c>
      <c r="E349">
        <v>0.57750000000000001</v>
      </c>
    </row>
    <row r="350" spans="1:5" x14ac:dyDescent="0.25">
      <c r="A350" t="s">
        <v>318</v>
      </c>
      <c r="B350" t="s">
        <v>352</v>
      </c>
      <c r="C350">
        <v>1.0886</v>
      </c>
      <c r="D350">
        <v>0.91859999999999997</v>
      </c>
      <c r="E350">
        <v>1.1728000000000001</v>
      </c>
    </row>
    <row r="351" spans="1:5" x14ac:dyDescent="0.25">
      <c r="A351" t="s">
        <v>318</v>
      </c>
      <c r="B351" t="s">
        <v>353</v>
      </c>
      <c r="C351">
        <v>1.0886</v>
      </c>
      <c r="D351">
        <v>0.84209999999999996</v>
      </c>
      <c r="E351">
        <v>1.0972999999999999</v>
      </c>
    </row>
    <row r="352" spans="1:5" x14ac:dyDescent="0.25">
      <c r="A352" t="s">
        <v>318</v>
      </c>
      <c r="B352" t="s">
        <v>358</v>
      </c>
      <c r="C352">
        <v>1.0886</v>
      </c>
      <c r="D352">
        <v>0.45929999999999999</v>
      </c>
      <c r="E352">
        <v>0.92400000000000004</v>
      </c>
    </row>
    <row r="353" spans="1:5" x14ac:dyDescent="0.25">
      <c r="A353" t="s">
        <v>318</v>
      </c>
      <c r="B353" t="s">
        <v>360</v>
      </c>
      <c r="C353">
        <v>1.0886</v>
      </c>
      <c r="D353">
        <v>0.70660000000000001</v>
      </c>
      <c r="E353">
        <v>1.0127999999999999</v>
      </c>
    </row>
    <row r="354" spans="1:5" x14ac:dyDescent="0.25">
      <c r="A354" t="s">
        <v>318</v>
      </c>
      <c r="B354" t="s">
        <v>367</v>
      </c>
      <c r="C354">
        <v>1.0886</v>
      </c>
      <c r="D354">
        <v>0.83509999999999995</v>
      </c>
      <c r="E354">
        <v>1.827</v>
      </c>
    </row>
    <row r="355" spans="1:5" x14ac:dyDescent="0.25">
      <c r="A355" t="s">
        <v>318</v>
      </c>
      <c r="B355" t="s">
        <v>372</v>
      </c>
      <c r="C355">
        <v>1.0886</v>
      </c>
      <c r="D355">
        <v>0.75160000000000005</v>
      </c>
      <c r="E355">
        <v>1.575</v>
      </c>
    </row>
    <row r="356" spans="1:5" x14ac:dyDescent="0.25">
      <c r="A356" t="s">
        <v>318</v>
      </c>
      <c r="B356" t="s">
        <v>377</v>
      </c>
      <c r="C356">
        <v>1.0886</v>
      </c>
      <c r="D356">
        <v>1.1483000000000001</v>
      </c>
      <c r="E356">
        <v>0.63529999999999998</v>
      </c>
    </row>
    <row r="357" spans="1:5" x14ac:dyDescent="0.25">
      <c r="A357" t="s">
        <v>318</v>
      </c>
      <c r="B357" t="s">
        <v>385</v>
      </c>
      <c r="C357">
        <v>1.0886</v>
      </c>
      <c r="D357">
        <v>1.7606999999999999</v>
      </c>
      <c r="E357">
        <v>0.69299999999999995</v>
      </c>
    </row>
    <row r="358" spans="1:5" x14ac:dyDescent="0.25">
      <c r="A358" t="s">
        <v>318</v>
      </c>
      <c r="B358" t="s">
        <v>386</v>
      </c>
      <c r="C358">
        <v>1.0886</v>
      </c>
      <c r="D358">
        <v>0.76549999999999996</v>
      </c>
      <c r="E358">
        <v>0.34649999999999997</v>
      </c>
    </row>
    <row r="359" spans="1:5" x14ac:dyDescent="0.25">
      <c r="A359" t="s">
        <v>318</v>
      </c>
      <c r="B359" t="s">
        <v>389</v>
      </c>
      <c r="C359">
        <v>1.0886</v>
      </c>
      <c r="D359">
        <v>1.2526999999999999</v>
      </c>
      <c r="E359">
        <v>0.94499999999999995</v>
      </c>
    </row>
    <row r="360" spans="1:5" x14ac:dyDescent="0.25">
      <c r="A360" t="s">
        <v>318</v>
      </c>
      <c r="B360" t="s">
        <v>397</v>
      </c>
      <c r="C360">
        <v>1.0886</v>
      </c>
      <c r="D360">
        <v>1.3778999999999999</v>
      </c>
      <c r="E360">
        <v>1.4438</v>
      </c>
    </row>
    <row r="361" spans="1:5" x14ac:dyDescent="0.25">
      <c r="A361" t="s">
        <v>318</v>
      </c>
      <c r="B361" t="s">
        <v>399</v>
      </c>
      <c r="C361">
        <v>1.0886</v>
      </c>
      <c r="D361">
        <v>0.58460000000000001</v>
      </c>
      <c r="E361">
        <v>1.1970000000000001</v>
      </c>
    </row>
    <row r="362" spans="1:5" x14ac:dyDescent="0.25">
      <c r="A362" t="s">
        <v>318</v>
      </c>
      <c r="B362" t="s">
        <v>400</v>
      </c>
      <c r="C362">
        <v>1.0886</v>
      </c>
      <c r="D362">
        <v>0.75160000000000005</v>
      </c>
      <c r="E362">
        <v>0.63</v>
      </c>
    </row>
    <row r="363" spans="1:5" x14ac:dyDescent="0.25">
      <c r="A363" t="s">
        <v>320</v>
      </c>
      <c r="B363" t="s">
        <v>323</v>
      </c>
      <c r="C363">
        <v>0.99329999999999996</v>
      </c>
      <c r="D363">
        <v>0.6472</v>
      </c>
      <c r="E363">
        <v>1.4923999999999999</v>
      </c>
    </row>
    <row r="364" spans="1:5" x14ac:dyDescent="0.25">
      <c r="A364" t="s">
        <v>320</v>
      </c>
      <c r="B364" t="s">
        <v>325</v>
      </c>
      <c r="C364">
        <v>0.99329999999999996</v>
      </c>
      <c r="D364">
        <v>1.4381999999999999</v>
      </c>
      <c r="E364">
        <v>0.69289999999999996</v>
      </c>
    </row>
    <row r="365" spans="1:5" x14ac:dyDescent="0.25">
      <c r="A365" t="s">
        <v>320</v>
      </c>
      <c r="B365" t="s">
        <v>751</v>
      </c>
      <c r="C365">
        <v>0.99329999999999996</v>
      </c>
      <c r="D365">
        <v>0.8629</v>
      </c>
      <c r="E365">
        <v>1.0660000000000001</v>
      </c>
    </row>
    <row r="366" spans="1:5" x14ac:dyDescent="0.25">
      <c r="A366" t="s">
        <v>320</v>
      </c>
      <c r="B366" t="s">
        <v>752</v>
      </c>
      <c r="C366">
        <v>0.99329999999999996</v>
      </c>
      <c r="D366">
        <v>0.6472</v>
      </c>
      <c r="E366">
        <v>1.0126999999999999</v>
      </c>
    </row>
    <row r="367" spans="1:5" x14ac:dyDescent="0.25">
      <c r="A367" t="s">
        <v>320</v>
      </c>
      <c r="B367" t="s">
        <v>339</v>
      </c>
      <c r="C367">
        <v>0.99329999999999996</v>
      </c>
      <c r="D367">
        <v>0.93479999999999996</v>
      </c>
      <c r="E367">
        <v>1.2259</v>
      </c>
    </row>
    <row r="368" spans="1:5" x14ac:dyDescent="0.25">
      <c r="A368" t="s">
        <v>320</v>
      </c>
      <c r="B368" t="s">
        <v>351</v>
      </c>
      <c r="C368">
        <v>0.99329999999999996</v>
      </c>
      <c r="D368">
        <v>1.1506000000000001</v>
      </c>
      <c r="E368">
        <v>0.74619999999999997</v>
      </c>
    </row>
    <row r="369" spans="1:5" x14ac:dyDescent="0.25">
      <c r="A369" t="s">
        <v>320</v>
      </c>
      <c r="B369" t="s">
        <v>357</v>
      </c>
      <c r="C369">
        <v>0.99329999999999996</v>
      </c>
      <c r="D369">
        <v>0.4647</v>
      </c>
      <c r="E369">
        <v>0.9758</v>
      </c>
    </row>
    <row r="370" spans="1:5" x14ac:dyDescent="0.25">
      <c r="A370" t="s">
        <v>320</v>
      </c>
      <c r="B370" t="s">
        <v>359</v>
      </c>
      <c r="C370">
        <v>0.99329999999999996</v>
      </c>
      <c r="D370">
        <v>1.0842000000000001</v>
      </c>
      <c r="E370">
        <v>1.0331999999999999</v>
      </c>
    </row>
    <row r="371" spans="1:5" x14ac:dyDescent="0.25">
      <c r="A371" t="s">
        <v>320</v>
      </c>
      <c r="B371" t="s">
        <v>363</v>
      </c>
      <c r="C371">
        <v>0.99329999999999996</v>
      </c>
      <c r="D371">
        <v>1.4714</v>
      </c>
      <c r="E371">
        <v>0.91839999999999999</v>
      </c>
    </row>
    <row r="372" spans="1:5" x14ac:dyDescent="0.25">
      <c r="A372" t="s">
        <v>320</v>
      </c>
      <c r="B372" t="s">
        <v>750</v>
      </c>
      <c r="C372">
        <v>0.99329999999999996</v>
      </c>
      <c r="D372">
        <v>1.2391000000000001</v>
      </c>
      <c r="E372">
        <v>0.80359999999999998</v>
      </c>
    </row>
    <row r="373" spans="1:5" x14ac:dyDescent="0.25">
      <c r="A373" t="s">
        <v>320</v>
      </c>
      <c r="B373" t="s">
        <v>365</v>
      </c>
      <c r="C373">
        <v>0.99329999999999996</v>
      </c>
      <c r="D373">
        <v>1.0066999999999999</v>
      </c>
      <c r="E373">
        <v>1.0331999999999999</v>
      </c>
    </row>
    <row r="374" spans="1:5" x14ac:dyDescent="0.25">
      <c r="A374" t="s">
        <v>320</v>
      </c>
      <c r="B374" t="s">
        <v>366</v>
      </c>
      <c r="C374">
        <v>0.99329999999999996</v>
      </c>
      <c r="D374">
        <v>1.0066999999999999</v>
      </c>
      <c r="E374">
        <v>1.0126999999999999</v>
      </c>
    </row>
    <row r="375" spans="1:5" x14ac:dyDescent="0.25">
      <c r="A375" t="s">
        <v>320</v>
      </c>
      <c r="B375" t="s">
        <v>370</v>
      </c>
      <c r="C375">
        <v>0.99329999999999996</v>
      </c>
      <c r="D375">
        <v>1.2391000000000001</v>
      </c>
      <c r="E375">
        <v>0.9758</v>
      </c>
    </row>
    <row r="376" spans="1:5" x14ac:dyDescent="0.25">
      <c r="A376" t="s">
        <v>320</v>
      </c>
      <c r="B376" t="s">
        <v>371</v>
      </c>
      <c r="C376">
        <v>0.99329999999999996</v>
      </c>
      <c r="D376">
        <v>0.77439999999999998</v>
      </c>
      <c r="E376">
        <v>1.4350000000000001</v>
      </c>
    </row>
    <row r="377" spans="1:5" x14ac:dyDescent="0.25">
      <c r="A377" t="s">
        <v>320</v>
      </c>
      <c r="B377" t="s">
        <v>374</v>
      </c>
      <c r="C377">
        <v>0.99329999999999996</v>
      </c>
      <c r="D377">
        <v>0.77439999999999998</v>
      </c>
      <c r="E377">
        <v>1.1479999999999999</v>
      </c>
    </row>
    <row r="378" spans="1:5" x14ac:dyDescent="0.25">
      <c r="A378" t="s">
        <v>320</v>
      </c>
      <c r="B378" t="s">
        <v>378</v>
      </c>
      <c r="C378">
        <v>0.99329999999999996</v>
      </c>
      <c r="D378">
        <v>0.77439999999999998</v>
      </c>
      <c r="E378">
        <v>0.86099999999999999</v>
      </c>
    </row>
    <row r="379" spans="1:5" x14ac:dyDescent="0.25">
      <c r="A379" t="s">
        <v>320</v>
      </c>
      <c r="B379" t="s">
        <v>381</v>
      </c>
      <c r="C379">
        <v>0.99329999999999996</v>
      </c>
      <c r="D379">
        <v>0.85189999999999999</v>
      </c>
      <c r="E379">
        <v>0.86099999999999999</v>
      </c>
    </row>
    <row r="380" spans="1:5" x14ac:dyDescent="0.25">
      <c r="A380" t="s">
        <v>320</v>
      </c>
      <c r="B380" t="s">
        <v>749</v>
      </c>
      <c r="C380">
        <v>0.99329999999999996</v>
      </c>
      <c r="D380">
        <v>1.0787</v>
      </c>
      <c r="E380">
        <v>1.0660000000000001</v>
      </c>
    </row>
    <row r="381" spans="1:5" x14ac:dyDescent="0.25">
      <c r="A381" t="s">
        <v>320</v>
      </c>
      <c r="B381" t="s">
        <v>391</v>
      </c>
      <c r="C381">
        <v>0.99329999999999996</v>
      </c>
      <c r="D381">
        <v>1.0787</v>
      </c>
      <c r="E381">
        <v>0.95940000000000003</v>
      </c>
    </row>
    <row r="382" spans="1:5" x14ac:dyDescent="0.25">
      <c r="A382" t="s">
        <v>320</v>
      </c>
      <c r="B382" t="s">
        <v>395</v>
      </c>
      <c r="C382">
        <v>0.99329999999999996</v>
      </c>
      <c r="D382">
        <v>1.2944</v>
      </c>
      <c r="E382">
        <v>0.63959999999999995</v>
      </c>
    </row>
    <row r="383" spans="1:5" x14ac:dyDescent="0.25">
      <c r="A383" t="s">
        <v>320</v>
      </c>
      <c r="B383" t="s">
        <v>398</v>
      </c>
      <c r="C383">
        <v>0.99329999999999996</v>
      </c>
      <c r="D383">
        <v>1.1616</v>
      </c>
      <c r="E383">
        <v>1.0331999999999999</v>
      </c>
    </row>
    <row r="384" spans="1:5" x14ac:dyDescent="0.25">
      <c r="A384" t="s">
        <v>320</v>
      </c>
      <c r="B384" t="s">
        <v>405</v>
      </c>
      <c r="C384">
        <v>0.99329999999999996</v>
      </c>
      <c r="D384">
        <v>1.0066999999999999</v>
      </c>
      <c r="E384">
        <v>1.0126999999999999</v>
      </c>
    </row>
    <row r="385" spans="1:5" x14ac:dyDescent="0.25">
      <c r="A385" t="s">
        <v>35</v>
      </c>
      <c r="B385" t="s">
        <v>771</v>
      </c>
      <c r="C385">
        <v>1.0766</v>
      </c>
      <c r="D385">
        <v>1.429</v>
      </c>
      <c r="E385">
        <v>1.0066999999999999</v>
      </c>
    </row>
    <row r="386" spans="1:5" x14ac:dyDescent="0.25">
      <c r="A386" t="s">
        <v>35</v>
      </c>
      <c r="B386" t="s">
        <v>317</v>
      </c>
      <c r="C386">
        <v>1.0766</v>
      </c>
      <c r="D386">
        <v>1.429</v>
      </c>
      <c r="E386">
        <v>1.0066999999999999</v>
      </c>
    </row>
    <row r="387" spans="1:5" x14ac:dyDescent="0.25">
      <c r="A387" t="s">
        <v>35</v>
      </c>
      <c r="B387" t="s">
        <v>770</v>
      </c>
      <c r="C387">
        <v>1.0766</v>
      </c>
      <c r="D387">
        <v>1.0718000000000001</v>
      </c>
      <c r="E387">
        <v>1.1073999999999999</v>
      </c>
    </row>
    <row r="388" spans="1:5" x14ac:dyDescent="0.25">
      <c r="A388" t="s">
        <v>35</v>
      </c>
      <c r="B388" t="s">
        <v>224</v>
      </c>
      <c r="C388">
        <v>1.0766</v>
      </c>
      <c r="D388">
        <v>0.46439999999999998</v>
      </c>
      <c r="E388">
        <v>1.1451</v>
      </c>
    </row>
    <row r="389" spans="1:5" x14ac:dyDescent="0.25">
      <c r="A389" t="s">
        <v>35</v>
      </c>
      <c r="B389" t="s">
        <v>302</v>
      </c>
      <c r="C389">
        <v>1.0766</v>
      </c>
      <c r="D389">
        <v>1.0003</v>
      </c>
      <c r="E389">
        <v>0.90600000000000003</v>
      </c>
    </row>
    <row r="390" spans="1:5" x14ac:dyDescent="0.25">
      <c r="A390" t="s">
        <v>35</v>
      </c>
      <c r="B390" t="s">
        <v>220</v>
      </c>
      <c r="C390">
        <v>1.0766</v>
      </c>
      <c r="D390">
        <v>1.0837000000000001</v>
      </c>
      <c r="E390">
        <v>0.70889999999999997</v>
      </c>
    </row>
    <row r="391" spans="1:5" x14ac:dyDescent="0.25">
      <c r="A391" t="s">
        <v>35</v>
      </c>
      <c r="B391" t="s">
        <v>312</v>
      </c>
      <c r="C391">
        <v>1.0766</v>
      </c>
      <c r="D391">
        <v>1.2146999999999999</v>
      </c>
      <c r="E391">
        <v>0.85570000000000002</v>
      </c>
    </row>
    <row r="392" spans="1:5" x14ac:dyDescent="0.25">
      <c r="A392" t="s">
        <v>35</v>
      </c>
      <c r="B392" t="s">
        <v>303</v>
      </c>
      <c r="C392">
        <v>1.0766</v>
      </c>
      <c r="D392">
        <v>1.0837000000000001</v>
      </c>
      <c r="E392">
        <v>1.0906</v>
      </c>
    </row>
    <row r="393" spans="1:5" x14ac:dyDescent="0.25">
      <c r="A393" t="s">
        <v>35</v>
      </c>
      <c r="B393" t="s">
        <v>222</v>
      </c>
      <c r="C393">
        <v>1.0766</v>
      </c>
      <c r="D393">
        <v>0.42870000000000003</v>
      </c>
      <c r="E393">
        <v>1.1073999999999999</v>
      </c>
    </row>
    <row r="394" spans="1:5" x14ac:dyDescent="0.25">
      <c r="A394" t="s">
        <v>35</v>
      </c>
      <c r="B394" t="s">
        <v>772</v>
      </c>
      <c r="C394">
        <v>1.0766</v>
      </c>
      <c r="D394">
        <v>0.77400000000000002</v>
      </c>
      <c r="E394">
        <v>0.65439999999999998</v>
      </c>
    </row>
    <row r="395" spans="1:5" x14ac:dyDescent="0.25">
      <c r="A395" t="s">
        <v>35</v>
      </c>
      <c r="B395" t="s">
        <v>219</v>
      </c>
      <c r="C395">
        <v>1.0766</v>
      </c>
      <c r="D395">
        <v>1.3159000000000001</v>
      </c>
      <c r="E395">
        <v>1.0906</v>
      </c>
    </row>
    <row r="396" spans="1:5" x14ac:dyDescent="0.25">
      <c r="A396" t="s">
        <v>35</v>
      </c>
      <c r="B396" t="s">
        <v>299</v>
      </c>
      <c r="C396">
        <v>1.0766</v>
      </c>
      <c r="D396">
        <v>1.0718000000000001</v>
      </c>
      <c r="E396">
        <v>1.2081</v>
      </c>
    </row>
    <row r="397" spans="1:5" x14ac:dyDescent="0.25">
      <c r="A397" t="s">
        <v>35</v>
      </c>
      <c r="B397" t="s">
        <v>36</v>
      </c>
      <c r="C397">
        <v>1.0766</v>
      </c>
      <c r="D397">
        <v>0.92889999999999995</v>
      </c>
      <c r="E397">
        <v>1.3087</v>
      </c>
    </row>
    <row r="398" spans="1:5" x14ac:dyDescent="0.25">
      <c r="A398" t="s">
        <v>35</v>
      </c>
      <c r="B398" t="s">
        <v>313</v>
      </c>
      <c r="C398">
        <v>1.0766</v>
      </c>
      <c r="D398">
        <v>0.77400000000000002</v>
      </c>
      <c r="E398">
        <v>0.87250000000000005</v>
      </c>
    </row>
    <row r="399" spans="1:5" x14ac:dyDescent="0.25">
      <c r="A399" t="s">
        <v>35</v>
      </c>
      <c r="B399" t="s">
        <v>223</v>
      </c>
      <c r="C399">
        <v>1.0766</v>
      </c>
      <c r="D399">
        <v>1.0718000000000001</v>
      </c>
      <c r="E399">
        <v>1.4094</v>
      </c>
    </row>
    <row r="400" spans="1:5" x14ac:dyDescent="0.25">
      <c r="A400" t="s">
        <v>35</v>
      </c>
      <c r="B400" t="s">
        <v>218</v>
      </c>
      <c r="C400">
        <v>1.0766</v>
      </c>
      <c r="D400">
        <v>1.4355</v>
      </c>
      <c r="E400">
        <v>0.65439999999999998</v>
      </c>
    </row>
    <row r="401" spans="1:5" x14ac:dyDescent="0.25">
      <c r="A401" t="s">
        <v>35</v>
      </c>
      <c r="B401" t="s">
        <v>301</v>
      </c>
      <c r="C401">
        <v>1.0766</v>
      </c>
      <c r="D401">
        <v>0.38700000000000001</v>
      </c>
      <c r="E401">
        <v>1.4177999999999999</v>
      </c>
    </row>
    <row r="402" spans="1:5" x14ac:dyDescent="0.25">
      <c r="A402" t="s">
        <v>35</v>
      </c>
      <c r="B402" t="s">
        <v>221</v>
      </c>
      <c r="C402">
        <v>1.0766</v>
      </c>
      <c r="D402">
        <v>1.0063</v>
      </c>
      <c r="E402">
        <v>1.0361</v>
      </c>
    </row>
    <row r="403" spans="1:5" x14ac:dyDescent="0.25">
      <c r="A403" t="s">
        <v>35</v>
      </c>
      <c r="B403" t="s">
        <v>225</v>
      </c>
      <c r="C403">
        <v>1.0766</v>
      </c>
      <c r="D403">
        <v>1.7029000000000001</v>
      </c>
      <c r="E403">
        <v>0.54530000000000001</v>
      </c>
    </row>
    <row r="404" spans="1:5" x14ac:dyDescent="0.25">
      <c r="A404" t="s">
        <v>35</v>
      </c>
      <c r="B404" t="s">
        <v>300</v>
      </c>
      <c r="C404">
        <v>1.0766</v>
      </c>
      <c r="D404">
        <v>0.30959999999999999</v>
      </c>
      <c r="E404">
        <v>0.76339999999999997</v>
      </c>
    </row>
    <row r="405" spans="1:5" x14ac:dyDescent="0.25">
      <c r="A405" t="s">
        <v>462</v>
      </c>
      <c r="B405" t="s">
        <v>463</v>
      </c>
      <c r="C405">
        <v>1.0277000000000001</v>
      </c>
      <c r="D405">
        <v>0.97299999999999998</v>
      </c>
      <c r="E405">
        <v>0.99660000000000004</v>
      </c>
    </row>
    <row r="406" spans="1:5" x14ac:dyDescent="0.25">
      <c r="A406" t="s">
        <v>462</v>
      </c>
      <c r="B406" t="s">
        <v>464</v>
      </c>
      <c r="C406">
        <v>1.0277000000000001</v>
      </c>
      <c r="D406">
        <v>0.74850000000000005</v>
      </c>
      <c r="E406">
        <v>0.91990000000000005</v>
      </c>
    </row>
    <row r="407" spans="1:5" x14ac:dyDescent="0.25">
      <c r="A407" t="s">
        <v>462</v>
      </c>
      <c r="B407" t="s">
        <v>465</v>
      </c>
      <c r="C407">
        <v>1.0277000000000001</v>
      </c>
      <c r="D407">
        <v>0.16220000000000001</v>
      </c>
      <c r="E407">
        <v>1.407</v>
      </c>
    </row>
    <row r="408" spans="1:5" x14ac:dyDescent="0.25">
      <c r="A408" t="s">
        <v>462</v>
      </c>
      <c r="B408" t="s">
        <v>466</v>
      </c>
      <c r="C408">
        <v>1.0277000000000001</v>
      </c>
      <c r="D408">
        <v>0.67359999999999998</v>
      </c>
      <c r="E408">
        <v>1.6234</v>
      </c>
    </row>
    <row r="409" spans="1:5" x14ac:dyDescent="0.25">
      <c r="A409" t="s">
        <v>462</v>
      </c>
      <c r="B409" t="s">
        <v>467</v>
      </c>
      <c r="C409">
        <v>1.0277000000000001</v>
      </c>
      <c r="D409">
        <v>0.52390000000000003</v>
      </c>
      <c r="E409">
        <v>0.43290000000000001</v>
      </c>
    </row>
    <row r="410" spans="1:5" x14ac:dyDescent="0.25">
      <c r="A410" t="s">
        <v>462</v>
      </c>
      <c r="B410" t="s">
        <v>468</v>
      </c>
      <c r="C410">
        <v>1.0277000000000001</v>
      </c>
      <c r="D410">
        <v>1.1976</v>
      </c>
      <c r="E410">
        <v>0.59530000000000005</v>
      </c>
    </row>
    <row r="411" spans="1:5" x14ac:dyDescent="0.25">
      <c r="A411" t="s">
        <v>462</v>
      </c>
      <c r="B411" t="s">
        <v>469</v>
      </c>
      <c r="C411">
        <v>1.0277000000000001</v>
      </c>
      <c r="D411">
        <v>0.7298</v>
      </c>
      <c r="E411">
        <v>1.1137999999999999</v>
      </c>
    </row>
    <row r="412" spans="1:5" x14ac:dyDescent="0.25">
      <c r="A412" t="s">
        <v>462</v>
      </c>
      <c r="B412" t="s">
        <v>470</v>
      </c>
      <c r="C412">
        <v>1.0277000000000001</v>
      </c>
      <c r="D412">
        <v>0.74850000000000005</v>
      </c>
      <c r="E412">
        <v>1.0823</v>
      </c>
    </row>
    <row r="413" spans="1:5" x14ac:dyDescent="0.25">
      <c r="A413" t="s">
        <v>462</v>
      </c>
      <c r="B413" t="s">
        <v>471</v>
      </c>
      <c r="C413">
        <v>1.0277000000000001</v>
      </c>
      <c r="D413">
        <v>1.4220999999999999</v>
      </c>
      <c r="E413">
        <v>0.70350000000000001</v>
      </c>
    </row>
    <row r="414" spans="1:5" x14ac:dyDescent="0.25">
      <c r="A414" t="s">
        <v>462</v>
      </c>
      <c r="B414" t="s">
        <v>472</v>
      </c>
      <c r="C414">
        <v>1.0277000000000001</v>
      </c>
      <c r="D414">
        <v>1.7215</v>
      </c>
      <c r="E414">
        <v>1.0823</v>
      </c>
    </row>
    <row r="415" spans="1:5" x14ac:dyDescent="0.25">
      <c r="A415" t="s">
        <v>462</v>
      </c>
      <c r="B415" t="s">
        <v>473</v>
      </c>
      <c r="C415">
        <v>1.0277000000000001</v>
      </c>
      <c r="D415">
        <v>0.7298</v>
      </c>
      <c r="E415">
        <v>0.87939999999999996</v>
      </c>
    </row>
    <row r="416" spans="1:5" x14ac:dyDescent="0.25">
      <c r="A416" t="s">
        <v>462</v>
      </c>
      <c r="B416" t="s">
        <v>474</v>
      </c>
      <c r="C416">
        <v>1.0277000000000001</v>
      </c>
      <c r="D416">
        <v>1.2974000000000001</v>
      </c>
      <c r="E416">
        <v>0.87939999999999996</v>
      </c>
    </row>
    <row r="417" spans="1:5" x14ac:dyDescent="0.25">
      <c r="A417" t="s">
        <v>462</v>
      </c>
      <c r="B417" t="s">
        <v>475</v>
      </c>
      <c r="C417">
        <v>1.0277000000000001</v>
      </c>
      <c r="D417">
        <v>1.2974000000000001</v>
      </c>
      <c r="E417">
        <v>0.87939999999999996</v>
      </c>
    </row>
    <row r="418" spans="1:5" x14ac:dyDescent="0.25">
      <c r="A418" t="s">
        <v>462</v>
      </c>
      <c r="B418" t="s">
        <v>476</v>
      </c>
      <c r="C418">
        <v>1.0277000000000001</v>
      </c>
      <c r="D418">
        <v>0.97299999999999998</v>
      </c>
      <c r="E418">
        <v>0.93799999999999994</v>
      </c>
    </row>
    <row r="419" spans="1:5" x14ac:dyDescent="0.25">
      <c r="A419" t="s">
        <v>462</v>
      </c>
      <c r="B419" t="s">
        <v>477</v>
      </c>
      <c r="C419">
        <v>1.0277000000000001</v>
      </c>
      <c r="D419">
        <v>1.6216999999999999</v>
      </c>
      <c r="E419">
        <v>1.2897000000000001</v>
      </c>
    </row>
    <row r="420" spans="1:5" x14ac:dyDescent="0.25">
      <c r="A420" t="s">
        <v>462</v>
      </c>
      <c r="B420" t="s">
        <v>478</v>
      </c>
      <c r="C420">
        <v>1.0277000000000001</v>
      </c>
      <c r="D420">
        <v>0.7298</v>
      </c>
      <c r="E420">
        <v>1.0551999999999999</v>
      </c>
    </row>
    <row r="421" spans="1:5" x14ac:dyDescent="0.25">
      <c r="A421" t="s">
        <v>462</v>
      </c>
      <c r="B421" t="s">
        <v>479</v>
      </c>
      <c r="C421">
        <v>1.0277000000000001</v>
      </c>
      <c r="D421">
        <v>0.67359999999999998</v>
      </c>
      <c r="E421">
        <v>1.1904999999999999</v>
      </c>
    </row>
    <row r="422" spans="1:5" x14ac:dyDescent="0.25">
      <c r="A422" t="s">
        <v>462</v>
      </c>
      <c r="B422" t="s">
        <v>480</v>
      </c>
      <c r="C422">
        <v>1.0277000000000001</v>
      </c>
      <c r="D422">
        <v>1.4220999999999999</v>
      </c>
      <c r="E422">
        <v>1.1904999999999999</v>
      </c>
    </row>
    <row r="423" spans="1:5" x14ac:dyDescent="0.25">
      <c r="A423" t="s">
        <v>462</v>
      </c>
      <c r="B423" t="s">
        <v>481</v>
      </c>
      <c r="C423">
        <v>1.0277000000000001</v>
      </c>
      <c r="D423">
        <v>0.8982</v>
      </c>
      <c r="E423">
        <v>0.70350000000000001</v>
      </c>
    </row>
    <row r="424" spans="1:5" x14ac:dyDescent="0.25">
      <c r="A424" t="s">
        <v>462</v>
      </c>
      <c r="B424" t="s">
        <v>482</v>
      </c>
      <c r="C424">
        <v>1.0277000000000001</v>
      </c>
      <c r="D424">
        <v>1.7839</v>
      </c>
      <c r="E424">
        <v>0.58620000000000005</v>
      </c>
    </row>
    <row r="425" spans="1:5" x14ac:dyDescent="0.25">
      <c r="A425" t="s">
        <v>462</v>
      </c>
      <c r="B425" t="s">
        <v>483</v>
      </c>
      <c r="C425">
        <v>1.0277000000000001</v>
      </c>
      <c r="D425">
        <v>1.4220999999999999</v>
      </c>
      <c r="E425">
        <v>1.2987</v>
      </c>
    </row>
    <row r="426" spans="1:5" x14ac:dyDescent="0.25">
      <c r="A426" t="s">
        <v>462</v>
      </c>
      <c r="B426" t="s">
        <v>484</v>
      </c>
      <c r="C426">
        <v>1.0277000000000001</v>
      </c>
      <c r="D426">
        <v>0.5988</v>
      </c>
      <c r="E426">
        <v>1.1364000000000001</v>
      </c>
    </row>
    <row r="427" spans="1:5" x14ac:dyDescent="0.25">
      <c r="A427" t="s">
        <v>462</v>
      </c>
      <c r="B427" t="s">
        <v>485</v>
      </c>
      <c r="C427">
        <v>1.0277000000000001</v>
      </c>
      <c r="D427">
        <v>0.56759999999999999</v>
      </c>
      <c r="E427">
        <v>0.99660000000000004</v>
      </c>
    </row>
    <row r="428" spans="1:5" x14ac:dyDescent="0.25">
      <c r="A428" t="s">
        <v>462</v>
      </c>
      <c r="B428" t="s">
        <v>486</v>
      </c>
      <c r="C428">
        <v>1.0277000000000001</v>
      </c>
      <c r="D428">
        <v>1.4220999999999999</v>
      </c>
      <c r="E428">
        <v>1.1364000000000001</v>
      </c>
    </row>
    <row r="429" spans="1:5" x14ac:dyDescent="0.25">
      <c r="A429" t="s">
        <v>462</v>
      </c>
      <c r="B429" t="s">
        <v>487</v>
      </c>
      <c r="C429">
        <v>1.0277000000000001</v>
      </c>
      <c r="D429">
        <v>0.81089999999999995</v>
      </c>
      <c r="E429">
        <v>1.1137999999999999</v>
      </c>
    </row>
    <row r="430" spans="1:5" x14ac:dyDescent="0.25">
      <c r="A430" t="s">
        <v>462</v>
      </c>
      <c r="B430" t="s">
        <v>488</v>
      </c>
      <c r="C430">
        <v>1.0277000000000001</v>
      </c>
      <c r="D430">
        <v>0.81089999999999995</v>
      </c>
      <c r="E430">
        <v>0.7621</v>
      </c>
    </row>
    <row r="431" spans="1:5" x14ac:dyDescent="0.25">
      <c r="A431" t="s">
        <v>489</v>
      </c>
      <c r="B431" t="s">
        <v>490</v>
      </c>
      <c r="C431">
        <v>1.3241000000000001</v>
      </c>
      <c r="D431">
        <v>1.0069999999999999</v>
      </c>
      <c r="E431">
        <v>0.89139999999999997</v>
      </c>
    </row>
    <row r="432" spans="1:5" x14ac:dyDescent="0.25">
      <c r="A432" t="s">
        <v>489</v>
      </c>
      <c r="B432" t="s">
        <v>491</v>
      </c>
      <c r="C432">
        <v>1.3241000000000001</v>
      </c>
      <c r="D432">
        <v>0.92310000000000003</v>
      </c>
      <c r="E432">
        <v>1.0971</v>
      </c>
    </row>
    <row r="433" spans="1:5" x14ac:dyDescent="0.25">
      <c r="A433" t="s">
        <v>489</v>
      </c>
      <c r="B433" t="s">
        <v>492</v>
      </c>
      <c r="C433">
        <v>1.3241000000000001</v>
      </c>
      <c r="D433">
        <v>0.41959999999999997</v>
      </c>
      <c r="E433">
        <v>0.82279999999999998</v>
      </c>
    </row>
    <row r="434" spans="1:5" x14ac:dyDescent="0.25">
      <c r="A434" t="s">
        <v>489</v>
      </c>
      <c r="B434" t="s">
        <v>493</v>
      </c>
      <c r="C434">
        <v>1.3241000000000001</v>
      </c>
      <c r="D434">
        <v>0.92310000000000003</v>
      </c>
      <c r="E434">
        <v>0.75429999999999997</v>
      </c>
    </row>
    <row r="435" spans="1:5" x14ac:dyDescent="0.25">
      <c r="A435" t="s">
        <v>489</v>
      </c>
      <c r="B435" t="s">
        <v>494</v>
      </c>
      <c r="C435">
        <v>1.3241000000000001</v>
      </c>
      <c r="D435">
        <v>1.2586999999999999</v>
      </c>
      <c r="E435">
        <v>0.82279999999999998</v>
      </c>
    </row>
    <row r="436" spans="1:5" x14ac:dyDescent="0.25">
      <c r="A436" t="s">
        <v>489</v>
      </c>
      <c r="B436" t="s">
        <v>495</v>
      </c>
      <c r="C436">
        <v>1.3241000000000001</v>
      </c>
      <c r="D436">
        <v>1.0909</v>
      </c>
      <c r="E436">
        <v>1.0971</v>
      </c>
    </row>
    <row r="437" spans="1:5" x14ac:dyDescent="0.25">
      <c r="A437" t="s">
        <v>489</v>
      </c>
      <c r="B437" t="s">
        <v>496</v>
      </c>
      <c r="C437">
        <v>1.3241000000000001</v>
      </c>
      <c r="D437">
        <v>0.83909999999999996</v>
      </c>
      <c r="E437">
        <v>1.0286</v>
      </c>
    </row>
    <row r="438" spans="1:5" x14ac:dyDescent="0.25">
      <c r="A438" t="s">
        <v>489</v>
      </c>
      <c r="B438" t="s">
        <v>497</v>
      </c>
      <c r="C438">
        <v>1.3241000000000001</v>
      </c>
      <c r="D438">
        <v>0.67130000000000001</v>
      </c>
      <c r="E438">
        <v>1.5770999999999999</v>
      </c>
    </row>
    <row r="439" spans="1:5" x14ac:dyDescent="0.25">
      <c r="A439" t="s">
        <v>489</v>
      </c>
      <c r="B439" t="s">
        <v>498</v>
      </c>
      <c r="C439">
        <v>1.3241000000000001</v>
      </c>
      <c r="D439">
        <v>1.2586999999999999</v>
      </c>
      <c r="E439">
        <v>0.48</v>
      </c>
    </row>
    <row r="440" spans="1:5" x14ac:dyDescent="0.25">
      <c r="A440" t="s">
        <v>489</v>
      </c>
      <c r="B440" t="s">
        <v>499</v>
      </c>
      <c r="C440">
        <v>1.3241000000000001</v>
      </c>
      <c r="D440">
        <v>1.5944</v>
      </c>
      <c r="E440">
        <v>0.82279999999999998</v>
      </c>
    </row>
    <row r="441" spans="1:5" x14ac:dyDescent="0.25">
      <c r="A441" t="s">
        <v>489</v>
      </c>
      <c r="B441" t="s">
        <v>500</v>
      </c>
      <c r="C441">
        <v>1.3241000000000001</v>
      </c>
      <c r="D441">
        <v>0.83909999999999996</v>
      </c>
      <c r="E441">
        <v>1.5770999999999999</v>
      </c>
    </row>
    <row r="442" spans="1:5" x14ac:dyDescent="0.25">
      <c r="A442" t="s">
        <v>489</v>
      </c>
      <c r="B442" t="s">
        <v>781</v>
      </c>
      <c r="C442">
        <v>1.3241000000000001</v>
      </c>
      <c r="D442">
        <v>1.0069999999999999</v>
      </c>
      <c r="E442">
        <v>1.44</v>
      </c>
    </row>
    <row r="443" spans="1:5" x14ac:dyDescent="0.25">
      <c r="A443" t="s">
        <v>489</v>
      </c>
      <c r="B443" t="s">
        <v>501</v>
      </c>
      <c r="C443">
        <v>1.3241000000000001</v>
      </c>
      <c r="D443">
        <v>1.2586999999999999</v>
      </c>
      <c r="E443">
        <v>0.82279999999999998</v>
      </c>
    </row>
    <row r="444" spans="1:5" x14ac:dyDescent="0.25">
      <c r="A444" t="s">
        <v>502</v>
      </c>
      <c r="B444" t="s">
        <v>503</v>
      </c>
      <c r="C444">
        <v>0.94469999999999998</v>
      </c>
      <c r="D444">
        <v>1.0585</v>
      </c>
      <c r="E444">
        <v>1.0766</v>
      </c>
    </row>
    <row r="445" spans="1:5" x14ac:dyDescent="0.25">
      <c r="A445" t="s">
        <v>502</v>
      </c>
      <c r="B445" t="s">
        <v>504</v>
      </c>
      <c r="C445">
        <v>0.94469999999999998</v>
      </c>
      <c r="D445">
        <v>1.0027999999999999</v>
      </c>
      <c r="E445">
        <v>0.99380000000000002</v>
      </c>
    </row>
    <row r="446" spans="1:5" x14ac:dyDescent="0.25">
      <c r="A446" t="s">
        <v>502</v>
      </c>
      <c r="B446" t="s">
        <v>505</v>
      </c>
      <c r="C446">
        <v>0.94469999999999998</v>
      </c>
      <c r="D446">
        <v>1.3928</v>
      </c>
      <c r="E446">
        <v>0.86950000000000005</v>
      </c>
    </row>
    <row r="447" spans="1:5" x14ac:dyDescent="0.25">
      <c r="A447" t="s">
        <v>502</v>
      </c>
      <c r="B447" t="s">
        <v>506</v>
      </c>
      <c r="C447">
        <v>0.94469999999999998</v>
      </c>
      <c r="D447">
        <v>0.89139999999999997</v>
      </c>
      <c r="E447">
        <v>0.91090000000000004</v>
      </c>
    </row>
    <row r="448" spans="1:5" x14ac:dyDescent="0.25">
      <c r="A448" t="s">
        <v>502</v>
      </c>
      <c r="B448" t="s">
        <v>507</v>
      </c>
      <c r="C448">
        <v>0.94469999999999998</v>
      </c>
      <c r="D448">
        <v>0.8357</v>
      </c>
      <c r="E448">
        <v>1.2008000000000001</v>
      </c>
    </row>
    <row r="449" spans="1:5" x14ac:dyDescent="0.25">
      <c r="A449" t="s">
        <v>502</v>
      </c>
      <c r="B449" t="s">
        <v>508</v>
      </c>
      <c r="C449">
        <v>0.94469999999999998</v>
      </c>
      <c r="D449">
        <v>1.5042</v>
      </c>
      <c r="E449">
        <v>1.0766</v>
      </c>
    </row>
    <row r="450" spans="1:5" x14ac:dyDescent="0.25">
      <c r="A450" t="s">
        <v>502</v>
      </c>
      <c r="B450" t="s">
        <v>509</v>
      </c>
      <c r="C450">
        <v>0.94469999999999998</v>
      </c>
      <c r="D450">
        <v>0.8357</v>
      </c>
      <c r="E450">
        <v>0.99380000000000002</v>
      </c>
    </row>
    <row r="451" spans="1:5" x14ac:dyDescent="0.25">
      <c r="A451" t="s">
        <v>502</v>
      </c>
      <c r="B451" t="s">
        <v>510</v>
      </c>
      <c r="C451">
        <v>0.94469999999999998</v>
      </c>
      <c r="D451">
        <v>0.78</v>
      </c>
      <c r="E451">
        <v>1.4492</v>
      </c>
    </row>
    <row r="452" spans="1:5" x14ac:dyDescent="0.25">
      <c r="A452" t="s">
        <v>502</v>
      </c>
      <c r="B452" t="s">
        <v>511</v>
      </c>
      <c r="C452">
        <v>0.94469999999999998</v>
      </c>
      <c r="D452">
        <v>0.78</v>
      </c>
      <c r="E452">
        <v>0.74529999999999996</v>
      </c>
    </row>
    <row r="453" spans="1:5" x14ac:dyDescent="0.25">
      <c r="A453" t="s">
        <v>502</v>
      </c>
      <c r="B453" t="s">
        <v>512</v>
      </c>
      <c r="C453">
        <v>0.94469999999999998</v>
      </c>
      <c r="D453">
        <v>0.89139999999999997</v>
      </c>
      <c r="E453">
        <v>0.70389999999999997</v>
      </c>
    </row>
    <row r="454" spans="1:5" x14ac:dyDescent="0.25">
      <c r="A454" t="s">
        <v>502</v>
      </c>
      <c r="B454" t="s">
        <v>513</v>
      </c>
      <c r="C454">
        <v>0.94469999999999998</v>
      </c>
      <c r="D454">
        <v>2.1171000000000002</v>
      </c>
      <c r="E454">
        <v>0.86950000000000005</v>
      </c>
    </row>
    <row r="455" spans="1:5" x14ac:dyDescent="0.25">
      <c r="A455" t="s">
        <v>502</v>
      </c>
      <c r="B455" t="s">
        <v>514</v>
      </c>
      <c r="C455">
        <v>0.94469999999999998</v>
      </c>
      <c r="D455">
        <v>0.78</v>
      </c>
      <c r="E455">
        <v>0.99380000000000002</v>
      </c>
    </row>
    <row r="456" spans="1:5" x14ac:dyDescent="0.25">
      <c r="A456" t="s">
        <v>502</v>
      </c>
      <c r="B456" t="s">
        <v>515</v>
      </c>
      <c r="C456">
        <v>0.94469999999999998</v>
      </c>
      <c r="D456">
        <v>1.0027999999999999</v>
      </c>
      <c r="E456">
        <v>1.0766</v>
      </c>
    </row>
    <row r="457" spans="1:5" x14ac:dyDescent="0.25">
      <c r="A457" t="s">
        <v>502</v>
      </c>
      <c r="B457" t="s">
        <v>516</v>
      </c>
      <c r="C457">
        <v>0.94469999999999998</v>
      </c>
      <c r="D457">
        <v>0.8357</v>
      </c>
      <c r="E457">
        <v>1.2422</v>
      </c>
    </row>
    <row r="458" spans="1:5" x14ac:dyDescent="0.25">
      <c r="A458" t="s">
        <v>502</v>
      </c>
      <c r="B458" t="s">
        <v>517</v>
      </c>
      <c r="C458">
        <v>0.94469999999999998</v>
      </c>
      <c r="D458">
        <v>0.8357</v>
      </c>
      <c r="E458">
        <v>0.82809999999999995</v>
      </c>
    </row>
    <row r="459" spans="1:5" x14ac:dyDescent="0.25">
      <c r="A459" t="s">
        <v>502</v>
      </c>
      <c r="B459" t="s">
        <v>518</v>
      </c>
      <c r="C459">
        <v>0.94469999999999998</v>
      </c>
      <c r="D459">
        <v>0.94710000000000005</v>
      </c>
      <c r="E459">
        <v>1.2008000000000001</v>
      </c>
    </row>
    <row r="460" spans="1:5" x14ac:dyDescent="0.25">
      <c r="A460" t="s">
        <v>502</v>
      </c>
      <c r="B460" t="s">
        <v>519</v>
      </c>
      <c r="C460">
        <v>0.94469999999999998</v>
      </c>
      <c r="D460">
        <v>1.3928</v>
      </c>
      <c r="E460">
        <v>0.70389999999999997</v>
      </c>
    </row>
    <row r="461" spans="1:5" x14ac:dyDescent="0.25">
      <c r="A461" t="s">
        <v>502</v>
      </c>
      <c r="B461" t="s">
        <v>520</v>
      </c>
      <c r="C461">
        <v>0.94469999999999998</v>
      </c>
      <c r="D461">
        <v>0.78</v>
      </c>
      <c r="E461">
        <v>1.0766</v>
      </c>
    </row>
    <row r="462" spans="1:5" x14ac:dyDescent="0.25">
      <c r="A462" t="s">
        <v>502</v>
      </c>
      <c r="B462" t="s">
        <v>521</v>
      </c>
      <c r="C462">
        <v>0.94469999999999998</v>
      </c>
      <c r="D462">
        <v>0.72430000000000005</v>
      </c>
      <c r="E462">
        <v>0.99380000000000002</v>
      </c>
    </row>
    <row r="463" spans="1:5" x14ac:dyDescent="0.25">
      <c r="A463" t="s">
        <v>502</v>
      </c>
      <c r="B463" t="s">
        <v>522</v>
      </c>
      <c r="C463">
        <v>0.94469999999999998</v>
      </c>
      <c r="D463">
        <v>0.61280000000000001</v>
      </c>
      <c r="E463">
        <v>0.99380000000000002</v>
      </c>
    </row>
    <row r="464" spans="1:5" x14ac:dyDescent="0.25">
      <c r="A464" t="s">
        <v>523</v>
      </c>
      <c r="B464" t="s">
        <v>524</v>
      </c>
      <c r="C464">
        <v>1.1444000000000001</v>
      </c>
      <c r="D464">
        <v>0.63549999999999995</v>
      </c>
      <c r="E464">
        <v>1.2021999999999999</v>
      </c>
    </row>
    <row r="465" spans="1:5" x14ac:dyDescent="0.25">
      <c r="A465" t="s">
        <v>523</v>
      </c>
      <c r="B465" t="s">
        <v>525</v>
      </c>
      <c r="C465">
        <v>1.1444000000000001</v>
      </c>
      <c r="D465">
        <v>1.0327</v>
      </c>
      <c r="E465">
        <v>1.4694</v>
      </c>
    </row>
    <row r="466" spans="1:5" x14ac:dyDescent="0.25">
      <c r="A466" t="s">
        <v>523</v>
      </c>
      <c r="B466" t="s">
        <v>526</v>
      </c>
      <c r="C466">
        <v>1.1444000000000001</v>
      </c>
      <c r="D466">
        <v>1.2709999999999999</v>
      </c>
      <c r="E466">
        <v>0.86829999999999996</v>
      </c>
    </row>
    <row r="467" spans="1:5" x14ac:dyDescent="0.25">
      <c r="A467" t="s">
        <v>523</v>
      </c>
      <c r="B467" t="s">
        <v>789</v>
      </c>
      <c r="C467">
        <v>1.1444000000000001</v>
      </c>
      <c r="D467">
        <v>0.87380000000000002</v>
      </c>
      <c r="E467">
        <v>0</v>
      </c>
    </row>
    <row r="468" spans="1:5" x14ac:dyDescent="0.25">
      <c r="A468" t="s">
        <v>523</v>
      </c>
      <c r="B468" t="s">
        <v>527</v>
      </c>
      <c r="C468">
        <v>1.1444000000000001</v>
      </c>
      <c r="D468">
        <v>0.7944</v>
      </c>
      <c r="E468">
        <v>1.3358000000000001</v>
      </c>
    </row>
    <row r="469" spans="1:5" x14ac:dyDescent="0.25">
      <c r="A469" t="s">
        <v>523</v>
      </c>
      <c r="B469" t="s">
        <v>528</v>
      </c>
      <c r="C469">
        <v>1.1444000000000001</v>
      </c>
      <c r="D469">
        <v>0.80100000000000005</v>
      </c>
      <c r="E469">
        <v>1.2244999999999999</v>
      </c>
    </row>
    <row r="470" spans="1:5" x14ac:dyDescent="0.25">
      <c r="A470" t="s">
        <v>523</v>
      </c>
      <c r="B470" t="s">
        <v>529</v>
      </c>
      <c r="C470">
        <v>1.1444000000000001</v>
      </c>
      <c r="D470">
        <v>0.7944</v>
      </c>
      <c r="E470">
        <v>0.80149999999999999</v>
      </c>
    </row>
    <row r="471" spans="1:5" x14ac:dyDescent="0.25">
      <c r="A471" t="s">
        <v>523</v>
      </c>
      <c r="B471" t="s">
        <v>530</v>
      </c>
      <c r="C471">
        <v>1.1444000000000001</v>
      </c>
      <c r="D471">
        <v>1.7476</v>
      </c>
      <c r="E471">
        <v>0.66790000000000005</v>
      </c>
    </row>
    <row r="472" spans="1:5" x14ac:dyDescent="0.25">
      <c r="A472" t="s">
        <v>523</v>
      </c>
      <c r="B472" t="s">
        <v>531</v>
      </c>
      <c r="C472">
        <v>1.1444000000000001</v>
      </c>
      <c r="D472">
        <v>0.47660000000000002</v>
      </c>
      <c r="E472">
        <v>1.0019</v>
      </c>
    </row>
    <row r="473" spans="1:5" x14ac:dyDescent="0.25">
      <c r="A473" t="s">
        <v>523</v>
      </c>
      <c r="B473" t="s">
        <v>532</v>
      </c>
      <c r="C473">
        <v>1.1444000000000001</v>
      </c>
      <c r="D473">
        <v>0.3972</v>
      </c>
      <c r="E473">
        <v>0.86829999999999996</v>
      </c>
    </row>
    <row r="474" spans="1:5" x14ac:dyDescent="0.25">
      <c r="A474" t="s">
        <v>523</v>
      </c>
      <c r="B474" t="s">
        <v>533</v>
      </c>
      <c r="C474">
        <v>1.1444000000000001</v>
      </c>
      <c r="D474">
        <v>0.43690000000000001</v>
      </c>
      <c r="E474">
        <v>1.5306</v>
      </c>
    </row>
    <row r="475" spans="1:5" x14ac:dyDescent="0.25">
      <c r="A475" t="s">
        <v>523</v>
      </c>
      <c r="B475" t="s">
        <v>534</v>
      </c>
      <c r="C475">
        <v>1.1444000000000001</v>
      </c>
      <c r="D475">
        <v>1.986</v>
      </c>
      <c r="E475">
        <v>0.5343</v>
      </c>
    </row>
    <row r="476" spans="1:5" x14ac:dyDescent="0.25">
      <c r="A476" t="s">
        <v>523</v>
      </c>
      <c r="B476" t="s">
        <v>535</v>
      </c>
      <c r="C476">
        <v>1.1444000000000001</v>
      </c>
      <c r="D476">
        <v>1.6681999999999999</v>
      </c>
      <c r="E476">
        <v>0.66790000000000005</v>
      </c>
    </row>
    <row r="477" spans="1:5" x14ac:dyDescent="0.25">
      <c r="A477" t="s">
        <v>523</v>
      </c>
      <c r="B477" t="s">
        <v>536</v>
      </c>
      <c r="C477">
        <v>1.1444000000000001</v>
      </c>
      <c r="D477">
        <v>1.1916</v>
      </c>
      <c r="E477">
        <v>0.93510000000000004</v>
      </c>
    </row>
    <row r="478" spans="1:5" x14ac:dyDescent="0.25">
      <c r="A478" t="s">
        <v>523</v>
      </c>
      <c r="B478" t="s">
        <v>537</v>
      </c>
      <c r="C478">
        <v>1.1444000000000001</v>
      </c>
      <c r="D478">
        <v>1.6681999999999999</v>
      </c>
      <c r="E478">
        <v>1.2021999999999999</v>
      </c>
    </row>
    <row r="479" spans="1:5" x14ac:dyDescent="0.25">
      <c r="A479" t="s">
        <v>523</v>
      </c>
      <c r="B479" t="s">
        <v>538</v>
      </c>
      <c r="C479">
        <v>1.1444000000000001</v>
      </c>
      <c r="D479">
        <v>0.47660000000000002</v>
      </c>
      <c r="E479">
        <v>0.86829999999999996</v>
      </c>
    </row>
    <row r="480" spans="1:5" x14ac:dyDescent="0.25">
      <c r="A480" t="s">
        <v>523</v>
      </c>
      <c r="B480" t="s">
        <v>539</v>
      </c>
      <c r="C480">
        <v>1.1444000000000001</v>
      </c>
      <c r="D480">
        <v>0.71489999999999998</v>
      </c>
      <c r="E480">
        <v>0.93510000000000004</v>
      </c>
    </row>
    <row r="481" spans="1:5" x14ac:dyDescent="0.25">
      <c r="A481" t="s">
        <v>523</v>
      </c>
      <c r="B481" t="s">
        <v>790</v>
      </c>
      <c r="C481">
        <v>1.1444000000000001</v>
      </c>
      <c r="D481">
        <v>0.87380000000000002</v>
      </c>
      <c r="E481">
        <v>0</v>
      </c>
    </row>
    <row r="482" spans="1:5" x14ac:dyDescent="0.25">
      <c r="A482" t="s">
        <v>540</v>
      </c>
      <c r="B482" t="s">
        <v>541</v>
      </c>
      <c r="C482">
        <v>1.2646999999999999</v>
      </c>
      <c r="D482">
        <v>1.1420999999999999</v>
      </c>
      <c r="E482">
        <v>0.68</v>
      </c>
    </row>
    <row r="483" spans="1:5" x14ac:dyDescent="0.25">
      <c r="A483" t="s">
        <v>540</v>
      </c>
      <c r="B483" t="s">
        <v>542</v>
      </c>
      <c r="C483">
        <v>1.2646999999999999</v>
      </c>
      <c r="D483">
        <v>0.29649999999999999</v>
      </c>
      <c r="E483">
        <v>0.85</v>
      </c>
    </row>
    <row r="484" spans="1:5" x14ac:dyDescent="0.25">
      <c r="A484" t="s">
        <v>540</v>
      </c>
      <c r="B484" t="s">
        <v>543</v>
      </c>
      <c r="C484">
        <v>1.2646999999999999</v>
      </c>
      <c r="D484">
        <v>1.0871999999999999</v>
      </c>
      <c r="E484">
        <v>1.02</v>
      </c>
    </row>
    <row r="485" spans="1:5" x14ac:dyDescent="0.25">
      <c r="A485" t="s">
        <v>540</v>
      </c>
      <c r="B485" t="s">
        <v>544</v>
      </c>
      <c r="C485">
        <v>1.2646999999999999</v>
      </c>
      <c r="D485">
        <v>1.845</v>
      </c>
      <c r="E485">
        <v>0.45329999999999998</v>
      </c>
    </row>
    <row r="486" spans="1:5" x14ac:dyDescent="0.25">
      <c r="A486" t="s">
        <v>540</v>
      </c>
      <c r="B486" t="s">
        <v>545</v>
      </c>
      <c r="C486">
        <v>1.2646999999999999</v>
      </c>
      <c r="D486">
        <v>1.0543</v>
      </c>
      <c r="E486">
        <v>0.68</v>
      </c>
    </row>
    <row r="487" spans="1:5" x14ac:dyDescent="0.25">
      <c r="A487" t="s">
        <v>540</v>
      </c>
      <c r="B487" t="s">
        <v>546</v>
      </c>
      <c r="C487">
        <v>1.2646999999999999</v>
      </c>
      <c r="D487">
        <v>0.79069999999999996</v>
      </c>
      <c r="E487">
        <v>1.2844</v>
      </c>
    </row>
    <row r="488" spans="1:5" x14ac:dyDescent="0.25">
      <c r="A488" t="s">
        <v>540</v>
      </c>
      <c r="B488" t="s">
        <v>547</v>
      </c>
      <c r="C488">
        <v>1.2646999999999999</v>
      </c>
      <c r="D488">
        <v>0.88949999999999996</v>
      </c>
      <c r="E488">
        <v>1.105</v>
      </c>
    </row>
    <row r="489" spans="1:5" x14ac:dyDescent="0.25">
      <c r="A489" t="s">
        <v>540</v>
      </c>
      <c r="B489" t="s">
        <v>548</v>
      </c>
      <c r="C489">
        <v>1.2646999999999999</v>
      </c>
      <c r="D489">
        <v>0.98839999999999995</v>
      </c>
      <c r="E489">
        <v>0.68</v>
      </c>
    </row>
    <row r="490" spans="1:5" x14ac:dyDescent="0.25">
      <c r="A490" t="s">
        <v>540</v>
      </c>
      <c r="B490" t="s">
        <v>549</v>
      </c>
      <c r="C490">
        <v>1.2646999999999999</v>
      </c>
      <c r="D490">
        <v>1.3178000000000001</v>
      </c>
      <c r="E490">
        <v>0.75549999999999995</v>
      </c>
    </row>
    <row r="491" spans="1:5" x14ac:dyDescent="0.25">
      <c r="A491" t="s">
        <v>540</v>
      </c>
      <c r="B491" t="s">
        <v>550</v>
      </c>
      <c r="C491">
        <v>1.2646999999999999</v>
      </c>
      <c r="D491">
        <v>0.43930000000000002</v>
      </c>
      <c r="E491">
        <v>1.2844</v>
      </c>
    </row>
    <row r="492" spans="1:5" x14ac:dyDescent="0.25">
      <c r="A492" t="s">
        <v>540</v>
      </c>
      <c r="B492" t="s">
        <v>551</v>
      </c>
      <c r="C492">
        <v>1.2646999999999999</v>
      </c>
      <c r="D492">
        <v>0.49419999999999997</v>
      </c>
      <c r="E492">
        <v>2.125</v>
      </c>
    </row>
    <row r="493" spans="1:5" x14ac:dyDescent="0.25">
      <c r="A493" t="s">
        <v>540</v>
      </c>
      <c r="B493" t="s">
        <v>552</v>
      </c>
      <c r="C493">
        <v>1.2646999999999999</v>
      </c>
      <c r="D493">
        <v>1.5813999999999999</v>
      </c>
      <c r="E493">
        <v>1.19</v>
      </c>
    </row>
    <row r="494" spans="1:5" x14ac:dyDescent="0.25">
      <c r="A494" t="s">
        <v>553</v>
      </c>
      <c r="B494" t="s">
        <v>554</v>
      </c>
      <c r="C494">
        <v>1.1951000000000001</v>
      </c>
      <c r="D494">
        <v>0.61360000000000003</v>
      </c>
      <c r="E494">
        <v>1.4611000000000001</v>
      </c>
    </row>
    <row r="495" spans="1:5" x14ac:dyDescent="0.25">
      <c r="A495" t="s">
        <v>553</v>
      </c>
      <c r="B495" t="s">
        <v>555</v>
      </c>
      <c r="C495">
        <v>1.1951000000000001</v>
      </c>
      <c r="D495">
        <v>1.0298</v>
      </c>
      <c r="E495">
        <v>0.93010000000000004</v>
      </c>
    </row>
    <row r="496" spans="1:5" x14ac:dyDescent="0.25">
      <c r="A496" t="s">
        <v>553</v>
      </c>
      <c r="B496" t="s">
        <v>556</v>
      </c>
      <c r="C496">
        <v>1.1951000000000001</v>
      </c>
      <c r="D496">
        <v>0.65739999999999998</v>
      </c>
      <c r="E496">
        <v>0.43190000000000001</v>
      </c>
    </row>
    <row r="497" spans="1:5" x14ac:dyDescent="0.25">
      <c r="A497" t="s">
        <v>553</v>
      </c>
      <c r="B497" t="s">
        <v>557</v>
      </c>
      <c r="C497">
        <v>1.1951000000000001</v>
      </c>
      <c r="D497">
        <v>1.2229000000000001</v>
      </c>
      <c r="E497">
        <v>0.40689999999999998</v>
      </c>
    </row>
    <row r="498" spans="1:5" x14ac:dyDescent="0.25">
      <c r="A498" t="s">
        <v>553</v>
      </c>
      <c r="B498" t="s">
        <v>558</v>
      </c>
      <c r="C498">
        <v>1.1951000000000001</v>
      </c>
      <c r="D498">
        <v>1.2229000000000001</v>
      </c>
      <c r="E498">
        <v>1.1627000000000001</v>
      </c>
    </row>
    <row r="499" spans="1:5" x14ac:dyDescent="0.25">
      <c r="A499" t="s">
        <v>553</v>
      </c>
      <c r="B499" t="s">
        <v>559</v>
      </c>
      <c r="C499">
        <v>1.1951000000000001</v>
      </c>
      <c r="D499">
        <v>0.83679999999999999</v>
      </c>
      <c r="E499">
        <v>1.1876</v>
      </c>
    </row>
    <row r="500" spans="1:5" x14ac:dyDescent="0.25">
      <c r="A500" t="s">
        <v>553</v>
      </c>
      <c r="B500" t="s">
        <v>560</v>
      </c>
      <c r="C500">
        <v>1.1951000000000001</v>
      </c>
      <c r="D500">
        <v>1.2229000000000001</v>
      </c>
      <c r="E500">
        <v>0.872</v>
      </c>
    </row>
    <row r="501" spans="1:5" x14ac:dyDescent="0.25">
      <c r="A501" t="s">
        <v>553</v>
      </c>
      <c r="B501" t="s">
        <v>561</v>
      </c>
      <c r="C501">
        <v>1.1951000000000001</v>
      </c>
      <c r="D501">
        <v>0.83679999999999999</v>
      </c>
      <c r="E501">
        <v>1.7814000000000001</v>
      </c>
    </row>
    <row r="502" spans="1:5" x14ac:dyDescent="0.25">
      <c r="A502" t="s">
        <v>553</v>
      </c>
      <c r="B502" t="s">
        <v>562</v>
      </c>
      <c r="C502">
        <v>1.1951000000000001</v>
      </c>
      <c r="D502">
        <v>1.6091</v>
      </c>
      <c r="E502">
        <v>0.75570000000000004</v>
      </c>
    </row>
    <row r="503" spans="1:5" x14ac:dyDescent="0.25">
      <c r="A503" t="s">
        <v>553</v>
      </c>
      <c r="B503" t="s">
        <v>563</v>
      </c>
      <c r="C503">
        <v>1.1951000000000001</v>
      </c>
      <c r="D503">
        <v>1.0942000000000001</v>
      </c>
      <c r="E503">
        <v>0.872</v>
      </c>
    </row>
    <row r="504" spans="1:5" x14ac:dyDescent="0.25">
      <c r="A504" t="s">
        <v>553</v>
      </c>
      <c r="B504" t="s">
        <v>564</v>
      </c>
      <c r="C504">
        <v>1.1951000000000001</v>
      </c>
      <c r="D504">
        <v>0.83679999999999999</v>
      </c>
      <c r="E504">
        <v>1.0257000000000001</v>
      </c>
    </row>
    <row r="505" spans="1:5" x14ac:dyDescent="0.25">
      <c r="A505" t="s">
        <v>553</v>
      </c>
      <c r="B505" t="s">
        <v>782</v>
      </c>
      <c r="C505">
        <v>1.1951000000000001</v>
      </c>
      <c r="D505">
        <v>0</v>
      </c>
      <c r="E505">
        <v>1.5115000000000001</v>
      </c>
    </row>
    <row r="506" spans="1:5" x14ac:dyDescent="0.25">
      <c r="A506" t="s">
        <v>553</v>
      </c>
      <c r="B506" t="s">
        <v>565</v>
      </c>
      <c r="C506">
        <v>1.1951000000000001</v>
      </c>
      <c r="D506">
        <v>1.0161</v>
      </c>
      <c r="E506">
        <v>0.97170000000000001</v>
      </c>
    </row>
    <row r="507" spans="1:5" x14ac:dyDescent="0.25">
      <c r="A507" t="s">
        <v>566</v>
      </c>
      <c r="B507" t="s">
        <v>567</v>
      </c>
      <c r="C507">
        <v>1.1719999999999999</v>
      </c>
      <c r="D507">
        <v>1.0428999999999999</v>
      </c>
      <c r="E507">
        <v>0.98419999999999996</v>
      </c>
    </row>
    <row r="508" spans="1:5" x14ac:dyDescent="0.25">
      <c r="A508" t="s">
        <v>566</v>
      </c>
      <c r="B508" t="s">
        <v>783</v>
      </c>
      <c r="C508">
        <v>1.1719999999999999</v>
      </c>
      <c r="D508">
        <v>0.85319999999999996</v>
      </c>
      <c r="E508">
        <v>0</v>
      </c>
    </row>
    <row r="509" spans="1:5" x14ac:dyDescent="0.25">
      <c r="A509" t="s">
        <v>566</v>
      </c>
      <c r="B509" t="s">
        <v>568</v>
      </c>
      <c r="C509">
        <v>1.1719999999999999</v>
      </c>
      <c r="D509">
        <v>1.0903</v>
      </c>
      <c r="E509">
        <v>0.90210000000000001</v>
      </c>
    </row>
    <row r="510" spans="1:5" x14ac:dyDescent="0.25">
      <c r="A510" t="s">
        <v>566</v>
      </c>
      <c r="B510" t="s">
        <v>569</v>
      </c>
      <c r="C510">
        <v>1.1719999999999999</v>
      </c>
      <c r="D510">
        <v>1.0903</v>
      </c>
      <c r="E510">
        <v>1.0662</v>
      </c>
    </row>
    <row r="511" spans="1:5" x14ac:dyDescent="0.25">
      <c r="A511" t="s">
        <v>566</v>
      </c>
      <c r="B511" t="s">
        <v>570</v>
      </c>
      <c r="C511">
        <v>1.1719999999999999</v>
      </c>
      <c r="D511">
        <v>0.94799999999999995</v>
      </c>
      <c r="E511">
        <v>0.98419999999999996</v>
      </c>
    </row>
    <row r="512" spans="1:5" x14ac:dyDescent="0.25">
      <c r="A512" t="s">
        <v>566</v>
      </c>
      <c r="B512" t="s">
        <v>571</v>
      </c>
      <c r="C512">
        <v>1.1719999999999999</v>
      </c>
      <c r="D512">
        <v>0.99539999999999995</v>
      </c>
      <c r="E512">
        <v>1.2302</v>
      </c>
    </row>
    <row r="513" spans="1:5" x14ac:dyDescent="0.25">
      <c r="A513" t="s">
        <v>566</v>
      </c>
      <c r="B513" t="s">
        <v>784</v>
      </c>
      <c r="C513">
        <v>1.1719999999999999</v>
      </c>
      <c r="D513">
        <v>0</v>
      </c>
      <c r="E513">
        <v>0</v>
      </c>
    </row>
    <row r="514" spans="1:5" x14ac:dyDescent="0.25">
      <c r="A514" t="s">
        <v>566</v>
      </c>
      <c r="B514" t="s">
        <v>572</v>
      </c>
      <c r="C514">
        <v>1.1719999999999999</v>
      </c>
      <c r="D514">
        <v>0.52139999999999997</v>
      </c>
      <c r="E514">
        <v>1.5992999999999999</v>
      </c>
    </row>
    <row r="515" spans="1:5" x14ac:dyDescent="0.25">
      <c r="A515" t="s">
        <v>566</v>
      </c>
      <c r="B515" t="s">
        <v>573</v>
      </c>
      <c r="C515">
        <v>1.1719999999999999</v>
      </c>
      <c r="D515">
        <v>1.2799</v>
      </c>
      <c r="E515">
        <v>0.61509999999999998</v>
      </c>
    </row>
    <row r="516" spans="1:5" x14ac:dyDescent="0.25">
      <c r="A516" t="s">
        <v>566</v>
      </c>
      <c r="B516" t="s">
        <v>574</v>
      </c>
      <c r="C516">
        <v>1.1719999999999999</v>
      </c>
      <c r="D516">
        <v>0.90059999999999996</v>
      </c>
      <c r="E516">
        <v>0.77910000000000001</v>
      </c>
    </row>
    <row r="517" spans="1:5" x14ac:dyDescent="0.25">
      <c r="A517" t="s">
        <v>566</v>
      </c>
      <c r="B517" t="s">
        <v>575</v>
      </c>
      <c r="C517">
        <v>1.1719999999999999</v>
      </c>
      <c r="D517">
        <v>1.2324999999999999</v>
      </c>
      <c r="E517">
        <v>0.98419999999999996</v>
      </c>
    </row>
    <row r="518" spans="1:5" x14ac:dyDescent="0.25">
      <c r="A518" t="s">
        <v>566</v>
      </c>
      <c r="B518" t="s">
        <v>785</v>
      </c>
      <c r="C518">
        <v>1.1719999999999999</v>
      </c>
      <c r="D518">
        <v>1.7064999999999999</v>
      </c>
      <c r="E518">
        <v>0.73809999999999998</v>
      </c>
    </row>
    <row r="519" spans="1:5" x14ac:dyDescent="0.25">
      <c r="A519" t="s">
        <v>566</v>
      </c>
      <c r="B519" t="s">
        <v>786</v>
      </c>
      <c r="C519">
        <v>1.1719999999999999</v>
      </c>
      <c r="D519">
        <v>1.9908999999999999</v>
      </c>
      <c r="E519">
        <v>0.246</v>
      </c>
    </row>
    <row r="520" spans="1:5" x14ac:dyDescent="0.25">
      <c r="A520" t="s">
        <v>566</v>
      </c>
      <c r="B520" t="s">
        <v>576</v>
      </c>
      <c r="C520">
        <v>1.1719999999999999</v>
      </c>
      <c r="D520">
        <v>0.75839999999999996</v>
      </c>
      <c r="E520">
        <v>1.1072</v>
      </c>
    </row>
    <row r="521" spans="1:5" x14ac:dyDescent="0.25">
      <c r="A521" t="s">
        <v>577</v>
      </c>
      <c r="B521" t="s">
        <v>578</v>
      </c>
      <c r="C521">
        <v>1.1211</v>
      </c>
      <c r="D521">
        <v>0.75109999999999999</v>
      </c>
      <c r="E521">
        <v>0.7661</v>
      </c>
    </row>
    <row r="522" spans="1:5" x14ac:dyDescent="0.25">
      <c r="A522" t="s">
        <v>577</v>
      </c>
      <c r="B522" t="s">
        <v>579</v>
      </c>
      <c r="C522">
        <v>1.1211</v>
      </c>
      <c r="D522">
        <v>0.9859</v>
      </c>
      <c r="E522">
        <v>0.9274</v>
      </c>
    </row>
    <row r="523" spans="1:5" x14ac:dyDescent="0.25">
      <c r="A523" t="s">
        <v>577</v>
      </c>
      <c r="B523" t="s">
        <v>580</v>
      </c>
      <c r="C523">
        <v>1.1211</v>
      </c>
      <c r="D523">
        <v>0.89200000000000002</v>
      </c>
      <c r="E523">
        <v>1.0887</v>
      </c>
    </row>
    <row r="524" spans="1:5" x14ac:dyDescent="0.25">
      <c r="A524" t="s">
        <v>577</v>
      </c>
      <c r="B524" t="s">
        <v>581</v>
      </c>
      <c r="C524">
        <v>1.1211</v>
      </c>
      <c r="D524">
        <v>0.75109999999999999</v>
      </c>
      <c r="E524">
        <v>0.8468</v>
      </c>
    </row>
    <row r="525" spans="1:5" x14ac:dyDescent="0.25">
      <c r="A525" t="s">
        <v>577</v>
      </c>
      <c r="B525" t="s">
        <v>582</v>
      </c>
      <c r="C525">
        <v>1.1211</v>
      </c>
      <c r="D525">
        <v>0.9859</v>
      </c>
      <c r="E525">
        <v>0.9274</v>
      </c>
    </row>
    <row r="526" spans="1:5" x14ac:dyDescent="0.25">
      <c r="A526" t="s">
        <v>577</v>
      </c>
      <c r="B526" t="s">
        <v>583</v>
      </c>
      <c r="C526">
        <v>1.1211</v>
      </c>
      <c r="D526">
        <v>1.4084000000000001</v>
      </c>
      <c r="E526">
        <v>0.64510000000000001</v>
      </c>
    </row>
    <row r="527" spans="1:5" x14ac:dyDescent="0.25">
      <c r="A527" t="s">
        <v>577</v>
      </c>
      <c r="B527" t="s">
        <v>584</v>
      </c>
      <c r="C527">
        <v>1.1211</v>
      </c>
      <c r="D527">
        <v>0.75109999999999999</v>
      </c>
      <c r="E527">
        <v>1.0887</v>
      </c>
    </row>
    <row r="528" spans="1:5" x14ac:dyDescent="0.25">
      <c r="A528" t="s">
        <v>577</v>
      </c>
      <c r="B528" t="s">
        <v>585</v>
      </c>
      <c r="C528">
        <v>1.1211</v>
      </c>
      <c r="D528">
        <v>1.9717</v>
      </c>
      <c r="E528">
        <v>0.5645</v>
      </c>
    </row>
    <row r="529" spans="1:5" x14ac:dyDescent="0.25">
      <c r="A529" t="s">
        <v>577</v>
      </c>
      <c r="B529" t="s">
        <v>586</v>
      </c>
      <c r="C529">
        <v>1.1211</v>
      </c>
      <c r="D529">
        <v>1.0327999999999999</v>
      </c>
      <c r="E529">
        <v>0.6855</v>
      </c>
    </row>
    <row r="530" spans="1:5" x14ac:dyDescent="0.25">
      <c r="A530" t="s">
        <v>577</v>
      </c>
      <c r="B530" t="s">
        <v>587</v>
      </c>
      <c r="C530">
        <v>1.1211</v>
      </c>
      <c r="D530">
        <v>0.56340000000000001</v>
      </c>
      <c r="E530">
        <v>1.3709</v>
      </c>
    </row>
    <row r="531" spans="1:5" x14ac:dyDescent="0.25">
      <c r="A531" t="s">
        <v>577</v>
      </c>
      <c r="B531" t="s">
        <v>588</v>
      </c>
      <c r="C531">
        <v>1.1211</v>
      </c>
      <c r="D531">
        <v>0.61029999999999995</v>
      </c>
      <c r="E531">
        <v>0.80640000000000001</v>
      </c>
    </row>
    <row r="532" spans="1:5" x14ac:dyDescent="0.25">
      <c r="A532" t="s">
        <v>577</v>
      </c>
      <c r="B532" t="s">
        <v>589</v>
      </c>
      <c r="C532">
        <v>1.1211</v>
      </c>
      <c r="D532">
        <v>1.1737</v>
      </c>
      <c r="E532">
        <v>0.7661</v>
      </c>
    </row>
    <row r="533" spans="1:5" x14ac:dyDescent="0.25">
      <c r="A533" t="s">
        <v>577</v>
      </c>
      <c r="B533" t="s">
        <v>590</v>
      </c>
      <c r="C533">
        <v>1.1211</v>
      </c>
      <c r="D533">
        <v>0.93889999999999996</v>
      </c>
      <c r="E533">
        <v>1.0484</v>
      </c>
    </row>
    <row r="534" spans="1:5" x14ac:dyDescent="0.25">
      <c r="A534" t="s">
        <v>577</v>
      </c>
      <c r="B534" t="s">
        <v>591</v>
      </c>
      <c r="C534">
        <v>1.1211</v>
      </c>
      <c r="D534">
        <v>1.0798000000000001</v>
      </c>
      <c r="E534">
        <v>1.129</v>
      </c>
    </row>
    <row r="535" spans="1:5" x14ac:dyDescent="0.25">
      <c r="A535" t="s">
        <v>577</v>
      </c>
      <c r="B535" t="s">
        <v>592</v>
      </c>
      <c r="C535">
        <v>1.1211</v>
      </c>
      <c r="D535">
        <v>0.75109999999999999</v>
      </c>
      <c r="E535">
        <v>1.25</v>
      </c>
    </row>
    <row r="536" spans="1:5" x14ac:dyDescent="0.25">
      <c r="A536" t="s">
        <v>577</v>
      </c>
      <c r="B536" t="s">
        <v>593</v>
      </c>
      <c r="C536">
        <v>1.1211</v>
      </c>
      <c r="D536">
        <v>0.79810000000000003</v>
      </c>
      <c r="E536">
        <v>0.8468</v>
      </c>
    </row>
    <row r="537" spans="1:5" x14ac:dyDescent="0.25">
      <c r="A537" t="s">
        <v>577</v>
      </c>
      <c r="B537" t="s">
        <v>594</v>
      </c>
      <c r="C537">
        <v>1.1211</v>
      </c>
      <c r="D537">
        <v>0.89200000000000002</v>
      </c>
      <c r="E537">
        <v>1.5725</v>
      </c>
    </row>
    <row r="538" spans="1:5" x14ac:dyDescent="0.25">
      <c r="A538" t="s">
        <v>577</v>
      </c>
      <c r="B538" t="s">
        <v>595</v>
      </c>
      <c r="C538">
        <v>1.1211</v>
      </c>
      <c r="D538">
        <v>1.4553</v>
      </c>
      <c r="E538">
        <v>0.8871</v>
      </c>
    </row>
    <row r="539" spans="1:5" x14ac:dyDescent="0.25">
      <c r="A539" t="s">
        <v>577</v>
      </c>
      <c r="B539" t="s">
        <v>596</v>
      </c>
      <c r="C539">
        <v>1.1211</v>
      </c>
      <c r="D539">
        <v>1.6900999999999999</v>
      </c>
      <c r="E539">
        <v>0.9274</v>
      </c>
    </row>
    <row r="540" spans="1:5" x14ac:dyDescent="0.25">
      <c r="A540" t="s">
        <v>577</v>
      </c>
      <c r="B540" t="s">
        <v>597</v>
      </c>
      <c r="C540">
        <v>1.1211</v>
      </c>
      <c r="D540">
        <v>0.51639999999999997</v>
      </c>
      <c r="E540">
        <v>1.8548</v>
      </c>
    </row>
    <row r="541" spans="1:5" x14ac:dyDescent="0.25">
      <c r="A541" t="s">
        <v>598</v>
      </c>
      <c r="B541" t="s">
        <v>599</v>
      </c>
      <c r="C541">
        <v>1.0585</v>
      </c>
      <c r="D541">
        <v>0.94469999999999998</v>
      </c>
      <c r="E541">
        <v>1.4730000000000001</v>
      </c>
    </row>
    <row r="542" spans="1:5" x14ac:dyDescent="0.25">
      <c r="A542" t="s">
        <v>598</v>
      </c>
      <c r="B542" t="s">
        <v>600</v>
      </c>
      <c r="C542">
        <v>1.0585</v>
      </c>
      <c r="D542">
        <v>0.89219999999999999</v>
      </c>
      <c r="E542">
        <v>0.71550000000000002</v>
      </c>
    </row>
    <row r="543" spans="1:5" x14ac:dyDescent="0.25">
      <c r="A543" t="s">
        <v>598</v>
      </c>
      <c r="B543" t="s">
        <v>601</v>
      </c>
      <c r="C543">
        <v>1.0585</v>
      </c>
      <c r="D543">
        <v>1.3425</v>
      </c>
      <c r="E543">
        <v>0.86609999999999998</v>
      </c>
    </row>
    <row r="544" spans="1:5" x14ac:dyDescent="0.25">
      <c r="A544" t="s">
        <v>598</v>
      </c>
      <c r="B544" t="s">
        <v>602</v>
      </c>
      <c r="C544">
        <v>1.0585</v>
      </c>
      <c r="D544">
        <v>1.2282</v>
      </c>
      <c r="E544">
        <v>0.85860000000000003</v>
      </c>
    </row>
    <row r="545" spans="1:5" x14ac:dyDescent="0.25">
      <c r="A545" t="s">
        <v>598</v>
      </c>
      <c r="B545" t="s">
        <v>603</v>
      </c>
      <c r="C545">
        <v>1.0585</v>
      </c>
      <c r="D545">
        <v>0.61129999999999995</v>
      </c>
      <c r="E545">
        <v>1.2625999999999999</v>
      </c>
    </row>
    <row r="546" spans="1:5" x14ac:dyDescent="0.25">
      <c r="A546" t="s">
        <v>598</v>
      </c>
      <c r="B546" t="s">
        <v>604</v>
      </c>
      <c r="C546">
        <v>1.0585</v>
      </c>
      <c r="D546">
        <v>1.0736000000000001</v>
      </c>
      <c r="E546">
        <v>0.6179</v>
      </c>
    </row>
    <row r="547" spans="1:5" x14ac:dyDescent="0.25">
      <c r="A547" t="s">
        <v>598</v>
      </c>
      <c r="B547" t="s">
        <v>605</v>
      </c>
      <c r="C547">
        <v>1.0585</v>
      </c>
      <c r="D547">
        <v>1.1809000000000001</v>
      </c>
      <c r="E547">
        <v>0.89429999999999998</v>
      </c>
    </row>
    <row r="548" spans="1:5" x14ac:dyDescent="0.25">
      <c r="A548" t="s">
        <v>598</v>
      </c>
      <c r="B548" t="s">
        <v>606</v>
      </c>
      <c r="C548">
        <v>1.0585</v>
      </c>
      <c r="D548">
        <v>0.83360000000000001</v>
      </c>
      <c r="E548">
        <v>1.2625999999999999</v>
      </c>
    </row>
    <row r="549" spans="1:5" x14ac:dyDescent="0.25">
      <c r="A549" t="s">
        <v>598</v>
      </c>
      <c r="B549" t="s">
        <v>607</v>
      </c>
      <c r="C549">
        <v>1.0585</v>
      </c>
      <c r="D549">
        <v>1.1114999999999999</v>
      </c>
      <c r="E549">
        <v>1.4309000000000001</v>
      </c>
    </row>
    <row r="550" spans="1:5" x14ac:dyDescent="0.25">
      <c r="A550" t="s">
        <v>598</v>
      </c>
      <c r="B550" t="s">
        <v>608</v>
      </c>
      <c r="C550">
        <v>1.0585</v>
      </c>
      <c r="D550">
        <v>1.3646</v>
      </c>
      <c r="E550">
        <v>0.8347</v>
      </c>
    </row>
    <row r="551" spans="1:5" x14ac:dyDescent="0.25">
      <c r="A551" t="s">
        <v>598</v>
      </c>
      <c r="B551" t="s">
        <v>609</v>
      </c>
      <c r="C551">
        <v>1.0585</v>
      </c>
      <c r="D551">
        <v>0.73480000000000001</v>
      </c>
      <c r="E551">
        <v>1.0731999999999999</v>
      </c>
    </row>
    <row r="552" spans="1:5" x14ac:dyDescent="0.25">
      <c r="A552" t="s">
        <v>598</v>
      </c>
      <c r="B552" t="s">
        <v>610</v>
      </c>
      <c r="C552">
        <v>1.0585</v>
      </c>
      <c r="D552">
        <v>1.1247</v>
      </c>
      <c r="E552">
        <v>0.68140000000000001</v>
      </c>
    </row>
    <row r="553" spans="1:5" x14ac:dyDescent="0.25">
      <c r="A553" t="s">
        <v>598</v>
      </c>
      <c r="B553" t="s">
        <v>611</v>
      </c>
      <c r="C553">
        <v>1.0585</v>
      </c>
      <c r="D553">
        <v>1.2146999999999999</v>
      </c>
      <c r="E553">
        <v>0.98799999999999999</v>
      </c>
    </row>
    <row r="554" spans="1:5" x14ac:dyDescent="0.25">
      <c r="A554" t="s">
        <v>598</v>
      </c>
      <c r="B554" t="s">
        <v>612</v>
      </c>
      <c r="C554">
        <v>1.0585</v>
      </c>
      <c r="D554">
        <v>0.73480000000000001</v>
      </c>
      <c r="E554">
        <v>1.6296999999999999</v>
      </c>
    </row>
    <row r="555" spans="1:5" x14ac:dyDescent="0.25">
      <c r="A555" t="s">
        <v>598</v>
      </c>
      <c r="B555" t="s">
        <v>613</v>
      </c>
      <c r="C555">
        <v>1.0585</v>
      </c>
      <c r="D555">
        <v>0.70850000000000002</v>
      </c>
      <c r="E555">
        <v>0.85860000000000003</v>
      </c>
    </row>
    <row r="556" spans="1:5" x14ac:dyDescent="0.25">
      <c r="A556" t="s">
        <v>598</v>
      </c>
      <c r="B556" t="s">
        <v>614</v>
      </c>
      <c r="C556">
        <v>1.0585</v>
      </c>
      <c r="D556">
        <v>0.99199999999999999</v>
      </c>
      <c r="E556">
        <v>1.3951</v>
      </c>
    </row>
    <row r="557" spans="1:5" x14ac:dyDescent="0.25">
      <c r="A557" t="s">
        <v>598</v>
      </c>
      <c r="B557" t="s">
        <v>615</v>
      </c>
      <c r="C557">
        <v>1.0585</v>
      </c>
      <c r="D557">
        <v>1.0939000000000001</v>
      </c>
      <c r="E557">
        <v>0.6401</v>
      </c>
    </row>
    <row r="558" spans="1:5" x14ac:dyDescent="0.25">
      <c r="A558" t="s">
        <v>598</v>
      </c>
      <c r="B558" t="s">
        <v>616</v>
      </c>
      <c r="C558">
        <v>1.0585</v>
      </c>
      <c r="D558">
        <v>0.70850000000000002</v>
      </c>
      <c r="E558">
        <v>0.78700000000000003</v>
      </c>
    </row>
    <row r="559" spans="1:5" x14ac:dyDescent="0.25">
      <c r="A559" t="s">
        <v>617</v>
      </c>
      <c r="B559" t="s">
        <v>618</v>
      </c>
      <c r="C559">
        <v>1.2458</v>
      </c>
      <c r="D559">
        <v>1.3378000000000001</v>
      </c>
      <c r="E559">
        <v>0.44340000000000002</v>
      </c>
    </row>
    <row r="560" spans="1:5" x14ac:dyDescent="0.25">
      <c r="A560" t="s">
        <v>617</v>
      </c>
      <c r="B560" t="s">
        <v>619</v>
      </c>
      <c r="C560">
        <v>1.2458</v>
      </c>
      <c r="D560">
        <v>0.96319999999999995</v>
      </c>
      <c r="E560">
        <v>1.1455</v>
      </c>
    </row>
    <row r="561" spans="1:5" x14ac:dyDescent="0.25">
      <c r="A561" t="s">
        <v>617</v>
      </c>
      <c r="B561" t="s">
        <v>620</v>
      </c>
      <c r="C561">
        <v>1.2458</v>
      </c>
      <c r="D561">
        <v>0.85619999999999996</v>
      </c>
      <c r="E561">
        <v>1.0346</v>
      </c>
    </row>
    <row r="562" spans="1:5" x14ac:dyDescent="0.25">
      <c r="A562" t="s">
        <v>617</v>
      </c>
      <c r="B562" t="s">
        <v>621</v>
      </c>
      <c r="C562">
        <v>1.2458</v>
      </c>
      <c r="D562">
        <v>0.74919999999999998</v>
      </c>
      <c r="E562">
        <v>1.1085</v>
      </c>
    </row>
    <row r="563" spans="1:5" x14ac:dyDescent="0.25">
      <c r="A563" t="s">
        <v>617</v>
      </c>
      <c r="B563" t="s">
        <v>622</v>
      </c>
      <c r="C563">
        <v>1.2458</v>
      </c>
      <c r="D563">
        <v>1.3913</v>
      </c>
      <c r="E563">
        <v>0.99770000000000003</v>
      </c>
    </row>
    <row r="564" spans="1:5" x14ac:dyDescent="0.25">
      <c r="A564" t="s">
        <v>617</v>
      </c>
      <c r="B564" t="s">
        <v>623</v>
      </c>
      <c r="C564">
        <v>1.2458</v>
      </c>
      <c r="D564">
        <v>0.74919999999999998</v>
      </c>
      <c r="E564">
        <v>1.1085</v>
      </c>
    </row>
    <row r="565" spans="1:5" x14ac:dyDescent="0.25">
      <c r="A565" t="s">
        <v>617</v>
      </c>
      <c r="B565" t="s">
        <v>624</v>
      </c>
      <c r="C565">
        <v>1.2458</v>
      </c>
      <c r="D565">
        <v>1.2843</v>
      </c>
      <c r="E565">
        <v>0.81289999999999996</v>
      </c>
    </row>
    <row r="566" spans="1:5" x14ac:dyDescent="0.25">
      <c r="A566" t="s">
        <v>617</v>
      </c>
      <c r="B566" t="s">
        <v>625</v>
      </c>
      <c r="C566">
        <v>1.2458</v>
      </c>
      <c r="D566">
        <v>0.74919999999999998</v>
      </c>
      <c r="E566">
        <v>1.0716000000000001</v>
      </c>
    </row>
    <row r="567" spans="1:5" x14ac:dyDescent="0.25">
      <c r="A567" t="s">
        <v>617</v>
      </c>
      <c r="B567" t="s">
        <v>626</v>
      </c>
      <c r="C567">
        <v>1.2458</v>
      </c>
      <c r="D567">
        <v>1.2307999999999999</v>
      </c>
      <c r="E567">
        <v>0.84989999999999999</v>
      </c>
    </row>
    <row r="568" spans="1:5" x14ac:dyDescent="0.25">
      <c r="A568" t="s">
        <v>617</v>
      </c>
      <c r="B568" t="s">
        <v>627</v>
      </c>
      <c r="C568">
        <v>1.2458</v>
      </c>
      <c r="D568">
        <v>0.90969999999999995</v>
      </c>
      <c r="E568">
        <v>1.2563</v>
      </c>
    </row>
    <row r="569" spans="1:5" x14ac:dyDescent="0.25">
      <c r="A569" t="s">
        <v>617</v>
      </c>
      <c r="B569" t="s">
        <v>628</v>
      </c>
      <c r="C569">
        <v>1.2458</v>
      </c>
      <c r="D569">
        <v>0.96319999999999995</v>
      </c>
      <c r="E569">
        <v>1.1085</v>
      </c>
    </row>
    <row r="570" spans="1:5" x14ac:dyDescent="0.25">
      <c r="A570" t="s">
        <v>617</v>
      </c>
      <c r="B570" t="s">
        <v>629</v>
      </c>
      <c r="C570">
        <v>1.2458</v>
      </c>
      <c r="D570">
        <v>0.96319999999999995</v>
      </c>
      <c r="E570">
        <v>1.2932999999999999</v>
      </c>
    </row>
    <row r="571" spans="1:5" x14ac:dyDescent="0.25">
      <c r="A571" t="s">
        <v>617</v>
      </c>
      <c r="B571" t="s">
        <v>630</v>
      </c>
      <c r="C571">
        <v>1.2458</v>
      </c>
      <c r="D571">
        <v>0.53510000000000002</v>
      </c>
      <c r="E571">
        <v>1.1455</v>
      </c>
    </row>
    <row r="572" spans="1:5" x14ac:dyDescent="0.25">
      <c r="A572" t="s">
        <v>617</v>
      </c>
      <c r="B572" t="s">
        <v>631</v>
      </c>
      <c r="C572">
        <v>1.2458</v>
      </c>
      <c r="D572">
        <v>0.90969999999999995</v>
      </c>
      <c r="E572">
        <v>0.84989999999999999</v>
      </c>
    </row>
    <row r="573" spans="1:5" x14ac:dyDescent="0.25">
      <c r="A573" t="s">
        <v>617</v>
      </c>
      <c r="B573" t="s">
        <v>632</v>
      </c>
      <c r="C573">
        <v>1.2458</v>
      </c>
      <c r="D573">
        <v>1.0166999999999999</v>
      </c>
      <c r="E573">
        <v>0.84989999999999999</v>
      </c>
    </row>
    <row r="574" spans="1:5" x14ac:dyDescent="0.25">
      <c r="A574" t="s">
        <v>617</v>
      </c>
      <c r="B574" t="s">
        <v>633</v>
      </c>
      <c r="C574">
        <v>1.2458</v>
      </c>
      <c r="D574">
        <v>1.3913</v>
      </c>
      <c r="E574">
        <v>0.92379999999999995</v>
      </c>
    </row>
    <row r="575" spans="1:5" x14ac:dyDescent="0.25">
      <c r="A575" t="s">
        <v>634</v>
      </c>
      <c r="B575" t="s">
        <v>635</v>
      </c>
      <c r="C575">
        <v>1.1788000000000001</v>
      </c>
      <c r="D575">
        <v>1.018</v>
      </c>
      <c r="E575">
        <v>0.88239999999999996</v>
      </c>
    </row>
    <row r="576" spans="1:5" x14ac:dyDescent="0.25">
      <c r="A576" t="s">
        <v>634</v>
      </c>
      <c r="B576" t="s">
        <v>636</v>
      </c>
      <c r="C576">
        <v>1.1788000000000001</v>
      </c>
      <c r="D576">
        <v>1.1876</v>
      </c>
      <c r="E576">
        <v>0.94540000000000002</v>
      </c>
    </row>
    <row r="577" spans="1:5" x14ac:dyDescent="0.25">
      <c r="A577" t="s">
        <v>634</v>
      </c>
      <c r="B577" t="s">
        <v>637</v>
      </c>
      <c r="C577">
        <v>1.1788000000000001</v>
      </c>
      <c r="D577">
        <v>0.76349999999999996</v>
      </c>
      <c r="E577">
        <v>1.3236000000000001</v>
      </c>
    </row>
    <row r="578" spans="1:5" x14ac:dyDescent="0.25">
      <c r="A578" t="s">
        <v>634</v>
      </c>
      <c r="B578" t="s">
        <v>638</v>
      </c>
      <c r="C578">
        <v>1.1788000000000001</v>
      </c>
      <c r="D578">
        <v>1.4420999999999999</v>
      </c>
      <c r="E578">
        <v>0.81940000000000002</v>
      </c>
    </row>
    <row r="579" spans="1:5" x14ac:dyDescent="0.25">
      <c r="A579" t="s">
        <v>634</v>
      </c>
      <c r="B579" t="s">
        <v>639</v>
      </c>
      <c r="C579">
        <v>1.1788000000000001</v>
      </c>
      <c r="D579">
        <v>1.3573</v>
      </c>
      <c r="E579">
        <v>0.94540000000000002</v>
      </c>
    </row>
    <row r="580" spans="1:5" x14ac:dyDescent="0.25">
      <c r="A580" t="s">
        <v>634</v>
      </c>
      <c r="B580" t="s">
        <v>640</v>
      </c>
      <c r="C580">
        <v>1.1788000000000001</v>
      </c>
      <c r="D580">
        <v>0.84830000000000005</v>
      </c>
      <c r="E580">
        <v>1.1345000000000001</v>
      </c>
    </row>
    <row r="581" spans="1:5" x14ac:dyDescent="0.25">
      <c r="A581" t="s">
        <v>634</v>
      </c>
      <c r="B581" t="s">
        <v>641</v>
      </c>
      <c r="C581">
        <v>1.1788000000000001</v>
      </c>
      <c r="D581">
        <v>0.84830000000000005</v>
      </c>
      <c r="E581">
        <v>1.1345000000000001</v>
      </c>
    </row>
    <row r="582" spans="1:5" x14ac:dyDescent="0.25">
      <c r="A582" t="s">
        <v>634</v>
      </c>
      <c r="B582" t="s">
        <v>642</v>
      </c>
      <c r="C582">
        <v>1.1788000000000001</v>
      </c>
      <c r="D582">
        <v>0.84830000000000005</v>
      </c>
      <c r="E582">
        <v>0.70030000000000003</v>
      </c>
    </row>
    <row r="583" spans="1:5" x14ac:dyDescent="0.25">
      <c r="A583" t="s">
        <v>634</v>
      </c>
      <c r="B583" t="s">
        <v>643</v>
      </c>
      <c r="C583">
        <v>1.1788000000000001</v>
      </c>
      <c r="D583">
        <v>1.0025999999999999</v>
      </c>
      <c r="E583">
        <v>0.51570000000000005</v>
      </c>
    </row>
    <row r="584" spans="1:5" x14ac:dyDescent="0.25">
      <c r="A584" t="s">
        <v>634</v>
      </c>
      <c r="B584" t="s">
        <v>644</v>
      </c>
      <c r="C584">
        <v>1.1788000000000001</v>
      </c>
      <c r="D584">
        <v>1.1028</v>
      </c>
      <c r="E584">
        <v>0.50419999999999998</v>
      </c>
    </row>
    <row r="585" spans="1:5" x14ac:dyDescent="0.25">
      <c r="A585" t="s">
        <v>634</v>
      </c>
      <c r="B585" t="s">
        <v>645</v>
      </c>
      <c r="C585">
        <v>1.1788000000000001</v>
      </c>
      <c r="D585">
        <v>1.2725</v>
      </c>
      <c r="E585">
        <v>0.88239999999999996</v>
      </c>
    </row>
    <row r="586" spans="1:5" x14ac:dyDescent="0.25">
      <c r="A586" t="s">
        <v>634</v>
      </c>
      <c r="B586" t="s">
        <v>646</v>
      </c>
      <c r="C586">
        <v>1.1788000000000001</v>
      </c>
      <c r="D586">
        <v>1.3882000000000001</v>
      </c>
      <c r="E586">
        <v>1.2033</v>
      </c>
    </row>
    <row r="587" spans="1:5" x14ac:dyDescent="0.25">
      <c r="A587" t="s">
        <v>634</v>
      </c>
      <c r="B587" t="s">
        <v>647</v>
      </c>
      <c r="C587">
        <v>1.1788000000000001</v>
      </c>
      <c r="D587">
        <v>1.0367999999999999</v>
      </c>
      <c r="E587">
        <v>0.98040000000000005</v>
      </c>
    </row>
    <row r="588" spans="1:5" x14ac:dyDescent="0.25">
      <c r="A588" t="s">
        <v>634</v>
      </c>
      <c r="B588" t="s">
        <v>648</v>
      </c>
      <c r="C588">
        <v>1.1788000000000001</v>
      </c>
      <c r="D588">
        <v>0.5655</v>
      </c>
      <c r="E588">
        <v>0.98040000000000005</v>
      </c>
    </row>
    <row r="589" spans="1:5" x14ac:dyDescent="0.25">
      <c r="A589" t="s">
        <v>634</v>
      </c>
      <c r="B589" t="s">
        <v>649</v>
      </c>
      <c r="C589">
        <v>1.1788000000000001</v>
      </c>
      <c r="D589">
        <v>0.75409999999999999</v>
      </c>
      <c r="E589">
        <v>0.84040000000000004</v>
      </c>
    </row>
    <row r="590" spans="1:5" x14ac:dyDescent="0.25">
      <c r="A590" t="s">
        <v>634</v>
      </c>
      <c r="B590" t="s">
        <v>650</v>
      </c>
      <c r="C590">
        <v>1.1788000000000001</v>
      </c>
      <c r="D590">
        <v>0.7712</v>
      </c>
      <c r="E590">
        <v>1.2033</v>
      </c>
    </row>
    <row r="591" spans="1:5" x14ac:dyDescent="0.25">
      <c r="A591" t="s">
        <v>634</v>
      </c>
      <c r="B591" t="s">
        <v>651</v>
      </c>
      <c r="C591">
        <v>1.1788000000000001</v>
      </c>
      <c r="D591">
        <v>1.1028</v>
      </c>
      <c r="E591">
        <v>1.5126999999999999</v>
      </c>
    </row>
    <row r="592" spans="1:5" x14ac:dyDescent="0.25">
      <c r="A592" t="s">
        <v>634</v>
      </c>
      <c r="B592" t="s">
        <v>652</v>
      </c>
      <c r="C592">
        <v>1.1788000000000001</v>
      </c>
      <c r="D592">
        <v>0.59379999999999999</v>
      </c>
      <c r="E592">
        <v>1.4496</v>
      </c>
    </row>
    <row r="593" spans="1:5" x14ac:dyDescent="0.25">
      <c r="A593" t="s">
        <v>653</v>
      </c>
      <c r="B593" t="s">
        <v>654</v>
      </c>
      <c r="C593">
        <v>0.92459999999999998</v>
      </c>
      <c r="D593">
        <v>0.81120000000000003</v>
      </c>
      <c r="E593">
        <v>2.0465</v>
      </c>
    </row>
    <row r="594" spans="1:5" x14ac:dyDescent="0.25">
      <c r="A594" t="s">
        <v>653</v>
      </c>
      <c r="B594" t="s">
        <v>655</v>
      </c>
      <c r="C594">
        <v>0.92459999999999998</v>
      </c>
      <c r="D594">
        <v>1.5322</v>
      </c>
      <c r="E594">
        <v>0.5645</v>
      </c>
    </row>
    <row r="595" spans="1:5" x14ac:dyDescent="0.25">
      <c r="A595" t="s">
        <v>653</v>
      </c>
      <c r="B595" t="s">
        <v>656</v>
      </c>
      <c r="C595">
        <v>0.92459999999999998</v>
      </c>
      <c r="D595">
        <v>0.54079999999999995</v>
      </c>
      <c r="E595">
        <v>0.3528</v>
      </c>
    </row>
    <row r="596" spans="1:5" x14ac:dyDescent="0.25">
      <c r="A596" t="s">
        <v>653</v>
      </c>
      <c r="B596" t="s">
        <v>657</v>
      </c>
      <c r="C596">
        <v>0.92459999999999998</v>
      </c>
      <c r="D596">
        <v>0.4506</v>
      </c>
      <c r="E596">
        <v>2.3287</v>
      </c>
    </row>
    <row r="597" spans="1:5" x14ac:dyDescent="0.25">
      <c r="A597" t="s">
        <v>653</v>
      </c>
      <c r="B597" t="s">
        <v>658</v>
      </c>
      <c r="C597">
        <v>0.92459999999999998</v>
      </c>
      <c r="D597">
        <v>0.72099999999999997</v>
      </c>
      <c r="E597">
        <v>0.70569999999999999</v>
      </c>
    </row>
    <row r="598" spans="1:5" x14ac:dyDescent="0.25">
      <c r="A598" t="s">
        <v>653</v>
      </c>
      <c r="B598" t="s">
        <v>659</v>
      </c>
      <c r="C598">
        <v>0.92459999999999998</v>
      </c>
      <c r="D598">
        <v>0.99839999999999995</v>
      </c>
      <c r="E598">
        <v>0.65139999999999998</v>
      </c>
    </row>
    <row r="599" spans="1:5" x14ac:dyDescent="0.25">
      <c r="A599" t="s">
        <v>653</v>
      </c>
      <c r="B599" t="s">
        <v>660</v>
      </c>
      <c r="C599">
        <v>0.92459999999999998</v>
      </c>
      <c r="D599">
        <v>1.2479</v>
      </c>
      <c r="E599">
        <v>0.8468</v>
      </c>
    </row>
    <row r="600" spans="1:5" x14ac:dyDescent="0.25">
      <c r="A600" t="s">
        <v>653</v>
      </c>
      <c r="B600" t="s">
        <v>661</v>
      </c>
      <c r="C600">
        <v>0.92459999999999998</v>
      </c>
      <c r="D600">
        <v>1.4142999999999999</v>
      </c>
      <c r="E600">
        <v>1.0422</v>
      </c>
    </row>
    <row r="601" spans="1:5" x14ac:dyDescent="0.25">
      <c r="A601" t="s">
        <v>653</v>
      </c>
      <c r="B601" t="s">
        <v>662</v>
      </c>
      <c r="C601">
        <v>0.92459999999999998</v>
      </c>
      <c r="D601">
        <v>0.90129999999999999</v>
      </c>
      <c r="E601">
        <v>0.8468</v>
      </c>
    </row>
    <row r="602" spans="1:5" x14ac:dyDescent="0.25">
      <c r="A602" t="s">
        <v>653</v>
      </c>
      <c r="B602" t="s">
        <v>791</v>
      </c>
      <c r="C602">
        <v>0.92459999999999998</v>
      </c>
      <c r="D602">
        <v>1.2479</v>
      </c>
      <c r="E602">
        <v>0.52110000000000001</v>
      </c>
    </row>
    <row r="603" spans="1:5" x14ac:dyDescent="0.25">
      <c r="A603" t="s">
        <v>653</v>
      </c>
      <c r="B603" t="s">
        <v>663</v>
      </c>
      <c r="C603">
        <v>0.92459999999999998</v>
      </c>
      <c r="D603">
        <v>0.83199999999999996</v>
      </c>
      <c r="E603">
        <v>1.2376</v>
      </c>
    </row>
    <row r="604" spans="1:5" x14ac:dyDescent="0.25">
      <c r="A604" t="s">
        <v>653</v>
      </c>
      <c r="B604" t="s">
        <v>664</v>
      </c>
      <c r="C604">
        <v>0.92459999999999998</v>
      </c>
      <c r="D604">
        <v>0.72099999999999997</v>
      </c>
      <c r="E604">
        <v>1.3408</v>
      </c>
    </row>
    <row r="605" spans="1:5" x14ac:dyDescent="0.25">
      <c r="A605" t="s">
        <v>653</v>
      </c>
      <c r="B605" t="s">
        <v>665</v>
      </c>
      <c r="C605">
        <v>0.92459999999999998</v>
      </c>
      <c r="D605">
        <v>0.81120000000000003</v>
      </c>
      <c r="E605">
        <v>0.70569999999999999</v>
      </c>
    </row>
    <row r="606" spans="1:5" x14ac:dyDescent="0.25">
      <c r="A606" t="s">
        <v>653</v>
      </c>
      <c r="B606" t="s">
        <v>666</v>
      </c>
      <c r="C606">
        <v>0.92459999999999998</v>
      </c>
      <c r="D606">
        <v>1.1717</v>
      </c>
      <c r="E606">
        <v>1.0585</v>
      </c>
    </row>
    <row r="607" spans="1:5" x14ac:dyDescent="0.25">
      <c r="A607" t="s">
        <v>653</v>
      </c>
      <c r="B607" t="s">
        <v>667</v>
      </c>
      <c r="C607">
        <v>0.92459999999999998</v>
      </c>
      <c r="D607">
        <v>1.5807</v>
      </c>
      <c r="E607">
        <v>1.2376</v>
      </c>
    </row>
    <row r="608" spans="1:5" x14ac:dyDescent="0.25">
      <c r="A608" t="s">
        <v>653</v>
      </c>
      <c r="B608" t="s">
        <v>668</v>
      </c>
      <c r="C608">
        <v>0.92459999999999998</v>
      </c>
      <c r="D608">
        <v>0.91520000000000001</v>
      </c>
      <c r="E608">
        <v>0.58630000000000004</v>
      </c>
    </row>
    <row r="609" spans="1:5" x14ac:dyDescent="0.25">
      <c r="A609" t="s">
        <v>669</v>
      </c>
      <c r="B609" t="s">
        <v>670</v>
      </c>
      <c r="C609">
        <v>1.125</v>
      </c>
      <c r="D609">
        <v>0.88890000000000002</v>
      </c>
      <c r="E609">
        <v>1.0810999999999999</v>
      </c>
    </row>
    <row r="610" spans="1:5" x14ac:dyDescent="0.25">
      <c r="A610" t="s">
        <v>669</v>
      </c>
      <c r="B610" t="s">
        <v>671</v>
      </c>
      <c r="C610">
        <v>1.125</v>
      </c>
      <c r="D610">
        <v>0.98770000000000002</v>
      </c>
      <c r="E610">
        <v>1.7297</v>
      </c>
    </row>
    <row r="611" spans="1:5" x14ac:dyDescent="0.25">
      <c r="A611" t="s">
        <v>669</v>
      </c>
      <c r="B611" t="s">
        <v>672</v>
      </c>
      <c r="C611">
        <v>1.125</v>
      </c>
      <c r="D611">
        <v>1.0864</v>
      </c>
      <c r="E611">
        <v>0.79279999999999995</v>
      </c>
    </row>
    <row r="612" spans="1:5" x14ac:dyDescent="0.25">
      <c r="A612" t="s">
        <v>669</v>
      </c>
      <c r="B612" t="s">
        <v>673</v>
      </c>
      <c r="C612">
        <v>1.125</v>
      </c>
      <c r="D612">
        <v>1.5556000000000001</v>
      </c>
      <c r="E612">
        <v>0.97299999999999998</v>
      </c>
    </row>
    <row r="613" spans="1:5" x14ac:dyDescent="0.25">
      <c r="A613" t="s">
        <v>669</v>
      </c>
      <c r="B613" t="s">
        <v>674</v>
      </c>
      <c r="C613">
        <v>1.125</v>
      </c>
      <c r="D613">
        <v>0.79010000000000002</v>
      </c>
      <c r="E613">
        <v>0.79279999999999995</v>
      </c>
    </row>
    <row r="614" spans="1:5" x14ac:dyDescent="0.25">
      <c r="A614" t="s">
        <v>669</v>
      </c>
      <c r="B614" t="s">
        <v>675</v>
      </c>
      <c r="C614">
        <v>1.125</v>
      </c>
      <c r="D614">
        <v>1.284</v>
      </c>
      <c r="E614">
        <v>1.1531</v>
      </c>
    </row>
    <row r="615" spans="1:5" x14ac:dyDescent="0.25">
      <c r="A615" t="s">
        <v>669</v>
      </c>
      <c r="B615" t="s">
        <v>676</v>
      </c>
      <c r="C615">
        <v>1.125</v>
      </c>
      <c r="D615">
        <v>0.59260000000000002</v>
      </c>
      <c r="E615">
        <v>1.4414</v>
      </c>
    </row>
    <row r="616" spans="1:5" x14ac:dyDescent="0.25">
      <c r="A616" t="s">
        <v>669</v>
      </c>
      <c r="B616" t="s">
        <v>677</v>
      </c>
      <c r="C616">
        <v>1.125</v>
      </c>
      <c r="D616">
        <v>1.6</v>
      </c>
      <c r="E616">
        <v>0.77839999999999998</v>
      </c>
    </row>
    <row r="617" spans="1:5" x14ac:dyDescent="0.25">
      <c r="A617" t="s">
        <v>669</v>
      </c>
      <c r="B617" t="s">
        <v>678</v>
      </c>
      <c r="C617">
        <v>1.125</v>
      </c>
      <c r="D617">
        <v>0.98770000000000002</v>
      </c>
      <c r="E617">
        <v>0.72070000000000001</v>
      </c>
    </row>
    <row r="618" spans="1:5" x14ac:dyDescent="0.25">
      <c r="A618" t="s">
        <v>669</v>
      </c>
      <c r="B618" t="s">
        <v>679</v>
      </c>
      <c r="C618">
        <v>1.125</v>
      </c>
      <c r="D618">
        <v>0.88890000000000002</v>
      </c>
      <c r="E618">
        <v>1.0089999999999999</v>
      </c>
    </row>
    <row r="619" spans="1:5" x14ac:dyDescent="0.25">
      <c r="A619" t="s">
        <v>669</v>
      </c>
      <c r="B619" t="s">
        <v>680</v>
      </c>
      <c r="C619">
        <v>1.125</v>
      </c>
      <c r="D619">
        <v>0.88890000000000002</v>
      </c>
      <c r="E619">
        <v>1.1531</v>
      </c>
    </row>
    <row r="620" spans="1:5" x14ac:dyDescent="0.25">
      <c r="A620" t="s">
        <v>669</v>
      </c>
      <c r="B620" t="s">
        <v>681</v>
      </c>
      <c r="C620">
        <v>1.125</v>
      </c>
      <c r="D620">
        <v>0.98770000000000002</v>
      </c>
      <c r="E620">
        <v>0.86480000000000001</v>
      </c>
    </row>
    <row r="621" spans="1:5" x14ac:dyDescent="0.25">
      <c r="A621" t="s">
        <v>669</v>
      </c>
      <c r="B621" t="s">
        <v>682</v>
      </c>
      <c r="C621">
        <v>1.125</v>
      </c>
      <c r="D621">
        <v>0.59260000000000002</v>
      </c>
      <c r="E621">
        <v>1.1531</v>
      </c>
    </row>
    <row r="622" spans="1:5" x14ac:dyDescent="0.25">
      <c r="A622" t="s">
        <v>669</v>
      </c>
      <c r="B622" t="s">
        <v>683</v>
      </c>
      <c r="C622">
        <v>1.125</v>
      </c>
      <c r="D622">
        <v>0.59260000000000002</v>
      </c>
      <c r="E622">
        <v>1.0089999999999999</v>
      </c>
    </row>
    <row r="623" spans="1:5" x14ac:dyDescent="0.25">
      <c r="A623" t="s">
        <v>669</v>
      </c>
      <c r="B623" t="s">
        <v>684</v>
      </c>
      <c r="C623">
        <v>1.125</v>
      </c>
      <c r="D623">
        <v>0.69140000000000001</v>
      </c>
      <c r="E623">
        <v>0.72070000000000001</v>
      </c>
    </row>
    <row r="624" spans="1:5" x14ac:dyDescent="0.25">
      <c r="A624" t="s">
        <v>669</v>
      </c>
      <c r="B624" t="s">
        <v>685</v>
      </c>
      <c r="C624">
        <v>1.125</v>
      </c>
      <c r="D624">
        <v>1.5802</v>
      </c>
      <c r="E624">
        <v>0.64859999999999995</v>
      </c>
    </row>
    <row r="625" spans="1:5" x14ac:dyDescent="0.25">
      <c r="A625" t="s">
        <v>686</v>
      </c>
      <c r="B625" t="s">
        <v>687</v>
      </c>
      <c r="C625">
        <v>1.1446000000000001</v>
      </c>
      <c r="D625">
        <v>0.93189999999999995</v>
      </c>
      <c r="E625">
        <v>0.74939999999999996</v>
      </c>
    </row>
    <row r="626" spans="1:5" x14ac:dyDescent="0.25">
      <c r="A626" t="s">
        <v>686</v>
      </c>
      <c r="B626" t="s">
        <v>688</v>
      </c>
      <c r="C626">
        <v>1.1446000000000001</v>
      </c>
      <c r="D626">
        <v>0.64070000000000005</v>
      </c>
      <c r="E626">
        <v>1.2783</v>
      </c>
    </row>
    <row r="627" spans="1:5" x14ac:dyDescent="0.25">
      <c r="A627" t="s">
        <v>686</v>
      </c>
      <c r="B627" t="s">
        <v>689</v>
      </c>
      <c r="C627">
        <v>1.1446000000000001</v>
      </c>
      <c r="D627">
        <v>0.93189999999999995</v>
      </c>
      <c r="E627">
        <v>0.52900000000000003</v>
      </c>
    </row>
    <row r="628" spans="1:5" x14ac:dyDescent="0.25">
      <c r="A628" t="s">
        <v>686</v>
      </c>
      <c r="B628" t="s">
        <v>690</v>
      </c>
      <c r="C628">
        <v>1.1446000000000001</v>
      </c>
      <c r="D628">
        <v>1.4560999999999999</v>
      </c>
      <c r="E628">
        <v>0.79339999999999999</v>
      </c>
    </row>
    <row r="629" spans="1:5" x14ac:dyDescent="0.25">
      <c r="A629" t="s">
        <v>686</v>
      </c>
      <c r="B629" t="s">
        <v>691</v>
      </c>
      <c r="C629">
        <v>1.1446000000000001</v>
      </c>
      <c r="D629">
        <v>1.1066</v>
      </c>
      <c r="E629">
        <v>0.9698</v>
      </c>
    </row>
    <row r="630" spans="1:5" x14ac:dyDescent="0.25">
      <c r="A630" t="s">
        <v>686</v>
      </c>
      <c r="B630" t="s">
        <v>692</v>
      </c>
      <c r="C630">
        <v>1.1446000000000001</v>
      </c>
      <c r="D630">
        <v>0.99019999999999997</v>
      </c>
      <c r="E630">
        <v>1.1020000000000001</v>
      </c>
    </row>
    <row r="631" spans="1:5" x14ac:dyDescent="0.25">
      <c r="A631" t="s">
        <v>686</v>
      </c>
      <c r="B631" t="s">
        <v>693</v>
      </c>
      <c r="C631">
        <v>1.1446000000000001</v>
      </c>
      <c r="D631">
        <v>0.65529999999999999</v>
      </c>
      <c r="E631">
        <v>0.70250000000000001</v>
      </c>
    </row>
    <row r="632" spans="1:5" x14ac:dyDescent="0.25">
      <c r="A632" t="s">
        <v>686</v>
      </c>
      <c r="B632" t="s">
        <v>694</v>
      </c>
      <c r="C632">
        <v>1.1446000000000001</v>
      </c>
      <c r="D632">
        <v>1.1066</v>
      </c>
      <c r="E632">
        <v>0.9698</v>
      </c>
    </row>
    <row r="633" spans="1:5" x14ac:dyDescent="0.25">
      <c r="A633" t="s">
        <v>686</v>
      </c>
      <c r="B633" t="s">
        <v>792</v>
      </c>
      <c r="C633">
        <v>1.1446000000000001</v>
      </c>
      <c r="D633">
        <v>2.621</v>
      </c>
      <c r="E633">
        <v>0.66120000000000001</v>
      </c>
    </row>
    <row r="634" spans="1:5" x14ac:dyDescent="0.25">
      <c r="A634" t="s">
        <v>686</v>
      </c>
      <c r="B634" t="s">
        <v>695</v>
      </c>
      <c r="C634">
        <v>1.1446000000000001</v>
      </c>
      <c r="D634">
        <v>1.3395999999999999</v>
      </c>
      <c r="E634">
        <v>1.0579000000000001</v>
      </c>
    </row>
    <row r="635" spans="1:5" x14ac:dyDescent="0.25">
      <c r="A635" t="s">
        <v>686</v>
      </c>
      <c r="B635" t="s">
        <v>696</v>
      </c>
      <c r="C635">
        <v>1.1446000000000001</v>
      </c>
      <c r="D635">
        <v>1.5726</v>
      </c>
      <c r="E635">
        <v>0.61709999999999998</v>
      </c>
    </row>
    <row r="636" spans="1:5" x14ac:dyDescent="0.25">
      <c r="A636" t="s">
        <v>686</v>
      </c>
      <c r="B636" t="s">
        <v>697</v>
      </c>
      <c r="C636">
        <v>1.1446000000000001</v>
      </c>
      <c r="D636">
        <v>1.0484</v>
      </c>
      <c r="E636">
        <v>0.70530000000000004</v>
      </c>
    </row>
    <row r="637" spans="1:5" x14ac:dyDescent="0.25">
      <c r="A637" t="s">
        <v>686</v>
      </c>
      <c r="B637" t="s">
        <v>698</v>
      </c>
      <c r="C637">
        <v>1.1446000000000001</v>
      </c>
      <c r="D637">
        <v>0.99019999999999997</v>
      </c>
      <c r="E637">
        <v>1.0579000000000001</v>
      </c>
    </row>
    <row r="638" spans="1:5" x14ac:dyDescent="0.25">
      <c r="A638" t="s">
        <v>686</v>
      </c>
      <c r="B638" t="s">
        <v>699</v>
      </c>
      <c r="C638">
        <v>1.1446000000000001</v>
      </c>
      <c r="D638">
        <v>0.58240000000000003</v>
      </c>
      <c r="E638">
        <v>1.4986999999999999</v>
      </c>
    </row>
    <row r="639" spans="1:5" x14ac:dyDescent="0.25">
      <c r="A639" t="s">
        <v>686</v>
      </c>
      <c r="B639" t="s">
        <v>700</v>
      </c>
      <c r="C639">
        <v>1.1446000000000001</v>
      </c>
      <c r="D639">
        <v>0.34949999999999998</v>
      </c>
      <c r="E639">
        <v>1.5869</v>
      </c>
    </row>
    <row r="640" spans="1:5" x14ac:dyDescent="0.25">
      <c r="A640" t="s">
        <v>686</v>
      </c>
      <c r="B640" t="s">
        <v>701</v>
      </c>
      <c r="C640">
        <v>1.1446000000000001</v>
      </c>
      <c r="D640">
        <v>1.0484</v>
      </c>
      <c r="E640">
        <v>1.4986999999999999</v>
      </c>
    </row>
    <row r="641" spans="1:5" x14ac:dyDescent="0.25">
      <c r="A641" t="s">
        <v>686</v>
      </c>
      <c r="B641" t="s">
        <v>702</v>
      </c>
      <c r="C641">
        <v>1.1446000000000001</v>
      </c>
      <c r="D641">
        <v>1.1649</v>
      </c>
      <c r="E641">
        <v>0.92569999999999997</v>
      </c>
    </row>
    <row r="642" spans="1:5" x14ac:dyDescent="0.25">
      <c r="A642" t="s">
        <v>703</v>
      </c>
      <c r="B642" t="s">
        <v>704</v>
      </c>
      <c r="C642">
        <v>1.1462000000000001</v>
      </c>
      <c r="D642">
        <v>0.96940000000000004</v>
      </c>
      <c r="E642">
        <v>0.85250000000000004</v>
      </c>
    </row>
    <row r="643" spans="1:5" x14ac:dyDescent="0.25">
      <c r="A643" t="s">
        <v>703</v>
      </c>
      <c r="B643" t="s">
        <v>705</v>
      </c>
      <c r="C643">
        <v>1.1462000000000001</v>
      </c>
      <c r="D643">
        <v>0.41060000000000002</v>
      </c>
      <c r="E643">
        <v>1.1193</v>
      </c>
    </row>
    <row r="644" spans="1:5" x14ac:dyDescent="0.25">
      <c r="A644" t="s">
        <v>703</v>
      </c>
      <c r="B644" t="s">
        <v>706</v>
      </c>
      <c r="C644">
        <v>1.1462000000000001</v>
      </c>
      <c r="D644">
        <v>0.66720000000000002</v>
      </c>
      <c r="E644">
        <v>1.2998000000000001</v>
      </c>
    </row>
    <row r="645" spans="1:5" x14ac:dyDescent="0.25">
      <c r="A645" t="s">
        <v>703</v>
      </c>
      <c r="B645" t="s">
        <v>707</v>
      </c>
      <c r="C645">
        <v>1.1462000000000001</v>
      </c>
      <c r="D645">
        <v>0.87239999999999995</v>
      </c>
      <c r="E645">
        <v>0.75819999999999999</v>
      </c>
    </row>
    <row r="646" spans="1:5" x14ac:dyDescent="0.25">
      <c r="A646" t="s">
        <v>703</v>
      </c>
      <c r="B646" t="s">
        <v>708</v>
      </c>
      <c r="C646">
        <v>1.1462000000000001</v>
      </c>
      <c r="D646">
        <v>1.0264</v>
      </c>
      <c r="E646">
        <v>0.75819999999999999</v>
      </c>
    </row>
    <row r="647" spans="1:5" x14ac:dyDescent="0.25">
      <c r="A647" t="s">
        <v>703</v>
      </c>
      <c r="B647" t="s">
        <v>709</v>
      </c>
      <c r="C647">
        <v>1.1462000000000001</v>
      </c>
      <c r="D647">
        <v>0.66720000000000002</v>
      </c>
      <c r="E647">
        <v>0.83040000000000003</v>
      </c>
    </row>
    <row r="648" spans="1:5" x14ac:dyDescent="0.25">
      <c r="A648" t="s">
        <v>703</v>
      </c>
      <c r="B648" t="s">
        <v>710</v>
      </c>
      <c r="C648">
        <v>1.1462000000000001</v>
      </c>
      <c r="D648">
        <v>1.2317</v>
      </c>
      <c r="E648">
        <v>1.3359000000000001</v>
      </c>
    </row>
    <row r="649" spans="1:5" x14ac:dyDescent="0.25">
      <c r="A649" t="s">
        <v>703</v>
      </c>
      <c r="B649" t="s">
        <v>711</v>
      </c>
      <c r="C649">
        <v>1.1462000000000001</v>
      </c>
      <c r="D649">
        <v>1.0264</v>
      </c>
      <c r="E649">
        <v>1.6248</v>
      </c>
    </row>
    <row r="650" spans="1:5" x14ac:dyDescent="0.25">
      <c r="A650" t="s">
        <v>703</v>
      </c>
      <c r="B650" t="s">
        <v>712</v>
      </c>
      <c r="C650">
        <v>1.1462000000000001</v>
      </c>
      <c r="D650">
        <v>1.1291</v>
      </c>
      <c r="E650">
        <v>1.2637</v>
      </c>
    </row>
    <row r="651" spans="1:5" x14ac:dyDescent="0.25">
      <c r="A651" t="s">
        <v>703</v>
      </c>
      <c r="B651" t="s">
        <v>713</v>
      </c>
      <c r="C651">
        <v>1.1462000000000001</v>
      </c>
      <c r="D651">
        <v>0.76980000000000004</v>
      </c>
      <c r="E651">
        <v>1.1554</v>
      </c>
    </row>
    <row r="652" spans="1:5" x14ac:dyDescent="0.25">
      <c r="A652" t="s">
        <v>703</v>
      </c>
      <c r="B652" t="s">
        <v>714</v>
      </c>
      <c r="C652">
        <v>1.1462000000000001</v>
      </c>
      <c r="D652">
        <v>0.51319999999999999</v>
      </c>
      <c r="E652">
        <v>0.64990000000000003</v>
      </c>
    </row>
    <row r="653" spans="1:5" x14ac:dyDescent="0.25">
      <c r="A653" t="s">
        <v>703</v>
      </c>
      <c r="B653" t="s">
        <v>715</v>
      </c>
      <c r="C653">
        <v>1.1462000000000001</v>
      </c>
      <c r="D653">
        <v>0.97509999999999997</v>
      </c>
      <c r="E653">
        <v>1.0109999999999999</v>
      </c>
    </row>
    <row r="654" spans="1:5" x14ac:dyDescent="0.25">
      <c r="A654" t="s">
        <v>703</v>
      </c>
      <c r="B654" t="s">
        <v>716</v>
      </c>
      <c r="C654">
        <v>1.1462000000000001</v>
      </c>
      <c r="D654">
        <v>1.0777000000000001</v>
      </c>
      <c r="E654">
        <v>1.1554</v>
      </c>
    </row>
    <row r="655" spans="1:5" x14ac:dyDescent="0.25">
      <c r="A655" t="s">
        <v>703</v>
      </c>
      <c r="B655" t="s">
        <v>717</v>
      </c>
      <c r="C655">
        <v>1.1462000000000001</v>
      </c>
      <c r="D655">
        <v>0.92090000000000005</v>
      </c>
      <c r="E655">
        <v>1.1253</v>
      </c>
    </row>
    <row r="656" spans="1:5" x14ac:dyDescent="0.25">
      <c r="A656" t="s">
        <v>703</v>
      </c>
      <c r="B656" t="s">
        <v>718</v>
      </c>
      <c r="C656">
        <v>1.1462000000000001</v>
      </c>
      <c r="D656">
        <v>1.0179</v>
      </c>
      <c r="E656">
        <v>0.54559999999999997</v>
      </c>
    </row>
    <row r="657" spans="1:5" x14ac:dyDescent="0.25">
      <c r="A657" t="s">
        <v>703</v>
      </c>
      <c r="B657" t="s">
        <v>719</v>
      </c>
      <c r="C657">
        <v>1.1462000000000001</v>
      </c>
      <c r="D657">
        <v>1.7448999999999999</v>
      </c>
      <c r="E657">
        <v>0.83040000000000003</v>
      </c>
    </row>
    <row r="658" spans="1:5" x14ac:dyDescent="0.25">
      <c r="A658" t="s">
        <v>703</v>
      </c>
      <c r="B658" t="s">
        <v>720</v>
      </c>
      <c r="C658">
        <v>1.1462000000000001</v>
      </c>
      <c r="D658">
        <v>1.0033000000000001</v>
      </c>
      <c r="E658">
        <v>0.79790000000000005</v>
      </c>
    </row>
    <row r="659" spans="1:5" x14ac:dyDescent="0.25">
      <c r="A659" t="s">
        <v>703</v>
      </c>
      <c r="B659" t="s">
        <v>721</v>
      </c>
      <c r="C659">
        <v>1.1462000000000001</v>
      </c>
      <c r="D659">
        <v>0.96940000000000004</v>
      </c>
      <c r="E659">
        <v>0.75019999999999998</v>
      </c>
    </row>
    <row r="660" spans="1:5" x14ac:dyDescent="0.25">
      <c r="A660" t="s">
        <v>703</v>
      </c>
      <c r="B660" t="s">
        <v>722</v>
      </c>
      <c r="C660">
        <v>1.1462000000000001</v>
      </c>
      <c r="D660">
        <v>1.0663</v>
      </c>
      <c r="E660">
        <v>1.1253</v>
      </c>
    </row>
    <row r="661" spans="1:5" x14ac:dyDescent="0.25">
      <c r="A661" t="s">
        <v>703</v>
      </c>
      <c r="B661" t="s">
        <v>723</v>
      </c>
      <c r="C661">
        <v>1.1462000000000001</v>
      </c>
      <c r="D661">
        <v>1.1803999999999999</v>
      </c>
      <c r="E661">
        <v>0.90259999999999996</v>
      </c>
    </row>
    <row r="662" spans="1:5" x14ac:dyDescent="0.25">
      <c r="A662" t="s">
        <v>703</v>
      </c>
      <c r="B662" t="s">
        <v>724</v>
      </c>
      <c r="C662">
        <v>1.1462000000000001</v>
      </c>
      <c r="D662">
        <v>1.0663</v>
      </c>
      <c r="E662">
        <v>1.0229999999999999</v>
      </c>
    </row>
    <row r="663" spans="1:5" x14ac:dyDescent="0.25">
      <c r="A663" t="s">
        <v>703</v>
      </c>
      <c r="B663" t="s">
        <v>725</v>
      </c>
      <c r="C663">
        <v>1.1462000000000001</v>
      </c>
      <c r="D663">
        <v>1.1778</v>
      </c>
      <c r="E663">
        <v>1.1048</v>
      </c>
    </row>
    <row r="664" spans="1:5" x14ac:dyDescent="0.25">
      <c r="A664" t="s">
        <v>703</v>
      </c>
      <c r="B664" t="s">
        <v>726</v>
      </c>
      <c r="C664">
        <v>1.1462000000000001</v>
      </c>
      <c r="D664">
        <v>1.0777000000000001</v>
      </c>
      <c r="E664">
        <v>1.0831999999999999</v>
      </c>
    </row>
    <row r="665" spans="1:5" x14ac:dyDescent="0.25">
      <c r="A665" t="s">
        <v>703</v>
      </c>
      <c r="B665" t="s">
        <v>727</v>
      </c>
      <c r="C665">
        <v>1.1462000000000001</v>
      </c>
      <c r="D665">
        <v>1.2829999999999999</v>
      </c>
      <c r="E665">
        <v>0.64990000000000003</v>
      </c>
    </row>
    <row r="666" spans="1:5" x14ac:dyDescent="0.25">
      <c r="A666" t="s">
        <v>703</v>
      </c>
      <c r="B666" t="s">
        <v>728</v>
      </c>
      <c r="C666">
        <v>1.1462000000000001</v>
      </c>
      <c r="D666">
        <v>1.3343</v>
      </c>
      <c r="E666">
        <v>0.83040000000000003</v>
      </c>
    </row>
    <row r="667" spans="1:5" x14ac:dyDescent="0.25">
      <c r="A667" t="s">
        <v>703</v>
      </c>
      <c r="B667" t="s">
        <v>729</v>
      </c>
      <c r="C667">
        <v>1.1462000000000001</v>
      </c>
      <c r="D667">
        <v>0.76980000000000004</v>
      </c>
      <c r="E667">
        <v>1.4080999999999999</v>
      </c>
    </row>
    <row r="668" spans="1:5" x14ac:dyDescent="0.25">
      <c r="A668" t="s">
        <v>703</v>
      </c>
      <c r="B668" t="s">
        <v>730</v>
      </c>
      <c r="C668">
        <v>1.1462000000000001</v>
      </c>
      <c r="D668">
        <v>1.0179</v>
      </c>
      <c r="E668">
        <v>1.0570999999999999</v>
      </c>
    </row>
    <row r="669" spans="1:5" x14ac:dyDescent="0.25">
      <c r="A669" t="s">
        <v>731</v>
      </c>
      <c r="B669" t="s">
        <v>732</v>
      </c>
      <c r="C669">
        <v>1.58</v>
      </c>
      <c r="D669">
        <v>1.2658</v>
      </c>
      <c r="E669">
        <v>0.58140000000000003</v>
      </c>
    </row>
    <row r="670" spans="1:5" x14ac:dyDescent="0.25">
      <c r="A670" t="s">
        <v>731</v>
      </c>
      <c r="B670" t="s">
        <v>733</v>
      </c>
      <c r="C670">
        <v>1.58</v>
      </c>
      <c r="D670">
        <v>0.94940000000000002</v>
      </c>
      <c r="E670">
        <v>0.87209999999999999</v>
      </c>
    </row>
    <row r="671" spans="1:5" x14ac:dyDescent="0.25">
      <c r="A671" t="s">
        <v>731</v>
      </c>
      <c r="B671" t="s">
        <v>734</v>
      </c>
      <c r="C671">
        <v>1.58</v>
      </c>
      <c r="D671">
        <v>0.50629999999999997</v>
      </c>
      <c r="E671">
        <v>0.98839999999999995</v>
      </c>
    </row>
    <row r="672" spans="1:5" x14ac:dyDescent="0.25">
      <c r="A672" t="s">
        <v>731</v>
      </c>
      <c r="B672" t="s">
        <v>735</v>
      </c>
      <c r="C672">
        <v>1.58</v>
      </c>
      <c r="D672">
        <v>0.75949999999999995</v>
      </c>
      <c r="E672">
        <v>0.75580000000000003</v>
      </c>
    </row>
    <row r="673" spans="1:5" x14ac:dyDescent="0.25">
      <c r="A673" t="s">
        <v>731</v>
      </c>
      <c r="B673" t="s">
        <v>736</v>
      </c>
      <c r="C673">
        <v>1.58</v>
      </c>
      <c r="D673">
        <v>0.63290000000000002</v>
      </c>
      <c r="E673">
        <v>1.1628000000000001</v>
      </c>
    </row>
    <row r="674" spans="1:5" x14ac:dyDescent="0.25">
      <c r="A674" t="s">
        <v>731</v>
      </c>
      <c r="B674" t="s">
        <v>737</v>
      </c>
      <c r="C674">
        <v>1.58</v>
      </c>
      <c r="D674">
        <v>0.94940000000000002</v>
      </c>
      <c r="E674">
        <v>0.87209999999999999</v>
      </c>
    </row>
    <row r="675" spans="1:5" x14ac:dyDescent="0.25">
      <c r="A675" t="s">
        <v>731</v>
      </c>
      <c r="B675" t="s">
        <v>738</v>
      </c>
      <c r="C675">
        <v>1.58</v>
      </c>
      <c r="D675">
        <v>0.94940000000000002</v>
      </c>
      <c r="E675">
        <v>1.5698000000000001</v>
      </c>
    </row>
    <row r="676" spans="1:5" x14ac:dyDescent="0.25">
      <c r="A676" t="s">
        <v>731</v>
      </c>
      <c r="B676" t="s">
        <v>739</v>
      </c>
      <c r="C676">
        <v>1.58</v>
      </c>
      <c r="D676">
        <v>0.94940000000000002</v>
      </c>
      <c r="E676">
        <v>1.3953</v>
      </c>
    </row>
    <row r="677" spans="1:5" x14ac:dyDescent="0.25">
      <c r="A677" t="s">
        <v>731</v>
      </c>
      <c r="B677" t="s">
        <v>740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731</v>
      </c>
      <c r="B678" t="s">
        <v>741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95" activePane="bottomRight" state="frozen"/>
      <selection pane="topRight" activeCell="M1" sqref="M1"/>
      <selection pane="bottomLeft" activeCell="A2" sqref="A2"/>
      <selection pane="bottomRight" activeCell="D112" sqref="D11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742</v>
      </c>
      <c r="E2" s="1">
        <f>VLOOKUP(A2,home!$A$2:$E$670,3,FALSE)</f>
        <v>1.8130999999999999</v>
      </c>
      <c r="F2">
        <f>VLOOKUP(B2,home!$B$2:$E$670,3,FALSE)</f>
        <v>1.4490000000000001</v>
      </c>
      <c r="G2">
        <f>VLOOKUP(C2,away!$B$2:$E$670,4,FALSE)</f>
        <v>0.75209999999999999</v>
      </c>
      <c r="H2">
        <f>VLOOKUP(A2,away!$A$2:$E$670,3,FALSE)</f>
        <v>1.3384</v>
      </c>
      <c r="I2">
        <f>VLOOKUP(C2,away!$B$2:$E$670,3,FALSE)</f>
        <v>2.5131999999999999</v>
      </c>
      <c r="J2">
        <f>VLOOKUP(B2,home!$B$2:$E$670,4,FALSE)</f>
        <v>1.0855999999999999</v>
      </c>
      <c r="K2" s="3">
        <f>E2*F2*G2</f>
        <v>1.9759035069899999</v>
      </c>
      <c r="L2" s="3">
        <f>H2*I2*J2</f>
        <v>3.6515967649279992</v>
      </c>
      <c r="M2" s="5">
        <f>_xlfn.POISSON.DIST(0,$K2,FALSE) * _xlfn.POISSON.DIST(0,$L2,FALSE)</f>
        <v>3.5975570110586296E-3</v>
      </c>
      <c r="N2" s="5">
        <f>_xlfn.POISSON.DIST(1,K2,FALSE) * _xlfn.POISSON.DIST(0,L2,FALSE)</f>
        <v>7.1084255147472073E-3</v>
      </c>
      <c r="O2" s="5">
        <f>_xlfn.POISSON.DIST(0,K2,FALSE) * _xlfn.POISSON.DIST(1,L2,FALSE)</f>
        <v>1.3136827543225735E-2</v>
      </c>
      <c r="P2" s="5">
        <f>_xlfn.POISSON.DIST(1,K2,FALSE) * _xlfn.POISSON.DIST(1,L2,FALSE)</f>
        <v>2.5957103613382548E-2</v>
      </c>
      <c r="Q2" s="5">
        <f>_xlfn.POISSON.DIST(2,K2,FALSE) * _xlfn.POISSON.DIST(0,L2,FALSE)</f>
        <v>7.0227814518831026E-3</v>
      </c>
      <c r="R2" s="5">
        <f>_xlfn.POISSON.DIST(0,K2,FALSE) * _xlfn.POISSON.DIST(2,L2,FALSE)</f>
        <v>2.3985198479130068E-2</v>
      </c>
      <c r="S2" s="5">
        <f>_xlfn.POISSON.DIST(2,K2,FALSE) * _xlfn.POISSON.DIST(2,L2,FALSE)</f>
        <v>4.6821442017788317E-2</v>
      </c>
      <c r="T2" s="5">
        <f>_xlfn.POISSON.DIST(2,K2,FALSE) * _xlfn.POISSON.DIST(1,L2,FALSE)</f>
        <v>2.5644366030492697E-2</v>
      </c>
      <c r="U2" s="5">
        <f>_xlfn.POISSON.DIST(1,K2,FALSE) * _xlfn.POISSON.DIST(2,L2,FALSE)</f>
        <v>4.7392437790764311E-2</v>
      </c>
      <c r="V2" s="5">
        <f>_xlfn.POISSON.DIST(3,K2,FALSE) * _xlfn.POISSON.DIST(3,L2,FALSE)</f>
        <v>3.7536244674675361E-2</v>
      </c>
      <c r="W2" s="5">
        <f>_xlfn.POISSON.DIST(3,K2,FALSE) * _xlfn.POISSON.DIST(0,L2,FALSE)</f>
        <v>4.6254461665333809E-3</v>
      </c>
      <c r="X2" s="5">
        <f>_xlfn.POISSON.DIST(3,K2,FALSE) * _xlfn.POISSON.DIST(1,L2,FALSE)</f>
        <v>1.6890264258061911E-2</v>
      </c>
      <c r="Y2" s="5">
        <f>_xlfn.POISSON.DIST(3,K2,FALSE) * _xlfn.POISSON.DIST(2,L2,FALSE)</f>
        <v>3.0838217161758948E-2</v>
      </c>
      <c r="Z2" s="5">
        <f>_xlfn.POISSON.DIST(0,K2,FALSE) * _xlfn.POISSON.DIST(3,L2,FALSE)</f>
        <v>2.9194757724182441E-2</v>
      </c>
      <c r="AA2" s="5">
        <f>_xlfn.POISSON.DIST(1,K2,FALSE) * _xlfn.POISSON.DIST(3,L2,FALSE)</f>
        <v>5.768602417293546E-2</v>
      </c>
      <c r="AB2" s="5">
        <f>_xlfn.POISSON.DIST(2,K2,FALSE) * _xlfn.POISSON.DIST(3,L2,FALSE)</f>
        <v>5.699100873380656E-2</v>
      </c>
      <c r="AC2" s="5">
        <f>_xlfn.POISSON.DIST(4,K2,FALSE) * _xlfn.POISSON.DIST(4,L2,FALSE)</f>
        <v>1.6926976231419005E-2</v>
      </c>
      <c r="AD2" s="5">
        <f>_xlfn.POISSON.DIST(4,K2,FALSE) * _xlfn.POISSON.DIST(0,L2,FALSE)</f>
        <v>2.2848588254616897E-3</v>
      </c>
      <c r="AE2" s="5">
        <f>_xlfn.POISSON.DIST(4,K2,FALSE) * _xlfn.POISSON.DIST(1,L2,FALSE)</f>
        <v>8.3433830953730942E-3</v>
      </c>
      <c r="AF2" s="5">
        <f>_xlfn.POISSON.DIST(4,K2,FALSE) * _xlfn.POISSON.DIST(2,L2,FALSE)</f>
        <v>1.5233335359809679E-2</v>
      </c>
      <c r="AG2" s="5">
        <f>_xlfn.POISSON.DIST(4,K2,FALSE) * _xlfn.POISSON.DIST(3,L2,FALSE)</f>
        <v>1.8541999372981437E-2</v>
      </c>
      <c r="AH2" s="5">
        <f>_xlfn.POISSON.DIST(0,K2,FALSE) * _xlfn.POISSON.DIST(4,L2,FALSE)</f>
        <v>2.6651870714620333E-2</v>
      </c>
      <c r="AI2" s="5">
        <f>_xlfn.POISSON.DIST(1,K2,FALSE) * _xlfn.POISSON.DIST(4,L2,FALSE)</f>
        <v>5.2661524812862383E-2</v>
      </c>
      <c r="AJ2" s="5">
        <f>_xlfn.POISSON.DIST(2,K2,FALSE) * _xlfn.POISSON.DIST(4,L2,FALSE)</f>
        <v>5.2027045780587852E-2</v>
      </c>
      <c r="AK2" s="5">
        <f>_xlfn.POISSON.DIST(3,K2,FALSE) * _xlfn.POISSON.DIST(4,L2,FALSE)</f>
        <v>3.4266807405397601E-2</v>
      </c>
      <c r="AL2" s="5">
        <f>_xlfn.POISSON.DIST(5,K2,FALSE) * _xlfn.POISSON.DIST(5,L2,FALSE)</f>
        <v>4.8852626885366813E-3</v>
      </c>
      <c r="AM2" s="5">
        <f>_xlfn.POISSON.DIST(5,K2,FALSE) * _xlfn.POISSON.DIST(0,L2,FALSE)</f>
        <v>9.0293211324136112E-4</v>
      </c>
      <c r="AN2" s="5">
        <f>_xlfn.POISSON.DIST(5,K2,FALSE) * _xlfn.POISSON.DIST(1,L2,FALSE)</f>
        <v>3.2971439836617564E-3</v>
      </c>
      <c r="AO2" s="5">
        <f>_xlfn.POISSON.DIST(5,K2,FALSE) * _xlfn.POISSON.DIST(2,L2,FALSE)</f>
        <v>6.0199201521205434E-3</v>
      </c>
      <c r="AP2" s="5">
        <f>_xlfn.POISSON.DIST(5,K2,FALSE) * _xlfn.POISSON.DIST(3,L2,FALSE)</f>
        <v>7.3274403175360818E-3</v>
      </c>
      <c r="AQ2" s="5">
        <f>_xlfn.POISSON.DIST(5,K2,FALSE) * _xlfn.POISSON.DIST(4,L2,FALSE)</f>
        <v>6.689214339679438E-3</v>
      </c>
      <c r="AR2" s="5">
        <f>_xlfn.POISSON.DIST(0,K2,FALSE) * _xlfn.POISSON.DIST(5,L2,FALSE)</f>
        <v>1.9464376976157369E-2</v>
      </c>
      <c r="AS2" s="5">
        <f>_xlfn.POISSON.DIST(1,K2,FALSE) * _xlfn.POISSON.DIST(5,L2,FALSE)</f>
        <v>3.8459730728564748E-2</v>
      </c>
      <c r="AT2" s="5">
        <f>_xlfn.POISSON.DIST(2,K2,FALSE) * _xlfn.POISSON.DIST(5,L2,FALSE)</f>
        <v>3.799635841223109E-2</v>
      </c>
      <c r="AU2" s="5">
        <f>_xlfn.POISSON.DIST(3,K2,FALSE) * _xlfn.POISSON.DIST(5,L2,FALSE)</f>
        <v>2.5025712613192124E-2</v>
      </c>
      <c r="AV2" s="5">
        <f>_xlfn.POISSON.DIST(4,K2,FALSE) * _xlfn.POISSON.DIST(5,L2,FALSE)</f>
        <v>1.2362098329332549E-2</v>
      </c>
      <c r="AW2" s="5">
        <f>_xlfn.POISSON.DIST(6,K2,FALSE) * _xlfn.POISSON.DIST(6,L2,FALSE)</f>
        <v>9.7911559145972106E-4</v>
      </c>
      <c r="AX2" s="5">
        <f>_xlfn.POISSON.DIST(6,K2,FALSE) * _xlfn.POISSON.DIST(0,L2,FALSE)</f>
        <v>2.9735112152124956E-4</v>
      </c>
      <c r="AY2" s="5">
        <f>_xlfn.POISSON.DIST(6,K2,FALSE) * _xlfn.POISSON.DIST(1,L2,FALSE)</f>
        <v>1.0858063933947074E-3</v>
      </c>
      <c r="AZ2" s="5">
        <f>_xlfn.POISSON.DIST(6,K2,FALSE) * _xlfn.POISSON.DIST(2,L2,FALSE)</f>
        <v>1.9824635567291262E-3</v>
      </c>
      <c r="BA2" s="5">
        <f>_xlfn.POISSON.DIST(6,K2,FALSE) * _xlfn.POISSON.DIST(3,L2,FALSE)</f>
        <v>2.4130525034465771E-3</v>
      </c>
      <c r="BB2" s="5">
        <f>_xlfn.POISSON.DIST(6,K2,FALSE) * _xlfn.POISSON.DIST(4,L2,FALSE)</f>
        <v>2.202873678796733E-3</v>
      </c>
      <c r="BC2" s="5">
        <f>_xlfn.POISSON.DIST(6,K2,FALSE) * _xlfn.POISSON.DIST(5,L2,FALSE)</f>
        <v>1.6088012798078375E-3</v>
      </c>
      <c r="BD2" s="5">
        <f>_xlfn.POISSON.DIST(0,K2,FALSE) * _xlfn.POISSON.DIST(6,L2,FALSE)</f>
        <v>1.1846009332912553E-2</v>
      </c>
      <c r="BE2" s="5">
        <f>_xlfn.POISSON.DIST(1,K2,FALSE) * _xlfn.POISSON.DIST(6,L2,FALSE)</f>
        <v>2.3406571384738176E-2</v>
      </c>
      <c r="BF2" s="5">
        <f>_xlfn.POISSON.DIST(2,K2,FALSE) * _xlfn.POISSON.DIST(6,L2,FALSE)</f>
        <v>2.3124563242857978E-2</v>
      </c>
      <c r="BG2" s="5">
        <f>_xlfn.POISSON.DIST(3,K2,FALSE) * _xlfn.POISSON.DIST(6,L2,FALSE)</f>
        <v>1.5230635203058372E-2</v>
      </c>
      <c r="BH2" s="5">
        <f>_xlfn.POISSON.DIST(4,K2,FALSE) * _xlfn.POISSON.DIST(6,L2,FALSE)</f>
        <v>7.5235663778520966E-3</v>
      </c>
      <c r="BI2" s="5">
        <f>_xlfn.POISSON.DIST(5,K2,FALSE) * _xlfn.POISSON.DIST(6,L2,FALSE)</f>
        <v>2.9731682382140019E-3</v>
      </c>
      <c r="BJ2" s="8">
        <f>SUM(N2,Q2,T2,W2,X2,Y2,AD2,AE2,AF2,AG2,AM2,AN2,AO2,AP2,AQ2,AX2,AY2,AZ2,BA2,BB2,BC2)</f>
        <v>0.17036007667703856</v>
      </c>
      <c r="BK2" s="8">
        <f>SUM(M2,P2,S2,V2,AC2,AL2,AY2)</f>
        <v>0.13681039263025524</v>
      </c>
      <c r="BL2" s="8">
        <f>SUM(O2,R2,U2,AA2,AB2,AH2,AI2,AJ2,AK2,AR2,AS2,AT2,AU2,AV2,BD2,BE2,BF2,BG2,BH2,BI2)</f>
        <v>0.58221153627244138</v>
      </c>
      <c r="BM2" s="8">
        <f>SUM(S2:BI2)</f>
        <v>0.83766217888855543</v>
      </c>
      <c r="BN2" s="8">
        <f>SUM(M2:R2)</f>
        <v>8.0807893613427287E-2</v>
      </c>
    </row>
    <row r="3" spans="1:88" x14ac:dyDescent="0.25">
      <c r="A3" t="s">
        <v>61</v>
      </c>
      <c r="B3" t="s">
        <v>740</v>
      </c>
      <c r="C3" t="s">
        <v>247</v>
      </c>
      <c r="D3" t="s">
        <v>742</v>
      </c>
      <c r="E3" s="1">
        <f>VLOOKUP(A3,home!$A$2:$E$670,3,FALSE)</f>
        <v>1.5064</v>
      </c>
      <c r="F3" t="e">
        <f>VLOOKUP(B3,home!$B$2:$E$670,3,FALSE)</f>
        <v>#N/A</v>
      </c>
      <c r="G3">
        <f>VLOOKUP(C3,away!$B$2:$E$670,4,FALSE)</f>
        <v>0.8851</v>
      </c>
      <c r="H3">
        <f>VLOOKUP(A3,away!$A$2:$E$670,3,FALSE)</f>
        <v>1.2789999999999999</v>
      </c>
      <c r="I3">
        <f>VLOOKUP(C3,away!$B$2:$E$670,3,FALSE)</f>
        <v>1.2379</v>
      </c>
      <c r="J3" t="e">
        <f>VLOOKUP(B3,home!$B$2:$E$670,4,FALSE)</f>
        <v>#N/A</v>
      </c>
      <c r="K3" s="3" t="e">
        <f t="shared" ref="K3:K9" si="0">E3*F3*G3</f>
        <v>#N/A</v>
      </c>
      <c r="L3" s="3" t="e">
        <f t="shared" ref="L3:L9" si="1">H3*I3*J3</f>
        <v>#N/A</v>
      </c>
      <c r="M3" s="5" t="e">
        <f t="shared" ref="M3:M66" si="2">_xlfn.POISSON.DIST(0,$K3,FALSE) * _xlfn.POISSON.DIST(0,$L3,FALSE)</f>
        <v>#N/A</v>
      </c>
      <c r="N3" s="5" t="e">
        <f t="shared" ref="N3:N9" si="3">_xlfn.POISSON.DIST(1,K3,FALSE) * _xlfn.POISSON.DIST(0,L3,FALSE)</f>
        <v>#N/A</v>
      </c>
      <c r="O3" s="5" t="e">
        <f t="shared" ref="O3:O9" si="4">_xlfn.POISSON.DIST(0,K3,FALSE) * _xlfn.POISSON.DIST(1,L3,FALSE)</f>
        <v>#N/A</v>
      </c>
      <c r="P3" s="5" t="e">
        <f t="shared" ref="P3:P9" si="5">_xlfn.POISSON.DIST(1,K3,FALSE) * _xlfn.POISSON.DIST(1,L3,FALSE)</f>
        <v>#N/A</v>
      </c>
      <c r="Q3" s="5" t="e">
        <f t="shared" ref="Q3:Q9" si="6">_xlfn.POISSON.DIST(2,K3,FALSE) * _xlfn.POISSON.DIST(0,L3,FALSE)</f>
        <v>#N/A</v>
      </c>
      <c r="R3" s="5" t="e">
        <f t="shared" ref="R3:R9" si="7">_xlfn.POISSON.DIST(0,K3,FALSE) * _xlfn.POISSON.DIST(2,L3,FALSE)</f>
        <v>#N/A</v>
      </c>
      <c r="S3" s="5" t="e">
        <f t="shared" ref="S3:S9" si="8">_xlfn.POISSON.DIST(2,K3,FALSE) * _xlfn.POISSON.DIST(2,L3,FALSE)</f>
        <v>#N/A</v>
      </c>
      <c r="T3" s="5" t="e">
        <f t="shared" ref="T3:T9" si="9">_xlfn.POISSON.DIST(2,K3,FALSE) * _xlfn.POISSON.DIST(1,L3,FALSE)</f>
        <v>#N/A</v>
      </c>
      <c r="U3" s="5" t="e">
        <f t="shared" ref="U3:U9" si="10">_xlfn.POISSON.DIST(1,K3,FALSE) * _xlfn.POISSON.DIST(2,L3,FALSE)</f>
        <v>#N/A</v>
      </c>
      <c r="V3" s="5" t="e">
        <f t="shared" ref="V3:V9" si="11">_xlfn.POISSON.DIST(3,K3,FALSE) * _xlfn.POISSON.DIST(3,L3,FALSE)</f>
        <v>#N/A</v>
      </c>
      <c r="W3" s="5" t="e">
        <f t="shared" ref="W3:W9" si="12">_xlfn.POISSON.DIST(3,K3,FALSE) * _xlfn.POISSON.DIST(0,L3,FALSE)</f>
        <v>#N/A</v>
      </c>
      <c r="X3" s="5" t="e">
        <f t="shared" ref="X3:X9" si="13">_xlfn.POISSON.DIST(3,K3,FALSE) * _xlfn.POISSON.DIST(1,L3,FALSE)</f>
        <v>#N/A</v>
      </c>
      <c r="Y3" s="5" t="e">
        <f t="shared" ref="Y3:Y9" si="14">_xlfn.POISSON.DIST(3,K3,FALSE) * _xlfn.POISSON.DIST(2,L3,FALSE)</f>
        <v>#N/A</v>
      </c>
      <c r="Z3" s="5" t="e">
        <f t="shared" ref="Z3:Z9" si="15">_xlfn.POISSON.DIST(0,K3,FALSE) * _xlfn.POISSON.DIST(3,L3,FALSE)</f>
        <v>#N/A</v>
      </c>
      <c r="AA3" s="5" t="e">
        <f t="shared" ref="AA3:AA9" si="16">_xlfn.POISSON.DIST(1,K3,FALSE) * _xlfn.POISSON.DIST(3,L3,FALSE)</f>
        <v>#N/A</v>
      </c>
      <c r="AB3" s="5" t="e">
        <f t="shared" ref="AB3:AB9" si="17">_xlfn.POISSON.DIST(2,K3,FALSE) * _xlfn.POISSON.DIST(3,L3,FALSE)</f>
        <v>#N/A</v>
      </c>
      <c r="AC3" s="5" t="e">
        <f t="shared" ref="AC3:AC9" si="18">_xlfn.POISSON.DIST(4,K3,FALSE) * _xlfn.POISSON.DIST(4,L3,FALSE)</f>
        <v>#N/A</v>
      </c>
      <c r="AD3" s="5" t="e">
        <f t="shared" ref="AD3:AD9" si="19">_xlfn.POISSON.DIST(4,K3,FALSE) * _xlfn.POISSON.DIST(0,L3,FALSE)</f>
        <v>#N/A</v>
      </c>
      <c r="AE3" s="5" t="e">
        <f t="shared" ref="AE3:AE9" si="20">_xlfn.POISSON.DIST(4,K3,FALSE) * _xlfn.POISSON.DIST(1,L3,FALSE)</f>
        <v>#N/A</v>
      </c>
      <c r="AF3" s="5" t="e">
        <f t="shared" ref="AF3:AF9" si="21">_xlfn.POISSON.DIST(4,K3,FALSE) * _xlfn.POISSON.DIST(2,L3,FALSE)</f>
        <v>#N/A</v>
      </c>
      <c r="AG3" s="5" t="e">
        <f t="shared" ref="AG3:AG9" si="22">_xlfn.POISSON.DIST(4,K3,FALSE) * _xlfn.POISSON.DIST(3,L3,FALSE)</f>
        <v>#N/A</v>
      </c>
      <c r="AH3" s="5" t="e">
        <f t="shared" ref="AH3:AH9" si="23">_xlfn.POISSON.DIST(0,K3,FALSE) * _xlfn.POISSON.DIST(4,L3,FALSE)</f>
        <v>#N/A</v>
      </c>
      <c r="AI3" s="5" t="e">
        <f t="shared" ref="AI3:AI9" si="24">_xlfn.POISSON.DIST(1,K3,FALSE) * _xlfn.POISSON.DIST(4,L3,FALSE)</f>
        <v>#N/A</v>
      </c>
      <c r="AJ3" s="5" t="e">
        <f t="shared" ref="AJ3:AJ9" si="25">_xlfn.POISSON.DIST(2,K3,FALSE) * _xlfn.POISSON.DIST(4,L3,FALSE)</f>
        <v>#N/A</v>
      </c>
      <c r="AK3" s="5" t="e">
        <f t="shared" ref="AK3:AK9" si="26">_xlfn.POISSON.DIST(3,K3,FALSE) * _xlfn.POISSON.DIST(4,L3,FALSE)</f>
        <v>#N/A</v>
      </c>
      <c r="AL3" s="5" t="e">
        <f t="shared" ref="AL3:AL9" si="27">_xlfn.POISSON.DIST(5,K3,FALSE) * _xlfn.POISSON.DIST(5,L3,FALSE)</f>
        <v>#N/A</v>
      </c>
      <c r="AM3" s="5" t="e">
        <f t="shared" ref="AM3:AM9" si="28">_xlfn.POISSON.DIST(5,K3,FALSE) * _xlfn.POISSON.DIST(0,L3,FALSE)</f>
        <v>#N/A</v>
      </c>
      <c r="AN3" s="5" t="e">
        <f t="shared" ref="AN3:AN9" si="29">_xlfn.POISSON.DIST(5,K3,FALSE) * _xlfn.POISSON.DIST(1,L3,FALSE)</f>
        <v>#N/A</v>
      </c>
      <c r="AO3" s="5" t="e">
        <f t="shared" ref="AO3:AO9" si="30">_xlfn.POISSON.DIST(5,K3,FALSE) * _xlfn.POISSON.DIST(2,L3,FALSE)</f>
        <v>#N/A</v>
      </c>
      <c r="AP3" s="5" t="e">
        <f t="shared" ref="AP3:AP9" si="31">_xlfn.POISSON.DIST(5,K3,FALSE) * _xlfn.POISSON.DIST(3,L3,FALSE)</f>
        <v>#N/A</v>
      </c>
      <c r="AQ3" s="5" t="e">
        <f t="shared" ref="AQ3:AQ9" si="32">_xlfn.POISSON.DIST(5,K3,FALSE) * _xlfn.POISSON.DIST(4,L3,FALSE)</f>
        <v>#N/A</v>
      </c>
      <c r="AR3" s="5" t="e">
        <f t="shared" ref="AR3:AR9" si="33">_xlfn.POISSON.DIST(0,K3,FALSE) * _xlfn.POISSON.DIST(5,L3,FALSE)</f>
        <v>#N/A</v>
      </c>
      <c r="AS3" s="5" t="e">
        <f t="shared" ref="AS3:AS9" si="34">_xlfn.POISSON.DIST(1,K3,FALSE) * _xlfn.POISSON.DIST(5,L3,FALSE)</f>
        <v>#N/A</v>
      </c>
      <c r="AT3" s="5" t="e">
        <f t="shared" ref="AT3:AT9" si="35">_xlfn.POISSON.DIST(2,K3,FALSE) * _xlfn.POISSON.DIST(5,L3,FALSE)</f>
        <v>#N/A</v>
      </c>
      <c r="AU3" s="5" t="e">
        <f t="shared" ref="AU3:AU9" si="36">_xlfn.POISSON.DIST(3,K3,FALSE) * _xlfn.POISSON.DIST(5,L3,FALSE)</f>
        <v>#N/A</v>
      </c>
      <c r="AV3" s="5" t="e">
        <f t="shared" ref="AV3:AV9" si="37">_xlfn.POISSON.DIST(4,K3,FALSE) * _xlfn.POISSON.DIST(5,L3,FALSE)</f>
        <v>#N/A</v>
      </c>
      <c r="AW3" s="5" t="e">
        <f t="shared" ref="AW3:AW9" si="38">_xlfn.POISSON.DIST(6,K3,FALSE) * _xlfn.POISSON.DIST(6,L3,FALSE)</f>
        <v>#N/A</v>
      </c>
      <c r="AX3" s="5" t="e">
        <f t="shared" ref="AX3:AX9" si="39">_xlfn.POISSON.DIST(6,K3,FALSE) * _xlfn.POISSON.DIST(0,L3,FALSE)</f>
        <v>#N/A</v>
      </c>
      <c r="AY3" s="5" t="e">
        <f t="shared" ref="AY3:AY9" si="40">_xlfn.POISSON.DIST(6,K3,FALSE) * _xlfn.POISSON.DIST(1,L3,FALSE)</f>
        <v>#N/A</v>
      </c>
      <c r="AZ3" s="5" t="e">
        <f t="shared" ref="AZ3:AZ9" si="41">_xlfn.POISSON.DIST(6,K3,FALSE) * _xlfn.POISSON.DIST(2,L3,FALSE)</f>
        <v>#N/A</v>
      </c>
      <c r="BA3" s="5" t="e">
        <f t="shared" ref="BA3:BA9" si="42">_xlfn.POISSON.DIST(6,K3,FALSE) * _xlfn.POISSON.DIST(3,L3,FALSE)</f>
        <v>#N/A</v>
      </c>
      <c r="BB3" s="5" t="e">
        <f t="shared" ref="BB3:BB9" si="43">_xlfn.POISSON.DIST(6,K3,FALSE) * _xlfn.POISSON.DIST(4,L3,FALSE)</f>
        <v>#N/A</v>
      </c>
      <c r="BC3" s="5" t="e">
        <f t="shared" ref="BC3:BC9" si="44">_xlfn.POISSON.DIST(6,K3,FALSE) * _xlfn.POISSON.DIST(5,L3,FALSE)</f>
        <v>#N/A</v>
      </c>
      <c r="BD3" s="5" t="e">
        <f t="shared" ref="BD3:BD9" si="45">_xlfn.POISSON.DIST(0,K3,FALSE) * _xlfn.POISSON.DIST(6,L3,FALSE)</f>
        <v>#N/A</v>
      </c>
      <c r="BE3" s="5" t="e">
        <f t="shared" ref="BE3:BE9" si="46">_xlfn.POISSON.DIST(1,K3,FALSE) * _xlfn.POISSON.DIST(6,L3,FALSE)</f>
        <v>#N/A</v>
      </c>
      <c r="BF3" s="5" t="e">
        <f t="shared" ref="BF3:BF9" si="47">_xlfn.POISSON.DIST(2,K3,FALSE) * _xlfn.POISSON.DIST(6,L3,FALSE)</f>
        <v>#N/A</v>
      </c>
      <c r="BG3" s="5" t="e">
        <f t="shared" ref="BG3:BG9" si="48">_xlfn.POISSON.DIST(3,K3,FALSE) * _xlfn.POISSON.DIST(6,L3,FALSE)</f>
        <v>#N/A</v>
      </c>
      <c r="BH3" s="5" t="e">
        <f t="shared" ref="BH3:BH9" si="49">_xlfn.POISSON.DIST(4,K3,FALSE) * _xlfn.POISSON.DIST(6,L3,FALSE)</f>
        <v>#N/A</v>
      </c>
      <c r="BI3" s="5" t="e">
        <f t="shared" ref="BI3:BI9" si="50">_xlfn.POISSON.DIST(5,K3,FALSE) * _xlfn.POISSON.DIST(6,L3,FALSE)</f>
        <v>#N/A</v>
      </c>
      <c r="BJ3" s="8" t="e">
        <f t="shared" ref="BJ3:BJ9" si="51">SUM(N3,Q3,T3,W3,X3,Y3,AD3,AE3,AF3,AG3,AM3,AN3,AO3,AP3,AQ3,AX3,AY3,AZ3,BA3,BB3,BC3)</f>
        <v>#N/A</v>
      </c>
      <c r="BK3" s="8" t="e">
        <f t="shared" ref="BK3:BK9" si="52">SUM(M3,P3,S3,V3,AC3,AL3,AY3)</f>
        <v>#N/A</v>
      </c>
      <c r="BL3" s="8" t="e">
        <f t="shared" ref="BL3:BL9" si="53">SUM(O3,R3,U3,AA3,AB3,AH3,AI3,AJ3,AK3,AR3,AS3,AT3,AU3,AV3,BD3,BE3,BF3,BG3,BH3,BI3)</f>
        <v>#N/A</v>
      </c>
      <c r="BM3" s="8" t="e">
        <f t="shared" ref="BM3:BM9" si="54">SUM(S3:BI3)</f>
        <v>#N/A</v>
      </c>
      <c r="BN3" s="8" t="e">
        <f t="shared" ref="BN3:BN9" si="55">SUM(M3:R3)</f>
        <v>#N/A</v>
      </c>
    </row>
    <row r="4" spans="1:88" x14ac:dyDescent="0.25">
      <c r="A4" t="s">
        <v>318</v>
      </c>
      <c r="B4" t="s">
        <v>386</v>
      </c>
      <c r="C4" t="s">
        <v>498</v>
      </c>
      <c r="D4" t="s">
        <v>742</v>
      </c>
      <c r="E4" s="1">
        <f>VLOOKUP(A4,home!$A$2:$E$670,3,FALSE)</f>
        <v>1.4430000000000001</v>
      </c>
      <c r="F4">
        <f>VLOOKUP(B4,home!$B$2:$E$670,3,FALSE)</f>
        <v>1.5015000000000001</v>
      </c>
      <c r="G4">
        <f>VLOOKUP(C4,away!$B$2:$E$670,4,FALSE)</f>
        <v>0.48</v>
      </c>
      <c r="H4">
        <f>VLOOKUP(A4,away!$A$2:$E$670,3,FALSE)</f>
        <v>1.0886</v>
      </c>
      <c r="I4">
        <f>VLOOKUP(C4,away!$B$2:$E$670,3,FALSE)</f>
        <v>1.2586999999999999</v>
      </c>
      <c r="J4">
        <f>VLOOKUP(B4,home!$B$2:$E$670,4,FALSE)</f>
        <v>0.76549999999999996</v>
      </c>
      <c r="K4" s="3">
        <f t="shared" si="0"/>
        <v>1.0399989599999999</v>
      </c>
      <c r="L4" s="3">
        <f t="shared" si="1"/>
        <v>1.0489040377099998</v>
      </c>
      <c r="M4" s="5">
        <f t="shared" si="2"/>
        <v>0.12382289533932873</v>
      </c>
      <c r="N4" s="5">
        <f t="shared" si="3"/>
        <v>0.12877568237709072</v>
      </c>
      <c r="O4" s="5">
        <f t="shared" si="4"/>
        <v>0.12987833488236464</v>
      </c>
      <c r="P4" s="5">
        <f t="shared" si="5"/>
        <v>0.13507333320419093</v>
      </c>
      <c r="Q4" s="5">
        <f t="shared" si="6"/>
        <v>6.6963287872732327E-2</v>
      </c>
      <c r="R4" s="5">
        <f t="shared" si="7"/>
        <v>6.8114954934581876E-2</v>
      </c>
      <c r="S4" s="5">
        <f t="shared" si="8"/>
        <v>3.683649395552345E-2</v>
      </c>
      <c r="T4" s="5">
        <f t="shared" si="9"/>
        <v>7.0238063028046013E-2</v>
      </c>
      <c r="U4" s="5">
        <f t="shared" si="10"/>
        <v>7.083948229241202E-2</v>
      </c>
      <c r="V4" s="5">
        <f t="shared" si="11"/>
        <v>4.4648249945960627E-3</v>
      </c>
      <c r="W4" s="5">
        <f t="shared" si="12"/>
        <v>2.3213916581940743E-2</v>
      </c>
      <c r="X4" s="5">
        <f t="shared" si="13"/>
        <v>2.4349170833860765E-2</v>
      </c>
      <c r="Y4" s="5">
        <f t="shared" si="14"/>
        <v>1.2769971801263559E-2</v>
      </c>
      <c r="Z4" s="5">
        <f t="shared" si="15"/>
        <v>2.3815350419772542E-2</v>
      </c>
      <c r="AA4" s="5">
        <f t="shared" si="16"/>
        <v>2.4767939668599005E-2</v>
      </c>
      <c r="AB4" s="5">
        <f t="shared" si="17"/>
        <v>1.2879315748342854E-2</v>
      </c>
      <c r="AC4" s="5">
        <f t="shared" si="18"/>
        <v>3.0440593828627924E-4</v>
      </c>
      <c r="AD4" s="5">
        <f t="shared" si="19"/>
        <v>6.0356122756862821E-3</v>
      </c>
      <c r="AE4" s="5">
        <f t="shared" si="20"/>
        <v>6.3307780860193813E-3</v>
      </c>
      <c r="AF4" s="5">
        <f t="shared" si="21"/>
        <v>3.3201893481358568E-3</v>
      </c>
      <c r="AG4" s="5">
        <f t="shared" si="22"/>
        <v>1.1608533377404778E-3</v>
      </c>
      <c r="AH4" s="5">
        <f t="shared" si="23"/>
        <v>6.245004303694489E-3</v>
      </c>
      <c r="AI4" s="5">
        <f t="shared" si="24"/>
        <v>6.4947979810377919E-3</v>
      </c>
      <c r="AJ4" s="5">
        <f t="shared" si="25"/>
        <v>3.3772915728447015E-3</v>
      </c>
      <c r="AK4" s="5">
        <f t="shared" si="26"/>
        <v>1.1707932411250846E-3</v>
      </c>
      <c r="AL4" s="5">
        <f t="shared" si="27"/>
        <v>1.3282559616716488E-5</v>
      </c>
      <c r="AM4" s="5">
        <f t="shared" si="28"/>
        <v>1.2554060979353934E-3</v>
      </c>
      <c r="AN4" s="5">
        <f t="shared" si="29"/>
        <v>1.3168005250901898E-3</v>
      </c>
      <c r="AO4" s="5">
        <f t="shared" si="30"/>
        <v>6.9059869381287396E-4</v>
      </c>
      <c r="AP4" s="5">
        <f t="shared" si="31"/>
        <v>2.4145725279252516E-4</v>
      </c>
      <c r="AQ4" s="5">
        <f t="shared" si="32"/>
        <v>6.3316371847110938E-5</v>
      </c>
      <c r="AR4" s="5">
        <f t="shared" si="33"/>
        <v>1.3100820459322955E-3</v>
      </c>
      <c r="AS4" s="5">
        <f t="shared" si="34"/>
        <v>1.3624839652842595E-3</v>
      </c>
      <c r="AT4" s="5">
        <f t="shared" si="35"/>
        <v>7.0849095345615289E-4</v>
      </c>
      <c r="AU4" s="5">
        <f t="shared" si="36"/>
        <v>2.4560995158793577E-4</v>
      </c>
      <c r="AV4" s="5">
        <f t="shared" si="37"/>
        <v>6.3858523554275885E-5</v>
      </c>
      <c r="AW4" s="5">
        <f t="shared" si="38"/>
        <v>4.0248336500572157E-7</v>
      </c>
      <c r="AX4" s="5">
        <f t="shared" si="39"/>
        <v>2.176035060384111E-4</v>
      </c>
      <c r="AY4" s="5">
        <f t="shared" si="40"/>
        <v>2.2824519610354174E-4</v>
      </c>
      <c r="AZ4" s="5">
        <f t="shared" si="41"/>
        <v>1.1970365389045781E-4</v>
      </c>
      <c r="BA4" s="5">
        <f t="shared" si="42"/>
        <v>4.1852548631447183E-5</v>
      </c>
      <c r="BB4" s="5">
        <f t="shared" si="43"/>
        <v>1.0974826811994769E-5</v>
      </c>
      <c r="BC4" s="5">
        <f t="shared" si="44"/>
        <v>2.3023080312538562E-6</v>
      </c>
      <c r="BD4" s="5">
        <f t="shared" si="45"/>
        <v>2.2902505795162695E-4</v>
      </c>
      <c r="BE4" s="5">
        <f t="shared" si="46"/>
        <v>2.3818582208363174E-4</v>
      </c>
      <c r="BF4" s="5">
        <f t="shared" si="47"/>
        <v>1.2385650362686101E-4</v>
      </c>
      <c r="BG4" s="5">
        <f t="shared" si="48"/>
        <v>4.2936878320390557E-5</v>
      </c>
      <c r="BH4" s="5">
        <f t="shared" si="49"/>
        <v>1.1163577199713181E-5</v>
      </c>
      <c r="BI4" s="5">
        <f t="shared" si="50"/>
        <v>2.3220217355162845E-6</v>
      </c>
      <c r="BJ4" s="8">
        <f t="shared" si="51"/>
        <v>0.34734578652350134</v>
      </c>
      <c r="BK4" s="8">
        <f t="shared" si="52"/>
        <v>0.30074348118764571</v>
      </c>
      <c r="BL4" s="8">
        <f t="shared" si="53"/>
        <v>0.32810592992573517</v>
      </c>
      <c r="BM4" s="8">
        <f t="shared" si="54"/>
        <v>0.34715421673362701</v>
      </c>
      <c r="BN4" s="8">
        <f t="shared" si="55"/>
        <v>0.65262848861028921</v>
      </c>
    </row>
    <row r="5" spans="1:88" x14ac:dyDescent="0.25">
      <c r="A5" t="s">
        <v>318</v>
      </c>
      <c r="B5" t="s">
        <v>400</v>
      </c>
      <c r="C5" t="s">
        <v>278</v>
      </c>
      <c r="D5" t="s">
        <v>742</v>
      </c>
      <c r="E5" s="1">
        <f>VLOOKUP(A5,home!$A$2:$E$670,3,FALSE)</f>
        <v>1.4430000000000001</v>
      </c>
      <c r="F5">
        <f>VLOOKUP(B5,home!$B$2:$E$670,3,FALSE)</f>
        <v>1.5459000000000001</v>
      </c>
      <c r="G5">
        <f>VLOOKUP(C5,away!$B$2:$E$670,4,FALSE)</f>
        <v>0.58489999999999998</v>
      </c>
      <c r="H5">
        <f>VLOOKUP(A5,away!$A$2:$E$670,3,FALSE)</f>
        <v>1.0886</v>
      </c>
      <c r="I5">
        <f>VLOOKUP(C5,away!$B$2:$E$670,3,FALSE)</f>
        <v>1.5254000000000001</v>
      </c>
      <c r="J5">
        <f>VLOOKUP(B5,home!$B$2:$E$670,4,FALSE)</f>
        <v>0.91859999999999997</v>
      </c>
      <c r="K5" s="3">
        <f t="shared" si="0"/>
        <v>1.3047561411299999</v>
      </c>
      <c r="L5" s="3">
        <f t="shared" si="1"/>
        <v>1.5253816341840001</v>
      </c>
      <c r="M5" s="5">
        <f t="shared" si="2"/>
        <v>5.9004723715069873E-2</v>
      </c>
      <c r="N5" s="5">
        <f t="shared" si="3"/>
        <v>7.6986775622916337E-2</v>
      </c>
      <c r="O5" s="5">
        <f t="shared" si="4"/>
        <v>9.0004721885068709E-2</v>
      </c>
      <c r="P5" s="5">
        <f t="shared" si="5"/>
        <v>0.11743421361024108</v>
      </c>
      <c r="Q5" s="5">
        <f t="shared" si="6"/>
        <v>5.0224484139898752E-2</v>
      </c>
      <c r="R5" s="5">
        <f t="shared" si="7"/>
        <v>6.8645774876661292E-2</v>
      </c>
      <c r="S5" s="5">
        <f t="shared" si="8"/>
        <v>5.8430891875922618E-2</v>
      </c>
      <c r="T5" s="5">
        <f t="shared" si="9"/>
        <v>7.6611505693367152E-2</v>
      </c>
      <c r="U5" s="5">
        <f t="shared" si="10"/>
        <v>8.9565996332951259E-2</v>
      </c>
      <c r="V5" s="5">
        <f t="shared" si="11"/>
        <v>1.2921349354124284E-2</v>
      </c>
      <c r="W5" s="5">
        <f t="shared" si="12"/>
        <v>2.1843568038873062E-2</v>
      </c>
      <c r="X5" s="5">
        <f t="shared" si="13"/>
        <v>3.3319777511545585E-2</v>
      </c>
      <c r="Y5" s="5">
        <f t="shared" si="14"/>
        <v>2.5412688335604356E-2</v>
      </c>
      <c r="Z5" s="5">
        <f t="shared" si="15"/>
        <v>3.4903668087062863E-2</v>
      </c>
      <c r="AA5" s="5">
        <f t="shared" si="16"/>
        <v>4.5540775284558452E-2</v>
      </c>
      <c r="AB5" s="5">
        <f t="shared" si="17"/>
        <v>2.9709803112174488E-2</v>
      </c>
      <c r="AC5" s="5">
        <f t="shared" si="18"/>
        <v>1.6072955738173746E-3</v>
      </c>
      <c r="AD5" s="5">
        <f t="shared" si="19"/>
        <v>7.1251323857276531E-3</v>
      </c>
      <c r="AE5" s="5">
        <f t="shared" si="20"/>
        <v>1.0868546082318591E-2</v>
      </c>
      <c r="AF5" s="5">
        <f t="shared" si="21"/>
        <v>8.289340292125625E-3</v>
      </c>
      <c r="AG5" s="5">
        <f t="shared" si="22"/>
        <v>4.214802480369954E-3</v>
      </c>
      <c r="AH5" s="5">
        <f t="shared" si="23"/>
        <v>1.3310353566414971E-2</v>
      </c>
      <c r="AI5" s="5">
        <f t="shared" si="24"/>
        <v>1.7366765556391526E-2</v>
      </c>
      <c r="AJ5" s="5">
        <f t="shared" si="25"/>
        <v>1.1329697005633405E-2</v>
      </c>
      <c r="AK5" s="5">
        <f t="shared" si="26"/>
        <v>4.9274972484141194E-3</v>
      </c>
      <c r="AL5" s="5">
        <f t="shared" si="27"/>
        <v>1.2795686844459004E-4</v>
      </c>
      <c r="AM5" s="5">
        <f t="shared" si="28"/>
        <v>1.8593120473284804E-3</v>
      </c>
      <c r="AN5" s="5">
        <f t="shared" si="29"/>
        <v>2.8361604492119163E-3</v>
      </c>
      <c r="AO5" s="5">
        <f t="shared" si="30"/>
        <v>2.1631135304134509E-3</v>
      </c>
      <c r="AP5" s="5">
        <f t="shared" si="31"/>
        <v>1.0998578839825305E-3</v>
      </c>
      <c r="AQ5" s="5">
        <f t="shared" si="32"/>
        <v>4.1942575410985726E-4</v>
      </c>
      <c r="AR5" s="5">
        <f t="shared" si="33"/>
        <v>4.0606737749409776E-3</v>
      </c>
      <c r="AS5" s="5">
        <f t="shared" si="34"/>
        <v>5.2981890449797777E-3</v>
      </c>
      <c r="AT5" s="5">
        <f t="shared" si="35"/>
        <v>3.4564223466525281E-3</v>
      </c>
      <c r="AU5" s="5">
        <f t="shared" si="36"/>
        <v>1.5032627610446173E-3</v>
      </c>
      <c r="AV5" s="5">
        <f t="shared" si="37"/>
        <v>4.9034782980125096E-4</v>
      </c>
      <c r="AW5" s="5">
        <f t="shared" si="38"/>
        <v>7.0740636774088366E-6</v>
      </c>
      <c r="AX5" s="5">
        <f t="shared" si="39"/>
        <v>4.0432480200480449E-4</v>
      </c>
      <c r="AY5" s="5">
        <f t="shared" si="40"/>
        <v>6.1674962722321096E-4</v>
      </c>
      <c r="AZ5" s="5">
        <f t="shared" si="41"/>
        <v>4.703892771280573E-4</v>
      </c>
      <c r="BA5" s="5">
        <f t="shared" si="42"/>
        <v>2.391743880827422E-4</v>
      </c>
      <c r="BB5" s="5">
        <f t="shared" si="43"/>
        <v>9.1208054737152892E-5</v>
      </c>
      <c r="BC5" s="5">
        <f t="shared" si="44"/>
        <v>2.7825418317140379E-5</v>
      </c>
      <c r="BD5" s="5">
        <f t="shared" si="45"/>
        <v>1.032346199784597E-3</v>
      </c>
      <c r="BE5" s="5">
        <f t="shared" si="46"/>
        <v>1.3469600439411705E-3</v>
      </c>
      <c r="BF5" s="5">
        <f t="shared" si="47"/>
        <v>8.7872719459448857E-4</v>
      </c>
      <c r="BG5" s="5">
        <f t="shared" si="48"/>
        <v>3.8217490117503189E-4</v>
      </c>
      <c r="BH5" s="5">
        <f t="shared" si="49"/>
        <v>1.246612623234684E-4</v>
      </c>
      <c r="BI5" s="5">
        <f t="shared" si="50"/>
        <v>3.2530509515512648E-5</v>
      </c>
      <c r="BJ5" s="8">
        <f t="shared" si="51"/>
        <v>0.32512416181528631</v>
      </c>
      <c r="BK5" s="8">
        <f t="shared" si="52"/>
        <v>0.25014318062484303</v>
      </c>
      <c r="BL5" s="8">
        <f t="shared" si="53"/>
        <v>0.38900768073702163</v>
      </c>
      <c r="BM5" s="8">
        <f t="shared" si="54"/>
        <v>0.53626832185081197</v>
      </c>
      <c r="BN5" s="8">
        <f t="shared" si="55"/>
        <v>0.46230069384985606</v>
      </c>
    </row>
    <row r="6" spans="1:88" x14ac:dyDescent="0.25">
      <c r="A6" t="s">
        <v>669</v>
      </c>
      <c r="B6" t="s">
        <v>673</v>
      </c>
      <c r="C6" t="s">
        <v>31</v>
      </c>
      <c r="D6" t="s">
        <v>742</v>
      </c>
      <c r="E6" s="1">
        <f>VLOOKUP(A6,home!$A$2:$E$670,3,FALSE)</f>
        <v>1.5417000000000001</v>
      </c>
      <c r="F6">
        <f>VLOOKUP(B6,home!$B$2:$E$670,3,FALSE)</f>
        <v>1.2323999999999999</v>
      </c>
      <c r="G6">
        <f>VLOOKUP(C6,away!$B$2:$E$670,4,FALSE)</f>
        <v>0.51070000000000004</v>
      </c>
      <c r="H6">
        <f>VLOOKUP(A6,away!$A$2:$E$670,3,FALSE)</f>
        <v>1.125</v>
      </c>
      <c r="I6">
        <f>VLOOKUP(C6,away!$B$2:$E$670,3,FALSE)</f>
        <v>2.1543999999999999</v>
      </c>
      <c r="J6">
        <f>VLOOKUP(B6,home!$B$2:$E$670,4,FALSE)</f>
        <v>0.71109999999999995</v>
      </c>
      <c r="K6" s="3">
        <f t="shared" si="0"/>
        <v>0.97032544455600001</v>
      </c>
      <c r="L6" s="3">
        <f t="shared" si="1"/>
        <v>1.7234930699999997</v>
      </c>
      <c r="M6" s="5">
        <f t="shared" si="2"/>
        <v>6.7622229275185616E-2</v>
      </c>
      <c r="N6" s="5">
        <f t="shared" si="3"/>
        <v>6.5615569683312225E-2</v>
      </c>
      <c r="O6" s="5">
        <f t="shared" si="4"/>
        <v>0.11654644353373349</v>
      </c>
      <c r="P6" s="5">
        <f t="shared" si="5"/>
        <v>0.11308797963329069</v>
      </c>
      <c r="Q6" s="5">
        <f t="shared" si="6"/>
        <v>3.1834228411377563E-2</v>
      </c>
      <c r="R6" s="5">
        <f t="shared" si="7"/>
        <v>0.100433493881768</v>
      </c>
      <c r="S6" s="5">
        <f t="shared" si="8"/>
        <v>4.7280647483151431E-2</v>
      </c>
      <c r="T6" s="5">
        <f t="shared" si="9"/>
        <v>5.486607205580632E-2</v>
      </c>
      <c r="U6" s="5">
        <f t="shared" si="10"/>
        <v>9.7453174599138839E-2</v>
      </c>
      <c r="V6" s="5">
        <f t="shared" si="11"/>
        <v>8.7855280018852462E-3</v>
      </c>
      <c r="W6" s="5">
        <f t="shared" si="12"/>
        <v>1.0296520611789062E-2</v>
      </c>
      <c r="X6" s="5">
        <f t="shared" si="13"/>
        <v>1.7745981919530605E-2</v>
      </c>
      <c r="Y6" s="5">
        <f t="shared" si="14"/>
        <v>1.5292538429328149E-2</v>
      </c>
      <c r="Z6" s="5">
        <f t="shared" si="15"/>
        <v>5.7698810233704823E-2</v>
      </c>
      <c r="AA6" s="5">
        <f t="shared" si="16"/>
        <v>5.5986623690371912E-2</v>
      </c>
      <c r="AB6" s="5">
        <f t="shared" si="17"/>
        <v>2.7162622760774798E-2</v>
      </c>
      <c r="AC6" s="5">
        <f t="shared" si="18"/>
        <v>9.1827940899965287E-4</v>
      </c>
      <c r="AD6" s="5">
        <f t="shared" si="19"/>
        <v>2.4977439850035594E-3</v>
      </c>
      <c r="AE6" s="5">
        <f t="shared" si="20"/>
        <v>4.3048444487878172E-3</v>
      </c>
      <c r="AF6" s="5">
        <f t="shared" si="21"/>
        <v>3.7096847874568866E-3</v>
      </c>
      <c r="AG6" s="5">
        <f t="shared" si="22"/>
        <v>2.1312053410221217E-3</v>
      </c>
      <c r="AH6" s="5">
        <f t="shared" si="23"/>
        <v>2.4860874896258826E-2</v>
      </c>
      <c r="AI6" s="5">
        <f t="shared" si="24"/>
        <v>2.4123139485763445E-2</v>
      </c>
      <c r="AJ6" s="5">
        <f t="shared" si="25"/>
        <v>1.1703648022804904E-2</v>
      </c>
      <c r="AK6" s="5">
        <f t="shared" si="26"/>
        <v>3.7854491568850407E-3</v>
      </c>
      <c r="AL6" s="5">
        <f t="shared" si="27"/>
        <v>6.1427352641703022E-5</v>
      </c>
      <c r="AM6" s="5">
        <f t="shared" si="28"/>
        <v>4.8472490852713088E-4</v>
      </c>
      <c r="AN6" s="5">
        <f t="shared" si="29"/>
        <v>8.3542002070289374E-4</v>
      </c>
      <c r="AO6" s="5">
        <f t="shared" si="30"/>
        <v>7.19920308110347E-4</v>
      </c>
      <c r="AP6" s="5">
        <f t="shared" si="31"/>
        <v>4.1359255399348244E-4</v>
      </c>
      <c r="AQ6" s="5">
        <f t="shared" si="32"/>
        <v>1.7820597515284188E-4</v>
      </c>
      <c r="AR6" s="5">
        <f t="shared" si="33"/>
        <v>8.56950911956781E-3</v>
      </c>
      <c r="AS6" s="5">
        <f t="shared" si="34"/>
        <v>8.3152127460713304E-3</v>
      </c>
      <c r="AT6" s="5">
        <f t="shared" si="35"/>
        <v>4.0342312522046895E-3</v>
      </c>
      <c r="AU6" s="5">
        <f t="shared" si="36"/>
        <v>1.3048390777457418E-3</v>
      </c>
      <c r="AV6" s="5">
        <f t="shared" si="37"/>
        <v>3.165296395469194E-4</v>
      </c>
      <c r="AW6" s="5">
        <f t="shared" si="38"/>
        <v>2.8535550771997927E-6</v>
      </c>
      <c r="AX6" s="5">
        <f t="shared" si="39"/>
        <v>7.8390152058992418E-5</v>
      </c>
      <c r="AY6" s="5">
        <f t="shared" si="40"/>
        <v>1.3510488382991964E-4</v>
      </c>
      <c r="AZ6" s="5">
        <f t="shared" si="41"/>
        <v>1.1642616550201078E-4</v>
      </c>
      <c r="BA6" s="5">
        <f t="shared" si="42"/>
        <v>6.6886563136462859E-5</v>
      </c>
      <c r="BB6" s="5">
        <f t="shared" si="43"/>
        <v>2.8819632010452788E-5</v>
      </c>
      <c r="BC6" s="5">
        <f t="shared" si="44"/>
        <v>9.934087209993108E-6</v>
      </c>
      <c r="BD6" s="5">
        <f t="shared" si="45"/>
        <v>2.4615815968128205E-3</v>
      </c>
      <c r="BE6" s="5">
        <f t="shared" si="46"/>
        <v>2.3885352572382682E-3</v>
      </c>
      <c r="BF6" s="5">
        <f t="shared" si="47"/>
        <v>1.158828267658701E-3</v>
      </c>
      <c r="BG6" s="5">
        <f t="shared" si="48"/>
        <v>3.7481351799332959E-4</v>
      </c>
      <c r="BH6" s="5">
        <f t="shared" si="49"/>
        <v>9.0922773368118942E-5</v>
      </c>
      <c r="BI6" s="5">
        <f t="shared" si="50"/>
        <v>1.7644936097736895E-5</v>
      </c>
      <c r="BJ6" s="8">
        <f t="shared" si="51"/>
        <v>0.21136181492364886</v>
      </c>
      <c r="BK6" s="8">
        <f t="shared" si="52"/>
        <v>0.23789119603898429</v>
      </c>
      <c r="BL6" s="8">
        <f t="shared" si="53"/>
        <v>0.4910881182118047</v>
      </c>
      <c r="BM6" s="8">
        <f t="shared" si="54"/>
        <v>0.50276774366072219</v>
      </c>
      <c r="BN6" s="8">
        <f t="shared" si="55"/>
        <v>0.4951399444186676</v>
      </c>
    </row>
    <row r="7" spans="1:88" x14ac:dyDescent="0.25">
      <c r="A7" t="s">
        <v>19</v>
      </c>
      <c r="B7" t="s">
        <v>258</v>
      </c>
      <c r="C7" t="s">
        <v>51</v>
      </c>
      <c r="D7" t="s">
        <v>742</v>
      </c>
      <c r="E7" s="1">
        <f>VLOOKUP(A7,home!$A$2:$E$670,3,FALSE)</f>
        <v>1.575</v>
      </c>
      <c r="F7">
        <f>VLOOKUP(B7,home!$B$2:$E$670,3,FALSE)</f>
        <v>0.86580000000000001</v>
      </c>
      <c r="G7">
        <f>VLOOKUP(C7,away!$B$2:$E$670,4,FALSE)</f>
        <v>0.90249999999999997</v>
      </c>
      <c r="H7">
        <f>VLOOKUP(A7,away!$A$2:$E$670,3,FALSE)</f>
        <v>1.1958</v>
      </c>
      <c r="I7">
        <f>VLOOKUP(C7,away!$B$2:$E$670,3,FALSE)</f>
        <v>0.74719999999999998</v>
      </c>
      <c r="J7">
        <f>VLOOKUP(B7,home!$B$2:$E$670,4,FALSE)</f>
        <v>1.2163999999999999</v>
      </c>
      <c r="K7" s="3">
        <f t="shared" si="0"/>
        <v>1.2306805875</v>
      </c>
      <c r="L7" s="3">
        <f t="shared" si="1"/>
        <v>1.0868555408639999</v>
      </c>
      <c r="M7" s="5">
        <f t="shared" si="2"/>
        <v>9.8516017642567857E-2</v>
      </c>
      <c r="N7" s="5">
        <f t="shared" si="3"/>
        <v>0.12124175047051576</v>
      </c>
      <c r="O7" s="5">
        <f t="shared" si="4"/>
        <v>0.10707267963868045</v>
      </c>
      <c r="P7" s="5">
        <f t="shared" si="5"/>
        <v>0.13177226828293054</v>
      </c>
      <c r="Q7" s="5">
        <f t="shared" si="6"/>
        <v>7.4604934349291385E-2</v>
      </c>
      <c r="R7" s="5">
        <f t="shared" si="7"/>
        <v>5.8186267570227906E-2</v>
      </c>
      <c r="S7" s="5">
        <f t="shared" si="8"/>
        <v>4.4063724620466767E-2</v>
      </c>
      <c r="T7" s="5">
        <f t="shared" si="9"/>
        <v>8.1084786273322287E-2</v>
      </c>
      <c r="U7" s="5">
        <f t="shared" si="10"/>
        <v>7.160870995776028E-2</v>
      </c>
      <c r="V7" s="5">
        <f t="shared" si="11"/>
        <v>6.5487116615107199E-3</v>
      </c>
      <c r="W7" s="5">
        <f t="shared" si="12"/>
        <v>3.0604948145128281E-2</v>
      </c>
      <c r="X7" s="5">
        <f t="shared" si="13"/>
        <v>3.3263157469388065E-2</v>
      </c>
      <c r="Y7" s="5">
        <f t="shared" si="14"/>
        <v>1.8076123501118084E-2</v>
      </c>
      <c r="Z7" s="5">
        <f t="shared" si="15"/>
        <v>2.1080022436965832E-2</v>
      </c>
      <c r="AA7" s="5">
        <f t="shared" si="16"/>
        <v>2.5942774397238289E-2</v>
      </c>
      <c r="AB7" s="5">
        <f t="shared" si="17"/>
        <v>1.596363441828659E-2</v>
      </c>
      <c r="AC7" s="5">
        <f t="shared" si="18"/>
        <v>5.4746084102474837E-4</v>
      </c>
      <c r="AD7" s="5">
        <f t="shared" si="19"/>
        <v>9.4162288909133782E-3</v>
      </c>
      <c r="AE7" s="5">
        <f t="shared" si="20"/>
        <v>1.0234080544132882E-2</v>
      </c>
      <c r="AF7" s="5">
        <f t="shared" si="21"/>
        <v>5.5614835725196409E-3</v>
      </c>
      <c r="AG7" s="5">
        <f t="shared" si="22"/>
        <v>2.0148430787390289E-3</v>
      </c>
      <c r="AH7" s="5">
        <f t="shared" si="23"/>
        <v>5.7277347967884364E-3</v>
      </c>
      <c r="AI7" s="5">
        <f t="shared" si="24"/>
        <v>7.0490120247557854E-3</v>
      </c>
      <c r="AJ7" s="5">
        <f t="shared" si="25"/>
        <v>4.3375411299605079E-3</v>
      </c>
      <c r="AK7" s="5">
        <f t="shared" si="26"/>
        <v>1.7793758887084039E-3</v>
      </c>
      <c r="AL7" s="5">
        <f t="shared" si="27"/>
        <v>2.9290732022745035E-5</v>
      </c>
      <c r="AM7" s="5">
        <f t="shared" si="28"/>
        <v>2.3176740207007493E-3</v>
      </c>
      <c r="AN7" s="5">
        <f t="shared" si="29"/>
        <v>2.5189768513151542E-3</v>
      </c>
      <c r="AO7" s="5">
        <f t="shared" si="30"/>
        <v>1.3688819740800137E-3</v>
      </c>
      <c r="AP7" s="5">
        <f t="shared" si="31"/>
        <v>4.9592565277257116E-4</v>
      </c>
      <c r="AQ7" s="5">
        <f t="shared" si="32"/>
        <v>1.3474988589311625E-4</v>
      </c>
      <c r="AR7" s="5">
        <f t="shared" si="33"/>
        <v>1.2450440600978102E-3</v>
      </c>
      <c r="AS7" s="5">
        <f t="shared" si="34"/>
        <v>1.5322515553445582E-3</v>
      </c>
      <c r="AT7" s="5">
        <f t="shared" si="35"/>
        <v>9.4285612216461496E-4</v>
      </c>
      <c r="AU7" s="5">
        <f t="shared" si="36"/>
        <v>3.8678490878450668E-4</v>
      </c>
      <c r="AV7" s="5">
        <f t="shared" si="37"/>
        <v>1.1900216969476267E-4</v>
      </c>
      <c r="AW7" s="5">
        <f t="shared" si="38"/>
        <v>1.0882906519121216E-6</v>
      </c>
      <c r="AX7" s="5">
        <f t="shared" si="39"/>
        <v>4.7538607090491454E-4</v>
      </c>
      <c r="AY7" s="5">
        <f t="shared" si="40"/>
        <v>5.1667598521257273E-4</v>
      </c>
      <c r="AZ7" s="5">
        <f t="shared" si="41"/>
        <v>2.8077607867982535E-4</v>
      </c>
      <c r="BA7" s="5">
        <f t="shared" si="42"/>
        <v>1.0172101228507823E-4</v>
      </c>
      <c r="BB7" s="5">
        <f t="shared" si="43"/>
        <v>2.7639011456083062E-5</v>
      </c>
      <c r="BC7" s="5">
        <f t="shared" si="44"/>
        <v>6.0079225490094911E-6</v>
      </c>
      <c r="BD7" s="5">
        <f t="shared" si="45"/>
        <v>2.2553050588951923E-4</v>
      </c>
      <c r="BE7" s="5">
        <f t="shared" si="46"/>
        <v>2.7755601548728575E-4</v>
      </c>
      <c r="BF7" s="5">
        <f t="shared" si="47"/>
        <v>1.7079140010202597E-4</v>
      </c>
      <c r="BG7" s="5">
        <f t="shared" si="48"/>
        <v>7.0063220205836296E-5</v>
      </c>
      <c r="BH7" s="5">
        <f t="shared" si="49"/>
        <v>2.1556361251265123E-5</v>
      </c>
      <c r="BI7" s="5">
        <f t="shared" si="50"/>
        <v>5.3057990658138381E-6</v>
      </c>
      <c r="BJ7" s="8">
        <f t="shared" si="51"/>
        <v>0.39434675076091785</v>
      </c>
      <c r="BK7" s="8">
        <f t="shared" si="52"/>
        <v>0.28199414976573595</v>
      </c>
      <c r="BL7" s="8">
        <f t="shared" si="53"/>
        <v>0.30266447194049462</v>
      </c>
      <c r="BM7" s="8">
        <f t="shared" si="54"/>
        <v>0.40817588925533971</v>
      </c>
      <c r="BN7" s="8">
        <f t="shared" si="55"/>
        <v>0.59139391795421392</v>
      </c>
    </row>
    <row r="8" spans="1:88" x14ac:dyDescent="0.25">
      <c r="A8" t="s">
        <v>686</v>
      </c>
      <c r="B8" t="s">
        <v>696</v>
      </c>
      <c r="C8" t="s">
        <v>281</v>
      </c>
      <c r="D8" t="s">
        <v>742</v>
      </c>
      <c r="E8" s="1">
        <f>VLOOKUP(A8,home!$A$2:$E$670,3,FALSE)</f>
        <v>1.5124</v>
      </c>
      <c r="F8">
        <f>VLOOKUP(B8,home!$B$2:$E$670,3,FALSE)</f>
        <v>1.3665</v>
      </c>
      <c r="G8">
        <f>VLOOKUP(C8,away!$B$2:$E$670,4,FALSE)</f>
        <v>0.68710000000000004</v>
      </c>
      <c r="H8">
        <f>VLOOKUP(A8,away!$A$2:$E$670,3,FALSE)</f>
        <v>1.1446000000000001</v>
      </c>
      <c r="I8">
        <f>VLOOKUP(C8,away!$B$2:$E$670,3,FALSE)</f>
        <v>1.1373</v>
      </c>
      <c r="J8">
        <f>VLOOKUP(B8,home!$B$2:$E$670,4,FALSE)</f>
        <v>0.93189999999999995</v>
      </c>
      <c r="K8" s="3">
        <f t="shared" si="0"/>
        <v>1.4200258596599999</v>
      </c>
      <c r="L8" s="3">
        <f t="shared" si="1"/>
        <v>1.2131041612019999</v>
      </c>
      <c r="M8" s="5">
        <f t="shared" si="2"/>
        <v>7.1853207857615994E-2</v>
      </c>
      <c r="N8" s="5">
        <f t="shared" si="3"/>
        <v>0.10203341325733982</v>
      </c>
      <c r="O8" s="5">
        <f t="shared" si="4"/>
        <v>8.7165425447786188E-2</v>
      </c>
      <c r="P8" s="5">
        <f t="shared" si="5"/>
        <v>0.12377715820412223</v>
      </c>
      <c r="Q8" s="5">
        <f t="shared" si="6"/>
        <v>7.2445042687399014E-2</v>
      </c>
      <c r="R8" s="5">
        <f t="shared" si="7"/>
        <v>5.2870370161826087E-2</v>
      </c>
      <c r="S8" s="5">
        <f t="shared" si="8"/>
        <v>5.3305848652741822E-2</v>
      </c>
      <c r="T8" s="5">
        <f t="shared" si="9"/>
        <v>8.7883382742540248E-2</v>
      </c>
      <c r="U8" s="5">
        <f t="shared" si="10"/>
        <v>7.5077292839589499E-2</v>
      </c>
      <c r="V8" s="5">
        <f t="shared" si="11"/>
        <v>1.0202972078806499E-2</v>
      </c>
      <c r="W8" s="5">
        <f t="shared" si="12"/>
        <v>3.4291278006759726E-2</v>
      </c>
      <c r="X8" s="5">
        <f t="shared" si="13"/>
        <v>4.1598892042934842E-2</v>
      </c>
      <c r="Y8" s="5">
        <f t="shared" si="14"/>
        <v>2.5231894519338521E-2</v>
      </c>
      <c r="Z8" s="5">
        <f t="shared" si="15"/>
        <v>2.137908868253376E-2</v>
      </c>
      <c r="AA8" s="5">
        <f t="shared" si="16"/>
        <v>3.0358858785162379E-2</v>
      </c>
      <c r="AB8" s="5">
        <f t="shared" si="17"/>
        <v>2.1555182272348376E-2</v>
      </c>
      <c r="AC8" s="5">
        <f t="shared" si="18"/>
        <v>1.0985025293279368E-3</v>
      </c>
      <c r="AD8" s="5">
        <f t="shared" si="19"/>
        <v>1.217362538259726E-2</v>
      </c>
      <c r="AE8" s="5">
        <f t="shared" si="20"/>
        <v>1.4767875608543025E-2</v>
      </c>
      <c r="AF8" s="5">
        <f t="shared" si="21"/>
        <v>8.9574856764185334E-3</v>
      </c>
      <c r="AG8" s="5">
        <f t="shared" si="22"/>
        <v>3.6221210493235447E-3</v>
      </c>
      <c r="AH8" s="5">
        <f t="shared" si="23"/>
        <v>6.4837653608720734E-3</v>
      </c>
      <c r="AI8" s="5">
        <f t="shared" si="24"/>
        <v>9.2071144804060957E-3</v>
      </c>
      <c r="AJ8" s="5">
        <f t="shared" si="25"/>
        <v>6.5371703275133508E-3</v>
      </c>
      <c r="AK8" s="5">
        <f t="shared" si="26"/>
        <v>3.0943169713569963E-3</v>
      </c>
      <c r="AL8" s="5">
        <f t="shared" si="27"/>
        <v>7.5692944220215666E-5</v>
      </c>
      <c r="AM8" s="5">
        <f t="shared" si="28"/>
        <v>3.4573725698202901E-3</v>
      </c>
      <c r="AN8" s="5">
        <f t="shared" si="29"/>
        <v>4.1941530512746459E-3</v>
      </c>
      <c r="AO8" s="5">
        <f t="shared" si="30"/>
        <v>2.5439722596096699E-3</v>
      </c>
      <c r="AP8" s="5">
        <f t="shared" si="31"/>
        <v>1.0287011113716484E-3</v>
      </c>
      <c r="AQ8" s="5">
        <f t="shared" si="32"/>
        <v>3.1198039970951723E-4</v>
      </c>
      <c r="AR8" s="5">
        <f t="shared" si="33"/>
        <v>1.5730965479062587E-3</v>
      </c>
      <c r="AS8" s="5">
        <f t="shared" si="34"/>
        <v>2.2338377777687633E-3</v>
      </c>
      <c r="AT8" s="5">
        <f t="shared" si="35"/>
        <v>1.5860537053585361E-3</v>
      </c>
      <c r="AU8" s="5">
        <f t="shared" si="36"/>
        <v>7.5074575880622785E-4</v>
      </c>
      <c r="AV8" s="5">
        <f t="shared" si="37"/>
        <v>2.6651959788372826E-4</v>
      </c>
      <c r="AW8" s="5">
        <f t="shared" si="38"/>
        <v>3.6219899690209485E-6</v>
      </c>
      <c r="AX8" s="5">
        <f t="shared" si="39"/>
        <v>8.1825974260399479E-4</v>
      </c>
      <c r="AY8" s="5">
        <f t="shared" si="40"/>
        <v>9.9263429869698343E-4</v>
      </c>
      <c r="AZ8" s="5">
        <f t="shared" si="41"/>
        <v>6.0208439915057004E-4</v>
      </c>
      <c r="BA8" s="5">
        <f t="shared" si="42"/>
        <v>2.4346369666812079E-4</v>
      </c>
      <c r="BB8" s="5">
        <f t="shared" si="43"/>
        <v>7.3836705882429713E-5</v>
      </c>
      <c r="BC8" s="5">
        <f t="shared" si="44"/>
        <v>1.7914323031084722E-5</v>
      </c>
      <c r="BD8" s="5">
        <f t="shared" si="45"/>
        <v>3.1805499470626377E-4</v>
      </c>
      <c r="BE8" s="5">
        <f t="shared" si="46"/>
        <v>4.5164631727691898E-4</v>
      </c>
      <c r="BF8" s="5">
        <f t="shared" si="47"/>
        <v>3.2067472497671501E-4</v>
      </c>
      <c r="BG8" s="5">
        <f t="shared" si="48"/>
        <v>1.5178880066876458E-4</v>
      </c>
      <c r="BH8" s="5">
        <f t="shared" si="49"/>
        <v>5.3886005539105719E-5</v>
      </c>
      <c r="BI8" s="5">
        <f t="shared" si="50"/>
        <v>1.5303904267862408E-5</v>
      </c>
      <c r="BJ8" s="8">
        <f t="shared" si="51"/>
        <v>0.41728938353101358</v>
      </c>
      <c r="BK8" s="8">
        <f t="shared" si="52"/>
        <v>0.26130601656553171</v>
      </c>
      <c r="BL8" s="8">
        <f t="shared" si="53"/>
        <v>0.30007110478202015</v>
      </c>
      <c r="BM8" s="8">
        <f t="shared" si="54"/>
        <v>0.48891196363628175</v>
      </c>
      <c r="BN8" s="8">
        <f t="shared" si="55"/>
        <v>0.51014461761608931</v>
      </c>
    </row>
    <row r="9" spans="1:88" x14ac:dyDescent="0.25">
      <c r="A9" t="s">
        <v>61</v>
      </c>
      <c r="B9" t="s">
        <v>69</v>
      </c>
      <c r="C9" t="s">
        <v>685</v>
      </c>
      <c r="D9" t="s">
        <v>742</v>
      </c>
      <c r="E9" s="1">
        <f>VLOOKUP(A9,home!$A$2:$E$670,3,FALSE)</f>
        <v>1.5064</v>
      </c>
      <c r="F9">
        <f>VLOOKUP(B9,home!$B$2:$E$670,3,FALSE)</f>
        <v>1.4936</v>
      </c>
      <c r="G9">
        <f>VLOOKUP(C9,away!$B$2:$E$670,4,FALSE)</f>
        <v>0.64859999999999995</v>
      </c>
      <c r="H9">
        <f>VLOOKUP(A9,away!$A$2:$E$670,3,FALSE)</f>
        <v>1.2789999999999999</v>
      </c>
      <c r="I9">
        <f>VLOOKUP(C9,away!$B$2:$E$670,3,FALSE)</f>
        <v>1.5802</v>
      </c>
      <c r="J9">
        <f>VLOOKUP(B9,home!$B$2:$E$670,4,FALSE)</f>
        <v>0.65159999999999996</v>
      </c>
      <c r="K9" s="3">
        <f t="shared" si="0"/>
        <v>1.4593234333439997</v>
      </c>
      <c r="L9" s="3">
        <f t="shared" si="1"/>
        <v>1.3169329912799999</v>
      </c>
      <c r="M9" s="5">
        <f t="shared" si="2"/>
        <v>6.2271188463793238E-2</v>
      </c>
      <c r="N9" s="5">
        <f t="shared" si="3"/>
        <v>9.0873804547394021E-2</v>
      </c>
      <c r="O9" s="5">
        <f t="shared" si="4"/>
        <v>8.2006982494183853E-2</v>
      </c>
      <c r="P9" s="5">
        <f t="shared" si="5"/>
        <v>0.11967471125159367</v>
      </c>
      <c r="Q9" s="5">
        <f t="shared" si="6"/>
        <v>6.6307136226567309E-2</v>
      </c>
      <c r="R9" s="5">
        <f t="shared" si="7"/>
        <v>5.399885038095608E-2</v>
      </c>
      <c r="S9" s="5">
        <f t="shared" si="8"/>
        <v>5.7498647715225816E-2</v>
      </c>
      <c r="T9" s="5">
        <f t="shared" si="9"/>
        <v>8.7322055254063738E-2</v>
      </c>
      <c r="U9" s="5">
        <f t="shared" si="10"/>
        <v>7.8801787734565781E-2</v>
      </c>
      <c r="V9" s="5">
        <f t="shared" si="11"/>
        <v>1.2278077073365598E-2</v>
      </c>
      <c r="W9" s="5">
        <f t="shared" si="12"/>
        <v>3.225451923112084E-2</v>
      </c>
      <c r="X9" s="5">
        <f t="shared" si="13"/>
        <v>4.2477040493338253E-2</v>
      </c>
      <c r="Y9" s="5">
        <f t="shared" si="14"/>
        <v>2.7969707998806825E-2</v>
      </c>
      <c r="Z9" s="5">
        <f t="shared" si="15"/>
        <v>2.3704289185957877E-2</v>
      </c>
      <c r="AA9" s="5">
        <f t="shared" si="16"/>
        <v>3.4592224679831092E-2</v>
      </c>
      <c r="AB9" s="5">
        <f t="shared" si="17"/>
        <v>2.5240622043389078E-2</v>
      </c>
      <c r="AC9" s="5">
        <f t="shared" si="18"/>
        <v>1.4747744550176189E-3</v>
      </c>
      <c r="AD9" s="5">
        <f t="shared" si="19"/>
        <v>1.1767443936304836E-2</v>
      </c>
      <c r="AE9" s="5">
        <f t="shared" si="20"/>
        <v>1.5496935142757625E-2</v>
      </c>
      <c r="AF9" s="5">
        <f t="shared" si="21"/>
        <v>1.0204212576611979E-2</v>
      </c>
      <c r="AG9" s="5">
        <f t="shared" si="22"/>
        <v>4.4794213973915345E-3</v>
      </c>
      <c r="AH9" s="5">
        <f t="shared" si="23"/>
        <v>7.8042401159574212E-3</v>
      </c>
      <c r="AI9" s="5">
        <f t="shared" si="24"/>
        <v>1.1388910480659958E-2</v>
      </c>
      <c r="AJ9" s="5">
        <f t="shared" si="25"/>
        <v>8.3100519723420772E-3</v>
      </c>
      <c r="AK9" s="5">
        <f t="shared" si="26"/>
        <v>4.0423511918484395E-3</v>
      </c>
      <c r="AL9" s="5">
        <f t="shared" si="27"/>
        <v>1.1337070090966975E-4</v>
      </c>
      <c r="AM9" s="5">
        <f t="shared" si="28"/>
        <v>3.434501337362277E-3</v>
      </c>
      <c r="AN9" s="5">
        <f t="shared" si="29"/>
        <v>4.5230081197676639E-3</v>
      </c>
      <c r="AO9" s="5">
        <f t="shared" si="30"/>
        <v>2.9782493063746796E-3</v>
      </c>
      <c r="AP9" s="5">
        <f t="shared" si="31"/>
        <v>1.3073849226071968E-3</v>
      </c>
      <c r="AQ9" s="5">
        <f t="shared" si="32"/>
        <v>4.3043458422086704E-4</v>
      </c>
      <c r="AR9" s="5">
        <f t="shared" si="33"/>
        <v>2.0555322561150334E-3</v>
      </c>
      <c r="AS9" s="5">
        <f t="shared" si="34"/>
        <v>2.9996863893431286E-3</v>
      </c>
      <c r="AT9" s="5">
        <f t="shared" si="35"/>
        <v>2.1887563203257404E-3</v>
      </c>
      <c r="AU9" s="5">
        <f t="shared" si="36"/>
        <v>1.0647011293770463E-3</v>
      </c>
      <c r="AV9" s="5">
        <f t="shared" si="37"/>
        <v>3.8843582690193643E-4</v>
      </c>
      <c r="AW9" s="5">
        <f t="shared" si="38"/>
        <v>6.0522040906268489E-6</v>
      </c>
      <c r="AX9" s="5">
        <f t="shared" si="39"/>
        <v>8.3534138057734738E-4</v>
      </c>
      <c r="AY9" s="5">
        <f t="shared" si="40"/>
        <v>1.1000886230636911E-3</v>
      </c>
      <c r="AZ9" s="5">
        <f t="shared" si="41"/>
        <v>7.2437150052218166E-4</v>
      </c>
      <c r="BA9" s="5">
        <f t="shared" si="42"/>
        <v>3.1798290899355276E-4</v>
      </c>
      <c r="BB9" s="5">
        <f t="shared" si="43"/>
        <v>1.0469054587919894E-4</v>
      </c>
      <c r="BC9" s="5">
        <f t="shared" si="44"/>
        <v>2.7574086748685872E-5</v>
      </c>
      <c r="BD9" s="5">
        <f t="shared" si="45"/>
        <v>4.5116637378634966E-4</v>
      </c>
      <c r="BE9" s="5">
        <f t="shared" si="46"/>
        <v>6.5839766160325809E-4</v>
      </c>
      <c r="BF9" s="5">
        <f t="shared" si="47"/>
        <v>4.804075680182638E-4</v>
      </c>
      <c r="BG9" s="5">
        <f t="shared" si="48"/>
        <v>2.3369000718828463E-4</v>
      </c>
      <c r="BH9" s="5">
        <f t="shared" si="49"/>
        <v>8.5257325907047904E-5</v>
      </c>
      <c r="BI9" s="5">
        <f t="shared" si="50"/>
        <v>2.4883602712080265E-5</v>
      </c>
      <c r="BJ9" s="8">
        <f t="shared" si="51"/>
        <v>0.40493590412047437</v>
      </c>
      <c r="BK9" s="8">
        <f t="shared" si="52"/>
        <v>0.25441085828296933</v>
      </c>
      <c r="BL9" s="8">
        <f t="shared" si="53"/>
        <v>0.31681693555501184</v>
      </c>
      <c r="BM9" s="8">
        <f t="shared" si="54"/>
        <v>0.52364127736095234</v>
      </c>
      <c r="BN9" s="8">
        <f t="shared" si="55"/>
        <v>0.47513267336448817</v>
      </c>
    </row>
    <row r="10" spans="1:88" x14ac:dyDescent="0.25">
      <c r="A10" t="s">
        <v>35</v>
      </c>
      <c r="B10" t="s">
        <v>302</v>
      </c>
      <c r="C10" t="s">
        <v>43</v>
      </c>
      <c r="D10" t="s">
        <v>746</v>
      </c>
      <c r="E10" s="1">
        <f>VLOOKUP(A10,home!$A$2:$E$670,3,FALSE)</f>
        <v>1.5282</v>
      </c>
      <c r="F10">
        <f>VLOOKUP(B10,home!$B$2:$E$670,3,FALSE)</f>
        <v>1.1997</v>
      </c>
      <c r="G10">
        <f>VLOOKUP(C10,away!$B$2:$E$670,4,FALSE)</f>
        <v>0.90249999999999997</v>
      </c>
      <c r="H10">
        <f>VLOOKUP(A10,away!$A$2:$E$670,3,FALSE)</f>
        <v>1.0766</v>
      </c>
      <c r="I10">
        <f>VLOOKUP(C10,away!$B$2:$E$670,3,FALSE)</f>
        <v>1.6302000000000001</v>
      </c>
      <c r="J10">
        <f>VLOOKUP(B10,home!$B$2:$E$670,4,FALSE)</f>
        <v>1.0837000000000001</v>
      </c>
      <c r="K10" s="3">
        <f t="shared" ref="K10:K17" si="56">E10*F10*G10</f>
        <v>1.6546268398499999</v>
      </c>
      <c r="L10" s="3">
        <f t="shared" ref="L10:L17" si="57">H10*I10*J10</f>
        <v>1.9019729568840003</v>
      </c>
      <c r="M10" s="5">
        <f t="shared" si="2"/>
        <v>2.8535687081405678E-2</v>
      </c>
      <c r="N10" s="5">
        <f t="shared" ref="N10:N17" si="58">_xlfn.POISSON.DIST(1,K10,FALSE) * _xlfn.POISSON.DIST(0,L10,FALSE)</f>
        <v>4.721591373845474E-2</v>
      </c>
      <c r="O10" s="5">
        <f t="shared" ref="O10:O17" si="59">_xlfn.POISSON.DIST(0,K10,FALSE) * _xlfn.POISSON.DIST(1,L10,FALSE)</f>
        <v>5.4274105134937724E-2</v>
      </c>
      <c r="P10" s="5">
        <f t="shared" ref="P10:P17" si="60">_xlfn.POISSON.DIST(1,K10,FALSE) * _xlfn.POISSON.DIST(1,L10,FALSE)</f>
        <v>8.9803391065108665E-2</v>
      </c>
      <c r="Q10" s="5">
        <f t="shared" ref="Q10:Q17" si="61">_xlfn.POISSON.DIST(2,K10,FALSE) * _xlfn.POISSON.DIST(0,L10,FALSE)</f>
        <v>3.9062359069844788E-2</v>
      </c>
      <c r="R10" s="5">
        <f t="shared" ref="R10:R17" si="62">_xlfn.POISSON.DIST(0,K10,FALSE) * _xlfn.POISSON.DIST(2,L10,FALSE)</f>
        <v>5.1613940112865304E-2</v>
      </c>
      <c r="S10" s="5">
        <f t="shared" ref="S10:S17" si="63">_xlfn.POISSON.DIST(2,K10,FALSE) * _xlfn.POISSON.DIST(2,L10,FALSE)</f>
        <v>7.065406401277699E-2</v>
      </c>
      <c r="T10" s="5">
        <f t="shared" ref="T10:T17" si="64">_xlfn.POISSON.DIST(2,K10,FALSE) * _xlfn.POISSON.DIST(1,L10,FALSE)</f>
        <v>7.4295550582937242E-2</v>
      </c>
      <c r="U10" s="5">
        <f t="shared" ref="U10:U17" si="65">_xlfn.POISSON.DIST(1,K10,FALSE) * _xlfn.POISSON.DIST(2,L10,FALSE)</f>
        <v>8.5401810621157467E-2</v>
      </c>
      <c r="V10" s="5">
        <f t="shared" ref="V10:V17" si="66">_xlfn.POISSON.DIST(3,K10,FALSE) * _xlfn.POISSON.DIST(3,L10,FALSE)</f>
        <v>2.4705806774427543E-2</v>
      </c>
      <c r="W10" s="5">
        <f t="shared" ref="W10:W17" si="67">_xlfn.POISSON.DIST(3,K10,FALSE) * _xlfn.POISSON.DIST(0,L10,FALSE)</f>
        <v>2.1544542581607748E-2</v>
      </c>
      <c r="X10" s="5">
        <f t="shared" ref="X10:X17" si="68">_xlfn.POISSON.DIST(3,K10,FALSE) * _xlfn.POISSON.DIST(1,L10,FALSE)</f>
        <v>4.0977137358653742E-2</v>
      </c>
      <c r="Y10" s="5">
        <f t="shared" ref="Y10:Y17" si="69">_xlfn.POISSON.DIST(3,K10,FALSE) * _xlfn.POISSON.DIST(2,L10,FALSE)</f>
        <v>3.8968703553340249E-2</v>
      </c>
      <c r="Z10" s="5">
        <f t="shared" ref="Z10:Z17" si="70">_xlfn.POISSON.DIST(0,K10,FALSE) * _xlfn.POISSON.DIST(3,L10,FALSE)</f>
        <v>3.2722772764300058E-2</v>
      </c>
      <c r="AA10" s="5">
        <f t="shared" ref="AA10:AA17" si="71">_xlfn.POISSON.DIST(1,K10,FALSE) * _xlfn.POISSON.DIST(3,L10,FALSE)</f>
        <v>5.4143978090123446E-2</v>
      </c>
      <c r="AB10" s="5">
        <f t="shared" ref="AB10:AB17" si="72">_xlfn.POISSON.DIST(2,K10,FALSE) * _xlfn.POISSON.DIST(3,L10,FALSE)</f>
        <v>4.4794039682084306E-2</v>
      </c>
      <c r="AC10" s="5">
        <f t="shared" ref="AC10:AC17" si="73">_xlfn.POISSON.DIST(4,K10,FALSE) * _xlfn.POISSON.DIST(4,L10,FALSE)</f>
        <v>4.8594090730442029E-3</v>
      </c>
      <c r="AD10" s="5">
        <f t="shared" ref="AD10:AD17" si="74">_xlfn.POISSON.DIST(4,K10,FALSE) * _xlfn.POISSON.DIST(0,L10,FALSE)</f>
        <v>8.9120446019548515E-3</v>
      </c>
      <c r="AE10" s="5">
        <f t="shared" ref="AE10:AE17" si="75">_xlfn.POISSON.DIST(4,K10,FALSE) * _xlfn.POISSON.DIST(1,L10,FALSE)</f>
        <v>1.6950467823462163E-2</v>
      </c>
      <c r="AF10" s="5">
        <f t="shared" ref="AF10:AF17" si="76">_xlfn.POISSON.DIST(4,K10,FALSE) * _xlfn.POISSON.DIST(2,L10,FALSE)</f>
        <v>1.6119665703378718E-2</v>
      </c>
      <c r="AG10" s="5">
        <f t="shared" ref="AG10:AG17" si="77">_xlfn.POISSON.DIST(4,K10,FALSE) * _xlfn.POISSON.DIST(3,L10,FALSE)</f>
        <v>1.0219722747278946E-2</v>
      </c>
      <c r="AH10" s="5">
        <f t="shared" ref="AH10:AH17" si="78">_xlfn.POISSON.DIST(0,K10,FALSE) * _xlfn.POISSON.DIST(4,L10,FALSE)</f>
        <v>1.555945721798975E-2</v>
      </c>
      <c r="AI10" s="5">
        <f t="shared" ref="AI10:AI17" si="79">_xlfn.POISSON.DIST(1,K10,FALSE) * _xlfn.POISSON.DIST(4,L10,FALSE)</f>
        <v>2.5745095526383651E-2</v>
      </c>
      <c r="AJ10" s="5">
        <f t="shared" ref="AJ10:AJ17" si="80">_xlfn.POISSON.DIST(2,K10,FALSE) * _xlfn.POISSON.DIST(4,L10,FALSE)</f>
        <v>2.1299263026228279E-2</v>
      </c>
      <c r="AK10" s="5">
        <f t="shared" ref="AK10:AK17" si="81">_xlfn.POISSON.DIST(3,K10,FALSE) * _xlfn.POISSON.DIST(4,L10,FALSE)</f>
        <v>1.1747444090740676E-2</v>
      </c>
      <c r="AL10" s="5">
        <f t="shared" ref="AL10:AL17" si="82">_xlfn.POISSON.DIST(5,K10,FALSE) * _xlfn.POISSON.DIST(5,L10,FALSE)</f>
        <v>6.1171320261117605E-4</v>
      </c>
      <c r="AM10" s="5">
        <f t="shared" ref="AM10:AM17" si="83">_xlfn.POISSON.DIST(5,K10,FALSE) * _xlfn.POISSON.DIST(0,L10,FALSE)</f>
        <v>2.9492216392669611E-3</v>
      </c>
      <c r="AN10" s="5">
        <f t="shared" ref="AN10:AN17" si="84">_xlfn.POISSON.DIST(5,K10,FALSE) * _xlfn.POISSON.DIST(1,L10,FALSE)</f>
        <v>5.609339801742861E-3</v>
      </c>
      <c r="AO10" s="5">
        <f t="shared" ref="AO10:AO17" si="85">_xlfn.POISSON.DIST(5,K10,FALSE) * _xlfn.POISSON.DIST(2,L10,FALSE)</f>
        <v>5.3344063044439907E-3</v>
      </c>
      <c r="AP10" s="5">
        <f t="shared" ref="AP10:AP17" si="86">_xlfn.POISSON.DIST(5,K10,FALSE) * _xlfn.POISSON.DIST(3,L10,FALSE)</f>
        <v>3.3819655106946643E-3</v>
      </c>
      <c r="AQ10" s="5">
        <f t="shared" ref="AQ10:AQ17" si="87">_xlfn.POISSON.DIST(5,K10,FALSE) * _xlfn.POISSON.DIST(4,L10,FALSE)</f>
        <v>1.6081017356139094E-3</v>
      </c>
      <c r="AR10" s="5">
        <f t="shared" ref="AR10:AR17" si="88">_xlfn.POISSON.DIST(0,K10,FALSE) * _xlfn.POISSON.DIST(5,L10,FALSE)</f>
        <v>5.9187333704820138E-3</v>
      </c>
      <c r="AS10" s="5">
        <f t="shared" ref="AS10:AS17" si="89">_xlfn.POISSON.DIST(1,K10,FALSE) * _xlfn.POISSON.DIST(5,L10,FALSE)</f>
        <v>9.7932950927153931E-3</v>
      </c>
      <c r="AT10" s="5">
        <f t="shared" ref="AT10:AT17" si="90">_xlfn.POISSON.DIST(2,K10,FALSE) * _xlfn.POISSON.DIST(5,L10,FALSE)</f>
        <v>8.1021244554890931E-3</v>
      </c>
      <c r="AU10" s="5">
        <f t="shared" ref="AU10:AU17" si="91">_xlfn.POISSON.DIST(3,K10,FALSE) * _xlfn.POISSON.DIST(5,L10,FALSE)</f>
        <v>4.4686641946191045E-3</v>
      </c>
      <c r="AV10" s="5">
        <f t="shared" ref="AV10:AV17" si="92">_xlfn.POISSON.DIST(4,K10,FALSE) * _xlfn.POISSON.DIST(5,L10,FALSE)</f>
        <v>1.8484929286733643E-3</v>
      </c>
      <c r="AW10" s="5">
        <f t="shared" ref="AW10:AW17" si="93">_xlfn.POISSON.DIST(6,K10,FALSE) * _xlfn.POISSON.DIST(6,L10,FALSE)</f>
        <v>5.3474872239284648E-5</v>
      </c>
      <c r="AX10" s="5">
        <f t="shared" ref="AX10:AX17" si="94">_xlfn.POISSON.DIST(6,K10,FALSE) * _xlfn.POISSON.DIST(0,L10,FALSE)</f>
        <v>8.1331021349958783E-4</v>
      </c>
      <c r="AY10" s="5">
        <f t="shared" ref="AY10:AY17" si="95">_xlfn.POISSON.DIST(6,K10,FALSE) * _xlfn.POISSON.DIST(1,L10,FALSE)</f>
        <v>1.5468940316337686E-3</v>
      </c>
      <c r="AZ10" s="5">
        <f t="shared" ref="AZ10:AZ17" si="96">_xlfn.POISSON.DIST(6,K10,FALSE) * _xlfn.POISSON.DIST(2,L10,FALSE)</f>
        <v>1.4710753076663456E-3</v>
      </c>
      <c r="BA10" s="5">
        <f t="shared" ref="BA10:BA17" si="97">_xlfn.POISSON.DIST(6,K10,FALSE) * _xlfn.POISSON.DIST(3,L10,FALSE)</f>
        <v>9.3264848424040028E-4</v>
      </c>
      <c r="BB10" s="5">
        <f t="shared" ref="BB10:BB17" si="98">_xlfn.POISSON.DIST(6,K10,FALSE) * _xlfn.POISSON.DIST(4,L10,FALSE)</f>
        <v>4.4346804882602366E-4</v>
      </c>
      <c r="BC10" s="5">
        <f t="shared" ref="BC10:BC17" si="99">_xlfn.POISSON.DIST(6,K10,FALSE) * _xlfn.POISSON.DIST(5,L10,FALSE)</f>
        <v>1.686928472218421E-4</v>
      </c>
      <c r="BD10" s="5">
        <f t="shared" ref="BD10:BD17" si="100">_xlfn.POISSON.DIST(0,K10,FALSE) * _xlfn.POISSON.DIST(6,L10,FALSE)</f>
        <v>1.876211801610613E-3</v>
      </c>
      <c r="BE10" s="5">
        <f t="shared" ref="BE10:BE17" si="101">_xlfn.POISSON.DIST(1,K10,FALSE) * _xlfn.POISSON.DIST(6,L10,FALSE)</f>
        <v>3.1044304041882437E-3</v>
      </c>
      <c r="BF10" s="5">
        <f t="shared" ref="BF10:BF17" si="102">_xlfn.POISSON.DIST(2,K10,FALSE) * _xlfn.POISSON.DIST(6,L10,FALSE)</f>
        <v>2.5683369346081262E-3</v>
      </c>
      <c r="BG10" s="5">
        <f t="shared" ref="BG10:BG17" si="103">_xlfn.POISSON.DIST(3,K10,FALSE) * _xlfn.POISSON.DIST(6,L10,FALSE)</f>
        <v>1.4165464085935595E-3</v>
      </c>
      <c r="BH10" s="5">
        <f t="shared" ref="BH10:BH17" si="104">_xlfn.POISSON.DIST(4,K10,FALSE) * _xlfn.POISSON.DIST(6,L10,FALSE)</f>
        <v>5.8596392688800732E-4</v>
      </c>
      <c r="BI10" s="5">
        <f t="shared" ref="BI10:BI17" si="105">_xlfn.POISSON.DIST(5,K10,FALSE) * _xlfn.POISSON.DIST(6,L10,FALSE)</f>
        <v>1.9391032812255998E-4</v>
      </c>
      <c r="BJ10" s="8">
        <f t="shared" ref="BJ10:BJ17" si="106">SUM(N10,Q10,T10,W10,X10,Y10,AD10,AE10,AF10,AG10,AM10,AN10,AO10,AP10,AQ10,AX10,AY10,AZ10,BA10,BB10,BC10)</f>
        <v>0.33852523168576343</v>
      </c>
      <c r="BK10" s="8">
        <f t="shared" ref="BK10:BK17" si="107">SUM(M10,P10,S10,V10,AC10,AL10,AY10)</f>
        <v>0.22071696524100801</v>
      </c>
      <c r="BL10" s="8">
        <f t="shared" ref="BL10:BL17" si="108">SUM(O10,R10,U10,AA10,AB10,AH10,AI10,AJ10,AK10,AR10,AS10,AT10,AU10,AV10,BD10,BE10,BF10,BG10,BH10,BI10)</f>
        <v>0.4044558433485006</v>
      </c>
      <c r="BM10" s="8">
        <f t="shared" ref="BM10:BM17" si="109">SUM(S10:BI10)</f>
        <v>0.68442199767756107</v>
      </c>
      <c r="BN10" s="8">
        <f t="shared" ref="BN10:BN17" si="110">SUM(M10:R10)</f>
        <v>0.31050539620261691</v>
      </c>
    </row>
    <row r="11" spans="1:88" x14ac:dyDescent="0.25">
      <c r="B11" t="s">
        <v>743</v>
      </c>
      <c r="C11" t="s">
        <v>744</v>
      </c>
      <c r="D11" t="s">
        <v>746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746</v>
      </c>
      <c r="E12" s="1">
        <f>VLOOKUP(A12,home!$A$2:$E$670,3,FALSE)</f>
        <v>1.4958</v>
      </c>
      <c r="F12">
        <f>VLOOKUP(B12,home!$B$2:$E$670,3,FALSE)</f>
        <v>1.2892999999999999</v>
      </c>
      <c r="G12">
        <f>VLOOKUP(C12,away!$B$2:$E$670,4,FALSE)</f>
        <v>0.68779999999999997</v>
      </c>
      <c r="H12">
        <f>VLOOKUP(A12,away!$A$2:$E$670,3,FALSE)</f>
        <v>1.4458</v>
      </c>
      <c r="I12">
        <f>VLOOKUP(C12,away!$B$2:$E$670,3,FALSE)</f>
        <v>1.6725000000000001</v>
      </c>
      <c r="J12">
        <f>VLOOKUP(B12,home!$B$2:$E$670,4,FALSE)</f>
        <v>0.69169999999999998</v>
      </c>
      <c r="K12" s="3">
        <f t="shared" si="56"/>
        <v>1.3264463317319999</v>
      </c>
      <c r="L12" s="3">
        <f t="shared" si="57"/>
        <v>1.6726001158499999</v>
      </c>
      <c r="M12" s="5">
        <f t="shared" si="2"/>
        <v>4.9834565589237448E-2</v>
      </c>
      <c r="N12" s="5">
        <f t="shared" si="58"/>
        <v>6.6102876719301776E-2</v>
      </c>
      <c r="O12" s="5">
        <f t="shared" si="59"/>
        <v>8.3353300177892983E-2</v>
      </c>
      <c r="P12" s="5">
        <f t="shared" si="60"/>
        <v>0.11056367925872242</v>
      </c>
      <c r="Q12" s="5">
        <f t="shared" si="61"/>
        <v>4.3840959170625221E-2</v>
      </c>
      <c r="R12" s="5">
        <f t="shared" si="62"/>
        <v>6.9708369767011821E-2</v>
      </c>
      <c r="S12" s="5">
        <f t="shared" si="63"/>
        <v>6.132453963773328E-2</v>
      </c>
      <c r="T12" s="5">
        <f t="shared" si="64"/>
        <v>7.3328393387762869E-2</v>
      </c>
      <c r="U12" s="5">
        <f t="shared" si="65"/>
        <v>9.2464411368470681E-2</v>
      </c>
      <c r="V12" s="5">
        <f t="shared" si="66"/>
        <v>1.5117277761431819E-2</v>
      </c>
      <c r="W12" s="5">
        <f t="shared" si="67"/>
        <v>1.9384226490496079E-2</v>
      </c>
      <c r="X12" s="5">
        <f t="shared" si="68"/>
        <v>3.242205947366638E-2</v>
      </c>
      <c r="Y12" s="5">
        <f t="shared" si="69"/>
        <v>2.7114570215874989E-2</v>
      </c>
      <c r="Z12" s="5">
        <f t="shared" si="70"/>
        <v>3.8864742449339525E-2</v>
      </c>
      <c r="AA12" s="5">
        <f t="shared" si="71"/>
        <v>5.1551995055635361E-2</v>
      </c>
      <c r="AB12" s="5">
        <f t="shared" si="72"/>
        <v>3.4190477367506862E-2</v>
      </c>
      <c r="AC12" s="5">
        <f t="shared" si="73"/>
        <v>2.0962130274405025E-3</v>
      </c>
      <c r="AD12" s="5">
        <f t="shared" si="74"/>
        <v>6.4280340304451906E-3</v>
      </c>
      <c r="AE12" s="5">
        <f t="shared" si="75"/>
        <v>1.0751530464010369E-2</v>
      </c>
      <c r="AF12" s="5">
        <f t="shared" si="76"/>
        <v>8.9915055498342739E-3</v>
      </c>
      <c r="AG12" s="5">
        <f t="shared" si="77"/>
        <v>5.01306440810624E-3</v>
      </c>
      <c r="AH12" s="5">
        <f t="shared" si="78"/>
        <v>1.6251293180811428E-2</v>
      </c>
      <c r="AI12" s="5">
        <f t="shared" si="79"/>
        <v>2.1556468225588585E-2</v>
      </c>
      <c r="AJ12" s="5">
        <f t="shared" si="80"/>
        <v>1.4296749101464695E-2</v>
      </c>
      <c r="AK12" s="5">
        <f t="shared" si="81"/>
        <v>6.3212901337768726E-3</v>
      </c>
      <c r="AL12" s="5">
        <f t="shared" si="82"/>
        <v>1.8602752694522569E-4</v>
      </c>
      <c r="AM12" s="5">
        <f t="shared" si="83"/>
        <v>1.705288431986497E-3</v>
      </c>
      <c r="AN12" s="5">
        <f t="shared" si="84"/>
        <v>2.8522656288982799E-3</v>
      </c>
      <c r="AO12" s="5">
        <f t="shared" si="85"/>
        <v>2.3853499106651181E-3</v>
      </c>
      <c r="AP12" s="5">
        <f t="shared" si="86"/>
        <v>1.3299121789737544E-3</v>
      </c>
      <c r="AQ12" s="5">
        <f t="shared" si="87"/>
        <v>5.5610281615545685E-4</v>
      </c>
      <c r="AR12" s="5">
        <f t="shared" si="88"/>
        <v>5.4363829713875017E-3</v>
      </c>
      <c r="AS12" s="5">
        <f t="shared" si="89"/>
        <v>7.2110702502872631E-3</v>
      </c>
      <c r="AT12" s="5">
        <f t="shared" si="90"/>
        <v>4.7825488406776466E-3</v>
      </c>
      <c r="AU12" s="5">
        <f t="shared" si="91"/>
        <v>2.114598122015332E-3</v>
      </c>
      <c r="AV12" s="5">
        <f t="shared" si="92"/>
        <v>7.0122523050865273E-4</v>
      </c>
      <c r="AW12" s="5">
        <f t="shared" si="93"/>
        <v>1.1464536924027887E-5</v>
      </c>
      <c r="AX12" s="5">
        <f t="shared" si="94"/>
        <v>3.7699559752558422E-4</v>
      </c>
      <c r="AY12" s="5">
        <f t="shared" si="95"/>
        <v>6.305628800962322E-4</v>
      </c>
      <c r="AZ12" s="5">
        <f t="shared" si="96"/>
        <v>5.273397731498338E-4</v>
      </c>
      <c r="BA12" s="5">
        <f t="shared" si="97"/>
        <v>2.940095218875749E-4</v>
      </c>
      <c r="BB12" s="5">
        <f t="shared" si="98"/>
        <v>1.2294009009254021E-4</v>
      </c>
      <c r="BC12" s="5">
        <f t="shared" si="99"/>
        <v>4.1125921786278441E-5</v>
      </c>
      <c r="BD12" s="5">
        <f t="shared" si="100"/>
        <v>1.5154824646246162E-3</v>
      </c>
      <c r="BE12" s="5">
        <f t="shared" si="101"/>
        <v>2.0102061560054924E-3</v>
      </c>
      <c r="BF12" s="5">
        <f t="shared" si="102"/>
        <v>1.3332152908292849E-3</v>
      </c>
      <c r="BG12" s="5">
        <f t="shared" si="103"/>
        <v>5.8947951064317234E-4</v>
      </c>
      <c r="BH12" s="5">
        <f t="shared" si="104"/>
        <v>1.9547823363095246E-4</v>
      </c>
      <c r="BI12" s="5">
        <f t="shared" si="105"/>
        <v>5.1858277186645548E-5</v>
      </c>
      <c r="BJ12" s="8">
        <f t="shared" si="106"/>
        <v>0.30419911266134064</v>
      </c>
      <c r="BK12" s="8">
        <f t="shared" si="107"/>
        <v>0.23975286568160692</v>
      </c>
      <c r="BL12" s="8">
        <f t="shared" si="108"/>
        <v>0.41563589972595588</v>
      </c>
      <c r="BM12" s="8">
        <f t="shared" si="109"/>
        <v>0.5744297714922787</v>
      </c>
      <c r="BN12" s="8">
        <f t="shared" si="110"/>
        <v>0.42340375068279162</v>
      </c>
    </row>
    <row r="13" spans="1:88" x14ac:dyDescent="0.25">
      <c r="A13" t="s">
        <v>61</v>
      </c>
      <c r="B13" t="s">
        <v>248</v>
      </c>
      <c r="C13" t="s">
        <v>52</v>
      </c>
      <c r="D13" t="s">
        <v>746</v>
      </c>
      <c r="E13" s="1">
        <f>VLOOKUP(A13,home!$A$2:$E$670,3,FALSE)</f>
        <v>1.5064</v>
      </c>
      <c r="F13">
        <f>VLOOKUP(B13,home!$B$2:$E$670,3,FALSE)</f>
        <v>1.8809</v>
      </c>
      <c r="G13">
        <f>VLOOKUP(C13,away!$B$2:$E$670,4,FALSE)</f>
        <v>0.71699999999999997</v>
      </c>
      <c r="H13">
        <f>VLOOKUP(A13,away!$A$2:$E$670,3,FALSE)</f>
        <v>1.2789999999999999</v>
      </c>
      <c r="I13">
        <f>VLOOKUP(C13,away!$B$2:$E$670,3,FALSE)</f>
        <v>0.6724</v>
      </c>
      <c r="J13">
        <f>VLOOKUP(B13,home!$B$2:$E$670,4,FALSE)</f>
        <v>0.39090000000000003</v>
      </c>
      <c r="K13" s="3">
        <f t="shared" si="56"/>
        <v>2.0315390239199997</v>
      </c>
      <c r="L13" s="3">
        <f t="shared" si="57"/>
        <v>0.33617384364000003</v>
      </c>
      <c r="M13" s="5">
        <f t="shared" si="2"/>
        <v>9.3694773763811565E-2</v>
      </c>
      <c r="N13" s="5">
        <f t="shared" si="58"/>
        <v>0.19034458923853895</v>
      </c>
      <c r="O13" s="5">
        <f t="shared" si="59"/>
        <v>3.1497732225160766E-2</v>
      </c>
      <c r="P13" s="5">
        <f t="shared" si="60"/>
        <v>6.3988872180396617E-2</v>
      </c>
      <c r="Q13" s="5">
        <f t="shared" si="61"/>
        <v>0.19334623051505739</v>
      </c>
      <c r="R13" s="5">
        <f t="shared" si="62"/>
        <v>5.2943568540378917E-3</v>
      </c>
      <c r="S13" s="5">
        <f t="shared" si="63"/>
        <v>1.0925304577928912E-2</v>
      </c>
      <c r="T13" s="5">
        <f t="shared" si="64"/>
        <v>6.4997945465552293E-2</v>
      </c>
      <c r="U13" s="5">
        <f t="shared" si="65"/>
        <v>1.0755692555536298E-2</v>
      </c>
      <c r="V13" s="5">
        <f t="shared" si="66"/>
        <v>8.2904887159483904E-4</v>
      </c>
      <c r="W13" s="5">
        <f t="shared" si="67"/>
        <v>0.13093013747305698</v>
      </c>
      <c r="X13" s="5">
        <f t="shared" si="68"/>
        <v>4.4015287562631164E-2</v>
      </c>
      <c r="Y13" s="5">
        <f t="shared" si="69"/>
        <v>7.398394199424803E-3</v>
      </c>
      <c r="Z13" s="5">
        <f t="shared" si="70"/>
        <v>5.9327476440789893E-4</v>
      </c>
      <c r="AA13" s="5">
        <f t="shared" si="71"/>
        <v>1.2052608358015908E-3</v>
      </c>
      <c r="AB13" s="5">
        <f t="shared" si="72"/>
        <v>1.2242672109666838E-3</v>
      </c>
      <c r="AC13" s="5">
        <f t="shared" si="73"/>
        <v>3.5387447549578566E-5</v>
      </c>
      <c r="AD13" s="5">
        <f t="shared" si="74"/>
        <v>6.6497420920931388E-2</v>
      </c>
      <c r="AE13" s="5">
        <f t="shared" si="75"/>
        <v>2.2354693583136451E-2</v>
      </c>
      <c r="AF13" s="5">
        <f t="shared" si="76"/>
        <v>3.7575316326187119E-3</v>
      </c>
      <c r="AG13" s="5">
        <f t="shared" si="77"/>
        <v>4.2106128384543904E-4</v>
      </c>
      <c r="AH13" s="5">
        <f t="shared" si="78"/>
        <v>4.9860864471404712E-5</v>
      </c>
      <c r="AI13" s="5">
        <f t="shared" si="79"/>
        <v>1.0129429194004492E-4</v>
      </c>
      <c r="AJ13" s="5">
        <f t="shared" si="80"/>
        <v>1.0289165348827319E-4</v>
      </c>
      <c r="AK13" s="5">
        <f t="shared" si="81"/>
        <v>6.967613643236046E-5</v>
      </c>
      <c r="AL13" s="5">
        <f t="shared" si="82"/>
        <v>9.6671469157869781E-7</v>
      </c>
      <c r="AM13" s="5">
        <f t="shared" si="83"/>
        <v>2.7018421118181264E-2</v>
      </c>
      <c r="AN13" s="5">
        <f t="shared" si="84"/>
        <v>9.0828864763831414E-3</v>
      </c>
      <c r="AO13" s="5">
        <f t="shared" si="85"/>
        <v>1.5267144290557482E-3</v>
      </c>
      <c r="AP13" s="5">
        <f t="shared" si="86"/>
        <v>1.7108048591877304E-4</v>
      </c>
      <c r="AQ13" s="5">
        <f t="shared" si="87"/>
        <v>1.4378196130778206E-5</v>
      </c>
      <c r="AR13" s="5">
        <f t="shared" si="88"/>
        <v>3.3523836913130504E-6</v>
      </c>
      <c r="AS13" s="5">
        <f t="shared" si="89"/>
        <v>6.8104982920554396E-6</v>
      </c>
      <c r="AT13" s="5">
        <f t="shared" si="90"/>
        <v>6.9178965263255679E-6</v>
      </c>
      <c r="AU13" s="5">
        <f t="shared" si="91"/>
        <v>4.6846589188903338E-6</v>
      </c>
      <c r="AV13" s="5">
        <f t="shared" si="92"/>
        <v>2.3792668518701467E-6</v>
      </c>
      <c r="AW13" s="5">
        <f t="shared" si="93"/>
        <v>1.8339390872144491E-8</v>
      </c>
      <c r="AX13" s="5">
        <f t="shared" si="94"/>
        <v>9.1481628110482473E-3</v>
      </c>
      <c r="AY13" s="5">
        <f t="shared" si="95"/>
        <v>3.0753730544345959E-3</v>
      </c>
      <c r="AZ13" s="5">
        <f t="shared" si="96"/>
        <v>5.1692999016808257E-4</v>
      </c>
      <c r="BA13" s="5">
        <f t="shared" si="97"/>
        <v>5.7926113895863919E-5</v>
      </c>
      <c r="BB13" s="5">
        <f t="shared" si="98"/>
        <v>4.8683110888752468E-6</v>
      </c>
      <c r="BC13" s="5">
        <f t="shared" si="99"/>
        <v>3.2731977015648532E-7</v>
      </c>
      <c r="BD13" s="5">
        <f t="shared" si="100"/>
        <v>1.8783061847745974E-7</v>
      </c>
      <c r="BE13" s="5">
        <f t="shared" si="101"/>
        <v>3.8158523132398844E-7</v>
      </c>
      <c r="BF13" s="5">
        <f t="shared" si="102"/>
        <v>3.8760264419311145E-7</v>
      </c>
      <c r="BG13" s="5">
        <f t="shared" si="103"/>
        <v>2.6247663248429492E-7</v>
      </c>
      <c r="BH13" s="5">
        <f t="shared" si="104"/>
        <v>1.3330788043973819E-7</v>
      </c>
      <c r="BI13" s="5">
        <f t="shared" si="105"/>
        <v>5.4164032261877955E-8</v>
      </c>
      <c r="BJ13" s="8">
        <f t="shared" si="106"/>
        <v>0.77468036018086917</v>
      </c>
      <c r="BK13" s="8">
        <f t="shared" si="107"/>
        <v>0.17254972661040771</v>
      </c>
      <c r="BL13" s="8">
        <f t="shared" si="108"/>
        <v>5.0326584299154951E-2</v>
      </c>
      <c r="BM13" s="8">
        <f t="shared" si="109"/>
        <v>0.41690803636279289</v>
      </c>
      <c r="BN13" s="8">
        <f t="shared" si="110"/>
        <v>0.57816655477700318</v>
      </c>
    </row>
    <row r="14" spans="1:88" x14ac:dyDescent="0.25">
      <c r="A14" t="s">
        <v>318</v>
      </c>
      <c r="B14" t="s">
        <v>330</v>
      </c>
      <c r="C14" t="s">
        <v>30</v>
      </c>
      <c r="D14" t="s">
        <v>746</v>
      </c>
      <c r="E14" s="1">
        <f>VLOOKUP(A14,home!$A$2:$E$670,3,FALSE)</f>
        <v>1.4430000000000001</v>
      </c>
      <c r="F14">
        <f>VLOOKUP(B14,home!$B$2:$E$670,3,FALSE)</f>
        <v>1.323</v>
      </c>
      <c r="G14">
        <f>VLOOKUP(C14,away!$B$2:$E$670,4,FALSE)</f>
        <v>0.51070000000000004</v>
      </c>
      <c r="H14">
        <f>VLOOKUP(A14,away!$A$2:$E$670,3,FALSE)</f>
        <v>1.0886</v>
      </c>
      <c r="I14">
        <f>VLOOKUP(C14,away!$B$2:$E$670,3,FALSE)</f>
        <v>1.9459</v>
      </c>
      <c r="J14">
        <f>VLOOKUP(B14,home!$B$2:$E$670,4,FALSE)</f>
        <v>0.91859999999999997</v>
      </c>
      <c r="K14" s="3">
        <f t="shared" si="56"/>
        <v>0.97497175230000011</v>
      </c>
      <c r="L14" s="3">
        <f t="shared" si="57"/>
        <v>1.9458765713639998</v>
      </c>
      <c r="M14" s="5">
        <f t="shared" si="2"/>
        <v>5.3887953478416767E-2</v>
      </c>
      <c r="N14" s="5">
        <f t="shared" si="58"/>
        <v>5.2539232430712873E-2</v>
      </c>
      <c r="O14" s="5">
        <f t="shared" si="59"/>
        <v>0.10485930615240432</v>
      </c>
      <c r="P14" s="5">
        <f t="shared" si="60"/>
        <v>0.10223486146437182</v>
      </c>
      <c r="Q14" s="5">
        <f t="shared" si="61"/>
        <v>2.561213375373456E-2</v>
      </c>
      <c r="R14" s="5">
        <f t="shared" si="62"/>
        <v>0.10202163356572429</v>
      </c>
      <c r="S14" s="5">
        <f t="shared" si="63"/>
        <v>4.8489347915325505E-2</v>
      </c>
      <c r="T14" s="5">
        <f t="shared" si="64"/>
        <v>4.9838051014033172E-2</v>
      </c>
      <c r="U14" s="5">
        <f t="shared" si="65"/>
        <v>9.94682108500827E-2</v>
      </c>
      <c r="V14" s="5">
        <f t="shared" si="66"/>
        <v>1.0221418180650485E-2</v>
      </c>
      <c r="W14" s="5">
        <f t="shared" si="67"/>
        <v>8.323702308673523E-3</v>
      </c>
      <c r="X14" s="5">
        <f t="shared" si="68"/>
        <v>1.619689730945624E-2</v>
      </c>
      <c r="Y14" s="5">
        <f t="shared" si="69"/>
        <v>1.5758581501629759E-2</v>
      </c>
      <c r="Z14" s="5">
        <f t="shared" si="70"/>
        <v>6.6173835509275303E-2</v>
      </c>
      <c r="AA14" s="5">
        <f t="shared" si="71"/>
        <v>6.4517620362890105E-2</v>
      </c>
      <c r="AB14" s="5">
        <f t="shared" si="72"/>
        <v>3.1451428689716565E-2</v>
      </c>
      <c r="AC14" s="5">
        <f t="shared" si="73"/>
        <v>1.211988492111173E-3</v>
      </c>
      <c r="AD14" s="5">
        <f t="shared" si="74"/>
        <v>2.0288436563777445E-3</v>
      </c>
      <c r="AE14" s="5">
        <f t="shared" si="75"/>
        <v>3.9478793379059268E-3</v>
      </c>
      <c r="AF14" s="5">
        <f t="shared" si="76"/>
        <v>3.8410429551015823E-3</v>
      </c>
      <c r="AG14" s="5">
        <f t="shared" si="77"/>
        <v>2.4913984986449705E-3</v>
      </c>
      <c r="AH14" s="5">
        <f t="shared" si="78"/>
        <v>3.2191529038698478E-2</v>
      </c>
      <c r="AI14" s="5">
        <f t="shared" si="79"/>
        <v>3.1385831476076195E-2</v>
      </c>
      <c r="AJ14" s="5">
        <f t="shared" si="80"/>
        <v>1.5300149555811252E-2</v>
      </c>
      <c r="AK14" s="5">
        <f t="shared" si="81"/>
        <v>4.9724045409604558E-3</v>
      </c>
      <c r="AL14" s="5">
        <f t="shared" si="82"/>
        <v>9.1974155698472477E-5</v>
      </c>
      <c r="AM14" s="5">
        <f t="shared" si="83"/>
        <v>3.9561305096026987E-4</v>
      </c>
      <c r="AN14" s="5">
        <f t="shared" si="84"/>
        <v>7.6981416718942123E-4</v>
      </c>
      <c r="AO14" s="5">
        <f t="shared" si="85"/>
        <v>7.4898167611899219E-4</v>
      </c>
      <c r="AP14" s="5">
        <f t="shared" si="86"/>
        <v>4.8580863198029531E-4</v>
      </c>
      <c r="AQ14" s="5">
        <f t="shared" si="87"/>
        <v>2.3633090878421307E-4</v>
      </c>
      <c r="AR14" s="5">
        <f t="shared" si="88"/>
        <v>1.2528148430557438E-2</v>
      </c>
      <c r="AS14" s="5">
        <f t="shared" si="89"/>
        <v>1.221459082841508E-2</v>
      </c>
      <c r="AT14" s="5">
        <f t="shared" si="90"/>
        <v>5.9544405118036802E-3</v>
      </c>
      <c r="AU14" s="5">
        <f t="shared" si="91"/>
        <v>1.9351370999197814E-3</v>
      </c>
      <c r="AV14" s="5">
        <f t="shared" si="92"/>
        <v>4.716760023123823E-4</v>
      </c>
      <c r="AW14" s="5">
        <f t="shared" si="93"/>
        <v>4.8469733437537982E-6</v>
      </c>
      <c r="AX14" s="5">
        <f t="shared" si="94"/>
        <v>6.4285258254580588E-5</v>
      </c>
      <c r="AY14" s="5">
        <f t="shared" si="95"/>
        <v>1.2509117792167251E-4</v>
      </c>
      <c r="AZ14" s="5">
        <f t="shared" si="96"/>
        <v>1.2170599620105414E-4</v>
      </c>
      <c r="BA14" s="5">
        <f t="shared" si="97"/>
        <v>7.8941615534049053E-5</v>
      </c>
      <c r="BB14" s="5">
        <f t="shared" si="98"/>
        <v>3.8402660043332615E-5</v>
      </c>
      <c r="BC14" s="5">
        <f t="shared" si="99"/>
        <v>1.4945367291275456E-5</v>
      </c>
      <c r="BD14" s="5">
        <f t="shared" si="100"/>
        <v>4.0630384189320684E-3</v>
      </c>
      <c r="BE14" s="5">
        <f t="shared" si="101"/>
        <v>3.9613476869684201E-3</v>
      </c>
      <c r="BF14" s="5">
        <f t="shared" si="102"/>
        <v>1.9311010479165765E-3</v>
      </c>
      <c r="BG14" s="5">
        <f t="shared" si="103"/>
        <v>6.2758965751853041E-4</v>
      </c>
      <c r="BH14" s="5">
        <f t="shared" si="104"/>
        <v>1.529705470290496E-4</v>
      </c>
      <c r="BI14" s="5">
        <f t="shared" si="105"/>
        <v>2.982839245744042E-5</v>
      </c>
      <c r="BJ14" s="8">
        <f t="shared" si="106"/>
        <v>0.18365768327654952</v>
      </c>
      <c r="BK14" s="8">
        <f t="shared" si="107"/>
        <v>0.21626263486449587</v>
      </c>
      <c r="BL14" s="8">
        <f t="shared" si="108"/>
        <v>0.53003798285619486</v>
      </c>
      <c r="BM14" s="8">
        <f t="shared" si="109"/>
        <v>0.55485677145657297</v>
      </c>
      <c r="BN14" s="8">
        <f t="shared" si="110"/>
        <v>0.44115512084536462</v>
      </c>
    </row>
    <row r="15" spans="1:88" x14ac:dyDescent="0.25">
      <c r="A15" t="s">
        <v>61</v>
      </c>
      <c r="B15" t="s">
        <v>246</v>
      </c>
      <c r="C15" t="s">
        <v>308</v>
      </c>
      <c r="D15" t="s">
        <v>746</v>
      </c>
      <c r="E15" s="1">
        <f>VLOOKUP(A15,home!$A$2:$E$670,3,FALSE)</f>
        <v>1.5064</v>
      </c>
      <c r="F15">
        <f>VLOOKUP(B15,home!$B$2:$E$670,3,FALSE)</f>
        <v>1.6294</v>
      </c>
      <c r="G15">
        <f>VLOOKUP(C15,away!$B$2:$E$670,4,FALSE)</f>
        <v>0.79749999999999999</v>
      </c>
      <c r="H15">
        <f>VLOOKUP(A15,away!$A$2:$E$670,3,FALSE)</f>
        <v>1.2789999999999999</v>
      </c>
      <c r="I15">
        <f>VLOOKUP(C15,away!$B$2:$E$670,3,FALSE)</f>
        <v>1.7014</v>
      </c>
      <c r="J15">
        <f>VLOOKUP(B15,home!$B$2:$E$670,4,FALSE)</f>
        <v>0.42649999999999999</v>
      </c>
      <c r="K15" s="3">
        <f t="shared" si="56"/>
        <v>1.9574862075999997</v>
      </c>
      <c r="L15" s="3">
        <f t="shared" si="57"/>
        <v>0.92810264089999983</v>
      </c>
      <c r="M15" s="5">
        <f t="shared" si="2"/>
        <v>5.5821909209164085E-2</v>
      </c>
      <c r="N15" s="5">
        <f t="shared" si="58"/>
        <v>0.10927061735883808</v>
      </c>
      <c r="O15" s="5">
        <f t="shared" si="59"/>
        <v>5.1808461357105214E-2</v>
      </c>
      <c r="P15" s="5">
        <f t="shared" si="60"/>
        <v>0.10141434854351099</v>
      </c>
      <c r="Q15" s="5">
        <f t="shared" si="61"/>
        <v>0.10694786318793134</v>
      </c>
      <c r="R15" s="5">
        <f t="shared" si="62"/>
        <v>2.4041784903247466E-2</v>
      </c>
      <c r="S15" s="5">
        <f t="shared" si="63"/>
        <v>4.606108173390952E-2</v>
      </c>
      <c r="T15" s="5">
        <f t="shared" si="64"/>
        <v>9.925859426333096E-2</v>
      </c>
      <c r="U15" s="5">
        <f t="shared" si="65"/>
        <v>4.7061462354192798E-2</v>
      </c>
      <c r="V15" s="5">
        <f t="shared" si="66"/>
        <v>9.2979315099913119E-3</v>
      </c>
      <c r="W15" s="5">
        <f t="shared" si="67"/>
        <v>6.9782989040889115E-2</v>
      </c>
      <c r="X15" s="5">
        <f t="shared" si="68"/>
        <v>6.4765776418744939E-2</v>
      </c>
      <c r="Y15" s="5">
        <f t="shared" si="69"/>
        <v>3.0054644067088056E-2</v>
      </c>
      <c r="Z15" s="5">
        <f t="shared" si="70"/>
        <v>7.4377480202179073E-3</v>
      </c>
      <c r="AA15" s="5">
        <f t="shared" si="71"/>
        <v>1.4559289165180754E-2</v>
      </c>
      <c r="AB15" s="5">
        <f t="shared" si="72"/>
        <v>1.4249803866650724E-2</v>
      </c>
      <c r="AC15" s="5">
        <f t="shared" si="73"/>
        <v>1.0557499737185996E-3</v>
      </c>
      <c r="AD15" s="5">
        <f t="shared" si="74"/>
        <v>3.4149809643160604E-2</v>
      </c>
      <c r="AE15" s="5">
        <f t="shared" si="75"/>
        <v>3.169452851604964E-2</v>
      </c>
      <c r="AF15" s="5">
        <f t="shared" si="76"/>
        <v>1.4707887808913011E-2</v>
      </c>
      <c r="AG15" s="5">
        <f t="shared" si="77"/>
        <v>4.5501431725043593E-3</v>
      </c>
      <c r="AH15" s="5">
        <f t="shared" si="78"/>
        <v>1.7257483949782457E-3</v>
      </c>
      <c r="AI15" s="5">
        <f t="shared" si="79"/>
        <v>3.3781286809577518E-3</v>
      </c>
      <c r="AJ15" s="5">
        <f t="shared" si="80"/>
        <v>3.3063201502363903E-3</v>
      </c>
      <c r="AK15" s="5">
        <f t="shared" si="81"/>
        <v>2.1573586973325644E-3</v>
      </c>
      <c r="AL15" s="5">
        <f t="shared" si="82"/>
        <v>7.6721271147009494E-5</v>
      </c>
      <c r="AM15" s="5">
        <f t="shared" si="83"/>
        <v>1.336955627373046E-2</v>
      </c>
      <c r="AN15" s="5">
        <f t="shared" si="84"/>
        <v>1.24083204853104E-2</v>
      </c>
      <c r="AO15" s="5">
        <f t="shared" si="85"/>
        <v>5.7580975057750748E-3</v>
      </c>
      <c r="AP15" s="5">
        <f t="shared" si="86"/>
        <v>1.7813685005565163E-3</v>
      </c>
      <c r="AQ15" s="5">
        <f t="shared" si="87"/>
        <v>4.133232024456438E-4</v>
      </c>
      <c r="AR15" s="5">
        <f t="shared" si="88"/>
        <v>3.2033432858164933E-4</v>
      </c>
      <c r="AS15" s="5">
        <f t="shared" si="89"/>
        <v>6.2705003001938485E-4</v>
      </c>
      <c r="AT15" s="5">
        <f t="shared" si="90"/>
        <v>6.1372089261905593E-4</v>
      </c>
      <c r="AU15" s="5">
        <f t="shared" si="91"/>
        <v>4.0045006087258746E-4</v>
      </c>
      <c r="AV15" s="5">
        <f t="shared" si="92"/>
        <v>1.9596886774766762E-4</v>
      </c>
      <c r="AW15" s="5">
        <f t="shared" si="93"/>
        <v>3.8717562507830161E-6</v>
      </c>
      <c r="AX15" s="5">
        <f t="shared" si="94"/>
        <v>4.3617870012599017E-3</v>
      </c>
      <c r="AY15" s="5">
        <f t="shared" si="95"/>
        <v>4.0481860349126063E-3</v>
      </c>
      <c r="AZ15" s="5">
        <f t="shared" si="96"/>
        <v>1.8785660749284442E-3</v>
      </c>
      <c r="BA15" s="5">
        <f t="shared" si="97"/>
        <v>5.8116737841541202E-4</v>
      </c>
      <c r="BB15" s="5">
        <f t="shared" si="98"/>
        <v>1.3484574467806832E-4</v>
      </c>
      <c r="BC15" s="5">
        <f t="shared" si="99"/>
        <v>2.5030138349968478E-5</v>
      </c>
      <c r="BD15" s="5">
        <f t="shared" si="100"/>
        <v>4.9550522721259484E-5</v>
      </c>
      <c r="BE15" s="5">
        <f t="shared" si="101"/>
        <v>9.6994464806235832E-5</v>
      </c>
      <c r="BF15" s="5">
        <f t="shared" si="102"/>
        <v>9.4932663535875122E-5</v>
      </c>
      <c r="BG15" s="5">
        <f t="shared" si="103"/>
        <v>6.1943126507402332E-5</v>
      </c>
      <c r="BH15" s="5">
        <f t="shared" si="104"/>
        <v>3.0313203948465507E-5</v>
      </c>
      <c r="BI15" s="5">
        <f t="shared" si="105"/>
        <v>1.1867535727457406E-5</v>
      </c>
      <c r="BJ15" s="8">
        <f t="shared" si="106"/>
        <v>0.60994310181781253</v>
      </c>
      <c r="BK15" s="8">
        <f t="shared" si="107"/>
        <v>0.21777592827635414</v>
      </c>
      <c r="BL15" s="8">
        <f t="shared" si="108"/>
        <v>0.16479148326696894</v>
      </c>
      <c r="BM15" s="8">
        <f t="shared" si="109"/>
        <v>0.54659896254289464</v>
      </c>
      <c r="BN15" s="8">
        <f t="shared" si="110"/>
        <v>0.44930498455979717</v>
      </c>
    </row>
    <row r="16" spans="1:88" x14ac:dyDescent="0.25">
      <c r="A16" t="s">
        <v>28</v>
      </c>
      <c r="B16" t="s">
        <v>745</v>
      </c>
      <c r="C16" t="s">
        <v>290</v>
      </c>
      <c r="D16" t="s">
        <v>746</v>
      </c>
      <c r="E16" s="1">
        <f>VLOOKUP(A16,home!$A$2:$E$670,3,FALSE)</f>
        <v>1.4241999999999999</v>
      </c>
      <c r="F16">
        <f>VLOOKUP(B16,home!$B$2:$E$670,3,FALSE)</f>
        <v>1.2128000000000001</v>
      </c>
      <c r="G16">
        <f>VLOOKUP(C16,away!$B$2:$E$670,4,FALSE)</f>
        <v>0.1273</v>
      </c>
      <c r="H16">
        <f>VLOOKUP(A16,away!$A$2:$E$670,3,FALSE)</f>
        <v>1.3081</v>
      </c>
      <c r="I16">
        <f>VLOOKUP(C16,away!$B$2:$E$670,3,FALSE)</f>
        <v>1.7184999999999999</v>
      </c>
      <c r="J16">
        <f>VLOOKUP(B16,home!$B$2:$E$670,4,FALSE)</f>
        <v>0.34749999999999998</v>
      </c>
      <c r="K16" s="3">
        <f t="shared" si="56"/>
        <v>0.21988144044799998</v>
      </c>
      <c r="L16" s="3">
        <f t="shared" si="57"/>
        <v>0.78116952287499997</v>
      </c>
      <c r="M16" s="5">
        <f t="shared" si="2"/>
        <v>0.36749301646614957</v>
      </c>
      <c r="N16" s="5">
        <f t="shared" si="58"/>
        <v>8.0804893815157514E-2</v>
      </c>
      <c r="O16" s="5">
        <f t="shared" si="59"/>
        <v>0.28707434433275658</v>
      </c>
      <c r="P16" s="5">
        <f t="shared" si="60"/>
        <v>6.3122320347551636E-2</v>
      </c>
      <c r="Q16" s="5">
        <f t="shared" si="61"/>
        <v>8.8837482236622609E-3</v>
      </c>
      <c r="R16" s="5">
        <f t="shared" si="62"/>
        <v>0.11212686429603642</v>
      </c>
      <c r="S16" s="5">
        <f t="shared" si="63"/>
        <v>2.710546287636696E-3</v>
      </c>
      <c r="T16" s="5">
        <f t="shared" si="64"/>
        <v>6.9397133612198762E-3</v>
      </c>
      <c r="U16" s="5">
        <f t="shared" si="65"/>
        <v>2.4654616434329903E-2</v>
      </c>
      <c r="V16" s="5">
        <f t="shared" si="66"/>
        <v>5.1730679501627567E-5</v>
      </c>
      <c r="W16" s="5">
        <f t="shared" si="67"/>
        <v>6.5112378533207322E-4</v>
      </c>
      <c r="X16" s="5">
        <f t="shared" si="68"/>
        <v>5.0863805672041954E-4</v>
      </c>
      <c r="Y16" s="5">
        <f t="shared" si="69"/>
        <v>1.9866627404217861E-4</v>
      </c>
      <c r="Z16" s="5">
        <f t="shared" si="70"/>
        <v>2.9196696361201556E-2</v>
      </c>
      <c r="AA16" s="5">
        <f t="shared" si="71"/>
        <v>6.4198116522238757E-3</v>
      </c>
      <c r="AB16" s="5">
        <f t="shared" si="72"/>
        <v>7.0579871674792034E-4</v>
      </c>
      <c r="AC16" s="5">
        <f t="shared" si="73"/>
        <v>5.5534397542746128E-7</v>
      </c>
      <c r="AD16" s="5">
        <f t="shared" si="74"/>
        <v>3.579250895719262E-5</v>
      </c>
      <c r="AE16" s="5">
        <f t="shared" si="75"/>
        <v>2.796001714458932E-5</v>
      </c>
      <c r="AF16" s="5">
        <f t="shared" si="76"/>
        <v>1.0920756626207828E-5</v>
      </c>
      <c r="AG16" s="5">
        <f t="shared" si="77"/>
        <v>2.8436540810429219E-6</v>
      </c>
      <c r="AH16" s="5">
        <f t="shared" si="78"/>
        <v>5.7018923415015155E-3</v>
      </c>
      <c r="AI16" s="5">
        <f t="shared" si="79"/>
        <v>1.2537403013287724E-3</v>
      </c>
      <c r="AJ16" s="5">
        <f t="shared" si="80"/>
        <v>1.3783711170194002E-4</v>
      </c>
      <c r="AK16" s="5">
        <f t="shared" si="81"/>
        <v>1.0102607556071485E-5</v>
      </c>
      <c r="AL16" s="5">
        <f t="shared" si="82"/>
        <v>3.8155392074770522E-9</v>
      </c>
      <c r="AM16" s="5">
        <f t="shared" si="83"/>
        <v>1.5740216853510912E-6</v>
      </c>
      <c r="AN16" s="5">
        <f t="shared" si="84"/>
        <v>1.2295777689406154E-6</v>
      </c>
      <c r="AO16" s="5">
        <f t="shared" si="85"/>
        <v>4.802543395505236E-7</v>
      </c>
      <c r="AP16" s="5">
        <f t="shared" si="86"/>
        <v>1.2505335109511029E-7</v>
      </c>
      <c r="AQ16" s="5">
        <f t="shared" si="87"/>
        <v>2.4421966652221786E-8</v>
      </c>
      <c r="AR16" s="5">
        <f t="shared" si="88"/>
        <v>8.9082890397907148E-4</v>
      </c>
      <c r="AS16" s="5">
        <f t="shared" si="89"/>
        <v>1.9587674259963125E-4</v>
      </c>
      <c r="AT16" s="5">
        <f t="shared" si="90"/>
        <v>2.1534830156534519E-5</v>
      </c>
      <c r="AU16" s="5">
        <f t="shared" si="91"/>
        <v>1.5783698248739468E-6</v>
      </c>
      <c r="AV16" s="5">
        <f t="shared" si="92"/>
        <v>8.6763557663235165E-8</v>
      </c>
      <c r="AW16" s="5">
        <f t="shared" si="93"/>
        <v>1.8204857519697967E-11</v>
      </c>
      <c r="AX16" s="5">
        <f t="shared" si="94"/>
        <v>5.7683025911897763E-8</v>
      </c>
      <c r="AY16" s="5">
        <f t="shared" si="95"/>
        <v>4.5060221829583435E-8</v>
      </c>
      <c r="AZ16" s="5">
        <f t="shared" si="96"/>
        <v>1.7599835993628671E-8</v>
      </c>
      <c r="BA16" s="5">
        <f t="shared" si="97"/>
        <v>4.5828184952737212E-9</v>
      </c>
      <c r="BB16" s="5">
        <f t="shared" si="98"/>
        <v>8.9498953434392441E-10</v>
      </c>
      <c r="BC16" s="5">
        <f t="shared" si="99"/>
        <v>1.3982770950431241E-10</v>
      </c>
      <c r="BD16" s="5">
        <f t="shared" si="100"/>
        <v>1.1598139831409837E-4</v>
      </c>
      <c r="BE16" s="5">
        <f t="shared" si="101"/>
        <v>2.5502156926477178E-5</v>
      </c>
      <c r="BF16" s="5">
        <f t="shared" si="102"/>
        <v>2.8037254997623709E-6</v>
      </c>
      <c r="BG16" s="5">
        <f t="shared" si="103"/>
        <v>2.0549573383617966E-7</v>
      </c>
      <c r="BH16" s="5">
        <f t="shared" si="104"/>
        <v>1.129617449045449E-8</v>
      </c>
      <c r="BI16" s="5">
        <f t="shared" si="105"/>
        <v>4.9676382370261718E-10</v>
      </c>
      <c r="BJ16" s="8">
        <f t="shared" si="106"/>
        <v>9.8067859742774405E-2</v>
      </c>
      <c r="BK16" s="8">
        <f t="shared" si="107"/>
        <v>0.43337821800057602</v>
      </c>
      <c r="BL16" s="8">
        <f t="shared" si="108"/>
        <v>0.43933941797371334</v>
      </c>
      <c r="BM16" s="8">
        <f t="shared" si="109"/>
        <v>8.0476959554934266E-2</v>
      </c>
      <c r="BN16" s="8">
        <f t="shared" si="110"/>
        <v>0.91950518748131393</v>
      </c>
    </row>
    <row r="17" spans="1:66" x14ac:dyDescent="0.25">
      <c r="A17" t="s">
        <v>22</v>
      </c>
      <c r="B17" t="s">
        <v>280</v>
      </c>
      <c r="C17" t="s">
        <v>385</v>
      </c>
      <c r="D17" t="s">
        <v>746</v>
      </c>
      <c r="E17" s="1">
        <f>VLOOKUP(A17,home!$A$2:$E$670,3,FALSE)</f>
        <v>1.5672999999999999</v>
      </c>
      <c r="F17">
        <f>VLOOKUP(B17,home!$B$2:$E$670,3,FALSE)</f>
        <v>1.5951</v>
      </c>
      <c r="G17">
        <f>VLOOKUP(C17,away!$B$2:$E$670,4,FALSE)</f>
        <v>0.69299999999999995</v>
      </c>
      <c r="H17">
        <f>VLOOKUP(A17,away!$A$2:$E$670,3,FALSE)</f>
        <v>1.4204000000000001</v>
      </c>
      <c r="I17">
        <f>VLOOKUP(C17,away!$B$2:$E$670,3,FALSE)</f>
        <v>1.7606999999999999</v>
      </c>
      <c r="J17">
        <f>VLOOKUP(B17,home!$B$2:$E$670,4,FALSE)</f>
        <v>0.5867</v>
      </c>
      <c r="K17" s="3">
        <f t="shared" si="56"/>
        <v>1.7325001593899998</v>
      </c>
      <c r="L17" s="3">
        <f t="shared" si="57"/>
        <v>1.467277020876</v>
      </c>
      <c r="M17" s="5">
        <f t="shared" si="2"/>
        <v>4.0771287613782972E-2</v>
      </c>
      <c r="N17" s="5">
        <f t="shared" si="58"/>
        <v>7.0636262289414525E-2</v>
      </c>
      <c r="O17" s="5">
        <f t="shared" si="59"/>
        <v>5.9822773427230039E-2</v>
      </c>
      <c r="P17" s="5">
        <f t="shared" si="60"/>
        <v>0.10364296449782789</v>
      </c>
      <c r="Q17" s="5">
        <f t="shared" si="61"/>
        <v>6.1188667837562244E-2</v>
      </c>
      <c r="R17" s="5">
        <f t="shared" si="62"/>
        <v>4.3888290387423021E-2</v>
      </c>
      <c r="S17" s="5">
        <f t="shared" si="63"/>
        <v>6.5866598276544633E-2</v>
      </c>
      <c r="T17" s="5">
        <f t="shared" si="64"/>
        <v>8.9780726256069449E-2</v>
      </c>
      <c r="U17" s="5">
        <f t="shared" si="65"/>
        <v>7.6036470091564987E-2</v>
      </c>
      <c r="V17" s="5">
        <f t="shared" si="66"/>
        <v>1.8604076834755508E-2</v>
      </c>
      <c r="W17" s="5">
        <f t="shared" si="67"/>
        <v>3.5336458927146118E-2</v>
      </c>
      <c r="X17" s="5">
        <f t="shared" si="68"/>
        <v>5.184837418293009E-2</v>
      </c>
      <c r="Y17" s="5">
        <f t="shared" si="69"/>
        <v>3.8037964004196893E-2</v>
      </c>
      <c r="Z17" s="5">
        <f t="shared" si="70"/>
        <v>2.1465426656999607E-2</v>
      </c>
      <c r="AA17" s="5">
        <f t="shared" si="71"/>
        <v>3.7188855104626169E-2</v>
      </c>
      <c r="AB17" s="5">
        <f t="shared" si="72"/>
        <v>3.2214848698148224E-2</v>
      </c>
      <c r="AC17" s="5">
        <f t="shared" si="73"/>
        <v>2.9557897661410797E-3</v>
      </c>
      <c r="AD17" s="5">
        <f t="shared" si="74"/>
        <v>1.5305105180889707E-2</v>
      </c>
      <c r="AE17" s="5">
        <f t="shared" si="75"/>
        <v>2.2456829134009683E-2</v>
      </c>
      <c r="AF17" s="5">
        <f t="shared" si="76"/>
        <v>1.6475194675035547E-2</v>
      </c>
      <c r="AG17" s="5">
        <f t="shared" si="77"/>
        <v>8.0578915203794298E-3</v>
      </c>
      <c r="AH17" s="5">
        <f t="shared" si="78"/>
        <v>7.8739318192786699E-3</v>
      </c>
      <c r="AI17" s="5">
        <f t="shared" si="79"/>
        <v>1.3641588131926285E-2</v>
      </c>
      <c r="AJ17" s="5">
        <f t="shared" si="80"/>
        <v>1.1817026806447509E-2</v>
      </c>
      <c r="AK17" s="5">
        <f t="shared" si="81"/>
        <v>6.8243336085620707E-3</v>
      </c>
      <c r="AL17" s="5">
        <f t="shared" si="82"/>
        <v>3.0055152213700597E-4</v>
      </c>
      <c r="AM17" s="5">
        <f t="shared" si="83"/>
        <v>5.303219433074431E-3</v>
      </c>
      <c r="AN17" s="5">
        <f t="shared" si="84"/>
        <v>7.7812920108131607E-3</v>
      </c>
      <c r="AO17" s="5">
        <f t="shared" si="85"/>
        <v>5.7086554800960783E-3</v>
      </c>
      <c r="AP17" s="5">
        <f t="shared" si="86"/>
        <v>2.7920596686809409E-3</v>
      </c>
      <c r="AQ17" s="5">
        <f t="shared" si="87"/>
        <v>1.0241812481925512E-3</v>
      </c>
      <c r="AR17" s="5">
        <f t="shared" si="88"/>
        <v>2.3106478444743896E-3</v>
      </c>
      <c r="AS17" s="5">
        <f t="shared" si="89"/>
        <v>4.0031977588460398E-3</v>
      </c>
      <c r="AT17" s="5">
        <f t="shared" si="90"/>
        <v>3.4677703776352271E-3</v>
      </c>
      <c r="AU17" s="5">
        <f t="shared" si="91"/>
        <v>2.0026375773269838E-3</v>
      </c>
      <c r="AV17" s="5">
        <f t="shared" si="92"/>
        <v>8.6739248047985049E-4</v>
      </c>
      <c r="AW17" s="5">
        <f t="shared" si="93"/>
        <v>2.1222758412250977E-5</v>
      </c>
      <c r="AX17" s="5">
        <f t="shared" si="94"/>
        <v>1.5313047521802645E-3</v>
      </c>
      <c r="AY17" s="5">
        <f t="shared" si="95"/>
        <v>2.2468482748323202E-3</v>
      </c>
      <c r="AZ17" s="5">
        <f t="shared" si="96"/>
        <v>1.6483744215281735E-3</v>
      </c>
      <c r="BA17" s="5">
        <f t="shared" si="97"/>
        <v>8.0620730350268596E-4</v>
      </c>
      <c r="BB17" s="5">
        <f t="shared" si="98"/>
        <v>2.9573236262297369E-4</v>
      </c>
      <c r="BC17" s="5">
        <f t="shared" si="99"/>
        <v>8.6784260001211561E-5</v>
      </c>
      <c r="BD17" s="5">
        <f t="shared" si="100"/>
        <v>5.6506008092232205E-4</v>
      </c>
      <c r="BE17" s="5">
        <f t="shared" si="101"/>
        <v>9.7896668026284926E-4</v>
      </c>
      <c r="BF17" s="5">
        <f t="shared" si="102"/>
        <v>8.4802996479644264E-4</v>
      </c>
      <c r="BG17" s="5">
        <f t="shared" si="103"/>
        <v>4.897373497257776E-4</v>
      </c>
      <c r="BH17" s="5">
        <f t="shared" si="104"/>
        <v>2.1211750911478644E-4</v>
      </c>
      <c r="BI17" s="5">
        <f t="shared" si="105"/>
        <v>7.3498723670155518E-5</v>
      </c>
      <c r="BJ17" s="8">
        <f t="shared" si="106"/>
        <v>0.43834813322315858</v>
      </c>
      <c r="BK17" s="8">
        <f t="shared" si="107"/>
        <v>0.23438811678602139</v>
      </c>
      <c r="BL17" s="8">
        <f t="shared" si="108"/>
        <v>0.30512717442246179</v>
      </c>
      <c r="BM17" s="8">
        <f t="shared" si="109"/>
        <v>0.6171529795189804</v>
      </c>
      <c r="BN17" s="8">
        <f t="shared" si="110"/>
        <v>0.37995024605324068</v>
      </c>
    </row>
    <row r="18" spans="1:66" x14ac:dyDescent="0.25">
      <c r="A18" t="s">
        <v>185</v>
      </c>
      <c r="B18" t="s">
        <v>290</v>
      </c>
      <c r="C18" t="s">
        <v>302</v>
      </c>
      <c r="D18" t="s">
        <v>747</v>
      </c>
      <c r="E18" s="1">
        <f>VLOOKUP(A18,home!$A$2:$E$670,3,FALSE)</f>
        <v>1.5707</v>
      </c>
      <c r="F18">
        <f>VLOOKUP(B18,home!$B$2:$E$670,3,FALSE)</f>
        <v>2.4405000000000001</v>
      </c>
      <c r="G18">
        <f>VLOOKUP(C18,away!$B$2:$E$670,4,FALSE)</f>
        <v>0.90600000000000003</v>
      </c>
      <c r="H18">
        <f>VLOOKUP(A18,away!$A$2:$E$670,3,FALSE)</f>
        <v>1.3384</v>
      </c>
      <c r="I18">
        <f>VLOOKUP(C18,away!$B$2:$E$670,3,FALSE)</f>
        <v>1.0003</v>
      </c>
      <c r="J18">
        <f>VLOOKUP(B18,home!$B$2:$E$670,4,FALSE)</f>
        <v>0.18679999999999999</v>
      </c>
      <c r="K18" s="3">
        <f t="shared" ref="K18:K33" si="111">E18*F18*G18</f>
        <v>3.4729637751000002</v>
      </c>
      <c r="L18" s="3">
        <f t="shared" ref="L18:L33" si="112">H18*I18*J18</f>
        <v>0.250088123936</v>
      </c>
      <c r="M18" s="5">
        <f t="shared" si="2"/>
        <v>2.41601209665121E-2</v>
      </c>
      <c r="N18" s="5">
        <f t="shared" ref="N18:N33" si="113">_xlfn.POISSON.DIST(1,K18,FALSE) * _xlfn.POISSON.DIST(0,L18,FALSE)</f>
        <v>8.3907224918730525E-2</v>
      </c>
      <c r="O18" s="5">
        <f t="shared" ref="O18:O33" si="114">_xlfn.POISSON.DIST(0,K18,FALSE) * _xlfn.POISSON.DIST(1,L18,FALSE)</f>
        <v>6.0421593265818294E-3</v>
      </c>
      <c r="P18" s="5">
        <f t="shared" ref="P18:P33" si="115">_xlfn.POISSON.DIST(1,K18,FALSE) * _xlfn.POISSON.DIST(1,L18,FALSE)</f>
        <v>2.0984200464601303E-2</v>
      </c>
      <c r="Q18" s="5">
        <f t="shared" ref="Q18:Q33" si="116">_xlfn.POISSON.DIST(2,K18,FALSE) * _xlfn.POISSON.DIST(0,L18,FALSE)</f>
        <v>0.14570337630595961</v>
      </c>
      <c r="R18" s="5">
        <f t="shared" ref="R18:R33" si="117">_xlfn.POISSON.DIST(0,K18,FALSE) * _xlfn.POISSON.DIST(2,L18,FALSE)</f>
        <v>7.5553614525362739E-4</v>
      </c>
      <c r="S18" s="5">
        <f t="shared" ref="S18:S33" si="118">_xlfn.POISSON.DIST(2,K18,FALSE) * _xlfn.POISSON.DIST(2,L18,FALSE)</f>
        <v>4.5564410640670664E-3</v>
      </c>
      <c r="T18" s="5">
        <f t="shared" ref="T18:T33" si="119">_xlfn.POISSON.DIST(2,K18,FALSE) * _xlfn.POISSON.DIST(1,L18,FALSE)</f>
        <v>3.6438684031498469E-2</v>
      </c>
      <c r="U18" s="5">
        <f t="shared" ref="U18:U33" si="120">_xlfn.POISSON.DIST(1,K18,FALSE) * _xlfn.POISSON.DIST(2,L18,FALSE)</f>
        <v>2.6239496632445396E-3</v>
      </c>
      <c r="V18" s="5">
        <f t="shared" ref="V18:V33" si="121">_xlfn.POISSON.DIST(3,K18,FALSE) * _xlfn.POISSON.DIST(3,L18,FALSE)</f>
        <v>4.3972035490519675E-4</v>
      </c>
      <c r="W18" s="5">
        <f t="shared" ref="W18:W33" si="122">_xlfn.POISSON.DIST(3,K18,FALSE) * _xlfn.POISSON.DIST(0,L18,FALSE)</f>
        <v>0.16867418260678715</v>
      </c>
      <c r="X18" s="5">
        <f t="shared" ref="X18:X33" si="123">_xlfn.POISSON.DIST(3,K18,FALSE) * _xlfn.POISSON.DIST(1,L18,FALSE)</f>
        <v>4.2183409884569673E-2</v>
      </c>
      <c r="Y18" s="5">
        <f t="shared" ref="Y18:Y33" si="124">_xlfn.POISSON.DIST(3,K18,FALSE) * _xlfn.POISSON.DIST(2,L18,FALSE)</f>
        <v>5.2747849196276737E-3</v>
      </c>
      <c r="Z18" s="5">
        <f t="shared" ref="Z18:Z33" si="125">_xlfn.POISSON.DIST(0,K18,FALSE) * _xlfn.POISSON.DIST(3,L18,FALSE)</f>
        <v>6.298353904410566E-5</v>
      </c>
      <c r="AA18" s="5">
        <f t="shared" ref="AA18:AA33" si="126">_xlfn.POISSON.DIST(1,K18,FALSE) * _xlfn.POISSON.DIST(3,L18,FALSE)</f>
        <v>2.1873954952777544E-4</v>
      </c>
      <c r="AB18" s="5">
        <f t="shared" ref="AB18:AB33" si="127">_xlfn.POISSON.DIST(2,K18,FALSE) * _xlfn.POISSON.DIST(3,L18,FALSE)</f>
        <v>3.7983726584582832E-4</v>
      </c>
      <c r="AC18" s="5">
        <f t="shared" ref="AC18:AC33" si="128">_xlfn.POISSON.DIST(4,K18,FALSE) * _xlfn.POISSON.DIST(4,L18,FALSE)</f>
        <v>2.3869862056169705E-5</v>
      </c>
      <c r="AD18" s="5">
        <f t="shared" ref="AD18:AD33" si="129">_xlfn.POISSON.DIST(4,K18,FALSE) * _xlfn.POISSON.DIST(0,L18,FALSE)</f>
        <v>0.14644983149699356</v>
      </c>
      <c r="AE18" s="5">
        <f t="shared" ref="AE18:AE33" si="130">_xlfn.POISSON.DIST(4,K18,FALSE) * _xlfn.POISSON.DIST(1,L18,FALSE)</f>
        <v>3.662536360982644E-2</v>
      </c>
      <c r="AF18" s="5">
        <f t="shared" ref="AF18:AF33" si="131">_xlfn.POISSON.DIST(4,K18,FALSE) * _xlfn.POISSON.DIST(2,L18,FALSE)</f>
        <v>4.5797842368276694E-3</v>
      </c>
      <c r="AG18" s="5">
        <f t="shared" ref="AG18:AG33" si="132">_xlfn.POISSON.DIST(4,K18,FALSE) * _xlfn.POISSON.DIST(3,L18,FALSE)</f>
        <v>3.8178321593996601E-4</v>
      </c>
      <c r="AH18" s="5">
        <f t="shared" ref="AH18:AH33" si="133">_xlfn.POISSON.DIST(0,K18,FALSE) * _xlfn.POISSON.DIST(4,L18,FALSE)</f>
        <v>3.9378587795975458E-6</v>
      </c>
      <c r="AI18" s="5">
        <f t="shared" ref="AI18:AI33" si="134">_xlfn.POISSON.DIST(1,K18,FALSE) * _xlfn.POISSON.DIST(4,L18,FALSE)</f>
        <v>1.3676040893001771E-5</v>
      </c>
      <c r="AJ18" s="5">
        <f t="shared" ref="AJ18:AJ33" si="135">_xlfn.POISSON.DIST(2,K18,FALSE) * _xlfn.POISSON.DIST(4,L18,FALSE)</f>
        <v>2.3748197304090709E-5</v>
      </c>
      <c r="AK18" s="5">
        <f t="shared" ref="AK18:AK33" si="136">_xlfn.POISSON.DIST(3,K18,FALSE) * _xlfn.POISSON.DIST(4,L18,FALSE)</f>
        <v>2.7492209653678174E-5</v>
      </c>
      <c r="AL18" s="5">
        <f t="shared" ref="AL18:AL33" si="137">_xlfn.POISSON.DIST(5,K18,FALSE) * _xlfn.POISSON.DIST(5,L18,FALSE)</f>
        <v>8.2928387840991303E-7</v>
      </c>
      <c r="AM18" s="5">
        <f t="shared" ref="AM18:AM33" si="138">_xlfn.POISSON.DIST(5,K18,FALSE) * _xlfn.POISSON.DIST(0,L18,FALSE)</f>
        <v>0.10172299193171153</v>
      </c>
      <c r="AN18" s="5">
        <f t="shared" ref="AN18:AN33" si="139">_xlfn.POISSON.DIST(5,K18,FALSE) * _xlfn.POISSON.DIST(1,L18,FALSE)</f>
        <v>2.5439712213358601E-2</v>
      </c>
      <c r="AO18" s="5">
        <f t="shared" ref="AO18:AO33" si="140">_xlfn.POISSON.DIST(5,K18,FALSE) * _xlfn.POISSON.DIST(2,L18,FALSE)</f>
        <v>3.1810849504552989E-3</v>
      </c>
      <c r="AP18" s="5">
        <f t="shared" ref="AP18:AP33" si="141">_xlfn.POISSON.DIST(5,K18,FALSE) * _xlfn.POISSON.DIST(3,L18,FALSE)</f>
        <v>2.6518385578013659E-4</v>
      </c>
      <c r="AQ18" s="5">
        <f t="shared" ref="AQ18:AQ33" si="142">_xlfn.POISSON.DIST(5,K18,FALSE) * _xlfn.POISSON.DIST(4,L18,FALSE)</f>
        <v>1.6579833247542279E-5</v>
      </c>
      <c r="AR18" s="5">
        <f t="shared" ref="AR18:AR33" si="143">_xlfn.POISSON.DIST(0,K18,FALSE) * _xlfn.POISSON.DIST(5,L18,FALSE)</f>
        <v>1.9696234290289129E-7</v>
      </c>
      <c r="AS18" s="5">
        <f t="shared" ref="AS18:AS33" si="144">_xlfn.POISSON.DIST(1,K18,FALSE) * _xlfn.POISSON.DIST(5,L18,FALSE)</f>
        <v>6.84043081960566E-7</v>
      </c>
      <c r="AT18" s="5">
        <f t="shared" ref="AT18:AT33" si="145">_xlfn.POISSON.DIST(2,K18,FALSE) * _xlfn.POISSON.DIST(5,L18,FALSE)</f>
        <v>1.1878284221284035E-6</v>
      </c>
      <c r="AU18" s="5">
        <f t="shared" ref="AU18:AU33" si="146">_xlfn.POISSON.DIST(3,K18,FALSE) * _xlfn.POISSON.DIST(5,L18,FALSE)</f>
        <v>1.3750950270287121E-6</v>
      </c>
      <c r="AV18" s="5">
        <f t="shared" ref="AV18:AV33" si="147">_xlfn.POISSON.DIST(4,K18,FALSE) * _xlfn.POISSON.DIST(5,L18,FALSE)</f>
        <v>1.1939138040477182E-6</v>
      </c>
      <c r="AW18" s="5">
        <f t="shared" ref="AW18:AW33" si="148">_xlfn.POISSON.DIST(6,K18,FALSE) * _xlfn.POISSON.DIST(6,L18,FALSE)</f>
        <v>2.0007556127922178E-8</v>
      </c>
      <c r="AX18" s="5">
        <f t="shared" ref="AX18:AX33" si="149">_xlfn.POISSON.DIST(6,K18,FALSE) * _xlfn.POISSON.DIST(0,L18,FALSE)</f>
        <v>5.8880044345603955E-2</v>
      </c>
      <c r="AY18" s="5">
        <f t="shared" ref="AY18:AY33" si="150">_xlfn.POISSON.DIST(6,K18,FALSE) * _xlfn.POISSON.DIST(1,L18,FALSE)</f>
        <v>1.4725199827660577E-2</v>
      </c>
      <c r="AZ18" s="5">
        <f t="shared" ref="AZ18:AZ33" si="151">_xlfn.POISSON.DIST(6,K18,FALSE) * _xlfn.POISSON.DIST(2,L18,FALSE)</f>
        <v>1.8412987997411721E-3</v>
      </c>
      <c r="BA18" s="5">
        <f t="shared" ref="BA18:BA33" si="152">_xlfn.POISSON.DIST(6,K18,FALSE) * _xlfn.POISSON.DIST(3,L18,FALSE)</f>
        <v>1.5349565414429284E-4</v>
      </c>
      <c r="BB18" s="5">
        <f t="shared" ref="BB18:BB33" si="153">_xlfn.POISSON.DIST(6,K18,FALSE) * _xlfn.POISSON.DIST(4,L18,FALSE)</f>
        <v>9.5968600443188205E-6</v>
      </c>
      <c r="BC18" s="5">
        <f t="shared" ref="BC18:BC33" si="154">_xlfn.POISSON.DIST(6,K18,FALSE) * _xlfn.POISSON.DIST(5,L18,FALSE)</f>
        <v>4.8001214483201015E-7</v>
      </c>
      <c r="BD18" s="5">
        <f t="shared" ref="BD18:BD33" si="155">_xlfn.POISSON.DIST(0,K18,FALSE) * _xlfn.POISSON.DIST(6,L18,FALSE)</f>
        <v>8.2096571371038765E-9</v>
      </c>
      <c r="BE18" s="5">
        <f t="shared" ref="BE18:BE33" si="156">_xlfn.POISSON.DIST(1,K18,FALSE) * _xlfn.POISSON.DIST(6,L18,FALSE)</f>
        <v>2.8511841843152941E-8</v>
      </c>
      <c r="BF18" s="5">
        <f t="shared" ref="BF18:BF33" si="157">_xlfn.POISSON.DIST(2,K18,FALSE) * _xlfn.POISSON.DIST(6,L18,FALSE)</f>
        <v>4.9510296941325303E-8</v>
      </c>
      <c r="BG18" s="5">
        <f t="shared" ref="BG18:BG33" si="158">_xlfn.POISSON.DIST(3,K18,FALSE) * _xlfn.POISSON.DIST(6,L18,FALSE)</f>
        <v>5.7315822590555703E-8</v>
      </c>
      <c r="BH18" s="5">
        <f t="shared" ref="BH18:BH33" si="159">_xlfn.POISSON.DIST(4,K18,FALSE) * _xlfn.POISSON.DIST(6,L18,FALSE)</f>
        <v>4.9763943899264552E-8</v>
      </c>
      <c r="BI18" s="5">
        <f t="shared" ref="BI18:BI33" si="160">_xlfn.POISSON.DIST(5,K18,FALSE) * _xlfn.POISSON.DIST(6,L18,FALSE)</f>
        <v>3.456567489365089E-8</v>
      </c>
      <c r="BJ18" s="8">
        <f t="shared" ref="BJ18:BJ33" si="161">SUM(N18,Q18,T18,W18,X18,Y18,AD18,AE18,AF18,AG18,AM18,AN18,AO18,AP18,AQ18,AX18,AY18,AZ18,BA18,BB18,BC18)</f>
        <v>0.87645409351065318</v>
      </c>
      <c r="BK18" s="8">
        <f t="shared" ref="BK18:BK33" si="162">SUM(M18,P18,S18,V18,AC18,AL18,AY18)</f>
        <v>6.4890381823680829E-2</v>
      </c>
      <c r="BL18" s="8">
        <f t="shared" ref="BL18:BL33" si="163">SUM(O18,R18,U18,AA18,AB18,AH18,AI18,AJ18,AK18,AR18,AS18,AT18,AU18,AV18,BD18,BE18,BF18,BG18,BH18,BI18)</f>
        <v>1.0093941976999339E-2</v>
      </c>
      <c r="BM18" s="8">
        <f t="shared" ref="BM18:BM33" si="164">SUM(S18:BI18)</f>
        <v>0.65522360290263393</v>
      </c>
      <c r="BN18" s="8">
        <f t="shared" ref="BN18:BN33" si="165">SUM(M18:R18)</f>
        <v>0.28155261812763904</v>
      </c>
    </row>
    <row r="19" spans="1:66" x14ac:dyDescent="0.25">
      <c r="A19" t="s">
        <v>22</v>
      </c>
      <c r="B19" t="s">
        <v>744</v>
      </c>
      <c r="C19" t="s">
        <v>280</v>
      </c>
      <c r="D19" t="s">
        <v>747</v>
      </c>
      <c r="E19" s="1">
        <f>VLOOKUP(A19,home!$A$2:$E$670,3,FALSE)</f>
        <v>1.5672999999999999</v>
      </c>
      <c r="F19" t="e">
        <f>VLOOKUP(B19,home!$B$2:$E$670,3,FALSE)</f>
        <v>#N/A</v>
      </c>
      <c r="G19">
        <f>VLOOKUP(C19,away!$B$2:$E$670,4,FALSE)</f>
        <v>0.53169999999999995</v>
      </c>
      <c r="H19">
        <f>VLOOKUP(A19,away!$A$2:$E$670,3,FALSE)</f>
        <v>1.4204000000000001</v>
      </c>
      <c r="I19">
        <f>VLOOKUP(C19,away!$B$2:$E$670,3,FALSE)</f>
        <v>1.4666999999999999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747</v>
      </c>
      <c r="E20" s="1">
        <f>VLOOKUP(A20,home!$A$2:$E$670,3,FALSE)</f>
        <v>1.5064</v>
      </c>
      <c r="F20">
        <f>VLOOKUP(B20,home!$B$2:$E$670,3,FALSE)</f>
        <v>1.4815</v>
      </c>
      <c r="G20">
        <f>VLOOKUP(C20,away!$B$2:$E$670,4,FALSE)</f>
        <v>0.40849999999999997</v>
      </c>
      <c r="H20">
        <f>VLOOKUP(A20,away!$A$2:$E$670,3,FALSE)</f>
        <v>1.2789999999999999</v>
      </c>
      <c r="I20">
        <f>VLOOKUP(C20,away!$B$2:$E$670,3,FALSE)</f>
        <v>1.6238999999999999</v>
      </c>
      <c r="J20">
        <f>VLOOKUP(B20,home!$B$2:$E$670,4,FALSE)</f>
        <v>0.41810000000000003</v>
      </c>
      <c r="K20" s="3">
        <f t="shared" si="111"/>
        <v>0.91166235859999989</v>
      </c>
      <c r="L20" s="3">
        <f t="shared" si="112"/>
        <v>0.86838036260999996</v>
      </c>
      <c r="M20" s="5">
        <f t="shared" si="2"/>
        <v>0.16863094299678077</v>
      </c>
      <c r="N20" s="5">
        <f t="shared" si="113"/>
        <v>0.1537344832253873</v>
      </c>
      <c r="O20" s="5">
        <f t="shared" si="114"/>
        <v>0.1464357994268107</v>
      </c>
      <c r="P20" s="5">
        <f t="shared" si="115"/>
        <v>0.13350000628892278</v>
      </c>
      <c r="Q20" s="5">
        <f t="shared" si="116"/>
        <v>7.0076970787704349E-2</v>
      </c>
      <c r="R20" s="5">
        <f t="shared" si="117"/>
        <v>6.3580986302669548E-2</v>
      </c>
      <c r="S20" s="5">
        <f t="shared" si="118"/>
        <v>2.6421977133050029E-2</v>
      </c>
      <c r="T20" s="5">
        <f t="shared" si="119"/>
        <v>6.085346530323707E-2</v>
      </c>
      <c r="U20" s="5">
        <f t="shared" si="120"/>
        <v>5.7964391934806014E-2</v>
      </c>
      <c r="V20" s="5">
        <f t="shared" si="121"/>
        <v>2.3241642704363444E-3</v>
      </c>
      <c r="W20" s="5">
        <f t="shared" si="122"/>
        <v>2.1295512157287276E-2</v>
      </c>
      <c r="X20" s="5">
        <f t="shared" si="123"/>
        <v>1.8492604569110786E-2</v>
      </c>
      <c r="Y20" s="5">
        <f t="shared" si="124"/>
        <v>8.0293073306638828E-3</v>
      </c>
      <c r="Z20" s="5">
        <f t="shared" si="125"/>
        <v>1.8404159980204539E-2</v>
      </c>
      <c r="AA20" s="5">
        <f t="shared" si="126"/>
        <v>1.6778379895604999E-2</v>
      </c>
      <c r="AB20" s="5">
        <f t="shared" si="127"/>
        <v>7.6481086945570367E-3</v>
      </c>
      <c r="AC20" s="5">
        <f t="shared" si="128"/>
        <v>1.1499815040086709E-4</v>
      </c>
      <c r="AD20" s="5">
        <f t="shared" si="129"/>
        <v>4.8535792102268717E-3</v>
      </c>
      <c r="AE20" s="5">
        <f t="shared" si="130"/>
        <v>4.2147528745331677E-3</v>
      </c>
      <c r="AF20" s="5">
        <f t="shared" si="131"/>
        <v>1.8300043147493259E-3</v>
      </c>
      <c r="AG20" s="5">
        <f t="shared" si="132"/>
        <v>5.2971327013996131E-4</v>
      </c>
      <c r="AH20" s="5">
        <f t="shared" si="133"/>
        <v>3.9954527792856161E-3</v>
      </c>
      <c r="AI20" s="5">
        <f t="shared" si="134"/>
        <v>3.64250390443845E-3</v>
      </c>
      <c r="AJ20" s="5">
        <f t="shared" si="135"/>
        <v>1.6603668503650329E-3</v>
      </c>
      <c r="AK20" s="5">
        <f t="shared" si="136"/>
        <v>5.0456465298167957E-4</v>
      </c>
      <c r="AL20" s="5">
        <f t="shared" si="137"/>
        <v>3.6416220010163465E-6</v>
      </c>
      <c r="AM20" s="5">
        <f t="shared" si="138"/>
        <v>8.8496509408947138E-4</v>
      </c>
      <c r="AN20" s="5">
        <f t="shared" si="139"/>
        <v>7.6848630930260781E-4</v>
      </c>
      <c r="AO20" s="5">
        <f t="shared" si="140"/>
        <v>3.3366920996650954E-4</v>
      </c>
      <c r="AP20" s="5">
        <f t="shared" si="141"/>
        <v>9.6583929847503255E-5</v>
      </c>
      <c r="AQ20" s="5">
        <f t="shared" si="142"/>
        <v>2.0967897005818416E-5</v>
      </c>
      <c r="AR20" s="5">
        <f t="shared" si="143"/>
        <v>6.9391454665343531E-4</v>
      </c>
      <c r="AS20" s="5">
        <f t="shared" si="144"/>
        <v>6.3261577226892058E-4</v>
      </c>
      <c r="AT20" s="5">
        <f t="shared" si="145"/>
        <v>2.8836599351712226E-4</v>
      </c>
      <c r="AU20" s="5">
        <f t="shared" si="146"/>
        <v>8.763080726328397E-5</v>
      </c>
      <c r="AV20" s="5">
        <f t="shared" si="147"/>
        <v>1.9972427108916862E-5</v>
      </c>
      <c r="AW20" s="5">
        <f t="shared" si="148"/>
        <v>8.0082271082301088E-8</v>
      </c>
      <c r="AX20" s="5">
        <f t="shared" si="149"/>
        <v>1.3446489415937964E-4</v>
      </c>
      <c r="AY20" s="5">
        <f t="shared" si="150"/>
        <v>1.1676667354843736E-4</v>
      </c>
      <c r="AZ20" s="5">
        <f t="shared" si="151"/>
        <v>5.0698943158377761E-5</v>
      </c>
      <c r="BA20" s="5">
        <f t="shared" si="152"/>
        <v>1.4675322214605284E-5</v>
      </c>
      <c r="BB20" s="5">
        <f t="shared" si="153"/>
        <v>3.1859404065343805E-6</v>
      </c>
      <c r="BC20" s="5">
        <f t="shared" si="154"/>
        <v>5.5332161709603535E-7</v>
      </c>
      <c r="BD20" s="5">
        <f t="shared" si="155"/>
        <v>1.0043029427387728E-4</v>
      </c>
      <c r="BE20" s="5">
        <f t="shared" si="156"/>
        <v>9.1558518952615032E-5</v>
      </c>
      <c r="BF20" s="5">
        <f t="shared" si="157"/>
        <v>4.1735227669131905E-5</v>
      </c>
      <c r="BG20" s="5">
        <f t="shared" si="158"/>
        <v>1.2682812031182921E-5</v>
      </c>
      <c r="BH20" s="5">
        <f t="shared" si="159"/>
        <v>2.8906105825071686E-6</v>
      </c>
      <c r="BI20" s="5">
        <f t="shared" si="160"/>
        <v>5.2705217228852127E-7</v>
      </c>
      <c r="BJ20" s="8">
        <f t="shared" si="161"/>
        <v>0.34633541057835637</v>
      </c>
      <c r="BK20" s="8">
        <f t="shared" si="162"/>
        <v>0.33111249713514024</v>
      </c>
      <c r="BL20" s="8">
        <f t="shared" si="163"/>
        <v>0.30418287850401227</v>
      </c>
      <c r="BM20" s="8">
        <f t="shared" si="164"/>
        <v>0.26395907057816065</v>
      </c>
      <c r="BN20" s="8">
        <f t="shared" si="165"/>
        <v>0.7359591890282754</v>
      </c>
    </row>
    <row r="21" spans="1:66" x14ac:dyDescent="0.25">
      <c r="A21" t="s">
        <v>10</v>
      </c>
      <c r="B21" t="s">
        <v>52</v>
      </c>
      <c r="C21" t="s">
        <v>231</v>
      </c>
      <c r="D21" t="s">
        <v>747</v>
      </c>
      <c r="E21" s="1">
        <f>VLOOKUP(A21,home!$A$2:$E$670,3,FALSE)</f>
        <v>1.4958</v>
      </c>
      <c r="F21">
        <f>VLOOKUP(B21,home!$B$2:$E$670,3,FALSE)</f>
        <v>1.5627</v>
      </c>
      <c r="G21">
        <f>VLOOKUP(C21,away!$B$2:$E$670,4,FALSE)</f>
        <v>0.92569999999999997</v>
      </c>
      <c r="H21">
        <f>VLOOKUP(A21,away!$A$2:$E$670,3,FALSE)</f>
        <v>1.4458</v>
      </c>
      <c r="I21">
        <f>VLOOKUP(C21,away!$B$2:$E$670,3,FALSE)</f>
        <v>1.1705000000000001</v>
      </c>
      <c r="J21">
        <f>VLOOKUP(B21,home!$B$2:$E$670,4,FALSE)</f>
        <v>0.87170000000000003</v>
      </c>
      <c r="K21" s="3">
        <f t="shared" si="111"/>
        <v>2.163811401162</v>
      </c>
      <c r="L21" s="3">
        <f t="shared" si="112"/>
        <v>1.47518566813</v>
      </c>
      <c r="M21" s="5">
        <f t="shared" si="2"/>
        <v>2.6278686455245892E-2</v>
      </c>
      <c r="N21" s="5">
        <f t="shared" si="113"/>
        <v>5.6862121359422479E-2</v>
      </c>
      <c r="O21" s="5">
        <f t="shared" si="114"/>
        <v>3.8765941636060688E-2</v>
      </c>
      <c r="P21" s="5">
        <f t="shared" si="115"/>
        <v>8.3882186488888788E-2</v>
      </c>
      <c r="Q21" s="5">
        <f t="shared" si="116"/>
        <v>6.1519453245887833E-2</v>
      </c>
      <c r="R21" s="5">
        <f t="shared" si="117"/>
        <v>2.8593480756540387E-2</v>
      </c>
      <c r="S21" s="5">
        <f t="shared" si="118"/>
        <v>6.6938479042129892E-2</v>
      </c>
      <c r="T21" s="5">
        <f t="shared" si="119"/>
        <v>9.0752615739527337E-2</v>
      </c>
      <c r="U21" s="5">
        <f t="shared" si="120"/>
        <v>6.1870899659908336E-2</v>
      </c>
      <c r="V21" s="5">
        <f t="shared" si="121"/>
        <v>2.3741022519680393E-2</v>
      </c>
      <c r="W21" s="5">
        <f t="shared" si="122"/>
        <v>4.4372164775568233E-2</v>
      </c>
      <c r="X21" s="5">
        <f t="shared" si="123"/>
        <v>6.5457181540821072E-2</v>
      </c>
      <c r="Y21" s="5">
        <f t="shared" si="124"/>
        <v>4.8280748042601421E-2</v>
      </c>
      <c r="Z21" s="5">
        <f t="shared" si="125"/>
        <v>1.4060231004666445E-2</v>
      </c>
      <c r="AA21" s="5">
        <f t="shared" si="126"/>
        <v>3.0423688150868693E-2</v>
      </c>
      <c r="AB21" s="5">
        <f t="shared" si="127"/>
        <v>3.2915561643123467E-2</v>
      </c>
      <c r="AC21" s="5">
        <f t="shared" si="128"/>
        <v>4.7363689625057222E-3</v>
      </c>
      <c r="AD21" s="5">
        <f t="shared" si="129"/>
        <v>2.4003249008903351E-2</v>
      </c>
      <c r="AE21" s="5">
        <f t="shared" si="130"/>
        <v>3.5409248926489847E-2</v>
      </c>
      <c r="AF21" s="5">
        <f t="shared" si="131"/>
        <v>2.6117608267802708E-2</v>
      </c>
      <c r="AG21" s="5">
        <f t="shared" si="132"/>
        <v>1.2842773800832052E-2</v>
      </c>
      <c r="AH21" s="5">
        <f t="shared" si="133"/>
        <v>5.1853628171702523E-3</v>
      </c>
      <c r="AI21" s="5">
        <f t="shared" si="134"/>
        <v>1.12201471829545E-2</v>
      </c>
      <c r="AJ21" s="5">
        <f t="shared" si="135"/>
        <v>1.2139141198596323E-2</v>
      </c>
      <c r="AK21" s="5">
        <f t="shared" si="136"/>
        <v>8.7556040419460232E-3</v>
      </c>
      <c r="AL21" s="5">
        <f t="shared" si="137"/>
        <v>6.0474405411352502E-4</v>
      </c>
      <c r="AM21" s="5">
        <f t="shared" si="138"/>
        <v>1.038770077407911E-2</v>
      </c>
      <c r="AN21" s="5">
        <f t="shared" si="139"/>
        <v>1.532378730674441E-2</v>
      </c>
      <c r="AO21" s="5">
        <f t="shared" si="140"/>
        <v>1.1302715708190882E-2</v>
      </c>
      <c r="AP21" s="5">
        <f t="shared" si="141"/>
        <v>5.5578680745570052E-3</v>
      </c>
      <c r="AQ21" s="5">
        <f t="shared" si="142"/>
        <v>2.0497218322359429E-3</v>
      </c>
      <c r="AR21" s="5">
        <f t="shared" si="143"/>
        <v>1.5298745823887504E-3</v>
      </c>
      <c r="AS21" s="5">
        <f t="shared" si="144"/>
        <v>3.3103600637207319E-3</v>
      </c>
      <c r="AT21" s="5">
        <f t="shared" si="145"/>
        <v>3.5814974239151425E-3</v>
      </c>
      <c r="AU21" s="5">
        <f t="shared" si="146"/>
        <v>2.5832283196999726E-3</v>
      </c>
      <c r="AV21" s="5">
        <f t="shared" si="147"/>
        <v>1.3974047224928387E-3</v>
      </c>
      <c r="AW21" s="5">
        <f t="shared" si="148"/>
        <v>5.3621035362619415E-5</v>
      </c>
      <c r="AX21" s="5">
        <f t="shared" si="149"/>
        <v>3.7461708944686199E-3</v>
      </c>
      <c r="AY21" s="5">
        <f t="shared" si="150"/>
        <v>5.5262976138858505E-3</v>
      </c>
      <c r="AZ21" s="5">
        <f t="shared" si="151"/>
        <v>4.0761575189127118E-3</v>
      </c>
      <c r="BA21" s="5">
        <f t="shared" si="152"/>
        <v>2.0043630509801241E-3</v>
      </c>
      <c r="BB21" s="5">
        <f t="shared" si="153"/>
        <v>7.392019116337999E-4</v>
      </c>
      <c r="BC21" s="5">
        <f t="shared" si="154"/>
        <v>2.1809201317929592E-4</v>
      </c>
      <c r="BD21" s="5">
        <f t="shared" si="155"/>
        <v>3.7614150966270904E-4</v>
      </c>
      <c r="BE21" s="5">
        <f t="shared" si="156"/>
        <v>8.138992870584563E-4</v>
      </c>
      <c r="BF21" s="5">
        <f t="shared" si="157"/>
        <v>8.8056227836735574E-4</v>
      </c>
      <c r="BG21" s="5">
        <f t="shared" si="158"/>
        <v>6.3512356578815702E-4</v>
      </c>
      <c r="BH21" s="5">
        <f t="shared" si="159"/>
        <v>3.4357190319976935E-4</v>
      </c>
      <c r="BI21" s="5">
        <f t="shared" si="160"/>
        <v>1.4868496025251759E-4</v>
      </c>
      <c r="BJ21" s="8">
        <f t="shared" si="161"/>
        <v>0.5265492414067241</v>
      </c>
      <c r="BK21" s="8">
        <f t="shared" si="162"/>
        <v>0.21170778513645008</v>
      </c>
      <c r="BL21" s="8">
        <f t="shared" si="163"/>
        <v>0.24547017570371513</v>
      </c>
      <c r="BM21" s="8">
        <f t="shared" si="164"/>
        <v>0.69641288673098656</v>
      </c>
      <c r="BN21" s="8">
        <f t="shared" si="165"/>
        <v>0.29590186994204604</v>
      </c>
    </row>
    <row r="22" spans="1:66" x14ac:dyDescent="0.25">
      <c r="A22" t="s">
        <v>28</v>
      </c>
      <c r="B22" t="s">
        <v>30</v>
      </c>
      <c r="C22" t="s">
        <v>246</v>
      </c>
      <c r="D22" t="s">
        <v>747</v>
      </c>
      <c r="E22" s="1">
        <f>VLOOKUP(A22,home!$A$2:$E$670,3,FALSE)</f>
        <v>1.4241999999999999</v>
      </c>
      <c r="F22">
        <f>VLOOKUP(B22,home!$B$2:$E$670,3,FALSE)</f>
        <v>1.8511</v>
      </c>
      <c r="G22">
        <f>VLOOKUP(C22,away!$B$2:$E$670,4,FALSE)</f>
        <v>0.66379999999999995</v>
      </c>
      <c r="H22">
        <f>VLOOKUP(A22,away!$A$2:$E$670,3,FALSE)</f>
        <v>1.3081</v>
      </c>
      <c r="I22">
        <f>VLOOKUP(C22,away!$B$2:$E$670,3,FALSE)</f>
        <v>2.0449000000000002</v>
      </c>
      <c r="J22">
        <f>VLOOKUP(B22,home!$B$2:$E$670,4,FALSE)</f>
        <v>0.55600000000000005</v>
      </c>
      <c r="K22" s="3">
        <f t="shared" si="111"/>
        <v>1.7500002483559998</v>
      </c>
      <c r="L22" s="3">
        <f t="shared" si="112"/>
        <v>1.4872631316400005</v>
      </c>
      <c r="M22" s="5">
        <f t="shared" si="2"/>
        <v>3.9271218582565957E-2</v>
      </c>
      <c r="N22" s="5">
        <f t="shared" si="113"/>
        <v>6.8724642272733172E-2</v>
      </c>
      <c r="O22" s="5">
        <f t="shared" si="114"/>
        <v>5.8406635532426011E-2</v>
      </c>
      <c r="P22" s="5">
        <f t="shared" si="115"/>
        <v>0.10221162668738387</v>
      </c>
      <c r="Q22" s="5">
        <f t="shared" si="116"/>
        <v>6.0134070522730156E-2</v>
      </c>
      <c r="R22" s="5">
        <f t="shared" si="117"/>
        <v>4.3433017835256035E-2</v>
      </c>
      <c r="S22" s="5">
        <f t="shared" si="118"/>
        <v>6.6506827437225635E-2</v>
      </c>
      <c r="T22" s="5">
        <f t="shared" si="119"/>
        <v>8.9435186043896275E-2</v>
      </c>
      <c r="U22" s="5">
        <f t="shared" si="120"/>
        <v>7.6007791998548624E-2</v>
      </c>
      <c r="V22" s="5">
        <f t="shared" si="121"/>
        <v>1.9233115705855688E-2</v>
      </c>
      <c r="W22" s="5">
        <f t="shared" si="122"/>
        <v>3.5078212783144998E-2</v>
      </c>
      <c r="X22" s="5">
        <f t="shared" si="123"/>
        <v>5.2170532596194516E-2</v>
      </c>
      <c r="Y22" s="5">
        <f t="shared" si="124"/>
        <v>3.8795654844171502E-2</v>
      </c>
      <c r="Z22" s="5">
        <f t="shared" si="125"/>
        <v>2.1532108707412963E-2</v>
      </c>
      <c r="AA22" s="5">
        <f t="shared" si="126"/>
        <v>3.7681195585601068E-2</v>
      </c>
      <c r="AB22" s="5">
        <f t="shared" si="127"/>
        <v>3.297105081657644E-2</v>
      </c>
      <c r="AC22" s="5">
        <f t="shared" si="128"/>
        <v>3.1286399326218312E-3</v>
      </c>
      <c r="AD22" s="5">
        <f t="shared" si="129"/>
        <v>1.5346720270597091E-2</v>
      </c>
      <c r="AE22" s="5">
        <f t="shared" si="130"/>
        <v>2.2824611250051301E-2</v>
      </c>
      <c r="AF22" s="5">
        <f t="shared" si="131"/>
        <v>1.6973101403108447E-2</v>
      </c>
      <c r="AG22" s="5">
        <f t="shared" si="132"/>
        <v>8.414489315476786E-3</v>
      </c>
      <c r="AH22" s="5">
        <f t="shared" si="133"/>
        <v>8.0059778567499792E-3</v>
      </c>
      <c r="AI22" s="5">
        <f t="shared" si="134"/>
        <v>1.4010463237645097E-2</v>
      </c>
      <c r="AJ22" s="5">
        <f t="shared" si="135"/>
        <v>1.2259157072730764E-2</v>
      </c>
      <c r="AK22" s="5">
        <f t="shared" si="136"/>
        <v>7.1511759739713498E-3</v>
      </c>
      <c r="AL22" s="5">
        <f t="shared" si="137"/>
        <v>3.2571780390267674E-4</v>
      </c>
      <c r="AM22" s="5">
        <f t="shared" si="138"/>
        <v>5.3713528569989902E-3</v>
      </c>
      <c r="AN22" s="5">
        <f t="shared" si="139"/>
        <v>7.988615071243781E-3</v>
      </c>
      <c r="AO22" s="5">
        <f t="shared" si="140"/>
        <v>5.9405863341622676E-3</v>
      </c>
      <c r="AP22" s="5">
        <f t="shared" si="141"/>
        <v>2.9450716783746551E-3</v>
      </c>
      <c r="AQ22" s="5">
        <f t="shared" si="142"/>
        <v>1.09502413182094E-3</v>
      </c>
      <c r="AR22" s="5">
        <f t="shared" si="143"/>
        <v>2.3813991398140941E-3</v>
      </c>
      <c r="AS22" s="5">
        <f t="shared" si="144"/>
        <v>4.1674490861094288E-3</v>
      </c>
      <c r="AT22" s="5">
        <f t="shared" si="145"/>
        <v>3.6465184678512431E-3</v>
      </c>
      <c r="AU22" s="5">
        <f t="shared" si="146"/>
        <v>2.127136074791472E-3</v>
      </c>
      <c r="AV22" s="5">
        <f t="shared" si="147"/>
        <v>9.3062216479302079E-4</v>
      </c>
      <c r="AW22" s="5">
        <f t="shared" si="148"/>
        <v>2.3548590615867183E-5</v>
      </c>
      <c r="AX22" s="5">
        <f t="shared" si="149"/>
        <v>1.5666448056259909E-3</v>
      </c>
      <c r="AY22" s="5">
        <f t="shared" si="150"/>
        <v>2.3300130597828507E-3</v>
      </c>
      <c r="AZ22" s="5">
        <f t="shared" si="151"/>
        <v>1.7326712600273717E-3</v>
      </c>
      <c r="BA22" s="5">
        <f t="shared" si="152"/>
        <v>8.5897936143031152E-4</v>
      </c>
      <c r="BB22" s="5">
        <f t="shared" si="153"/>
        <v>3.1938208377374315E-4</v>
      </c>
      <c r="BC22" s="5">
        <f t="shared" si="154"/>
        <v>9.5001039620609223E-5</v>
      </c>
      <c r="BD22" s="5">
        <f t="shared" si="155"/>
        <v>5.9029452372745235E-4</v>
      </c>
      <c r="BE22" s="5">
        <f t="shared" si="156"/>
        <v>1.0330155631262281E-3</v>
      </c>
      <c r="BF22" s="5">
        <f t="shared" si="157"/>
        <v>9.0388874601325631E-4</v>
      </c>
      <c r="BG22" s="5">
        <f t="shared" si="158"/>
        <v>5.2726851000313066E-4</v>
      </c>
      <c r="BH22" s="5">
        <f t="shared" si="159"/>
        <v>2.3068000586394421E-4</v>
      </c>
      <c r="BI22" s="5">
        <f t="shared" si="160"/>
        <v>8.0738013510533131E-5</v>
      </c>
      <c r="BJ22" s="8">
        <f t="shared" si="161"/>
        <v>0.43814056298496579</v>
      </c>
      <c r="BK22" s="8">
        <f t="shared" si="162"/>
        <v>0.23300715920933851</v>
      </c>
      <c r="BL22" s="8">
        <f t="shared" si="163"/>
        <v>0.3065454762051093</v>
      </c>
      <c r="BM22" s="8">
        <f t="shared" si="164"/>
        <v>0.62473763120456394</v>
      </c>
      <c r="BN22" s="8">
        <f t="shared" si="165"/>
        <v>0.37218121143309524</v>
      </c>
    </row>
    <row r="23" spans="1:66" x14ac:dyDescent="0.25">
      <c r="A23" t="s">
        <v>22</v>
      </c>
      <c r="B23" t="s">
        <v>308</v>
      </c>
      <c r="C23" t="s">
        <v>330</v>
      </c>
      <c r="D23" t="s">
        <v>747</v>
      </c>
      <c r="E23" s="1">
        <f>VLOOKUP(A23,home!$A$2:$E$670,3,FALSE)</f>
        <v>1.5672999999999999</v>
      </c>
      <c r="F23">
        <f>VLOOKUP(B23,home!$B$2:$E$670,3,FALSE)</f>
        <v>1.0306999999999999</v>
      </c>
      <c r="G23">
        <f>VLOOKUP(C23,away!$B$2:$E$670,4,FALSE)</f>
        <v>1.2705</v>
      </c>
      <c r="H23">
        <f>VLOOKUP(A23,away!$A$2:$E$670,3,FALSE)</f>
        <v>1.4204000000000001</v>
      </c>
      <c r="I23">
        <f>VLOOKUP(C23,away!$B$2:$E$670,3,FALSE)</f>
        <v>1.6075999999999999</v>
      </c>
      <c r="J23">
        <f>VLOOKUP(B23,home!$B$2:$E$670,4,FALSE)</f>
        <v>0.59570000000000001</v>
      </c>
      <c r="K23" s="3">
        <f t="shared" si="111"/>
        <v>2.0523861677549995</v>
      </c>
      <c r="L23" s="3">
        <f t="shared" si="112"/>
        <v>1.3602422533280001</v>
      </c>
      <c r="M23" s="5">
        <f t="shared" si="2"/>
        <v>3.2954468222454798E-2</v>
      </c>
      <c r="N23" s="5">
        <f t="shared" si="113"/>
        <v>6.763529474548792E-2</v>
      </c>
      <c r="O23" s="5">
        <f t="shared" si="114"/>
        <v>4.4826060112137883E-2</v>
      </c>
      <c r="P23" s="5">
        <f t="shared" si="115"/>
        <v>9.2000385729105918E-2</v>
      </c>
      <c r="Q23" s="5">
        <f t="shared" si="116"/>
        <v>6.94068716938359E-2</v>
      </c>
      <c r="R23" s="5">
        <f t="shared" si="117"/>
        <v>3.0487150507375417E-2</v>
      </c>
      <c r="S23" s="5">
        <f t="shared" si="118"/>
        <v>6.4210344081178025E-2</v>
      </c>
      <c r="T23" s="5">
        <f t="shared" si="119"/>
        <v>9.4410159549270734E-2</v>
      </c>
      <c r="U23" s="5">
        <f t="shared" si="120"/>
        <v>6.2571405995602125E-2</v>
      </c>
      <c r="V23" s="5">
        <f t="shared" si="121"/>
        <v>1.9917637684516796E-2</v>
      </c>
      <c r="W23" s="5">
        <f t="shared" si="122"/>
        <v>4.7483234470524951E-2</v>
      </c>
      <c r="X23" s="5">
        <f t="shared" si="123"/>
        <v>6.4588701851488628E-2</v>
      </c>
      <c r="Y23" s="5">
        <f t="shared" si="124"/>
        <v>4.392814067299964E-2</v>
      </c>
      <c r="Z23" s="5">
        <f t="shared" si="125"/>
        <v>1.3823303434567403E-2</v>
      </c>
      <c r="AA23" s="5">
        <f t="shared" si="126"/>
        <v>2.8370756761786315E-2</v>
      </c>
      <c r="AB23" s="5">
        <f t="shared" si="127"/>
        <v>2.9113874373315928E-2</v>
      </c>
      <c r="AC23" s="5">
        <f t="shared" si="128"/>
        <v>3.4753070839638168E-3</v>
      </c>
      <c r="AD23" s="5">
        <f t="shared" si="129"/>
        <v>2.4363483406893201E-2</v>
      </c>
      <c r="AE23" s="5">
        <f t="shared" si="130"/>
        <v>3.3140239568311747E-2</v>
      </c>
      <c r="AF23" s="5">
        <f t="shared" si="131"/>
        <v>2.2539377073115065E-2</v>
      </c>
      <c r="AG23" s="5">
        <f t="shared" si="132"/>
        <v>1.0219671019514497E-2</v>
      </c>
      <c r="AH23" s="5">
        <f t="shared" si="133"/>
        <v>4.7007603530681641E-3</v>
      </c>
      <c r="AI23" s="5">
        <f t="shared" si="134"/>
        <v>9.6477755265682082E-3</v>
      </c>
      <c r="AJ23" s="5">
        <f t="shared" si="135"/>
        <v>9.9004805201668988E-3</v>
      </c>
      <c r="AK23" s="5">
        <f t="shared" si="136"/>
        <v>6.7732030912394572E-3</v>
      </c>
      <c r="AL23" s="5">
        <f t="shared" si="137"/>
        <v>3.8808648356086111E-4</v>
      </c>
      <c r="AM23" s="5">
        <f t="shared" si="138"/>
        <v>1.0000655268527215E-2</v>
      </c>
      <c r="AN23" s="5">
        <f t="shared" si="139"/>
        <v>1.3603313857217993E-2</v>
      </c>
      <c r="AO23" s="5">
        <f t="shared" si="140"/>
        <v>9.2519011469351081E-3</v>
      </c>
      <c r="AP23" s="5">
        <f t="shared" si="141"/>
        <v>4.1949422878916386E-3</v>
      </c>
      <c r="AQ23" s="5">
        <f t="shared" si="142"/>
        <v>1.4265344375656605E-3</v>
      </c>
      <c r="AR23" s="5">
        <f t="shared" si="143"/>
        <v>1.2788345710024733E-3</v>
      </c>
      <c r="AS23" s="5">
        <f t="shared" si="144"/>
        <v>2.6246623843723749E-3</v>
      </c>
      <c r="AT23" s="5">
        <f t="shared" si="145"/>
        <v>2.693410386356359E-3</v>
      </c>
      <c r="AU23" s="5">
        <f t="shared" si="146"/>
        <v>1.8426394070151474E-3</v>
      </c>
      <c r="AV23" s="5">
        <f t="shared" si="147"/>
        <v>9.4545190777954081E-4</v>
      </c>
      <c r="AW23" s="5">
        <f t="shared" si="148"/>
        <v>3.0095485705741755E-5</v>
      </c>
      <c r="AX23" s="5">
        <f t="shared" si="149"/>
        <v>3.4208677569352369E-3</v>
      </c>
      <c r="AY23" s="5">
        <f t="shared" si="150"/>
        <v>4.6532088660306871E-3</v>
      </c>
      <c r="AZ23" s="5">
        <f t="shared" si="151"/>
        <v>3.1647456565677056E-3</v>
      </c>
      <c r="BA23" s="5">
        <f t="shared" si="152"/>
        <v>1.4349402543665521E-3</v>
      </c>
      <c r="BB23" s="5">
        <f t="shared" si="153"/>
        <v>4.8796659124765337E-4</v>
      </c>
      <c r="BC23" s="5">
        <f t="shared" si="154"/>
        <v>1.3275055512549825E-4</v>
      </c>
      <c r="BD23" s="5">
        <f t="shared" si="155"/>
        <v>2.8992080308235825E-4</v>
      </c>
      <c r="BE23" s="5">
        <f t="shared" si="156"/>
        <v>5.9502944599065311E-4</v>
      </c>
      <c r="BF23" s="5">
        <f t="shared" si="157"/>
        <v>6.1061510217906849E-4</v>
      </c>
      <c r="BG23" s="5">
        <f t="shared" si="158"/>
        <v>4.177393298448754E-4</v>
      </c>
      <c r="BH23" s="5">
        <f t="shared" si="159"/>
        <v>2.1434060557521639E-4</v>
      </c>
      <c r="BI23" s="5">
        <f t="shared" si="160"/>
        <v>8.7981938814160875E-5</v>
      </c>
      <c r="BJ23" s="8">
        <f t="shared" si="161"/>
        <v>0.52948700072985322</v>
      </c>
      <c r="BK23" s="8">
        <f t="shared" si="162"/>
        <v>0.2175994381508109</v>
      </c>
      <c r="BL23" s="8">
        <f t="shared" si="163"/>
        <v>0.2379920931232726</v>
      </c>
      <c r="BM23" s="8">
        <f t="shared" si="164"/>
        <v>0.65696849104778143</v>
      </c>
      <c r="BN23" s="8">
        <f t="shared" si="165"/>
        <v>0.33731023101039787</v>
      </c>
    </row>
    <row r="24" spans="1:66" x14ac:dyDescent="0.25">
      <c r="A24" t="s">
        <v>13</v>
      </c>
      <c r="B24" t="s">
        <v>43</v>
      </c>
      <c r="C24" t="s">
        <v>745</v>
      </c>
      <c r="D24" t="s">
        <v>747</v>
      </c>
      <c r="E24" s="1">
        <f>VLOOKUP(A24,home!$A$2:$E$670,3,FALSE)</f>
        <v>1.8130999999999999</v>
      </c>
      <c r="F24">
        <f>VLOOKUP(B24,home!$B$2:$E$670,3,FALSE)</f>
        <v>1.6546000000000001</v>
      </c>
      <c r="G24">
        <f>VLOOKUP(C24,away!$B$2:$E$670,4,FALSE)</f>
        <v>0.63829999999999998</v>
      </c>
      <c r="H24">
        <f>VLOOKUP(A24,away!$A$2:$E$670,3,FALSE)</f>
        <v>1.3384</v>
      </c>
      <c r="I24">
        <f>VLOOKUP(C24,away!$B$2:$E$670,3,FALSE)</f>
        <v>1.6678999999999999</v>
      </c>
      <c r="J24">
        <f>VLOOKUP(B24,home!$B$2:$E$670,4,FALSE)</f>
        <v>1.2225999999999999</v>
      </c>
      <c r="K24" s="3">
        <f t="shared" si="111"/>
        <v>1.914871442458</v>
      </c>
      <c r="L24" s="3">
        <f t="shared" si="112"/>
        <v>2.7292312043360001</v>
      </c>
      <c r="M24" s="5">
        <f t="shared" si="2"/>
        <v>9.6181566720776202E-3</v>
      </c>
      <c r="N24" s="5">
        <f t="shared" si="113"/>
        <v>1.8417533540448307E-2</v>
      </c>
      <c r="O24" s="5">
        <f t="shared" si="114"/>
        <v>2.6250173317626739E-2</v>
      </c>
      <c r="P24" s="5">
        <f t="shared" si="115"/>
        <v>5.0265707245496415E-2</v>
      </c>
      <c r="Q24" s="5">
        <f t="shared" si="116"/>
        <v>1.7633604508558429E-2</v>
      </c>
      <c r="R24" s="5">
        <f t="shared" si="117"/>
        <v>3.5821396068847586E-2</v>
      </c>
      <c r="S24" s="5">
        <f t="shared" si="118"/>
        <v>6.5673741108444941E-2</v>
      </c>
      <c r="T24" s="5">
        <f t="shared" si="119"/>
        <v>4.8126183669677643E-2</v>
      </c>
      <c r="U24" s="5">
        <f t="shared" si="120"/>
        <v>6.8593368361213505E-2</v>
      </c>
      <c r="V24" s="5">
        <f t="shared" si="121"/>
        <v>3.8135478285992584E-2</v>
      </c>
      <c r="W24" s="5">
        <f t="shared" si="122"/>
        <v>1.1255361900345724E-2</v>
      </c>
      <c r="X24" s="5">
        <f t="shared" si="123"/>
        <v>3.071848491451809E-2</v>
      </c>
      <c r="Y24" s="5">
        <f t="shared" si="124"/>
        <v>4.1918923789313736E-2</v>
      </c>
      <c r="Z24" s="5">
        <f t="shared" si="125"/>
        <v>3.2588290644659255E-2</v>
      </c>
      <c r="AA24" s="5">
        <f t="shared" si="126"/>
        <v>6.2402387113979212E-2</v>
      </c>
      <c r="AB24" s="5">
        <f t="shared" si="127"/>
        <v>5.974627451288396E-2</v>
      </c>
      <c r="AC24" s="5">
        <f t="shared" si="128"/>
        <v>1.245630304060524E-2</v>
      </c>
      <c r="AD24" s="5">
        <f t="shared" si="129"/>
        <v>5.3881427693754586E-3</v>
      </c>
      <c r="AE24" s="5">
        <f t="shared" si="130"/>
        <v>1.4705487379596894E-2</v>
      </c>
      <c r="AF24" s="5">
        <f t="shared" si="131"/>
        <v>2.0067337515682543E-2</v>
      </c>
      <c r="AG24" s="5">
        <f t="shared" si="132"/>
        <v>1.825613457858109E-2</v>
      </c>
      <c r="AH24" s="5">
        <f t="shared" si="133"/>
        <v>2.2235244930843744E-2</v>
      </c>
      <c r="AI24" s="5">
        <f t="shared" si="134"/>
        <v>4.2577635534131693E-2</v>
      </c>
      <c r="AJ24" s="5">
        <f t="shared" si="135"/>
        <v>4.0765349185846886E-2</v>
      </c>
      <c r="AK24" s="5">
        <f t="shared" si="136"/>
        <v>2.6020134332602227E-2</v>
      </c>
      <c r="AL24" s="5">
        <f t="shared" si="137"/>
        <v>2.603928812338634E-3</v>
      </c>
      <c r="AM24" s="5">
        <f t="shared" si="138"/>
        <v>2.0635201433927249E-3</v>
      </c>
      <c r="AN24" s="5">
        <f t="shared" si="139"/>
        <v>5.631823566123322E-3</v>
      </c>
      <c r="AO24" s="5">
        <f t="shared" si="140"/>
        <v>7.6852743069893122E-3</v>
      </c>
      <c r="AP24" s="5">
        <f t="shared" si="141"/>
        <v>6.9916301508389867E-3</v>
      </c>
      <c r="AQ24" s="5">
        <f t="shared" si="142"/>
        <v>4.7704437942115447E-3</v>
      </c>
      <c r="AR24" s="5">
        <f t="shared" si="143"/>
        <v>1.2137024860262522E-2</v>
      </c>
      <c r="AS24" s="5">
        <f t="shared" si="144"/>
        <v>2.3240842301319498E-2</v>
      </c>
      <c r="AT24" s="5">
        <f t="shared" si="145"/>
        <v>2.2251612610733294E-2</v>
      </c>
      <c r="AU24" s="5">
        <f t="shared" si="146"/>
        <v>1.4202992512310495E-2</v>
      </c>
      <c r="AV24" s="5">
        <f t="shared" si="147"/>
        <v>6.7992261898170434E-3</v>
      </c>
      <c r="AW24" s="5">
        <f t="shared" si="148"/>
        <v>3.7801284427072673E-4</v>
      </c>
      <c r="AX24" s="5">
        <f t="shared" si="149"/>
        <v>6.5856263225326148E-4</v>
      </c>
      <c r="AY24" s="5">
        <f t="shared" si="150"/>
        <v>1.7973696859552553E-3</v>
      </c>
      <c r="AZ24" s="5">
        <f t="shared" si="151"/>
        <v>2.4527187163183406E-3</v>
      </c>
      <c r="BA24" s="5">
        <f t="shared" si="152"/>
        <v>2.2313454853449843E-3</v>
      </c>
      <c r="BB24" s="5">
        <f t="shared" si="153"/>
        <v>1.522464431564447E-3</v>
      </c>
      <c r="BC24" s="5">
        <f t="shared" si="154"/>
        <v>8.3103148682347181E-4</v>
      </c>
      <c r="BD24" s="5">
        <f t="shared" si="155"/>
        <v>5.5207911627383754E-3</v>
      </c>
      <c r="BE24" s="5">
        <f t="shared" si="156"/>
        <v>1.057160533730221E-2</v>
      </c>
      <c r="BF24" s="5">
        <f t="shared" si="157"/>
        <v>1.0121632580668291E-2</v>
      </c>
      <c r="BG24" s="5">
        <f t="shared" si="158"/>
        <v>6.4605417265913932E-3</v>
      </c>
      <c r="BH24" s="5">
        <f t="shared" si="159"/>
        <v>3.0927767137645399E-3</v>
      </c>
      <c r="BI24" s="5">
        <f t="shared" si="160"/>
        <v>1.1844539614173633E-3</v>
      </c>
      <c r="BJ24" s="8">
        <f t="shared" si="161"/>
        <v>0.26312337896591353</v>
      </c>
      <c r="BK24" s="8">
        <f t="shared" si="162"/>
        <v>0.18055068485091072</v>
      </c>
      <c r="BL24" s="8">
        <f t="shared" si="163"/>
        <v>0.49999546331490063</v>
      </c>
      <c r="BM24" s="8">
        <f t="shared" si="164"/>
        <v>0.81683188958164443</v>
      </c>
      <c r="BN24" s="8">
        <f t="shared" si="165"/>
        <v>0.1580065713530551</v>
      </c>
    </row>
    <row r="25" spans="1:66" x14ac:dyDescent="0.25">
      <c r="A25" t="s">
        <v>318</v>
      </c>
      <c r="B25" t="s">
        <v>385</v>
      </c>
      <c r="C25" t="s">
        <v>743</v>
      </c>
      <c r="D25" t="s">
        <v>747</v>
      </c>
      <c r="E25" s="1">
        <f>VLOOKUP(A25,home!$A$2:$E$670,3,FALSE)</f>
        <v>1.4430000000000001</v>
      </c>
      <c r="F25">
        <f>VLOOKUP(B25,home!$B$2:$E$670,3,FALSE)</f>
        <v>1.4438</v>
      </c>
      <c r="G25" t="e">
        <f>VLOOKUP(C25,away!$B$2:$E$670,4,FALSE)</f>
        <v>#N/A</v>
      </c>
      <c r="H25">
        <f>VLOOKUP(A25,away!$A$2:$E$670,3,FALSE)</f>
        <v>1.0886</v>
      </c>
      <c r="I25" t="e">
        <f>VLOOKUP(C25,away!$B$2:$E$670,3,FALSE)</f>
        <v>#N/A</v>
      </c>
      <c r="J25">
        <f>VLOOKUP(B25,home!$B$2:$E$670,4,FALSE)</f>
        <v>0.61240000000000006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740</v>
      </c>
      <c r="D26" t="s">
        <v>748</v>
      </c>
      <c r="E26" s="1">
        <f>VLOOKUP(A26,home!$A$2:$E$670,3,FALSE)</f>
        <v>1.5672999999999999</v>
      </c>
      <c r="F26">
        <f>VLOOKUP(B26,home!$B$2:$E$670,3,FALSE)</f>
        <v>1.0633999999999999</v>
      </c>
      <c r="G26" t="e">
        <f>VLOOKUP(C26,away!$B$2:$E$670,4,FALSE)</f>
        <v>#N/A</v>
      </c>
      <c r="H26">
        <f>VLOOKUP(A26,away!$A$2:$E$670,3,FALSE)</f>
        <v>1.4204000000000001</v>
      </c>
      <c r="I26" t="e">
        <f>VLOOKUP(C26,away!$B$2:$E$670,3,FALSE)</f>
        <v>#N/A</v>
      </c>
      <c r="J26">
        <f>VLOOKUP(B26,home!$B$2:$E$670,4,FALSE)</f>
        <v>1.056</v>
      </c>
      <c r="K26" s="3" t="e">
        <f t="shared" si="111"/>
        <v>#N/A</v>
      </c>
      <c r="L26" s="3" t="e">
        <f t="shared" si="112"/>
        <v>#N/A</v>
      </c>
      <c r="M26" s="5" t="e">
        <f t="shared" si="2"/>
        <v>#N/A</v>
      </c>
      <c r="N26" s="5" t="e">
        <f t="shared" si="113"/>
        <v>#N/A</v>
      </c>
      <c r="O26" s="5" t="e">
        <f t="shared" si="114"/>
        <v>#N/A</v>
      </c>
      <c r="P26" s="5" t="e">
        <f t="shared" si="115"/>
        <v>#N/A</v>
      </c>
      <c r="Q26" s="5" t="e">
        <f t="shared" si="116"/>
        <v>#N/A</v>
      </c>
      <c r="R26" s="5" t="e">
        <f t="shared" si="117"/>
        <v>#N/A</v>
      </c>
      <c r="S26" s="5" t="e">
        <f t="shared" si="118"/>
        <v>#N/A</v>
      </c>
      <c r="T26" s="5" t="e">
        <f t="shared" si="119"/>
        <v>#N/A</v>
      </c>
      <c r="U26" s="5" t="e">
        <f t="shared" si="120"/>
        <v>#N/A</v>
      </c>
      <c r="V26" s="5" t="e">
        <f t="shared" si="121"/>
        <v>#N/A</v>
      </c>
      <c r="W26" s="5" t="e">
        <f t="shared" si="122"/>
        <v>#N/A</v>
      </c>
      <c r="X26" s="5" t="e">
        <f t="shared" si="123"/>
        <v>#N/A</v>
      </c>
      <c r="Y26" s="5" t="e">
        <f t="shared" si="124"/>
        <v>#N/A</v>
      </c>
      <c r="Z26" s="5" t="e">
        <f t="shared" si="125"/>
        <v>#N/A</v>
      </c>
      <c r="AA26" s="5" t="e">
        <f t="shared" si="126"/>
        <v>#N/A</v>
      </c>
      <c r="AB26" s="5" t="e">
        <f t="shared" si="127"/>
        <v>#N/A</v>
      </c>
      <c r="AC26" s="5" t="e">
        <f t="shared" si="128"/>
        <v>#N/A</v>
      </c>
      <c r="AD26" s="5" t="e">
        <f t="shared" si="129"/>
        <v>#N/A</v>
      </c>
      <c r="AE26" s="5" t="e">
        <f t="shared" si="130"/>
        <v>#N/A</v>
      </c>
      <c r="AF26" s="5" t="e">
        <f t="shared" si="131"/>
        <v>#N/A</v>
      </c>
      <c r="AG26" s="5" t="e">
        <f t="shared" si="132"/>
        <v>#N/A</v>
      </c>
      <c r="AH26" s="5" t="e">
        <f t="shared" si="133"/>
        <v>#N/A</v>
      </c>
      <c r="AI26" s="5" t="e">
        <f t="shared" si="134"/>
        <v>#N/A</v>
      </c>
      <c r="AJ26" s="5" t="e">
        <f t="shared" si="135"/>
        <v>#N/A</v>
      </c>
      <c r="AK26" s="5" t="e">
        <f t="shared" si="136"/>
        <v>#N/A</v>
      </c>
      <c r="AL26" s="5" t="e">
        <f t="shared" si="137"/>
        <v>#N/A</v>
      </c>
      <c r="AM26" s="5" t="e">
        <f t="shared" si="138"/>
        <v>#N/A</v>
      </c>
      <c r="AN26" s="5" t="e">
        <f t="shared" si="139"/>
        <v>#N/A</v>
      </c>
      <c r="AO26" s="5" t="e">
        <f t="shared" si="140"/>
        <v>#N/A</v>
      </c>
      <c r="AP26" s="5" t="e">
        <f t="shared" si="141"/>
        <v>#N/A</v>
      </c>
      <c r="AQ26" s="5" t="e">
        <f t="shared" si="142"/>
        <v>#N/A</v>
      </c>
      <c r="AR26" s="5" t="e">
        <f t="shared" si="143"/>
        <v>#N/A</v>
      </c>
      <c r="AS26" s="5" t="e">
        <f t="shared" si="144"/>
        <v>#N/A</v>
      </c>
      <c r="AT26" s="5" t="e">
        <f t="shared" si="145"/>
        <v>#N/A</v>
      </c>
      <c r="AU26" s="5" t="e">
        <f t="shared" si="146"/>
        <v>#N/A</v>
      </c>
      <c r="AV26" s="5" t="e">
        <f t="shared" si="147"/>
        <v>#N/A</v>
      </c>
      <c r="AW26" s="5" t="e">
        <f t="shared" si="148"/>
        <v>#N/A</v>
      </c>
      <c r="AX26" s="5" t="e">
        <f t="shared" si="149"/>
        <v>#N/A</v>
      </c>
      <c r="AY26" s="5" t="e">
        <f t="shared" si="150"/>
        <v>#N/A</v>
      </c>
      <c r="AZ26" s="5" t="e">
        <f t="shared" si="151"/>
        <v>#N/A</v>
      </c>
      <c r="BA26" s="5" t="e">
        <f t="shared" si="152"/>
        <v>#N/A</v>
      </c>
      <c r="BB26" s="5" t="e">
        <f t="shared" si="153"/>
        <v>#N/A</v>
      </c>
      <c r="BC26" s="5" t="e">
        <f t="shared" si="154"/>
        <v>#N/A</v>
      </c>
      <c r="BD26" s="5" t="e">
        <f t="shared" si="155"/>
        <v>#N/A</v>
      </c>
      <c r="BE26" s="5" t="e">
        <f t="shared" si="156"/>
        <v>#N/A</v>
      </c>
      <c r="BF26" s="5" t="e">
        <f t="shared" si="157"/>
        <v>#N/A</v>
      </c>
      <c r="BG26" s="5" t="e">
        <f t="shared" si="158"/>
        <v>#N/A</v>
      </c>
      <c r="BH26" s="5" t="e">
        <f t="shared" si="159"/>
        <v>#N/A</v>
      </c>
      <c r="BI26" s="5" t="e">
        <f t="shared" si="160"/>
        <v>#N/A</v>
      </c>
      <c r="BJ26" s="8" t="e">
        <f t="shared" si="161"/>
        <v>#N/A</v>
      </c>
      <c r="BK26" s="8" t="e">
        <f t="shared" si="162"/>
        <v>#N/A</v>
      </c>
      <c r="BL26" s="8" t="e">
        <f t="shared" si="163"/>
        <v>#N/A</v>
      </c>
      <c r="BM26" s="8" t="e">
        <f t="shared" si="164"/>
        <v>#N/A</v>
      </c>
      <c r="BN26" s="8" t="e">
        <f t="shared" si="165"/>
        <v>#N/A</v>
      </c>
    </row>
    <row r="27" spans="1:66" x14ac:dyDescent="0.25">
      <c r="A27" t="s">
        <v>669</v>
      </c>
      <c r="B27" t="s">
        <v>685</v>
      </c>
      <c r="C27" t="s">
        <v>696</v>
      </c>
      <c r="D27" t="s">
        <v>748</v>
      </c>
      <c r="E27" s="1">
        <f>VLOOKUP(A27,home!$A$2:$E$670,3,FALSE)</f>
        <v>1.5417000000000001</v>
      </c>
      <c r="F27">
        <f>VLOOKUP(B27,home!$B$2:$E$670,3,FALSE)</f>
        <v>2.0179999999999998</v>
      </c>
      <c r="G27">
        <f>VLOOKUP(C27,away!$B$2:$E$670,4,FALSE)</f>
        <v>0.61709999999999998</v>
      </c>
      <c r="H27">
        <f>VLOOKUP(A27,away!$A$2:$E$670,3,FALSE)</f>
        <v>1.125</v>
      </c>
      <c r="I27">
        <f>VLOOKUP(C27,away!$B$2:$E$670,3,FALSE)</f>
        <v>1.5726</v>
      </c>
      <c r="J27">
        <f>VLOOKUP(B27,home!$B$2:$E$670,4,FALSE)</f>
        <v>1.0864</v>
      </c>
      <c r="K27" s="3">
        <f t="shared" si="111"/>
        <v>1.9198910352599998</v>
      </c>
      <c r="L27" s="3">
        <f t="shared" si="112"/>
        <v>1.9220317199999999</v>
      </c>
      <c r="M27" s="5">
        <f t="shared" si="2"/>
        <v>2.1452314115386218E-2</v>
      </c>
      <c r="N27" s="5">
        <f t="shared" si="113"/>
        <v>4.1186105555711554E-2</v>
      </c>
      <c r="O27" s="5">
        <f t="shared" si="114"/>
        <v>4.1232028197176043E-2</v>
      </c>
      <c r="P27" s="5">
        <f t="shared" si="115"/>
        <v>7.9161001301345832E-2</v>
      </c>
      <c r="Q27" s="5">
        <f t="shared" si="116"/>
        <v>3.953641741684135E-2</v>
      </c>
      <c r="R27" s="5">
        <f t="shared" si="117"/>
        <v>3.9624633037453387E-2</v>
      </c>
      <c r="S27" s="5">
        <f t="shared" si="118"/>
        <v>7.3027833889225846E-2</v>
      </c>
      <c r="T27" s="5">
        <f t="shared" si="119"/>
        <v>7.5990248370329541E-2</v>
      </c>
      <c r="U27" s="5">
        <f t="shared" si="120"/>
        <v>7.6074977744073985E-2</v>
      </c>
      <c r="V27" s="5">
        <f t="shared" si="121"/>
        <v>2.994215409036094E-2</v>
      </c>
      <c r="W27" s="5">
        <f t="shared" si="122"/>
        <v>2.5301871121630338E-2</v>
      </c>
      <c r="X27" s="5">
        <f t="shared" si="123"/>
        <v>4.8630998871125486E-2</v>
      </c>
      <c r="Y27" s="5">
        <f t="shared" si="124"/>
        <v>4.6735161202793689E-2</v>
      </c>
      <c r="Z27" s="5">
        <f t="shared" si="125"/>
        <v>2.5386600530448455E-2</v>
      </c>
      <c r="AA27" s="5">
        <f t="shared" si="126"/>
        <v>4.8739506774134744E-2</v>
      </c>
      <c r="AB27" s="5">
        <f t="shared" si="127"/>
        <v>4.678727105932768E-2</v>
      </c>
      <c r="AC27" s="5">
        <f t="shared" si="128"/>
        <v>6.905580460233862E-3</v>
      </c>
      <c r="AD27" s="5">
        <f t="shared" si="129"/>
        <v>1.2144208885430493E-2</v>
      </c>
      <c r="AE27" s="5">
        <f t="shared" si="130"/>
        <v>2.3341554692103254E-2</v>
      </c>
      <c r="AF27" s="5">
        <f t="shared" si="131"/>
        <v>2.2431604256168643E-2</v>
      </c>
      <c r="AG27" s="5">
        <f t="shared" si="132"/>
        <v>1.4371418303614379E-2</v>
      </c>
      <c r="AH27" s="5">
        <f t="shared" si="133"/>
        <v>1.2198462870622697E-2</v>
      </c>
      <c r="AI27" s="5">
        <f t="shared" si="134"/>
        <v>2.341971950926048E-2</v>
      </c>
      <c r="AJ27" s="5">
        <f t="shared" si="135"/>
        <v>2.2481654767066466E-2</v>
      </c>
      <c r="AK27" s="5">
        <f t="shared" si="136"/>
        <v>1.438744248170038E-2</v>
      </c>
      <c r="AL27" s="5">
        <f t="shared" si="137"/>
        <v>1.0192889417129033E-3</v>
      </c>
      <c r="AM27" s="5">
        <f t="shared" si="138"/>
        <v>4.6631115538925622E-3</v>
      </c>
      <c r="AN27" s="5">
        <f t="shared" si="139"/>
        <v>8.9626483204799934E-3</v>
      </c>
      <c r="AO27" s="5">
        <f t="shared" si="140"/>
        <v>8.6132471835836371E-3</v>
      </c>
      <c r="AP27" s="5">
        <f t="shared" si="141"/>
        <v>5.5183114330161374E-3</v>
      </c>
      <c r="AQ27" s="5">
        <f t="shared" si="142"/>
        <v>2.65159240377392E-3</v>
      </c>
      <c r="AR27" s="5">
        <f t="shared" si="143"/>
        <v>4.6891665145158117E-3</v>
      </c>
      <c r="AS27" s="5">
        <f t="shared" si="144"/>
        <v>9.0026887540602864E-3</v>
      </c>
      <c r="AT27" s="5">
        <f t="shared" si="145"/>
        <v>8.6420907160781844E-3</v>
      </c>
      <c r="AU27" s="5">
        <f t="shared" si="146"/>
        <v>5.5306241639007242E-3</v>
      </c>
      <c r="AV27" s="5">
        <f t="shared" si="147"/>
        <v>2.6545489379163336E-3</v>
      </c>
      <c r="AW27" s="5">
        <f t="shared" si="148"/>
        <v>1.0447970633246263E-4</v>
      </c>
      <c r="AX27" s="5">
        <f t="shared" si="149"/>
        <v>1.4921110114559442E-3</v>
      </c>
      <c r="AY27" s="5">
        <f t="shared" si="150"/>
        <v>2.8678846937796082E-3</v>
      </c>
      <c r="AZ27" s="5">
        <f t="shared" si="151"/>
        <v>2.7560826753734468E-3</v>
      </c>
      <c r="BA27" s="5">
        <f t="shared" si="152"/>
        <v>1.7657594416700759E-3</v>
      </c>
      <c r="BB27" s="5">
        <f t="shared" si="153"/>
        <v>8.4846141419484455E-4</v>
      </c>
      <c r="BC27" s="5">
        <f t="shared" si="154"/>
        <v>3.261539502557096E-4</v>
      </c>
      <c r="BD27" s="5">
        <f t="shared" si="155"/>
        <v>1.5021211302102045E-3</v>
      </c>
      <c r="BE27" s="5">
        <f t="shared" si="156"/>
        <v>2.8839088917651909E-3</v>
      </c>
      <c r="BF27" s="5">
        <f t="shared" si="157"/>
        <v>2.7683954139032961E-3</v>
      </c>
      <c r="BG27" s="5">
        <f t="shared" si="158"/>
        <v>1.7716725124026112E-3</v>
      </c>
      <c r="BH27" s="5">
        <f t="shared" si="159"/>
        <v>8.5035454349458375E-4</v>
      </c>
      <c r="BI27" s="5">
        <f t="shared" si="160"/>
        <v>3.2651761296957177E-4</v>
      </c>
      <c r="BJ27" s="8">
        <f t="shared" si="161"/>
        <v>0.39013495275722465</v>
      </c>
      <c r="BK27" s="8">
        <f t="shared" si="162"/>
        <v>0.21437605749204522</v>
      </c>
      <c r="BL27" s="8">
        <f t="shared" si="163"/>
        <v>0.36556778563203268</v>
      </c>
      <c r="BM27" s="8">
        <f t="shared" si="164"/>
        <v>0.73050949180038893</v>
      </c>
      <c r="BN27" s="8">
        <f t="shared" si="165"/>
        <v>0.26219249962391439</v>
      </c>
    </row>
    <row r="28" spans="1:66" x14ac:dyDescent="0.25">
      <c r="A28" t="s">
        <v>13</v>
      </c>
      <c r="B28" t="s">
        <v>234</v>
      </c>
      <c r="C28" t="s">
        <v>673</v>
      </c>
      <c r="D28" t="s">
        <v>748</v>
      </c>
      <c r="E28" s="1">
        <f>VLOOKUP(A28,home!$A$2:$E$670,3,FALSE)</f>
        <v>1.8130999999999999</v>
      </c>
      <c r="F28">
        <f>VLOOKUP(B28,home!$B$2:$E$670,3,FALSE)</f>
        <v>1.6546000000000001</v>
      </c>
      <c r="G28">
        <f>VLOOKUP(C28,away!$B$2:$E$670,4,FALSE)</f>
        <v>0.97299999999999998</v>
      </c>
      <c r="H28">
        <f>VLOOKUP(A28,away!$A$2:$E$670,3,FALSE)</f>
        <v>1.3384</v>
      </c>
      <c r="I28">
        <f>VLOOKUP(C28,away!$B$2:$E$670,3,FALSE)</f>
        <v>1.5556000000000001</v>
      </c>
      <c r="J28">
        <f>VLOOKUP(B28,home!$B$2:$E$670,4,FALSE)</f>
        <v>0.67920000000000003</v>
      </c>
      <c r="K28" s="3">
        <f t="shared" si="111"/>
        <v>2.9189564679800002</v>
      </c>
      <c r="L28" s="3">
        <f t="shared" si="112"/>
        <v>1.4141046151680003</v>
      </c>
      <c r="M28" s="5">
        <f t="shared" si="2"/>
        <v>1.3127302160932454E-2</v>
      </c>
      <c r="N28" s="5">
        <f t="shared" si="113"/>
        <v>3.8318023549781616E-2</v>
      </c>
      <c r="O28" s="5">
        <f t="shared" si="114"/>
        <v>1.8563378570479447E-2</v>
      </c>
      <c r="P28" s="5">
        <f t="shared" si="115"/>
        <v>5.4185693945862298E-2</v>
      </c>
      <c r="Q28" s="5">
        <f t="shared" si="116"/>
        <v>5.5924321340422523E-2</v>
      </c>
      <c r="R28" s="5">
        <f t="shared" si="117"/>
        <v>1.3125279654812871E-2</v>
      </c>
      <c r="S28" s="5">
        <f t="shared" si="118"/>
        <v>5.5915705154038008E-2</v>
      </c>
      <c r="T28" s="5">
        <f t="shared" si="119"/>
        <v>7.9082840907629778E-2</v>
      </c>
      <c r="U28" s="5">
        <f t="shared" si="120"/>
        <v>3.8312119942462329E-2</v>
      </c>
      <c r="V28" s="5">
        <f t="shared" si="121"/>
        <v>2.5644867206274506E-2</v>
      </c>
      <c r="W28" s="5">
        <f t="shared" si="122"/>
        <v>5.4413553164672751E-2</v>
      </c>
      <c r="X28" s="5">
        <f t="shared" si="123"/>
        <v>7.6946456657853088E-2</v>
      </c>
      <c r="Y28" s="5">
        <f t="shared" si="124"/>
        <v>5.4405169740347287E-2</v>
      </c>
      <c r="Z28" s="5">
        <f t="shared" si="125"/>
        <v>6.1868395117471789E-3</v>
      </c>
      <c r="AA28" s="5">
        <f t="shared" si="126"/>
        <v>1.8059115209168652E-2</v>
      </c>
      <c r="AB28" s="5">
        <f t="shared" si="127"/>
        <v>2.6356885572899426E-2</v>
      </c>
      <c r="AC28" s="5">
        <f t="shared" si="128"/>
        <v>6.6159106260279014E-3</v>
      </c>
      <c r="AD28" s="5">
        <f t="shared" si="129"/>
        <v>3.9707698238948791E-2</v>
      </c>
      <c r="AE28" s="5">
        <f t="shared" si="130"/>
        <v>5.6150839337395765E-2</v>
      </c>
      <c r="AF28" s="5">
        <f t="shared" si="131"/>
        <v>3.9701580526284128E-2</v>
      </c>
      <c r="AG28" s="5">
        <f t="shared" si="132"/>
        <v>1.8714062750560794E-2</v>
      </c>
      <c r="AH28" s="5">
        <f t="shared" si="133"/>
        <v>2.1872095767163577E-3</v>
      </c>
      <c r="AI28" s="5">
        <f t="shared" si="134"/>
        <v>6.3843695407840096E-3</v>
      </c>
      <c r="AJ28" s="5">
        <f t="shared" si="135"/>
        <v>9.3178483825229978E-3</v>
      </c>
      <c r="AK28" s="5">
        <f t="shared" si="136"/>
        <v>9.0661312679408274E-3</v>
      </c>
      <c r="AL28" s="5">
        <f t="shared" si="137"/>
        <v>1.0923423684784355E-3</v>
      </c>
      <c r="AM28" s="5">
        <f t="shared" si="138"/>
        <v>2.3181008520635524E-2</v>
      </c>
      <c r="AN28" s="5">
        <f t="shared" si="139"/>
        <v>3.2780371133279432E-2</v>
      </c>
      <c r="AO28" s="5">
        <f t="shared" si="140"/>
        <v>2.3177437053245174E-2</v>
      </c>
      <c r="AP28" s="5">
        <f t="shared" si="141"/>
        <v>1.0925106901586603E-2</v>
      </c>
      <c r="AQ28" s="5">
        <f t="shared" si="142"/>
        <v>3.8623110226843503E-3</v>
      </c>
      <c r="AR28" s="5">
        <f t="shared" si="143"/>
        <v>6.185886313548498E-4</v>
      </c>
      <c r="AS28" s="5">
        <f t="shared" si="144"/>
        <v>1.8056332865121344E-3</v>
      </c>
      <c r="AT28" s="5">
        <f t="shared" si="145"/>
        <v>2.6352824802322906E-3</v>
      </c>
      <c r="AU28" s="5">
        <f t="shared" si="146"/>
        <v>2.564091613542807E-3</v>
      </c>
      <c r="AV28" s="5">
        <f t="shared" si="147"/>
        <v>1.8711179499610133E-3</v>
      </c>
      <c r="AW28" s="5">
        <f t="shared" si="148"/>
        <v>1.2524645314874422E-4</v>
      </c>
      <c r="AX28" s="5">
        <f t="shared" si="149"/>
        <v>1.1277392459268096E-2</v>
      </c>
      <c r="AY28" s="5">
        <f t="shared" si="150"/>
        <v>1.5947412723711817E-2</v>
      </c>
      <c r="AZ28" s="5">
        <f t="shared" si="151"/>
        <v>1.1275654966294887E-2</v>
      </c>
      <c r="BA28" s="5">
        <f t="shared" si="152"/>
        <v>5.3149852422931937E-3</v>
      </c>
      <c r="BB28" s="5">
        <f t="shared" si="153"/>
        <v>1.8789862901691561E-3</v>
      </c>
      <c r="BC28" s="5">
        <f t="shared" si="154"/>
        <v>5.314166369531204E-4</v>
      </c>
      <c r="BD28" s="5">
        <f t="shared" si="155"/>
        <v>1.4579150641489167E-4</v>
      </c>
      <c r="BE28" s="5">
        <f t="shared" si="156"/>
        <v>4.2555906062629565E-4</v>
      </c>
      <c r="BF28" s="5">
        <f t="shared" si="157"/>
        <v>6.2109418626130964E-4</v>
      </c>
      <c r="BG28" s="5">
        <f t="shared" si="158"/>
        <v>6.0431563073740817E-4</v>
      </c>
      <c r="BH28" s="5">
        <f t="shared" si="159"/>
        <v>4.4099275476059281E-4</v>
      </c>
      <c r="BI28" s="5">
        <f t="shared" si="160"/>
        <v>2.5744773076815004E-4</v>
      </c>
      <c r="BJ28" s="8">
        <f t="shared" si="161"/>
        <v>0.65351662916401798</v>
      </c>
      <c r="BK28" s="8">
        <f t="shared" si="162"/>
        <v>0.17252923418532543</v>
      </c>
      <c r="BL28" s="8">
        <f t="shared" si="163"/>
        <v>0.15336225254895872</v>
      </c>
      <c r="BM28" s="8">
        <f t="shared" si="164"/>
        <v>0.77652878991719498</v>
      </c>
      <c r="BN28" s="8">
        <f t="shared" si="165"/>
        <v>0.19324399922229119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748</v>
      </c>
      <c r="E29" s="23">
        <f>VLOOKUP(A29,home!$A$2:$E$670,3,FALSE)</f>
        <v>1.4241999999999999</v>
      </c>
      <c r="F29" s="10">
        <f>VLOOKUP(B29,home!$B$2:$E$670,3,FALSE)</f>
        <v>1.7235</v>
      </c>
      <c r="G29" s="10">
        <f>VLOOKUP(C29,away!$B$2:$E$670,4,FALSE)</f>
        <v>0.8085</v>
      </c>
      <c r="H29" s="10">
        <f>VLOOKUP(A29,away!$A$2:$E$670,3,FALSE)</f>
        <v>1.3081</v>
      </c>
      <c r="I29" s="10">
        <f>VLOOKUP(C29,away!$B$2:$E$670,3,FALSE)</f>
        <v>1.1483000000000001</v>
      </c>
      <c r="J29" s="10">
        <f>VLOOKUP(B29,home!$B$2:$E$670,4,FALSE)</f>
        <v>0.83399999999999996</v>
      </c>
      <c r="K29" s="12">
        <f t="shared" si="111"/>
        <v>1.9845511339500002</v>
      </c>
      <c r="L29" s="12">
        <f t="shared" si="112"/>
        <v>1.2527440858200001</v>
      </c>
      <c r="M29" s="13">
        <f t="shared" si="2"/>
        <v>3.9269968215747388E-2</v>
      </c>
      <c r="N29" s="13">
        <f t="shared" si="113"/>
        <v>7.7933259952741946E-2</v>
      </c>
      <c r="O29" s="13">
        <f t="shared" si="114"/>
        <v>4.9195220432616919E-2</v>
      </c>
      <c r="P29" s="13">
        <f t="shared" si="115"/>
        <v>9.7630430494470122E-2</v>
      </c>
      <c r="Q29" s="13">
        <f t="shared" si="116"/>
        <v>7.7331269705817093E-2</v>
      </c>
      <c r="R29" s="13">
        <f t="shared" si="117"/>
        <v>3.0814510723786041E-2</v>
      </c>
      <c r="S29" s="13">
        <f t="shared" si="118"/>
        <v>6.0680600160973146E-2</v>
      </c>
      <c r="T29" s="13">
        <f t="shared" si="119"/>
        <v>9.6876290772913695E-2</v>
      </c>
      <c r="U29" s="13">
        <f t="shared" si="120"/>
        <v>6.1152972199004028E-2</v>
      </c>
      <c r="V29" s="13">
        <f t="shared" si="121"/>
        <v>1.6762238382015088E-2</v>
      </c>
      <c r="W29" s="13">
        <f t="shared" si="122"/>
        <v>5.11559529948242E-2</v>
      </c>
      <c r="X29" s="13">
        <f t="shared" si="123"/>
        <v>6.4085317568751923E-2</v>
      </c>
      <c r="Y29" s="13">
        <f t="shared" si="124"/>
        <v>4.014125128607527E-2</v>
      </c>
      <c r="Z29" s="13">
        <f t="shared" si="125"/>
        <v>1.286756535555331E-2</v>
      </c>
      <c r="AA29" s="13">
        <f t="shared" si="126"/>
        <v>2.5536341417539059E-2</v>
      </c>
      <c r="AB29" s="13">
        <f t="shared" si="127"/>
        <v>2.5339087658555751E-2</v>
      </c>
      <c r="AC29" s="13">
        <f t="shared" si="128"/>
        <v>2.604573901575665E-3</v>
      </c>
      <c r="AD29" s="13">
        <f t="shared" si="129"/>
        <v>2.5380401131042816E-2</v>
      </c>
      <c r="AE29" s="13">
        <f t="shared" si="130"/>
        <v>3.1795147412653123E-2</v>
      </c>
      <c r="AF29" s="13">
        <f t="shared" si="131"/>
        <v>1.9915591439488144E-2</v>
      </c>
      <c r="AG29" s="13">
        <f t="shared" si="132"/>
        <v>8.3163797971420646E-3</v>
      </c>
      <c r="AH29" s="13">
        <f t="shared" si="133"/>
        <v>4.0299415995179366E-3</v>
      </c>
      <c r="AI29" s="13">
        <f t="shared" si="134"/>
        <v>7.9976251710755977E-3</v>
      </c>
      <c r="AJ29" s="13">
        <f t="shared" si="135"/>
        <v>7.9358480510825728E-3</v>
      </c>
      <c r="AK29" s="13">
        <f t="shared" si="136"/>
        <v>5.2496987495436057E-3</v>
      </c>
      <c r="AL29" s="13">
        <f t="shared" si="137"/>
        <v>2.5901286180672216E-4</v>
      </c>
      <c r="AM29" s="13">
        <f t="shared" si="138"/>
        <v>1.0073740768943377E-2</v>
      </c>
      <c r="AN29" s="13">
        <f t="shared" si="139"/>
        <v>1.2619819170377635E-2</v>
      </c>
      <c r="AO29" s="13">
        <f t="shared" si="140"/>
        <v>7.9047019149042219E-3</v>
      </c>
      <c r="AP29" s="13">
        <f t="shared" si="141"/>
        <v>3.3008561913554311E-3</v>
      </c>
      <c r="AQ29" s="13">
        <f t="shared" si="142"/>
        <v>1.0337820179657123E-3</v>
      </c>
      <c r="AR29" s="13">
        <f t="shared" si="143"/>
        <v>1.009697100999217E-3</v>
      </c>
      <c r="AS29" s="13">
        <f t="shared" si="144"/>
        <v>2.0037955267340236E-3</v>
      </c>
      <c r="AT29" s="13">
        <f t="shared" si="145"/>
        <v>1.9883173423919727E-3</v>
      </c>
      <c r="AU29" s="13">
        <f t="shared" si="146"/>
        <v>1.31530581216548E-3</v>
      </c>
      <c r="AV29" s="13">
        <f t="shared" si="147"/>
        <v>6.5257291025600731E-4</v>
      </c>
      <c r="AW29" s="13">
        <f t="shared" si="148"/>
        <v>1.788724617956455E-5</v>
      </c>
      <c r="AX29" s="13">
        <f t="shared" si="149"/>
        <v>3.3319756110208212E-3</v>
      </c>
      <c r="AY29" s="13">
        <f t="shared" si="150"/>
        <v>4.1741127408028138E-3</v>
      </c>
      <c r="AZ29" s="13">
        <f t="shared" si="151"/>
        <v>2.6145475247933187E-3</v>
      </c>
      <c r="BA29" s="13">
        <f t="shared" si="152"/>
        <v>1.09178631626005E-3</v>
      </c>
      <c r="BB29" s="13">
        <f t="shared" si="153"/>
        <v>3.4193221266849564E-4</v>
      </c>
      <c r="BC29" s="13">
        <f t="shared" si="154"/>
        <v>8.5670711434360857E-5</v>
      </c>
      <c r="BD29" s="13">
        <f t="shared" si="155"/>
        <v>2.1081534529106114E-4</v>
      </c>
      <c r="BE29" s="13">
        <f t="shared" si="156"/>
        <v>4.183738325514362E-4</v>
      </c>
      <c r="BF29" s="13">
        <f t="shared" si="157"/>
        <v>4.1514213190248022E-4</v>
      </c>
      <c r="BG29" s="13">
        <f t="shared" si="158"/>
        <v>2.7462359620582916E-4</v>
      </c>
      <c r="BH29" s="13">
        <f t="shared" si="159"/>
        <v>1.362511423149263E-4</v>
      </c>
      <c r="BI29" s="13">
        <f t="shared" si="160"/>
        <v>5.4079471796613965E-5</v>
      </c>
      <c r="BJ29" s="14">
        <f t="shared" si="161"/>
        <v>0.53950378724197656</v>
      </c>
      <c r="BK29" s="14">
        <f t="shared" si="162"/>
        <v>0.22138093675739096</v>
      </c>
      <c r="BL29" s="14">
        <f t="shared" si="163"/>
        <v>0.22573022021533054</v>
      </c>
      <c r="BM29" s="14">
        <f t="shared" si="164"/>
        <v>0.62315162455044881</v>
      </c>
      <c r="BN29" s="14">
        <f t="shared" si="165"/>
        <v>0.37217465952517953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748</v>
      </c>
      <c r="E30" s="1">
        <f>VLOOKUP(A30,home!$A$2:$E$670,3,FALSE)</f>
        <v>1.5064</v>
      </c>
      <c r="F30">
        <f>VLOOKUP(B30,home!$B$2:$E$670,3,FALSE)</f>
        <v>1.0510999999999999</v>
      </c>
      <c r="G30">
        <f>VLOOKUP(C30,away!$B$2:$E$670,4,FALSE)</f>
        <v>0.63</v>
      </c>
      <c r="H30">
        <f>VLOOKUP(A30,away!$A$2:$E$670,3,FALSE)</f>
        <v>1.2789999999999999</v>
      </c>
      <c r="I30">
        <f>VLOOKUP(C30,away!$B$2:$E$670,3,FALSE)</f>
        <v>0.75160000000000005</v>
      </c>
      <c r="J30">
        <f>VLOOKUP(B30,home!$B$2:$E$670,4,FALSE)</f>
        <v>1.0425</v>
      </c>
      <c r="K30" s="3">
        <f t="shared" si="111"/>
        <v>0.99752753519999993</v>
      </c>
      <c r="L30" s="3">
        <f t="shared" si="112"/>
        <v>1.0021514969999998</v>
      </c>
      <c r="M30" s="5">
        <f t="shared" si="2"/>
        <v>0.13537872847662413</v>
      </c>
      <c r="N30" s="5">
        <f t="shared" si="113"/>
        <v>0.13504400933579688</v>
      </c>
      <c r="O30" s="5">
        <f t="shared" si="114"/>
        <v>0.13566999540480534</v>
      </c>
      <c r="P30" s="5">
        <f t="shared" si="115"/>
        <v>0.1353345561167508</v>
      </c>
      <c r="Q30" s="5">
        <f t="shared" si="116"/>
        <v>6.7355058888131619E-2</v>
      </c>
      <c r="R30" s="5">
        <f t="shared" si="117"/>
        <v>6.7980944496454407E-2</v>
      </c>
      <c r="S30" s="5">
        <f t="shared" si="118"/>
        <v>3.3822599542439394E-2</v>
      </c>
      <c r="T30" s="5">
        <f t="shared" si="119"/>
        <v>6.7499973095264246E-2</v>
      </c>
      <c r="U30" s="5">
        <f t="shared" si="120"/>
        <v>6.7812864004116152E-2</v>
      </c>
      <c r="V30" s="5">
        <f t="shared" si="121"/>
        <v>3.756840406415047E-3</v>
      </c>
      <c r="W30" s="5">
        <f t="shared" si="122"/>
        <v>2.2396175291976267E-2</v>
      </c>
      <c r="X30" s="5">
        <f t="shared" si="123"/>
        <v>2.2444360595928421E-2</v>
      </c>
      <c r="Y30" s="5">
        <f t="shared" si="124"/>
        <v>1.1246324785208739E-2</v>
      </c>
      <c r="Z30" s="5">
        <f t="shared" si="125"/>
        <v>2.2709068431531896E-2</v>
      </c>
      <c r="AA30" s="5">
        <f t="shared" si="126"/>
        <v>2.2652921059194139E-2</v>
      </c>
      <c r="AB30" s="5">
        <f t="shared" si="127"/>
        <v>1.1298456254629051E-2</v>
      </c>
      <c r="AC30" s="5">
        <f t="shared" si="128"/>
        <v>2.347259123187532E-4</v>
      </c>
      <c r="AD30" s="5">
        <f t="shared" si="129"/>
        <v>5.585200384228055E-3</v>
      </c>
      <c r="AE30" s="5">
        <f t="shared" si="130"/>
        <v>5.5972169260991187E-3</v>
      </c>
      <c r="AF30" s="5">
        <f t="shared" si="131"/>
        <v>2.8046296607619849E-3</v>
      </c>
      <c r="AG30" s="5">
        <f t="shared" si="132"/>
        <v>9.3688793768774176E-4</v>
      </c>
      <c r="AH30" s="5">
        <f t="shared" si="133"/>
        <v>5.689481731033781E-3</v>
      </c>
      <c r="AI30" s="5">
        <f t="shared" si="134"/>
        <v>5.6754146877235562E-3</v>
      </c>
      <c r="AJ30" s="5">
        <f t="shared" si="135"/>
        <v>2.8306912123413778E-3</v>
      </c>
      <c r="AK30" s="5">
        <f t="shared" si="136"/>
        <v>9.4123080931973161E-4</v>
      </c>
      <c r="AL30" s="5">
        <f t="shared" si="137"/>
        <v>9.3859729693776794E-6</v>
      </c>
      <c r="AM30" s="5">
        <f t="shared" si="138"/>
        <v>1.1142782345754212E-3</v>
      </c>
      <c r="AN30" s="5">
        <f t="shared" si="139"/>
        <v>1.1166756008542751E-3</v>
      </c>
      <c r="AO30" s="5">
        <f t="shared" si="140"/>
        <v>5.5953906252974306E-4</v>
      </c>
      <c r="AP30" s="5">
        <f t="shared" si="141"/>
        <v>1.8691430304805287E-4</v>
      </c>
      <c r="AQ30" s="5">
        <f t="shared" si="142"/>
        <v>4.6829112152579448E-5</v>
      </c>
      <c r="AR30" s="5">
        <f t="shared" si="143"/>
        <v>1.1403445267819312E-3</v>
      </c>
      <c r="AS30" s="5">
        <f t="shared" si="144"/>
        <v>1.1375250650795901E-3</v>
      </c>
      <c r="AT30" s="5">
        <f t="shared" si="145"/>
        <v>5.6735628719853154E-4</v>
      </c>
      <c r="AU30" s="5">
        <f t="shared" si="146"/>
        <v>1.8865117291645816E-4</v>
      </c>
      <c r="AV30" s="5">
        <f t="shared" si="147"/>
        <v>4.7046184882985864E-5</v>
      </c>
      <c r="AW30" s="5">
        <f t="shared" si="148"/>
        <v>2.606364012664997E-7</v>
      </c>
      <c r="AX30" s="5">
        <f t="shared" si="149"/>
        <v>1.8525387014383778E-4</v>
      </c>
      <c r="AY30" s="5">
        <f t="shared" si="150"/>
        <v>1.8565244328969059E-4</v>
      </c>
      <c r="AZ30" s="5">
        <f t="shared" si="151"/>
        <v>9.3025936982235504E-5</v>
      </c>
      <c r="BA30" s="5">
        <f t="shared" si="152"/>
        <v>3.1075360668858328E-5</v>
      </c>
      <c r="BB30" s="5">
        <f t="shared" si="153"/>
        <v>7.7855548035278202E-6</v>
      </c>
      <c r="BC30" s="5">
        <f t="shared" si="154"/>
        <v>1.5604610802661896E-6</v>
      </c>
      <c r="BD30" s="5">
        <f t="shared" si="155"/>
        <v>1.9046632910171138E-4</v>
      </c>
      <c r="BE30" s="5">
        <f t="shared" si="156"/>
        <v>1.8999540780742218E-4</v>
      </c>
      <c r="BF30" s="5">
        <f t="shared" si="157"/>
        <v>9.4762825424728322E-5</v>
      </c>
      <c r="BG30" s="5">
        <f t="shared" si="158"/>
        <v>3.1509509224839053E-5</v>
      </c>
      <c r="BH30" s="5">
        <f t="shared" si="159"/>
        <v>7.8579007681038386E-6</v>
      </c>
      <c r="BI30" s="5">
        <f t="shared" si="160"/>
        <v>1.5676944770105619E-6</v>
      </c>
      <c r="BJ30" s="8">
        <f t="shared" si="161"/>
        <v>0.34443842684121156</v>
      </c>
      <c r="BK30" s="8">
        <f t="shared" si="162"/>
        <v>0.30872248887080722</v>
      </c>
      <c r="BL30" s="8">
        <f t="shared" si="163"/>
        <v>0.32414908256328079</v>
      </c>
      <c r="BM30" s="8">
        <f t="shared" si="164"/>
        <v>0.32307038218137984</v>
      </c>
      <c r="BN30" s="8">
        <f t="shared" si="165"/>
        <v>0.67676329271856317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748</v>
      </c>
      <c r="E31" s="1">
        <f>VLOOKUP(A31,home!$A$2:$E$670,3,FALSE)</f>
        <v>1.8130999999999999</v>
      </c>
      <c r="F31">
        <f>VLOOKUP(B31,home!$B$2:$E$670,3,FALSE)</f>
        <v>0.60170000000000001</v>
      </c>
      <c r="G31">
        <f>VLOOKUP(C31,away!$B$2:$E$670,4,FALSE)</f>
        <v>0.34649999999999997</v>
      </c>
      <c r="H31">
        <f>VLOOKUP(A31,away!$A$2:$E$670,3,FALSE)</f>
        <v>1.3384</v>
      </c>
      <c r="I31">
        <f>VLOOKUP(C31,away!$B$2:$E$670,3,FALSE)</f>
        <v>0.76549999999999996</v>
      </c>
      <c r="J31">
        <f>VLOOKUP(B31,home!$B$2:$E$670,4,FALSE)</f>
        <v>1.0188999999999999</v>
      </c>
      <c r="K31" s="3">
        <f t="shared" si="111"/>
        <v>0.37801149655499999</v>
      </c>
      <c r="L31" s="3">
        <f t="shared" si="112"/>
        <v>1.0439091042799999</v>
      </c>
      <c r="M31" s="5">
        <f t="shared" si="2"/>
        <v>0.2412502262752462</v>
      </c>
      <c r="N31" s="5">
        <f t="shared" si="113"/>
        <v>9.1195359078538193E-2</v>
      </c>
      <c r="O31" s="5">
        <f t="shared" si="114"/>
        <v>0.25184330761833956</v>
      </c>
      <c r="P31" s="5">
        <f t="shared" si="115"/>
        <v>9.5199665610169765E-2</v>
      </c>
      <c r="Q31" s="5">
        <f t="shared" si="116"/>
        <v>1.7236447082074415E-2</v>
      </c>
      <c r="R31" s="5">
        <f t="shared" si="117"/>
        <v>0.13145076083738666</v>
      </c>
      <c r="S31" s="5">
        <f t="shared" si="118"/>
        <v>9.3916765097124162E-3</v>
      </c>
      <c r="T31" s="5">
        <f t="shared" si="119"/>
        <v>1.7993284034417918E-2</v>
      </c>
      <c r="U31" s="5">
        <f t="shared" si="120"/>
        <v>4.9689898827433916E-2</v>
      </c>
      <c r="V31" s="5">
        <f t="shared" si="121"/>
        <v>4.1178290139643614E-4</v>
      </c>
      <c r="W31" s="5">
        <f t="shared" si="122"/>
        <v>2.1718583855953374E-3</v>
      </c>
      <c r="X31" s="5">
        <f t="shared" si="123"/>
        <v>2.2672227419298354E-3</v>
      </c>
      <c r="Y31" s="5">
        <f t="shared" si="124"/>
        <v>1.1833872308656098E-3</v>
      </c>
      <c r="Z31" s="5">
        <f t="shared" si="125"/>
        <v>4.5740882000893608E-2</v>
      </c>
      <c r="AA31" s="5">
        <f t="shared" si="126"/>
        <v>1.7290579258903455E-2</v>
      </c>
      <c r="AB31" s="5">
        <f t="shared" si="127"/>
        <v>3.2680188709804684E-3</v>
      </c>
      <c r="AC31" s="5">
        <f t="shared" si="128"/>
        <v>1.0155843976339036E-5</v>
      </c>
      <c r="AD31" s="5">
        <f t="shared" si="129"/>
        <v>2.0524685966110494E-4</v>
      </c>
      <c r="AE31" s="5">
        <f t="shared" si="130"/>
        <v>2.1425906542510688E-4</v>
      </c>
      <c r="AF31" s="5">
        <f t="shared" si="131"/>
        <v>1.1183349453589662E-4</v>
      </c>
      <c r="AG31" s="5">
        <f t="shared" si="132"/>
        <v>3.8914667703156708E-5</v>
      </c>
      <c r="AH31" s="5">
        <f t="shared" si="133"/>
        <v>1.1937330789632501E-2</v>
      </c>
      <c r="AI31" s="5">
        <f t="shared" si="134"/>
        <v>4.5124482766610609E-3</v>
      </c>
      <c r="AJ31" s="5">
        <f t="shared" si="135"/>
        <v>8.5287866309383922E-4</v>
      </c>
      <c r="AK31" s="5">
        <f t="shared" si="136"/>
        <v>1.0746597993864327E-4</v>
      </c>
      <c r="AL31" s="5">
        <f t="shared" si="137"/>
        <v>1.6030375854378827E-7</v>
      </c>
      <c r="AM31" s="5">
        <f t="shared" si="138"/>
        <v>1.5517134516741669E-5</v>
      </c>
      <c r="AN31" s="5">
        <f t="shared" si="139"/>
        <v>1.6198477994364067E-5</v>
      </c>
      <c r="AO31" s="5">
        <f t="shared" si="140"/>
        <v>8.4548693268979405E-6</v>
      </c>
      <c r="AP31" s="5">
        <f t="shared" si="141"/>
        <v>2.9420383552821588E-6</v>
      </c>
      <c r="AQ31" s="5">
        <f t="shared" si="142"/>
        <v>7.6780515605500044E-7</v>
      </c>
      <c r="AR31" s="5">
        <f t="shared" si="143"/>
        <v>2.4922976584198669E-3</v>
      </c>
      <c r="AS31" s="5">
        <f t="shared" si="144"/>
        <v>9.4211716771981592E-4</v>
      </c>
      <c r="AT31" s="5">
        <f t="shared" si="145"/>
        <v>1.7806556024996278E-4</v>
      </c>
      <c r="AU31" s="5">
        <f t="shared" si="146"/>
        <v>2.2436942971664318E-5</v>
      </c>
      <c r="AV31" s="5">
        <f t="shared" si="147"/>
        <v>2.1203555977095043E-6</v>
      </c>
      <c r="AW31" s="5">
        <f t="shared" si="148"/>
        <v>1.7571502470738349E-9</v>
      </c>
      <c r="AX31" s="5">
        <f t="shared" si="149"/>
        <v>9.7760920681979375E-7</v>
      </c>
      <c r="AY31" s="5">
        <f t="shared" si="150"/>
        <v>1.0205351514271322E-6</v>
      </c>
      <c r="AZ31" s="5">
        <f t="shared" si="151"/>
        <v>5.3267296790627579E-7</v>
      </c>
      <c r="BA31" s="5">
        <f t="shared" si="152"/>
        <v>1.853540536004032E-7</v>
      </c>
      <c r="BB31" s="5">
        <f t="shared" si="153"/>
        <v>4.8373196017165985E-8</v>
      </c>
      <c r="BC31" s="5">
        <f t="shared" si="154"/>
        <v>1.0099443945088125E-8</v>
      </c>
      <c r="BD31" s="5">
        <f t="shared" si="155"/>
        <v>4.3362203603337056E-4</v>
      </c>
      <c r="BE31" s="5">
        <f t="shared" si="156"/>
        <v>1.6391411478020051E-4</v>
      </c>
      <c r="BF31" s="5">
        <f t="shared" si="157"/>
        <v>3.0980709917275822E-5</v>
      </c>
      <c r="BG31" s="5">
        <f t="shared" si="158"/>
        <v>3.903688173388588E-6</v>
      </c>
      <c r="BH31" s="5">
        <f t="shared" si="159"/>
        <v>3.6890975212666863E-7</v>
      </c>
      <c r="BI31" s="5">
        <f t="shared" si="160"/>
        <v>2.7890425499027224E-8</v>
      </c>
      <c r="BJ31" s="8">
        <f t="shared" si="161"/>
        <v>0.13266446761011561</v>
      </c>
      <c r="BK31" s="8">
        <f t="shared" si="162"/>
        <v>0.34626468797941112</v>
      </c>
      <c r="BL31" s="8">
        <f t="shared" si="163"/>
        <v>0.47522254415641102</v>
      </c>
      <c r="BM31" s="8">
        <f t="shared" si="164"/>
        <v>0.17171579646707533</v>
      </c>
      <c r="BN31" s="8">
        <f t="shared" si="165"/>
        <v>0.82817576650175484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748</v>
      </c>
      <c r="E32" s="1">
        <f>VLOOKUP(A32,home!$A$2:$E$670,3,FALSE)</f>
        <v>1.575</v>
      </c>
      <c r="F32">
        <f>VLOOKUP(B32,home!$B$2:$E$670,3,FALSE)</f>
        <v>1.8513999999999999</v>
      </c>
      <c r="G32">
        <f>VLOOKUP(C32,away!$B$2:$E$670,4,FALSE)</f>
        <v>0.92800000000000005</v>
      </c>
      <c r="H32">
        <f>VLOOKUP(A32,away!$A$2:$E$670,3,FALSE)</f>
        <v>1.1958</v>
      </c>
      <c r="I32">
        <f>VLOOKUP(C32,away!$B$2:$E$670,3,FALSE)</f>
        <v>1.0935999999999999</v>
      </c>
      <c r="J32">
        <f>VLOOKUP(B32,home!$B$2:$E$670,4,FALSE)</f>
        <v>0.41959999999999997</v>
      </c>
      <c r="K32" s="3">
        <f t="shared" si="111"/>
        <v>2.7060062399999998</v>
      </c>
      <c r="L32" s="3">
        <f t="shared" si="112"/>
        <v>0.54872219884799989</v>
      </c>
      <c r="M32" s="5">
        <f t="shared" si="2"/>
        <v>3.859129913818745E-2</v>
      </c>
      <c r="N32" s="5">
        <f t="shared" si="113"/>
        <v>0.10442829627764186</v>
      </c>
      <c r="O32" s="5">
        <f t="shared" si="114"/>
        <v>2.1175902519507139E-2</v>
      </c>
      <c r="P32" s="5">
        <f t="shared" si="115"/>
        <v>5.7302124355418038E-2</v>
      </c>
      <c r="Q32" s="5">
        <f t="shared" si="116"/>
        <v>0.14129181067993382</v>
      </c>
      <c r="R32" s="5">
        <f t="shared" si="117"/>
        <v>5.8098438965474286E-3</v>
      </c>
      <c r="S32" s="5">
        <f t="shared" si="118"/>
        <v>2.1271203153113219E-2</v>
      </c>
      <c r="T32" s="5">
        <f t="shared" si="119"/>
        <v>7.7529953035508595E-2</v>
      </c>
      <c r="U32" s="5">
        <f t="shared" si="120"/>
        <v>1.5721473837483256E-2</v>
      </c>
      <c r="V32" s="5">
        <f t="shared" si="121"/>
        <v>3.509383823380265E-3</v>
      </c>
      <c r="W32" s="5">
        <f t="shared" si="122"/>
        <v>0.1274455071202665</v>
      </c>
      <c r="X32" s="5">
        <f t="shared" si="123"/>
        <v>6.9932178900331057E-2</v>
      </c>
      <c r="Y32" s="5">
        <f t="shared" si="124"/>
        <v>1.918666948821068E-2</v>
      </c>
      <c r="Z32" s="5">
        <f t="shared" si="125"/>
        <v>1.0626634392923791E-3</v>
      </c>
      <c r="AA32" s="5">
        <f t="shared" si="126"/>
        <v>2.8755738977450387E-3</v>
      </c>
      <c r="AB32" s="5">
        <f t="shared" si="127"/>
        <v>3.8906604554395986E-3</v>
      </c>
      <c r="AC32" s="5">
        <f t="shared" si="128"/>
        <v>3.2568084119516855E-4</v>
      </c>
      <c r="AD32" s="5">
        <f t="shared" si="129"/>
        <v>8.6217084381851383E-2</v>
      </c>
      <c r="AE32" s="5">
        <f t="shared" si="130"/>
        <v>4.7309228120273036E-2</v>
      </c>
      <c r="AF32" s="5">
        <f t="shared" si="131"/>
        <v>1.2979811839978924E-2</v>
      </c>
      <c r="AG32" s="5">
        <f t="shared" si="132"/>
        <v>2.3741036311555131E-3</v>
      </c>
      <c r="AH32" s="5">
        <f t="shared" si="133"/>
        <v>1.4577675476097306E-4</v>
      </c>
      <c r="AI32" s="5">
        <f t="shared" si="134"/>
        <v>3.9447280803014278E-4</v>
      </c>
      <c r="AJ32" s="5">
        <f t="shared" si="135"/>
        <v>5.337229400199443E-4</v>
      </c>
      <c r="AK32" s="5">
        <f t="shared" si="136"/>
        <v>4.8141920204170495E-4</v>
      </c>
      <c r="AL32" s="5">
        <f t="shared" si="137"/>
        <v>1.934343178810043E-5</v>
      </c>
      <c r="AM32" s="5">
        <f t="shared" si="138"/>
        <v>4.6660793666379263E-2</v>
      </c>
      <c r="AN32" s="5">
        <f t="shared" si="139"/>
        <v>2.5603813300608451E-2</v>
      </c>
      <c r="AO32" s="5">
        <f t="shared" si="140"/>
        <v>7.0246903666017673E-3</v>
      </c>
      <c r="AP32" s="5">
        <f t="shared" si="141"/>
        <v>1.284867848062695E-3</v>
      </c>
      <c r="AQ32" s="5">
        <f t="shared" si="142"/>
        <v>1.7625887770451496E-4</v>
      </c>
      <c r="AR32" s="5">
        <f t="shared" si="143"/>
        <v>1.5998188282673356E-5</v>
      </c>
      <c r="AS32" s="5">
        <f t="shared" si="144"/>
        <v>4.3291197321608979E-5</v>
      </c>
      <c r="AT32" s="5">
        <f t="shared" si="145"/>
        <v>5.8573125044672597E-5</v>
      </c>
      <c r="AU32" s="5">
        <f t="shared" si="146"/>
        <v>5.2833080622394774E-5</v>
      </c>
      <c r="AV32" s="5">
        <f t="shared" si="147"/>
        <v>3.574166146065583E-5</v>
      </c>
      <c r="AW32" s="5">
        <f t="shared" si="148"/>
        <v>7.9783364999600359E-7</v>
      </c>
      <c r="AX32" s="5">
        <f t="shared" si="149"/>
        <v>2.1044066470762471E-2</v>
      </c>
      <c r="AY32" s="5">
        <f t="shared" si="150"/>
        <v>1.1547346426540251E-2</v>
      </c>
      <c r="AZ32" s="5">
        <f t="shared" si="151"/>
        <v>3.1681426610153801E-3</v>
      </c>
      <c r="BA32" s="5">
        <f t="shared" si="152"/>
        <v>5.7947673573883769E-4</v>
      </c>
      <c r="BB32" s="5">
        <f t="shared" si="153"/>
        <v>7.9492937153969096E-5</v>
      </c>
      <c r="BC32" s="5">
        <f t="shared" si="154"/>
        <v>8.7239078536023573E-6</v>
      </c>
      <c r="BD32" s="5">
        <f t="shared" si="155"/>
        <v>1.4630935086754719E-6</v>
      </c>
      <c r="BE32" s="5">
        <f t="shared" si="156"/>
        <v>3.9591401641793206E-6</v>
      </c>
      <c r="BF32" s="5">
        <f t="shared" si="157"/>
        <v>5.356728994651934E-6</v>
      </c>
      <c r="BG32" s="5">
        <f t="shared" si="158"/>
        <v>4.8317806951723526E-6</v>
      </c>
      <c r="BH32" s="5">
        <f t="shared" si="159"/>
        <v>3.2687071778619804E-6</v>
      </c>
      <c r="BI32" s="5">
        <f t="shared" si="160"/>
        <v>1.7690284040054611E-6</v>
      </c>
      <c r="BJ32" s="8">
        <f t="shared" si="161"/>
        <v>0.80587231667357273</v>
      </c>
      <c r="BK32" s="8">
        <f t="shared" si="162"/>
        <v>0.13256638116962249</v>
      </c>
      <c r="BL32" s="8">
        <f t="shared" si="163"/>
        <v>5.1255932043251774E-2</v>
      </c>
      <c r="BM32" s="8">
        <f t="shared" si="164"/>
        <v>0.61061146786561338</v>
      </c>
      <c r="BN32" s="8">
        <f t="shared" si="165"/>
        <v>0.36859927686723576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748</v>
      </c>
      <c r="E33" s="24">
        <f>VLOOKUP(A33,home!$A$2:$E$670,3,FALSE)</f>
        <v>1.5672999999999999</v>
      </c>
      <c r="F33" s="15">
        <f>VLOOKUP(B33,home!$B$2:$E$670,3,FALSE)</f>
        <v>0.85070000000000001</v>
      </c>
      <c r="G33" s="15">
        <f>VLOOKUP(C33,away!$B$2:$E$670,4,FALSE)</f>
        <v>0.44259999999999999</v>
      </c>
      <c r="H33" s="15">
        <f>VLOOKUP(A33,away!$A$2:$E$670,3,FALSE)</f>
        <v>1.4204000000000001</v>
      </c>
      <c r="I33" s="15">
        <f>VLOOKUP(C33,away!$B$2:$E$670,3,FALSE)</f>
        <v>1.3683000000000001</v>
      </c>
      <c r="J33" s="15">
        <f>VLOOKUP(B33,home!$B$2:$E$670,4,FALSE)</f>
        <v>0.46939999999999998</v>
      </c>
      <c r="K33" s="19">
        <f t="shared" si="111"/>
        <v>0.59011951388600004</v>
      </c>
      <c r="L33" s="19">
        <f t="shared" si="112"/>
        <v>0.91229454040800007</v>
      </c>
      <c r="M33" s="20">
        <f t="shared" si="2"/>
        <v>0.2225921614674882</v>
      </c>
      <c r="N33" s="20">
        <f t="shared" si="113"/>
        <v>0.13135597812002817</v>
      </c>
      <c r="O33" s="20">
        <f t="shared" si="114"/>
        <v>0.20306961364440548</v>
      </c>
      <c r="P33" s="20">
        <f t="shared" si="115"/>
        <v>0.1198353416888544</v>
      </c>
      <c r="Q33" s="20">
        <f t="shared" si="116"/>
        <v>3.8757862977105539E-2</v>
      </c>
      <c r="R33" s="20">
        <f t="shared" si="117"/>
        <v>9.2629649925276503E-2</v>
      </c>
      <c r="S33" s="20">
        <f t="shared" si="118"/>
        <v>1.6128722843393992E-2</v>
      </c>
      <c r="T33" s="20">
        <f t="shared" si="119"/>
        <v>3.5358586791894742E-2</v>
      </c>
      <c r="U33" s="20">
        <f t="shared" si="120"/>
        <v>5.4662563985334527E-2</v>
      </c>
      <c r="V33" s="20">
        <f t="shared" si="121"/>
        <v>9.6478939589716083E-4</v>
      </c>
      <c r="W33" s="20">
        <f t="shared" si="122"/>
        <v>7.6239237531032398E-3</v>
      </c>
      <c r="X33" s="20">
        <f t="shared" si="123"/>
        <v>6.9552640164429556E-3</v>
      </c>
      <c r="Y33" s="20">
        <f t="shared" si="124"/>
        <v>3.1726246946485628E-3</v>
      </c>
      <c r="Z33" s="20">
        <f t="shared" si="125"/>
        <v>2.816850796891136E-2</v>
      </c>
      <c r="AA33" s="20">
        <f t="shared" si="126"/>
        <v>1.6622786229507889E-2</v>
      </c>
      <c r="AB33" s="20">
        <f t="shared" si="127"/>
        <v>4.9047152645940459E-3</v>
      </c>
      <c r="AC33" s="20">
        <f t="shared" si="128"/>
        <v>3.2462920682184071E-5</v>
      </c>
      <c r="AD33" s="20">
        <f t="shared" si="129"/>
        <v>1.1247565447713031E-3</v>
      </c>
      <c r="AE33" s="20">
        <f t="shared" si="130"/>
        <v>1.0261092550830262E-3</v>
      </c>
      <c r="AF33" s="20">
        <f t="shared" si="131"/>
        <v>4.6805693563718221E-4</v>
      </c>
      <c r="AG33" s="20">
        <f t="shared" si="132"/>
        <v>1.4233526232730002E-4</v>
      </c>
      <c r="AH33" s="20">
        <f t="shared" si="133"/>
        <v>6.4244940078692679E-3</v>
      </c>
      <c r="AI33" s="20">
        <f t="shared" si="134"/>
        <v>3.7912192808873322E-3</v>
      </c>
      <c r="AJ33" s="20">
        <f t="shared" si="135"/>
        <v>1.1186362395362317E-3</v>
      </c>
      <c r="AK33" s="20">
        <f t="shared" si="136"/>
        <v>2.2004302463012805E-4</v>
      </c>
      <c r="AL33" s="20">
        <f t="shared" si="137"/>
        <v>6.990731688880091E-7</v>
      </c>
      <c r="AM33" s="20">
        <f t="shared" si="138"/>
        <v>1.3274815708810771E-4</v>
      </c>
      <c r="AN33" s="20">
        <f t="shared" si="139"/>
        <v>1.2110541896070422E-4</v>
      </c>
      <c r="AO33" s="20">
        <f t="shared" si="140"/>
        <v>5.5241906265836967E-5</v>
      </c>
      <c r="AP33" s="20">
        <f t="shared" si="141"/>
        <v>1.6798963162684521E-5</v>
      </c>
      <c r="AQ33" s="20">
        <f t="shared" si="142"/>
        <v>3.8314005944580488E-6</v>
      </c>
      <c r="AR33" s="20">
        <f t="shared" si="143"/>
        <v>1.1722061616526093E-3</v>
      </c>
      <c r="AS33" s="20">
        <f t="shared" si="144"/>
        <v>6.9174173028861176E-4</v>
      </c>
      <c r="AT33" s="20">
        <f t="shared" si="145"/>
        <v>2.0410514680628807E-4</v>
      </c>
      <c r="AU33" s="20">
        <f t="shared" si="146"/>
        <v>4.0148810004985804E-5</v>
      </c>
      <c r="AV33" s="20">
        <f t="shared" si="147"/>
        <v>5.9231490608108983E-6</v>
      </c>
      <c r="AW33" s="20">
        <f t="shared" si="148"/>
        <v>1.0454305446999797E-8</v>
      </c>
      <c r="AX33" s="20">
        <f t="shared" si="149"/>
        <v>1.305621298834941E-5</v>
      </c>
      <c r="AY33" s="20">
        <f t="shared" si="150"/>
        <v>1.1911111827675187E-5</v>
      </c>
      <c r="AZ33" s="20">
        <f t="shared" si="151"/>
        <v>5.4332211452886128E-6</v>
      </c>
      <c r="BA33" s="20">
        <f t="shared" si="152"/>
        <v>1.6522326625587012E-6</v>
      </c>
      <c r="BB33" s="20">
        <f t="shared" si="153"/>
        <v>3.7683070938401906E-7</v>
      </c>
      <c r="BC33" s="20">
        <f t="shared" si="154"/>
        <v>6.8756119765822901E-8</v>
      </c>
      <c r="BD33" s="20">
        <f t="shared" si="155"/>
        <v>1.782328802513821E-4</v>
      </c>
      <c r="BE33" s="20">
        <f t="shared" si="156"/>
        <v>1.0517870065244725E-4</v>
      </c>
      <c r="BF33" s="20">
        <f t="shared" si="157"/>
        <v>3.1034001850091648E-5</v>
      </c>
      <c r="BG33" s="20">
        <f t="shared" si="158"/>
        <v>6.1045900285711033E-6</v>
      </c>
      <c r="BH33" s="20">
        <f t="shared" si="159"/>
        <v>9.006094250334255E-7</v>
      </c>
      <c r="BI33" s="20">
        <f t="shared" si="160"/>
        <v>1.0629343922037504E-7</v>
      </c>
      <c r="BJ33" s="21">
        <f t="shared" si="161"/>
        <v>0.22634772256256683</v>
      </c>
      <c r="BK33" s="21">
        <f t="shared" si="162"/>
        <v>0.35956608850131261</v>
      </c>
      <c r="BL33" s="21">
        <f t="shared" si="163"/>
        <v>0.38587940367550161</v>
      </c>
      <c r="BM33" s="21">
        <f t="shared" si="164"/>
        <v>0.19170921422761156</v>
      </c>
      <c r="BN33" s="21">
        <f t="shared" si="165"/>
        <v>0.80824060782315832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774</v>
      </c>
      <c r="E34" s="1">
        <f>VLOOKUP(A34,home!$A$2:$E$670,3,FALSE)</f>
        <v>1.5064</v>
      </c>
      <c r="F34">
        <f>VLOOKUP(B34,home!$B$2:$E$670,3,FALSE)</f>
        <v>1.2892999999999999</v>
      </c>
      <c r="G34">
        <f>VLOOKUP(C34,away!$B$2:$E$670,4,FALSE)</f>
        <v>0.40849999999999997</v>
      </c>
      <c r="H34">
        <f>VLOOKUP(A34,away!$A$2:$E$670,3,FALSE)</f>
        <v>1.2789999999999999</v>
      </c>
      <c r="I34">
        <f>VLOOKUP(C34,away!$B$2:$E$670,3,FALSE)</f>
        <v>1.6238999999999999</v>
      </c>
      <c r="J34">
        <f>VLOOKUP(B34,home!$B$2:$E$670,4,FALSE)</f>
        <v>0.69169999999999998</v>
      </c>
      <c r="K34" s="3">
        <f t="shared" ref="K34:K49" si="166">E34*F34*G34</f>
        <v>0.79338932091999992</v>
      </c>
      <c r="L34" s="3">
        <f t="shared" ref="L34:L49" si="167">H34*I34*J34</f>
        <v>1.4366388347699999</v>
      </c>
      <c r="M34" s="5">
        <f t="shared" si="2"/>
        <v>0.10752540264127068</v>
      </c>
      <c r="N34" s="5">
        <f t="shared" ref="N34:N49" si="168">_xlfn.POISSON.DIST(1,K34,FALSE) * _xlfn.POISSON.DIST(0,L34,FALSE)</f>
        <v>8.5309506183207318E-2</v>
      </c>
      <c r="O34" s="5">
        <f t="shared" ref="O34:O49" si="169">_xlfn.POISSON.DIST(0,K34,FALSE) * _xlfn.POISSON.DIST(1,L34,FALSE)</f>
        <v>0.15447516915873019</v>
      </c>
      <c r="P34" s="5">
        <f t="shared" ref="P34:P49" si="170">_xlfn.POISSON.DIST(1,K34,FALSE) * _xlfn.POISSON.DIST(1,L34,FALSE)</f>
        <v>0.12255894955784706</v>
      </c>
      <c r="Q34" s="5">
        <f t="shared" ref="Q34:Q49" si="171">_xlfn.POISSON.DIST(2,K34,FALSE) * _xlfn.POISSON.DIST(0,L34,FALSE)</f>
        <v>3.3841825589357687E-2</v>
      </c>
      <c r="R34" s="5">
        <f t="shared" ref="R34:R49" si="172">_xlfn.POISSON.DIST(0,K34,FALSE) * _xlfn.POISSON.DIST(2,L34,FALSE)</f>
        <v>0.11096251351054841</v>
      </c>
      <c r="S34" s="5">
        <f t="shared" ref="S34:S49" si="173">_xlfn.POISSON.DIST(2,K34,FALSE) * _xlfn.POISSON.DIST(2,L34,FALSE)</f>
        <v>3.4923598860716144E-2</v>
      </c>
      <c r="T34" s="5">
        <f t="shared" ref="T34:T49" si="174">_xlfn.POISSON.DIST(2,K34,FALSE) * _xlfn.POISSON.DIST(1,L34,FALSE)</f>
        <v>4.8618480881184395E-2</v>
      </c>
      <c r="U34" s="5">
        <f t="shared" ref="U34:U49" si="175">_xlfn.POISSON.DIST(1,K34,FALSE) * _xlfn.POISSON.DIST(2,L34,FALSE)</f>
        <v>8.8036473241710322E-2</v>
      </c>
      <c r="V34" s="5">
        <f t="shared" ref="V34:V49" si="176">_xlfn.POISSON.DIST(3,K34,FALSE) * _xlfn.POISSON.DIST(3,L34,FALSE)</f>
        <v>4.4229337502369034E-3</v>
      </c>
      <c r="W34" s="5">
        <f t="shared" ref="W34:W49" si="177">_xlfn.POISSON.DIST(3,K34,FALSE) * _xlfn.POISSON.DIST(0,L34,FALSE)</f>
        <v>8.949914341011193E-3</v>
      </c>
      <c r="X34" s="5">
        <f t="shared" ref="X34:X49" si="178">_xlfn.POISSON.DIST(3,K34,FALSE) * _xlfn.POISSON.DIST(1,L34,FALSE)</f>
        <v>1.2857794510161632E-2</v>
      </c>
      <c r="Y34" s="5">
        <f t="shared" ref="Y34:Y49" si="179">_xlfn.POISSON.DIST(3,K34,FALSE) * _xlfn.POISSON.DIST(2,L34,FALSE)</f>
        <v>9.2360034613953555E-3</v>
      </c>
      <c r="Z34" s="5">
        <f t="shared" ref="Z34:Z49" si="180">_xlfn.POISSON.DIST(0,K34,FALSE) * _xlfn.POISSON.DIST(3,L34,FALSE)</f>
        <v>5.3137685370981548E-2</v>
      </c>
      <c r="AA34" s="5">
        <f t="shared" ref="AA34:AA49" si="181">_xlfn.POISSON.DIST(1,K34,FALSE) * _xlfn.POISSON.DIST(3,L34,FALSE)</f>
        <v>4.2158872111743663E-2</v>
      </c>
      <c r="AB34" s="5">
        <f t="shared" ref="AB34:AB49" si="182">_xlfn.POISSON.DIST(2,K34,FALSE) * _xlfn.POISSON.DIST(3,L34,FALSE)</f>
        <v>1.6724199457744712E-2</v>
      </c>
      <c r="AC34" s="5">
        <f t="shared" ref="AC34:AC49" si="183">_xlfn.POISSON.DIST(4,K34,FALSE) * _xlfn.POISSON.DIST(4,L34,FALSE)</f>
        <v>3.1508258808935445E-4</v>
      </c>
      <c r="AD34" s="5">
        <f t="shared" ref="AD34:AD49" si="184">_xlfn.POISSON.DIST(4,K34,FALSE) * _xlfn.POISSON.DIST(0,L34,FALSE)</f>
        <v>1.7751916153267591E-3</v>
      </c>
      <c r="AE34" s="5">
        <f t="shared" ref="AE34:AE49" si="185">_xlfn.POISSON.DIST(4,K34,FALSE) * _xlfn.POISSON.DIST(1,L34,FALSE)</f>
        <v>2.5503092137365091E-3</v>
      </c>
      <c r="AF34" s="5">
        <f t="shared" ref="AF34:AF49" si="186">_xlfn.POISSON.DIST(4,K34,FALSE) * _xlfn.POISSON.DIST(2,L34,FALSE)</f>
        <v>1.831936628562807E-3</v>
      </c>
      <c r="AG34" s="5">
        <f t="shared" ref="AG34:AG49" si="187">_xlfn.POISSON.DIST(4,K34,FALSE) * _xlfn.POISSON.DIST(3,L34,FALSE)</f>
        <v>8.7727710114365105E-4</v>
      </c>
      <c r="AH34" s="5">
        <f t="shared" ref="AH34:AH49" si="188">_xlfn.POISSON.DIST(0,K34,FALSE) * _xlfn.POISSON.DIST(4,L34,FALSE)</f>
        <v>1.9084915598435444E-2</v>
      </c>
      <c r="AI34" s="5">
        <f t="shared" ref="AI34:AI49" si="189">_xlfn.POISSON.DIST(1,K34,FALSE) * _xlfn.POISSON.DIST(4,L34,FALSE)</f>
        <v>1.5141768226458211E-2</v>
      </c>
      <c r="AJ34" s="5">
        <f t="shared" ref="AJ34:AJ49" si="190">_xlfn.POISSON.DIST(2,K34,FALSE) * _xlfn.POISSON.DIST(4,L34,FALSE)</f>
        <v>6.0066586053588548E-3</v>
      </c>
      <c r="AK34" s="5">
        <f t="shared" ref="AK34:AK49" si="191">_xlfn.POISSON.DIST(3,K34,FALSE) * _xlfn.POISSON.DIST(4,L34,FALSE)</f>
        <v>1.5885395973013123E-3</v>
      </c>
      <c r="AL34" s="5">
        <f t="shared" ref="AL34:AL49" si="192">_xlfn.POISSON.DIST(5,K34,FALSE) * _xlfn.POISSON.DIST(5,L34,FALSE)</f>
        <v>1.4365420662141214E-5</v>
      </c>
      <c r="AM34" s="5">
        <f t="shared" ref="AM34:AM49" si="193">_xlfn.POISSON.DIST(5,K34,FALSE) * _xlfn.POISSON.DIST(0,L34,FALSE)</f>
        <v>2.8168361403739511E-4</v>
      </c>
      <c r="AN34" s="5">
        <f t="shared" ref="AN34:AN49" si="194">_xlfn.POISSON.DIST(5,K34,FALSE) * _xlfn.POISSON.DIST(1,L34,FALSE)</f>
        <v>4.0467761904448569E-4</v>
      </c>
      <c r="AO34" s="5">
        <f t="shared" ref="AO34:AO49" si="195">_xlfn.POISSON.DIST(5,K34,FALSE) * _xlfn.POISSON.DIST(2,L34,FALSE)</f>
        <v>2.9068779154078401E-4</v>
      </c>
      <c r="AP34" s="5">
        <f t="shared" ref="AP34:AP49" si="196">_xlfn.POISSON.DIST(5,K34,FALSE) * _xlfn.POISSON.DIST(3,L34,FALSE)</f>
        <v>1.3920445670700552E-4</v>
      </c>
      <c r="AQ34" s="5">
        <f t="shared" ref="AQ34:AQ49" si="197">_xlfn.POISSON.DIST(5,K34,FALSE) * _xlfn.POISSON.DIST(4,L34,FALSE)</f>
        <v>4.9996632119585808E-5</v>
      </c>
      <c r="AR34" s="5">
        <f t="shared" ref="AR34:AR49" si="198">_xlfn.POISSON.DIST(0,K34,FALSE) * _xlfn.POISSON.DIST(5,L34,FALSE)</f>
        <v>5.4836261814040152E-3</v>
      </c>
      <c r="AS34" s="5">
        <f t="shared" ref="AS34:AS49" si="199">_xlfn.POISSON.DIST(1,K34,FALSE) * _xlfn.POISSON.DIST(5,L34,FALSE)</f>
        <v>4.3506504522432638E-3</v>
      </c>
      <c r="AT34" s="5">
        <f t="shared" ref="AT34:AT49" si="200">_xlfn.POISSON.DIST(2,K34,FALSE) * _xlfn.POISSON.DIST(5,L34,FALSE)</f>
        <v>1.7258798039327867E-3</v>
      </c>
      <c r="AU34" s="5">
        <f t="shared" ref="AU34:AU49" si="201">_xlfn.POISSON.DIST(3,K34,FALSE) * _xlfn.POISSON.DIST(5,L34,FALSE)</f>
        <v>4.5643153521059219E-4</v>
      </c>
      <c r="AV34" s="5">
        <f t="shared" ref="AV34:AV49" si="202">_xlfn.POISSON.DIST(4,K34,FALSE) * _xlfn.POISSON.DIST(5,L34,FALSE)</f>
        <v>9.0531976441801158E-5</v>
      </c>
      <c r="AW34" s="5">
        <f t="shared" ref="AW34:AW49" si="203">_xlfn.POISSON.DIST(6,K34,FALSE) * _xlfn.POISSON.DIST(6,L34,FALSE)</f>
        <v>4.5483073019147561E-7</v>
      </c>
      <c r="AX34" s="5">
        <f t="shared" ref="AX34:AX49" si="204">_xlfn.POISSON.DIST(6,K34,FALSE) * _xlfn.POISSON.DIST(0,L34,FALSE)</f>
        <v>3.7247461875903366E-5</v>
      </c>
      <c r="AY34" s="5">
        <f t="shared" ref="AY34:AY49" si="205">_xlfn.POISSON.DIST(6,K34,FALSE) * _xlfn.POISSON.DIST(1,L34,FALSE)</f>
        <v>5.3511150227537803E-5</v>
      </c>
      <c r="AZ34" s="5">
        <f t="shared" ref="AZ34:AZ49" si="206">_xlfn.POISSON.DIST(6,K34,FALSE) * _xlfn.POISSON.DIST(2,L34,FALSE)</f>
        <v>3.8438098255046176E-5</v>
      </c>
      <c r="BA34" s="5">
        <f t="shared" ref="BA34:BA49" si="207">_xlfn.POISSON.DIST(6,K34,FALSE) * _xlfn.POISSON.DIST(3,L34,FALSE)</f>
        <v>1.8407221562634767E-5</v>
      </c>
      <c r="BB34" s="5">
        <f t="shared" ref="BB34:BB49" si="208">_xlfn.POISSON.DIST(6,K34,FALSE) * _xlfn.POISSON.DIST(4,L34,FALSE)</f>
        <v>6.6111323342742048E-6</v>
      </c>
      <c r="BC34" s="5">
        <f t="shared" ref="BC34:BC49" si="209">_xlfn.POISSON.DIST(6,K34,FALSE) * _xlfn.POISSON.DIST(5,L34,FALSE)</f>
        <v>1.8995618906443918E-6</v>
      </c>
      <c r="BD34" s="5">
        <f t="shared" ref="BD34:BD49" si="210">_xlfn.POISSON.DIST(0,K34,FALSE) * _xlfn.POISSON.DIST(6,L34,FALSE)</f>
        <v>1.3129983879277532E-3</v>
      </c>
      <c r="BE34" s="5">
        <f t="shared" ref="BE34:BE49" si="211">_xlfn.POISSON.DIST(1,K34,FALSE) * _xlfn.POISSON.DIST(6,L34,FALSE)</f>
        <v>1.0417188993670549E-3</v>
      </c>
      <c r="BF34" s="5">
        <f t="shared" ref="BF34:BF49" si="212">_xlfn.POISSON.DIST(2,K34,FALSE) * _xlfn.POISSON.DIST(6,L34,FALSE)</f>
        <v>4.1324432507917864E-4</v>
      </c>
      <c r="BG34" s="5">
        <f t="shared" ref="BG34:BG49" si="213">_xlfn.POISSON.DIST(3,K34,FALSE) * _xlfn.POISSON.DIST(6,L34,FALSE)</f>
        <v>1.0928787814953776E-4</v>
      </c>
      <c r="BH34" s="5">
        <f t="shared" ref="BH34:BH49" si="214">_xlfn.POISSON.DIST(4,K34,FALSE) * _xlfn.POISSON.DIST(6,L34,FALSE)</f>
        <v>2.1676958857462357E-5</v>
      </c>
      <c r="BI34" s="5">
        <f t="shared" ref="BI34:BI49" si="215">_xlfn.POISSON.DIST(5,K34,FALSE) * _xlfn.POISSON.DIST(6,L34,FALSE)</f>
        <v>3.4396535335065687E-6</v>
      </c>
      <c r="BJ34" s="8">
        <f t="shared" ref="BJ34:BJ49" si="216">SUM(N34,Q34,T34,W34,X34,Y34,AD34,AE34,AF34,AG34,AM34,AN34,AO34,AP34,AQ34,AX34,AY34,AZ34,BA34,BB34,BC34)</f>
        <v>0.20717060426468262</v>
      </c>
      <c r="BK34" s="8">
        <f t="shared" ref="BK34:BK49" si="217">SUM(M34,P34,S34,V34,AC34,AL34,AY34)</f>
        <v>0.26981384396904984</v>
      </c>
      <c r="BL34" s="8">
        <f t="shared" ref="BL34:BL49" si="218">SUM(O34,R34,U34,AA34,AB34,AH34,AI34,AJ34,AK34,AR34,AS34,AT34,AU34,AV34,BD34,BE34,BF34,BG34,BH34,BI34)</f>
        <v>0.46918859556017806</v>
      </c>
      <c r="BM34" s="8">
        <f t="shared" ref="BM34:BM49" si="219">SUM(S34:BI34)</f>
        <v>0.3845843062044334</v>
      </c>
      <c r="BN34" s="8">
        <f t="shared" ref="BN34:BN49" si="220">SUM(M34:R34)</f>
        <v>0.61467336664096139</v>
      </c>
    </row>
    <row r="35" spans="1:66" x14ac:dyDescent="0.25">
      <c r="A35" s="10" t="s">
        <v>35</v>
      </c>
      <c r="B35" t="s">
        <v>302</v>
      </c>
      <c r="C35" t="s">
        <v>745</v>
      </c>
      <c r="D35" t="s">
        <v>774</v>
      </c>
      <c r="E35" s="1">
        <f>VLOOKUP(A35,home!$A$2:$E$670,3,FALSE)</f>
        <v>1.5282</v>
      </c>
      <c r="F35">
        <f>VLOOKUP(B35,home!$B$2:$E$670,3,FALSE)</f>
        <v>1.1997</v>
      </c>
      <c r="G35">
        <f>VLOOKUP(C35,away!$B$2:$E$670,4,FALSE)</f>
        <v>0.63829999999999998</v>
      </c>
      <c r="H35">
        <f>VLOOKUP(A35,away!$A$2:$E$670,3,FALSE)</f>
        <v>1.0766</v>
      </c>
      <c r="I35">
        <f>VLOOKUP(C35,away!$B$2:$E$670,3,FALSE)</f>
        <v>1.6678999999999999</v>
      </c>
      <c r="J35">
        <f>VLOOKUP(B35,home!$B$2:$E$670,4,FALSE)</f>
        <v>1.0837000000000001</v>
      </c>
      <c r="K35" s="3">
        <f t="shared" si="166"/>
        <v>1.170247436982</v>
      </c>
      <c r="L35" s="3">
        <f t="shared" si="167"/>
        <v>1.9459579774180003</v>
      </c>
      <c r="M35" s="5">
        <f t="shared" si="2"/>
        <v>4.4325044884486901E-2</v>
      </c>
      <c r="N35" s="5">
        <f t="shared" si="168"/>
        <v>5.1871270170182907E-2</v>
      </c>
      <c r="O35" s="5">
        <f t="shared" si="169"/>
        <v>8.6254674692378214E-2</v>
      </c>
      <c r="P35" s="5">
        <f t="shared" si="170"/>
        <v>0.10093931198647178</v>
      </c>
      <c r="Q35" s="5">
        <f t="shared" si="171"/>
        <v>3.0351110484828716E-2</v>
      </c>
      <c r="R35" s="5">
        <f t="shared" si="172"/>
        <v>8.3923986153613961E-2</v>
      </c>
      <c r="S35" s="5">
        <f t="shared" si="173"/>
        <v>5.7466070992452614E-2</v>
      </c>
      <c r="T35" s="5">
        <f t="shared" si="174"/>
        <v>5.906198557144756E-2</v>
      </c>
      <c r="U35" s="5">
        <f t="shared" si="175"/>
        <v>9.8211829697579592E-2</v>
      </c>
      <c r="V35" s="5">
        <f t="shared" si="176"/>
        <v>1.4540527153592789E-2</v>
      </c>
      <c r="W35" s="5">
        <f t="shared" si="177"/>
        <v>1.183943641814277E-2</v>
      </c>
      <c r="X35" s="5">
        <f t="shared" si="178"/>
        <v>2.303904574601812E-2</v>
      </c>
      <c r="Y35" s="5">
        <f t="shared" si="179"/>
        <v>2.2416507430781107E-2</v>
      </c>
      <c r="Z35" s="5">
        <f t="shared" si="180"/>
        <v>5.4437516784114286E-2</v>
      </c>
      <c r="AA35" s="5">
        <f t="shared" si="181"/>
        <v>6.3705364492274347E-2</v>
      </c>
      <c r="AB35" s="5">
        <f t="shared" si="182"/>
        <v>3.7275519759544094E-2</v>
      </c>
      <c r="AC35" s="5">
        <f t="shared" si="183"/>
        <v>2.0695280887887287E-3</v>
      </c>
      <c r="AD35" s="5">
        <f t="shared" si="184"/>
        <v>3.4637675309107338E-3</v>
      </c>
      <c r="AE35" s="5">
        <f t="shared" si="185"/>
        <v>6.7403460586971924E-3</v>
      </c>
      <c r="AF35" s="5">
        <f t="shared" si="186"/>
        <v>6.55821509173989E-3</v>
      </c>
      <c r="AG35" s="5">
        <f t="shared" si="187"/>
        <v>4.2540036584647863E-3</v>
      </c>
      <c r="AH35" s="5">
        <f t="shared" si="188"/>
        <v>2.6483280014218388E-2</v>
      </c>
      <c r="AI35" s="5">
        <f t="shared" si="189"/>
        <v>3.0991990559515691E-2</v>
      </c>
      <c r="AJ35" s="5">
        <f t="shared" si="190"/>
        <v>1.8134148759621795E-2</v>
      </c>
      <c r="AK35" s="5">
        <f t="shared" si="191"/>
        <v>7.0738137025992392E-3</v>
      </c>
      <c r="AL35" s="5">
        <f t="shared" si="192"/>
        <v>1.8851350694705998E-4</v>
      </c>
      <c r="AM35" s="5">
        <f t="shared" si="193"/>
        <v>8.1069301506995009E-4</v>
      </c>
      <c r="AN35" s="5">
        <f t="shared" si="194"/>
        <v>1.5775745399124208E-3</v>
      </c>
      <c r="AO35" s="5">
        <f t="shared" si="195"/>
        <v>1.5349468804570535E-3</v>
      </c>
      <c r="AP35" s="5">
        <f t="shared" si="196"/>
        <v>9.9564737564609204E-4</v>
      </c>
      <c r="AQ35" s="5">
        <f t="shared" si="197"/>
        <v>4.8437198833345266E-4</v>
      </c>
      <c r="AR35" s="5">
        <f t="shared" si="198"/>
        <v>1.0307070002372583E-2</v>
      </c>
      <c r="AS35" s="5">
        <f t="shared" si="199"/>
        <v>1.2061822253070571E-2</v>
      </c>
      <c r="AT35" s="5">
        <f t="shared" si="200"/>
        <v>7.0576582884941466E-3</v>
      </c>
      <c r="AU35" s="5">
        <f t="shared" si="201"/>
        <v>2.7530688410683478E-3</v>
      </c>
      <c r="AV35" s="5">
        <f t="shared" si="202"/>
        <v>8.0544293877381017E-4</v>
      </c>
      <c r="AW35" s="5">
        <f t="shared" si="203"/>
        <v>1.1924800666043162E-5</v>
      </c>
      <c r="AX35" s="5">
        <f t="shared" si="204"/>
        <v>1.5811857051080324E-4</v>
      </c>
      <c r="AY35" s="5">
        <f t="shared" si="205"/>
        <v>3.0769209366342818E-4</v>
      </c>
      <c r="AZ35" s="5">
        <f t="shared" si="206"/>
        <v>2.9937794212639733E-4</v>
      </c>
      <c r="BA35" s="5">
        <f t="shared" si="207"/>
        <v>1.9419229824794906E-4</v>
      </c>
      <c r="BB35" s="5">
        <f t="shared" si="208"/>
        <v>9.4472512982183085E-5</v>
      </c>
      <c r="BC35" s="5">
        <f t="shared" si="209"/>
        <v>3.6767908056880918E-5</v>
      </c>
      <c r="BD35" s="5">
        <f t="shared" si="210"/>
        <v>3.342854182487115E-3</v>
      </c>
      <c r="BE35" s="5">
        <f t="shared" si="211"/>
        <v>3.9119665392601055E-3</v>
      </c>
      <c r="BF35" s="5">
        <f t="shared" si="212"/>
        <v>2.2889844080642421E-3</v>
      </c>
      <c r="BG35" s="5">
        <f t="shared" si="213"/>
        <v>8.9289271227631307E-4</v>
      </c>
      <c r="BH35" s="5">
        <f t="shared" si="214"/>
        <v>2.6122635201031557E-4</v>
      </c>
      <c r="BI35" s="5">
        <f t="shared" si="215"/>
        <v>6.1139893782445826E-5</v>
      </c>
      <c r="BJ35" s="8">
        <f t="shared" si="216"/>
        <v>0.22608954328622038</v>
      </c>
      <c r="BK35" s="8">
        <f t="shared" si="217"/>
        <v>0.2198366887064033</v>
      </c>
      <c r="BL35" s="8">
        <f t="shared" si="218"/>
        <v>0.4957987342430053</v>
      </c>
      <c r="BM35" s="8">
        <f t="shared" si="219"/>
        <v>0.59820131735478344</v>
      </c>
      <c r="BN35" s="8">
        <f t="shared" si="220"/>
        <v>0.39766539837196246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774</v>
      </c>
      <c r="E36" s="1">
        <f>VLOOKUP(A36,home!$A$2:$E$670,3,FALSE)</f>
        <v>1.8130999999999999</v>
      </c>
      <c r="F36">
        <f>VLOOKUP(B36,home!$B$2:$E$670,3,FALSE)</f>
        <v>1.4815</v>
      </c>
      <c r="G36">
        <f>VLOOKUP(C36,away!$B$2:$E$670,4,FALSE)</f>
        <v>0.71699999999999997</v>
      </c>
      <c r="H36">
        <f>VLOOKUP(A36,away!$A$2:$E$670,3,FALSE)</f>
        <v>1.3384</v>
      </c>
      <c r="I36">
        <f>VLOOKUP(C36,away!$B$2:$E$670,3,FALSE)</f>
        <v>0.6724</v>
      </c>
      <c r="J36">
        <f>VLOOKUP(B36,home!$B$2:$E$670,4,FALSE)</f>
        <v>0.41810000000000003</v>
      </c>
      <c r="K36" s="3">
        <f t="shared" si="166"/>
        <v>1.9259391850499998</v>
      </c>
      <c r="L36" s="3">
        <f t="shared" si="167"/>
        <v>0.37626498089600002</v>
      </c>
      <c r="M36" s="5">
        <f t="shared" si="2"/>
        <v>0.10003809996099672</v>
      </c>
      <c r="N36" s="5">
        <f t="shared" si="168"/>
        <v>0.19266729671283239</v>
      </c>
      <c r="O36" s="5">
        <f t="shared" si="169"/>
        <v>3.7640833770696561E-2</v>
      </c>
      <c r="P36" s="5">
        <f t="shared" si="170"/>
        <v>7.2493956716937841E-2</v>
      </c>
      <c r="Q36" s="5">
        <f t="shared" si="171"/>
        <v>0.18553274820844953</v>
      </c>
      <c r="R36" s="5">
        <f t="shared" si="172"/>
        <v>7.0814637998203285E-3</v>
      </c>
      <c r="S36" s="5">
        <f t="shared" si="173"/>
        <v>1.3133430569268733E-2</v>
      </c>
      <c r="T36" s="5">
        <f t="shared" si="174"/>
        <v>6.9809475960234638E-2</v>
      </c>
      <c r="U36" s="5">
        <f t="shared" si="175"/>
        <v>1.3638468619587035E-2</v>
      </c>
      <c r="V36" s="5">
        <f t="shared" si="176"/>
        <v>1.0574797086806403E-3</v>
      </c>
      <c r="W36" s="5">
        <f t="shared" si="177"/>
        <v>0.11910826329488938</v>
      </c>
      <c r="X36" s="5">
        <f t="shared" si="178"/>
        <v>4.4816268413207287E-2</v>
      </c>
      <c r="Y36" s="5">
        <f t="shared" si="179"/>
        <v>8.4313961891627261E-3</v>
      </c>
      <c r="Z36" s="5">
        <f t="shared" si="180"/>
        <v>8.8816894711837065E-4</v>
      </c>
      <c r="AA36" s="5">
        <f t="shared" si="181"/>
        <v>1.7105593781998709E-3</v>
      </c>
      <c r="AB36" s="5">
        <f t="shared" si="182"/>
        <v>1.6472166674149477E-3</v>
      </c>
      <c r="AC36" s="5">
        <f t="shared" si="183"/>
        <v>4.789480724095574E-5</v>
      </c>
      <c r="AD36" s="5">
        <f t="shared" si="184"/>
        <v>5.7348817885720015E-2</v>
      </c>
      <c r="AE36" s="5">
        <f t="shared" si="185"/>
        <v>2.1578351866178624E-2</v>
      </c>
      <c r="AF36" s="5">
        <f t="shared" si="186"/>
        <v>4.0595890763474342E-3</v>
      </c>
      <c r="AG36" s="5">
        <f t="shared" si="187"/>
        <v>5.0916040208582594E-4</v>
      </c>
      <c r="AH36" s="5">
        <f t="shared" si="188"/>
        <v>8.3546717979978547E-5</v>
      </c>
      <c r="AI36" s="5">
        <f t="shared" si="189"/>
        <v>1.60905897939962E-4</v>
      </c>
      <c r="AJ36" s="5">
        <f t="shared" si="190"/>
        <v>1.5494748697411452E-4</v>
      </c>
      <c r="AK36" s="5">
        <f t="shared" si="191"/>
        <v>9.9473145596157189E-5</v>
      </c>
      <c r="AL36" s="5">
        <f t="shared" si="192"/>
        <v>1.3883046896914826E-6</v>
      </c>
      <c r="AM36" s="5">
        <f t="shared" si="193"/>
        <v>2.2090067116480882E-2</v>
      </c>
      <c r="AN36" s="5">
        <f t="shared" si="194"/>
        <v>8.311718681574036E-3</v>
      </c>
      <c r="AO36" s="5">
        <f t="shared" si="195"/>
        <v>1.5637043354676909E-3</v>
      </c>
      <c r="AP36" s="5">
        <f t="shared" si="196"/>
        <v>1.9612239397058106E-4</v>
      </c>
      <c r="AQ36" s="5">
        <f t="shared" si="197"/>
        <v>1.8448497205154615E-5</v>
      </c>
      <c r="AR36" s="5">
        <f t="shared" si="198"/>
        <v>6.2871408489320271E-6</v>
      </c>
      <c r="AS36" s="5">
        <f t="shared" si="199"/>
        <v>1.2108650922886711E-5</v>
      </c>
      <c r="AT36" s="5">
        <f t="shared" si="200"/>
        <v>1.1660262645239684E-5</v>
      </c>
      <c r="AU36" s="5">
        <f t="shared" si="201"/>
        <v>7.4856522454806248E-6</v>
      </c>
      <c r="AV36" s="5">
        <f t="shared" si="202"/>
        <v>3.604227746307164E-6</v>
      </c>
      <c r="AW36" s="5">
        <f t="shared" si="203"/>
        <v>2.7945935966079051E-8</v>
      </c>
      <c r="AX36" s="5">
        <f t="shared" si="204"/>
        <v>7.0906876433358378E-3</v>
      </c>
      <c r="AY36" s="5">
        <f t="shared" si="205"/>
        <v>2.6679774506592618E-3</v>
      </c>
      <c r="AZ36" s="5">
        <f t="shared" si="206"/>
        <v>5.0193324225163312E-4</v>
      </c>
      <c r="BA36" s="5">
        <f t="shared" si="207"/>
        <v>6.295330060229271E-5</v>
      </c>
      <c r="BB36" s="5">
        <f t="shared" si="208"/>
        <v>5.9217806121154525E-6</v>
      </c>
      <c r="BC36" s="5">
        <f t="shared" si="209"/>
        <v>4.4563173377758492E-7</v>
      </c>
      <c r="BD36" s="5">
        <f t="shared" si="210"/>
        <v>3.9427182190231168E-7</v>
      </c>
      <c r="BE36" s="5">
        <f t="shared" si="211"/>
        <v>7.5934355136271665E-7</v>
      </c>
      <c r="BF36" s="5">
        <f t="shared" si="212"/>
        <v>7.3122475024224198E-7</v>
      </c>
      <c r="BG36" s="5">
        <f t="shared" si="213"/>
        <v>4.6943146652331105E-7</v>
      </c>
      <c r="BH36" s="5">
        <f t="shared" si="214"/>
        <v>2.2602411401818299E-7</v>
      </c>
      <c r="BI36" s="5">
        <f t="shared" si="215"/>
        <v>8.7061739590765467E-8</v>
      </c>
      <c r="BJ36" s="8">
        <f t="shared" si="216"/>
        <v>0.74637134808300098</v>
      </c>
      <c r="BK36" s="8">
        <f t="shared" si="217"/>
        <v>0.18944022751847384</v>
      </c>
      <c r="BL36" s="8">
        <f t="shared" si="218"/>
        <v>6.2261228776061439E-2</v>
      </c>
      <c r="BM36" s="8">
        <f t="shared" si="219"/>
        <v>0.40083862465019815</v>
      </c>
      <c r="BN36" s="8">
        <f t="shared" si="220"/>
        <v>0.59545439916973342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774</v>
      </c>
      <c r="E37" s="1">
        <f>VLOOKUP(A37,home!$A$2:$E$670,3,FALSE)</f>
        <v>1.5672999999999999</v>
      </c>
      <c r="F37">
        <f>VLOOKUP(B37,home!$B$2:$E$670,3,FALSE)</f>
        <v>1.8511</v>
      </c>
      <c r="G37">
        <f>VLOOKUP(C37,away!$B$2:$E$670,4,FALSE)</f>
        <v>0.79749999999999999</v>
      </c>
      <c r="H37">
        <f>VLOOKUP(A37,away!$A$2:$E$670,3,FALSE)</f>
        <v>1.4204000000000001</v>
      </c>
      <c r="I37">
        <f>VLOOKUP(C37,away!$B$2:$E$670,3,FALSE)</f>
        <v>1.7014</v>
      </c>
      <c r="J37">
        <f>VLOOKUP(B37,home!$B$2:$E$670,4,FALSE)</f>
        <v>0.55600000000000005</v>
      </c>
      <c r="K37" s="3">
        <f t="shared" si="166"/>
        <v>2.3137301514249997</v>
      </c>
      <c r="L37" s="3">
        <f t="shared" si="167"/>
        <v>1.3436677193600002</v>
      </c>
      <c r="M37" s="5">
        <f t="shared" si="2"/>
        <v>2.5799559243519683E-2</v>
      </c>
      <c r="N37" s="5">
        <f t="shared" si="168"/>
        <v>5.9693218115207038E-2</v>
      </c>
      <c r="O37" s="5">
        <f t="shared" si="169"/>
        <v>3.4666034929233307E-2</v>
      </c>
      <c r="P37" s="5">
        <f t="shared" si="170"/>
        <v>8.0207850246119289E-2</v>
      </c>
      <c r="Q37" s="5">
        <f t="shared" si="171"/>
        <v>6.9056999294371771E-2</v>
      </c>
      <c r="R37" s="5">
        <f t="shared" si="172"/>
        <v>2.3289816046308514E-2</v>
      </c>
      <c r="S37" s="5">
        <f t="shared" si="173"/>
        <v>6.2339235918534276E-2</v>
      </c>
      <c r="T37" s="5">
        <f t="shared" si="174"/>
        <v>9.2789660747713665E-2</v>
      </c>
      <c r="U37" s="5">
        <f t="shared" si="175"/>
        <v>5.3886349607485777E-2</v>
      </c>
      <c r="V37" s="5">
        <f t="shared" si="176"/>
        <v>2.1533942808074309E-2</v>
      </c>
      <c r="W37" s="5">
        <f t="shared" si="177"/>
        <v>5.325975381144097E-2</v>
      </c>
      <c r="X37" s="5">
        <f t="shared" si="178"/>
        <v>7.1563411937493965E-2</v>
      </c>
      <c r="Y37" s="5">
        <f t="shared" si="179"/>
        <v>4.8078723253836372E-2</v>
      </c>
      <c r="Z37" s="5">
        <f t="shared" si="180"/>
        <v>1.0431258003752431E-2</v>
      </c>
      <c r="AA37" s="5">
        <f t="shared" si="181"/>
        <v>2.413511616057535E-2</v>
      </c>
      <c r="AB37" s="5">
        <f t="shared" si="182"/>
        <v>2.7921072984433987E-2</v>
      </c>
      <c r="AC37" s="5">
        <f t="shared" si="183"/>
        <v>4.1841588349817369E-3</v>
      </c>
      <c r="AD37" s="5">
        <f t="shared" si="184"/>
        <v>3.0807174562750884E-2</v>
      </c>
      <c r="AE37" s="5">
        <f t="shared" si="185"/>
        <v>4.1394605984656892E-2</v>
      </c>
      <c r="AF37" s="5">
        <f t="shared" si="186"/>
        <v>2.7810297908604873E-2</v>
      </c>
      <c r="AG37" s="5">
        <f t="shared" si="187"/>
        <v>1.2455933188525763E-2</v>
      </c>
      <c r="AH37" s="5">
        <f t="shared" si="188"/>
        <v>3.5040361629894439E-3</v>
      </c>
      <c r="AI37" s="5">
        <f t="shared" si="189"/>
        <v>8.1073941219922396E-3</v>
      </c>
      <c r="AJ37" s="5">
        <f t="shared" si="190"/>
        <v>9.3791611147696317E-3</v>
      </c>
      <c r="AK37" s="5">
        <f t="shared" si="191"/>
        <v>7.2336159554384702E-3</v>
      </c>
      <c r="AL37" s="5">
        <f t="shared" si="192"/>
        <v>5.2032266454550113E-4</v>
      </c>
      <c r="AM37" s="5">
        <f t="shared" si="193"/>
        <v>1.4255897733209998E-2</v>
      </c>
      <c r="AN37" s="5">
        <f t="shared" si="194"/>
        <v>1.9155189594611675E-2</v>
      </c>
      <c r="AO37" s="5">
        <f t="shared" si="195"/>
        <v>1.2869104958250138E-2</v>
      </c>
      <c r="AP37" s="5">
        <f t="shared" si="196"/>
        <v>5.7639336364854778E-3</v>
      </c>
      <c r="AQ37" s="5">
        <f t="shared" si="197"/>
        <v>1.9362028909697083E-3</v>
      </c>
      <c r="AR37" s="5">
        <f t="shared" si="198"/>
        <v>9.4165205593579795E-4</v>
      </c>
      <c r="AS37" s="5">
        <f t="shared" si="199"/>
        <v>2.1787287539699958E-3</v>
      </c>
      <c r="AT37" s="5">
        <f t="shared" si="200"/>
        <v>2.5204952049184999E-3</v>
      </c>
      <c r="AU37" s="5">
        <f t="shared" si="201"/>
        <v>1.9439152507140225E-3</v>
      </c>
      <c r="AV37" s="5">
        <f t="shared" si="202"/>
        <v>1.1244238318479805E-3</v>
      </c>
      <c r="AW37" s="5">
        <f t="shared" si="203"/>
        <v>4.4933974305964986E-5</v>
      </c>
      <c r="AX37" s="5">
        <f t="shared" si="204"/>
        <v>5.4973834034932108E-3</v>
      </c>
      <c r="AY37" s="5">
        <f t="shared" si="205"/>
        <v>7.3866566202192389E-3</v>
      </c>
      <c r="AZ37" s="5">
        <f t="shared" si="206"/>
        <v>4.9626060272927163E-3</v>
      </c>
      <c r="BA37" s="5">
        <f t="shared" si="207"/>
        <v>2.2226978409248649E-3</v>
      </c>
      <c r="BB37" s="5">
        <f t="shared" si="208"/>
        <v>7.4664183468547735E-4</v>
      </c>
      <c r="BC37" s="5">
        <f t="shared" si="209"/>
        <v>2.0064770623812021E-4</v>
      </c>
      <c r="BD37" s="5">
        <f t="shared" si="210"/>
        <v>2.1087791173831789E-4</v>
      </c>
      <c r="BE37" s="5">
        <f t="shared" si="211"/>
        <v>4.879145826584859E-4</v>
      </c>
      <c r="BF37" s="5">
        <f t="shared" si="212"/>
        <v>5.6445134060844216E-4</v>
      </c>
      <c r="BG37" s="5">
        <f t="shared" si="213"/>
        <v>4.3532936192600504E-4</v>
      </c>
      <c r="BH37" s="5">
        <f t="shared" si="214"/>
        <v>2.5180866762220102E-4</v>
      </c>
      <c r="BI37" s="5">
        <f t="shared" si="215"/>
        <v>1.1652346133352852E-4</v>
      </c>
      <c r="BJ37" s="8">
        <f t="shared" si="216"/>
        <v>0.58190674105098283</v>
      </c>
      <c r="BK37" s="8">
        <f t="shared" si="217"/>
        <v>0.201971726335994</v>
      </c>
      <c r="BL37" s="8">
        <f t="shared" si="218"/>
        <v>0.20289871750650004</v>
      </c>
      <c r="BM37" s="8">
        <f t="shared" si="219"/>
        <v>0.6971532423765564</v>
      </c>
      <c r="BN37" s="8">
        <f t="shared" si="220"/>
        <v>0.2927134778747596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774</v>
      </c>
      <c r="E38" s="1">
        <f>VLOOKUP(A38,home!$A$2:$E$670,3,FALSE)</f>
        <v>1.5064</v>
      </c>
      <c r="F38">
        <f>VLOOKUP(B38,home!$B$2:$E$670,3,FALSE)</f>
        <v>1.323</v>
      </c>
      <c r="G38">
        <f>VLOOKUP(C38,away!$B$2:$E$670,4,FALSE)</f>
        <v>0.66379999999999995</v>
      </c>
      <c r="H38">
        <f>VLOOKUP(A38,away!$A$2:$E$670,3,FALSE)</f>
        <v>1.2789999999999999</v>
      </c>
      <c r="I38">
        <f>VLOOKUP(C38,away!$B$2:$E$670,3,FALSE)</f>
        <v>2.0449000000000002</v>
      </c>
      <c r="J38">
        <f>VLOOKUP(B38,home!$B$2:$E$670,4,FALSE)</f>
        <v>0.91859999999999997</v>
      </c>
      <c r="K38" s="3">
        <f t="shared" si="166"/>
        <v>1.3229316273599998</v>
      </c>
      <c r="L38" s="3">
        <f t="shared" si="167"/>
        <v>2.4025313340600003</v>
      </c>
      <c r="M38" s="5">
        <f t="shared" si="2"/>
        <v>2.4101939575323833E-2</v>
      </c>
      <c r="N38" s="5">
        <f t="shared" si="168"/>
        <v>3.1885218144915538E-2</v>
      </c>
      <c r="O38" s="5">
        <f t="shared" si="169"/>
        <v>5.7905665041336291E-2</v>
      </c>
      <c r="P38" s="5">
        <f t="shared" si="170"/>
        <v>7.660523568649806E-2</v>
      </c>
      <c r="Q38" s="5">
        <f t="shared" si="171"/>
        <v>2.1090981764590861E-2</v>
      </c>
      <c r="R38" s="5">
        <f t="shared" si="172"/>
        <v>6.9560087340696602E-2</v>
      </c>
      <c r="S38" s="5">
        <f t="shared" si="173"/>
        <v>6.0870227023057666E-2</v>
      </c>
      <c r="T38" s="5">
        <f t="shared" si="174"/>
        <v>5.0671744555517623E-2</v>
      </c>
      <c r="U38" s="5">
        <f t="shared" si="175"/>
        <v>9.2023239544931468E-2</v>
      </c>
      <c r="V38" s="5">
        <f t="shared" si="176"/>
        <v>2.1496555277540342E-2</v>
      </c>
      <c r="W38" s="5">
        <f t="shared" si="177"/>
        <v>9.3006422761500868E-3</v>
      </c>
      <c r="X38" s="5">
        <f t="shared" si="178"/>
        <v>2.2345084495333706E-2</v>
      </c>
      <c r="Y38" s="5">
        <f t="shared" si="179"/>
        <v>2.6842382831128764E-2</v>
      </c>
      <c r="Z38" s="5">
        <f t="shared" si="180"/>
        <v>5.5706763145324648E-2</v>
      </c>
      <c r="AA38" s="5">
        <f t="shared" si="181"/>
        <v>7.3696238822802393E-2</v>
      </c>
      <c r="AB38" s="5">
        <f t="shared" si="182"/>
        <v>4.8747542578080595E-2</v>
      </c>
      <c r="AC38" s="5">
        <f t="shared" si="183"/>
        <v>4.2702701330772624E-3</v>
      </c>
      <c r="AD38" s="5">
        <f t="shared" si="184"/>
        <v>3.0760284554701106E-3</v>
      </c>
      <c r="AE38" s="5">
        <f t="shared" si="185"/>
        <v>7.3902547487271278E-3</v>
      </c>
      <c r="AF38" s="5">
        <f t="shared" si="186"/>
        <v>8.8776593002513216E-3</v>
      </c>
      <c r="AG38" s="5">
        <f t="shared" si="187"/>
        <v>7.1096182139876573E-3</v>
      </c>
      <c r="AH38" s="5">
        <f t="shared" si="188"/>
        <v>3.345931099392533E-2</v>
      </c>
      <c r="AI38" s="5">
        <f t="shared" si="189"/>
        <v>4.4264380743537966E-2</v>
      </c>
      <c r="AJ38" s="5">
        <f t="shared" si="190"/>
        <v>2.9279374625565673E-2</v>
      </c>
      <c r="AK38" s="5">
        <f t="shared" si="191"/>
        <v>1.2911536907160889E-2</v>
      </c>
      <c r="AL38" s="5">
        <f t="shared" si="192"/>
        <v>5.4290244810723161E-4</v>
      </c>
      <c r="AM38" s="5">
        <f t="shared" si="193"/>
        <v>8.1387506608014833E-4</v>
      </c>
      <c r="AN38" s="5">
        <f t="shared" si="194"/>
        <v>1.95536034826771E-3</v>
      </c>
      <c r="AO38" s="5">
        <f t="shared" si="195"/>
        <v>2.3489072530458242E-3</v>
      </c>
      <c r="AP38" s="5">
        <f t="shared" si="196"/>
        <v>1.881107758747798E-3</v>
      </c>
      <c r="AQ38" s="5">
        <f t="shared" si="197"/>
        <v>1.1298550832837416E-3</v>
      </c>
      <c r="AR38" s="5">
        <f t="shared" si="198"/>
        <v>1.6077408615792762E-2</v>
      </c>
      <c r="AS38" s="5">
        <f t="shared" si="199"/>
        <v>2.1269312343822396E-2</v>
      </c>
      <c r="AT38" s="5">
        <f t="shared" si="200"/>
        <v>1.4068922995920554E-2</v>
      </c>
      <c r="AU38" s="5">
        <f t="shared" si="201"/>
        <v>6.2040743980652322E-3</v>
      </c>
      <c r="AV38" s="5">
        <f t="shared" si="202"/>
        <v>2.0518915599237364E-3</v>
      </c>
      <c r="AW38" s="5">
        <f t="shared" si="203"/>
        <v>4.7932022997171781E-5</v>
      </c>
      <c r="AX38" s="5">
        <f t="shared" si="204"/>
        <v>1.7945017760618941E-4</v>
      </c>
      <c r="AY38" s="5">
        <f t="shared" si="205"/>
        <v>4.3113467460150227E-4</v>
      </c>
      <c r="AZ38" s="5">
        <f t="shared" si="206"/>
        <v>5.1790728246493573E-4</v>
      </c>
      <c r="BA38" s="5">
        <f t="shared" si="207"/>
        <v>4.1476282475329045E-4</v>
      </c>
      <c r="BB38" s="5">
        <f t="shared" si="208"/>
        <v>2.4912017066825435E-4</v>
      </c>
      <c r="BC38" s="5">
        <f t="shared" si="209"/>
        <v>1.1970380319537112E-4</v>
      </c>
      <c r="BD38" s="5">
        <f t="shared" si="210"/>
        <v>6.4377463283213868E-3</v>
      </c>
      <c r="BE38" s="5">
        <f t="shared" si="211"/>
        <v>8.5166982266570747E-3</v>
      </c>
      <c r="BF38" s="5">
        <f t="shared" si="212"/>
        <v>5.6335047223627366E-3</v>
      </c>
      <c r="BG38" s="5">
        <f t="shared" si="213"/>
        <v>2.4842471900318589E-3</v>
      </c>
      <c r="BH38" s="5">
        <f t="shared" si="214"/>
        <v>8.2162229446833821E-4</v>
      </c>
      <c r="BI38" s="5">
        <f t="shared" si="215"/>
        <v>2.1739002381925121E-4</v>
      </c>
      <c r="BJ38" s="8">
        <f t="shared" si="216"/>
        <v>0.19863079922878757</v>
      </c>
      <c r="BK38" s="8">
        <f t="shared" si="217"/>
        <v>0.1883182648182059</v>
      </c>
      <c r="BL38" s="8">
        <f t="shared" si="218"/>
        <v>0.54563019529722268</v>
      </c>
      <c r="BM38" s="8">
        <f t="shared" si="219"/>
        <v>0.70675369228457519</v>
      </c>
      <c r="BN38" s="8">
        <f t="shared" si="220"/>
        <v>0.28114912755336119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774</v>
      </c>
      <c r="E39" s="1">
        <f>VLOOKUP(A39,home!$A$2:$E$670,3,FALSE)</f>
        <v>1.8130999999999999</v>
      </c>
      <c r="F39">
        <f>VLOOKUP(B39,home!$B$2:$E$670,3,FALSE)</f>
        <v>2.4405000000000001</v>
      </c>
      <c r="G39">
        <f>VLOOKUP(C39,away!$B$2:$E$670,4,FALSE)</f>
        <v>0.90249999999999997</v>
      </c>
      <c r="H39">
        <f>VLOOKUP(A39,away!$A$2:$E$670,3,FALSE)</f>
        <v>1.3384</v>
      </c>
      <c r="I39">
        <f>VLOOKUP(C39,away!$B$2:$E$670,3,FALSE)</f>
        <v>1.6302000000000001</v>
      </c>
      <c r="J39">
        <f>VLOOKUP(B39,home!$B$2:$E$670,4,FALSE)</f>
        <v>0.18679999999999999</v>
      </c>
      <c r="K39" s="3">
        <f t="shared" si="166"/>
        <v>3.9934456713749995</v>
      </c>
      <c r="L39" s="3">
        <f t="shared" si="167"/>
        <v>0.40757138822400002</v>
      </c>
      <c r="M39" s="5">
        <f t="shared" si="2"/>
        <v>1.2264859464420633E-2</v>
      </c>
      <c r="N39" s="5">
        <f t="shared" si="168"/>
        <v>4.8979049938213275E-2</v>
      </c>
      <c r="O39" s="5">
        <f t="shared" si="169"/>
        <v>4.9988057982861822E-3</v>
      </c>
      <c r="P39" s="5">
        <f t="shared" si="170"/>
        <v>1.9962459377210202E-2</v>
      </c>
      <c r="Q39" s="5">
        <f t="shared" si="171"/>
        <v>9.7797587481908865E-2</v>
      </c>
      <c r="R39" s="5">
        <f t="shared" si="172"/>
        <v>1.0186851093348399E-3</v>
      </c>
      <c r="S39" s="5">
        <f t="shared" si="173"/>
        <v>8.1227955677515788E-3</v>
      </c>
      <c r="T39" s="5">
        <f t="shared" si="174"/>
        <v>3.9859498494959678E-2</v>
      </c>
      <c r="U39" s="5">
        <f t="shared" si="175"/>
        <v>4.0680636403673852E-3</v>
      </c>
      <c r="V39" s="5">
        <f t="shared" si="176"/>
        <v>1.4689752642137292E-3</v>
      </c>
      <c r="W39" s="5">
        <f t="shared" si="177"/>
        <v>0.13018311746684896</v>
      </c>
      <c r="X39" s="5">
        <f t="shared" si="178"/>
        <v>5.305891390929169E-2</v>
      </c>
      <c r="Y39" s="5">
        <f t="shared" si="179"/>
        <v>1.081264759983386E-2</v>
      </c>
      <c r="Z39" s="5">
        <f t="shared" si="180"/>
        <v>1.38395634724906E-4</v>
      </c>
      <c r="AA39" s="5">
        <f t="shared" si="181"/>
        <v>5.5267544842937141E-4</v>
      </c>
      <c r="AB39" s="5">
        <f t="shared" si="182"/>
        <v>1.1035396886027551E-3</v>
      </c>
      <c r="AC39" s="5">
        <f t="shared" si="183"/>
        <v>1.4943281210773755E-4</v>
      </c>
      <c r="AD39" s="5">
        <f t="shared" si="184"/>
        <v>0.12996980173352277</v>
      </c>
      <c r="AE39" s="5">
        <f t="shared" si="185"/>
        <v>5.2971972519729918E-2</v>
      </c>
      <c r="AF39" s="5">
        <f t="shared" si="186"/>
        <v>1.0794930188414951E-2</v>
      </c>
      <c r="AG39" s="5">
        <f t="shared" si="187"/>
        <v>1.4665682275578158E-3</v>
      </c>
      <c r="AH39" s="5">
        <f t="shared" si="188"/>
        <v>1.4101525242242889E-5</v>
      </c>
      <c r="AI39" s="5">
        <f t="shared" si="189"/>
        <v>5.631367493842015E-5</v>
      </c>
      <c r="AJ39" s="5">
        <f t="shared" si="190"/>
        <v>1.1244280071102638E-4</v>
      </c>
      <c r="AK39" s="5">
        <f t="shared" si="191"/>
        <v>1.496780719255767E-4</v>
      </c>
      <c r="AL39" s="5">
        <f t="shared" si="192"/>
        <v>9.7287586538649635E-6</v>
      </c>
      <c r="AM39" s="5">
        <f t="shared" si="193"/>
        <v>0.10380546842844068</v>
      </c>
      <c r="AN39" s="5">
        <f t="shared" si="194"/>
        <v>4.2308138872622171E-2</v>
      </c>
      <c r="AO39" s="5">
        <f t="shared" si="195"/>
        <v>8.6217934467441981E-3</v>
      </c>
      <c r="AP39" s="5">
        <f t="shared" si="196"/>
        <v>1.171332108023373E-3</v>
      </c>
      <c r="AQ39" s="5">
        <f t="shared" si="197"/>
        <v>1.193503633346076E-4</v>
      </c>
      <c r="AR39" s="5">
        <f t="shared" si="198"/>
        <v>1.1494756438113426E-6</v>
      </c>
      <c r="AS39" s="5">
        <f t="shared" si="199"/>
        <v>4.5903685341293967E-6</v>
      </c>
      <c r="AT39" s="5">
        <f t="shared" si="200"/>
        <v>9.165693676317521E-6</v>
      </c>
      <c r="AU39" s="5">
        <f t="shared" si="201"/>
        <v>1.2200899912279806E-5</v>
      </c>
      <c r="AV39" s="5">
        <f t="shared" si="202"/>
        <v>1.2180907735393351E-5</v>
      </c>
      <c r="AW39" s="5">
        <f t="shared" si="203"/>
        <v>4.3985182486836771E-7</v>
      </c>
      <c r="AX39" s="5">
        <f t="shared" si="204"/>
        <v>6.909024976010178E-2</v>
      </c>
      <c r="AY39" s="5">
        <f t="shared" si="205"/>
        <v>2.8159209007467562E-2</v>
      </c>
      <c r="AZ39" s="5">
        <f t="shared" si="206"/>
        <v>5.7384439532316596E-3</v>
      </c>
      <c r="BA39" s="5">
        <f t="shared" si="207"/>
        <v>7.7960852275474877E-4</v>
      </c>
      <c r="BB39" s="5">
        <f t="shared" si="208"/>
        <v>7.9436531972603707E-5</v>
      </c>
      <c r="BC39" s="5">
        <f t="shared" si="209"/>
        <v>6.4752115223548521E-6</v>
      </c>
      <c r="BD39" s="5">
        <f t="shared" si="210"/>
        <v>7.8082230646310806E-8</v>
      </c>
      <c r="BE39" s="5">
        <f t="shared" si="211"/>
        <v>3.1181714598581423E-7</v>
      </c>
      <c r="BF39" s="5">
        <f t="shared" si="212"/>
        <v>6.2261241594877813E-7</v>
      </c>
      <c r="BG39" s="5">
        <f t="shared" si="213"/>
        <v>8.2878961913832635E-7</v>
      </c>
      <c r="BH39" s="5">
        <f t="shared" si="214"/>
        <v>8.2743157925712098E-7</v>
      </c>
      <c r="BI39" s="5">
        <f t="shared" si="215"/>
        <v>6.6086061170866593E-7</v>
      </c>
      <c r="BJ39" s="8">
        <f t="shared" si="216"/>
        <v>0.83577359376649751</v>
      </c>
      <c r="BK39" s="8">
        <f t="shared" si="217"/>
        <v>7.0137460251825309E-2</v>
      </c>
      <c r="BL39" s="8">
        <f t="shared" si="218"/>
        <v>1.2116922696942416E-2</v>
      </c>
      <c r="BM39" s="8">
        <f t="shared" si="219"/>
        <v>0.70498615602497339</v>
      </c>
      <c r="BN39" s="8">
        <f t="shared" si="220"/>
        <v>0.18502144716937399</v>
      </c>
    </row>
    <row r="40" spans="1:66" x14ac:dyDescent="0.25">
      <c r="A40" s="10" t="s">
        <v>22</v>
      </c>
      <c r="B40" t="s">
        <v>280</v>
      </c>
      <c r="C40" t="s">
        <v>743</v>
      </c>
      <c r="D40" t="s">
        <v>774</v>
      </c>
      <c r="E40" s="1">
        <f>VLOOKUP(A40,home!$A$2:$E$670,3,FALSE)</f>
        <v>1.5672999999999999</v>
      </c>
      <c r="F40">
        <f>VLOOKUP(B40,home!$B$2:$E$670,3,FALSE)</f>
        <v>1.5951</v>
      </c>
      <c r="G40" t="e">
        <f>VLOOKUP(C40,away!$B$2:$E$670,4,FALSE)</f>
        <v>#N/A</v>
      </c>
      <c r="H40">
        <f>VLOOKUP(A40,away!$A$2:$E$670,3,FALSE)</f>
        <v>1.4204000000000001</v>
      </c>
      <c r="I40" t="e">
        <f>VLOOKUP(C40,away!$B$2:$E$670,3,FALSE)</f>
        <v>#N/A</v>
      </c>
      <c r="J40">
        <f>VLOOKUP(B40,home!$B$2:$E$670,4,FALSE)</f>
        <v>0.5867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744</v>
      </c>
      <c r="C41" t="s">
        <v>385</v>
      </c>
      <c r="D41" t="s">
        <v>774</v>
      </c>
      <c r="E41" s="1">
        <f>VLOOKUP(A41,home!$A$2:$E$670,3,FALSE)</f>
        <v>1.4430000000000001</v>
      </c>
      <c r="F41" t="e">
        <f>VLOOKUP(B41,home!$B$2:$E$670,3,FALSE)</f>
        <v>#N/A</v>
      </c>
      <c r="G41">
        <f>VLOOKUP(C41,away!$B$2:$E$670,4,FALSE)</f>
        <v>0.69299999999999995</v>
      </c>
      <c r="H41">
        <f>VLOOKUP(A41,away!$A$2:$E$670,3,FALSE)</f>
        <v>1.0886</v>
      </c>
      <c r="I41">
        <f>VLOOKUP(C41,away!$B$2:$E$670,3,FALSE)</f>
        <v>1.7606999999999999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673</v>
      </c>
      <c r="D42" t="s">
        <v>775</v>
      </c>
      <c r="E42" s="1">
        <f>VLOOKUP(A42,home!$A$2:$E$670,3,FALSE)</f>
        <v>1.4430000000000001</v>
      </c>
      <c r="F42">
        <f>VLOOKUP(B42,home!$B$2:$E$670,3,FALSE)</f>
        <v>1.4490000000000001</v>
      </c>
      <c r="G42">
        <f>VLOOKUP(C42,away!$B$2:$E$670,4,FALSE)</f>
        <v>0.97299999999999998</v>
      </c>
      <c r="H42">
        <f>VLOOKUP(A42,away!$A$2:$E$670,3,FALSE)</f>
        <v>1.0886</v>
      </c>
      <c r="I42">
        <f>VLOOKUP(C42,away!$B$2:$E$670,3,FALSE)</f>
        <v>1.5556000000000001</v>
      </c>
      <c r="J42">
        <f>VLOOKUP(B42,home!$B$2:$E$670,4,FALSE)</f>
        <v>1.0855999999999999</v>
      </c>
      <c r="K42" s="3">
        <f t="shared" si="166"/>
        <v>2.034452511</v>
      </c>
      <c r="L42" s="3">
        <f t="shared" si="167"/>
        <v>1.8383834392959999</v>
      </c>
      <c r="M42" s="5">
        <f t="shared" si="2"/>
        <v>2.0799299924942023E-2</v>
      </c>
      <c r="N42" s="5">
        <f t="shared" si="168"/>
        <v>4.2315187959340417E-2</v>
      </c>
      <c r="O42" s="5">
        <f t="shared" si="169"/>
        <v>3.8237088530963949E-2</v>
      </c>
      <c r="P42" s="5">
        <f t="shared" si="170"/>
        <v>7.779154077514891E-2</v>
      </c>
      <c r="Q42" s="5">
        <f t="shared" si="171"/>
        <v>4.3044120198658539E-2</v>
      </c>
      <c r="R42" s="5">
        <f t="shared" si="172"/>
        <v>3.514721516110958E-2</v>
      </c>
      <c r="S42" s="5">
        <f t="shared" si="173"/>
        <v>7.2737109398028535E-2</v>
      </c>
      <c r="T42" s="5">
        <f t="shared" si="174"/>
        <v>7.9131597732280304E-2</v>
      </c>
      <c r="U42" s="5">
        <f t="shared" si="175"/>
        <v>7.1505340139176657E-2</v>
      </c>
      <c r="V42" s="5">
        <f t="shared" si="176"/>
        <v>3.0227148841132472E-2</v>
      </c>
      <c r="W42" s="5">
        <f t="shared" si="177"/>
        <v>2.9190406140648894E-2</v>
      </c>
      <c r="X42" s="5">
        <f t="shared" si="178"/>
        <v>5.3663159235293183E-2</v>
      </c>
      <c r="Y42" s="5">
        <f t="shared" si="179"/>
        <v>4.9326731619233607E-2</v>
      </c>
      <c r="Z42" s="5">
        <f t="shared" si="180"/>
        <v>2.1538019429852374E-2</v>
      </c>
      <c r="AA42" s="5">
        <f t="shared" si="181"/>
        <v>4.3818077711029954E-2</v>
      </c>
      <c r="AB42" s="5">
        <f t="shared" si="182"/>
        <v>4.4572899113199019E-2</v>
      </c>
      <c r="AC42" s="5">
        <f t="shared" si="183"/>
        <v>7.0657921482843071E-3</v>
      </c>
      <c r="AD42" s="5">
        <f t="shared" si="184"/>
        <v>1.4846623767488241E-2</v>
      </c>
      <c r="AE42" s="5">
        <f t="shared" si="185"/>
        <v>2.7293787263608763E-2</v>
      </c>
      <c r="AF42" s="5">
        <f t="shared" si="186"/>
        <v>2.5088223250543228E-2</v>
      </c>
      <c r="AG42" s="5">
        <f t="shared" si="187"/>
        <v>1.5373924715053174E-2</v>
      </c>
      <c r="AH42" s="5">
        <f t="shared" si="188"/>
        <v>9.8987845587690197E-3</v>
      </c>
      <c r="AI42" s="5">
        <f t="shared" si="189"/>
        <v>2.0138607101435661E-2</v>
      </c>
      <c r="AJ42" s="5">
        <f t="shared" si="190"/>
        <v>2.0485519892779108E-2</v>
      </c>
      <c r="AK42" s="5">
        <f t="shared" si="191"/>
        <v>1.3892272461668301E-2</v>
      </c>
      <c r="AL42" s="5">
        <f t="shared" si="192"/>
        <v>1.0570718437553717E-3</v>
      </c>
      <c r="AM42" s="5">
        <f t="shared" si="193"/>
        <v>6.0409502007277467E-3</v>
      </c>
      <c r="AN42" s="5">
        <f t="shared" si="194"/>
        <v>1.1105582806629734E-2</v>
      </c>
      <c r="AO42" s="5">
        <f t="shared" si="195"/>
        <v>1.0208159757719252E-2</v>
      </c>
      <c r="AP42" s="5">
        <f t="shared" si="196"/>
        <v>6.2555039480929782E-3</v>
      </c>
      <c r="AQ42" s="5">
        <f t="shared" si="197"/>
        <v>2.8750037156562189E-3</v>
      </c>
      <c r="AR42" s="5">
        <f t="shared" si="198"/>
        <v>3.6395523203999855E-3</v>
      </c>
      <c r="AS42" s="5">
        <f t="shared" si="199"/>
        <v>7.404496357153627E-3</v>
      </c>
      <c r="AT42" s="5">
        <f t="shared" si="200"/>
        <v>7.5320481032507755E-3</v>
      </c>
      <c r="AU42" s="5">
        <f t="shared" si="201"/>
        <v>5.1078647255437754E-3</v>
      </c>
      <c r="AV42" s="5">
        <f t="shared" si="202"/>
        <v>2.597927054182715E-3</v>
      </c>
      <c r="AW42" s="5">
        <f t="shared" si="203"/>
        <v>1.0982106733894344E-4</v>
      </c>
      <c r="AX42" s="5">
        <f t="shared" si="204"/>
        <v>2.0483377174494197E-3</v>
      </c>
      <c r="AY42" s="5">
        <f t="shared" si="205"/>
        <v>3.7656301378443816E-3</v>
      </c>
      <c r="AZ42" s="5">
        <f t="shared" si="206"/>
        <v>3.4613360419635136E-3</v>
      </c>
      <c r="BA42" s="5">
        <f t="shared" si="207"/>
        <v>2.1210876191280286E-3</v>
      </c>
      <c r="BB42" s="5">
        <f t="shared" si="208"/>
        <v>9.7484308807518731E-4</v>
      </c>
      <c r="BC42" s="5">
        <f t="shared" si="209"/>
        <v>3.5842707780591923E-4</v>
      </c>
      <c r="BD42" s="5">
        <f t="shared" si="210"/>
        <v>1.1151487853791101E-3</v>
      </c>
      <c r="BE42" s="5">
        <f t="shared" si="211"/>
        <v>2.2687172465531307E-3</v>
      </c>
      <c r="BF42" s="5">
        <f t="shared" si="212"/>
        <v>2.3077987494995117E-3</v>
      </c>
      <c r="BG42" s="5">
        <f t="shared" si="213"/>
        <v>1.5650356536006471E-3</v>
      </c>
      <c r="BH42" s="5">
        <f t="shared" si="214"/>
        <v>7.9599767881809072E-4</v>
      </c>
      <c r="BI42" s="5">
        <f t="shared" si="215"/>
        <v>3.2388389528432727E-4</v>
      </c>
      <c r="BJ42" s="8">
        <f t="shared" si="216"/>
        <v>0.42848862399324078</v>
      </c>
      <c r="BK42" s="8">
        <f t="shared" si="217"/>
        <v>0.21344359306913602</v>
      </c>
      <c r="BL42" s="8">
        <f t="shared" si="218"/>
        <v>0.33235427523979694</v>
      </c>
      <c r="BM42" s="8">
        <f t="shared" si="219"/>
        <v>0.73483425011135728</v>
      </c>
      <c r="BN42" s="8">
        <f t="shared" si="220"/>
        <v>0.25733445255016341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775</v>
      </c>
      <c r="E43" s="1">
        <f>VLOOKUP(A43,home!$A$2:$E$670,3,FALSE)</f>
        <v>1.8130999999999999</v>
      </c>
      <c r="F43">
        <f>VLOOKUP(B43,home!$B$2:$E$670,3,FALSE)</f>
        <v>1.8513999999999999</v>
      </c>
      <c r="G43">
        <f>VLOOKUP(C43,away!$B$2:$E$670,4,FALSE)</f>
        <v>0.90249999999999997</v>
      </c>
      <c r="H43">
        <f>VLOOKUP(A43,away!$A$2:$E$670,3,FALSE)</f>
        <v>1.3384</v>
      </c>
      <c r="I43">
        <f>VLOOKUP(C43,away!$B$2:$E$670,3,FALSE)</f>
        <v>0.74719999999999998</v>
      </c>
      <c r="J43">
        <f>VLOOKUP(B43,home!$B$2:$E$670,4,FALSE)</f>
        <v>0.41959999999999997</v>
      </c>
      <c r="K43" s="3">
        <f t="shared" si="166"/>
        <v>3.0294879393499996</v>
      </c>
      <c r="L43" s="3">
        <f t="shared" si="167"/>
        <v>0.41962202060799991</v>
      </c>
      <c r="M43" s="5">
        <f t="shared" si="2"/>
        <v>3.1773903843325138E-2</v>
      </c>
      <c r="N43" s="5">
        <f t="shared" si="168"/>
        <v>9.6258658479420098E-2</v>
      </c>
      <c r="O43" s="5">
        <f t="shared" si="169"/>
        <v>1.3333029733340386E-2</v>
      </c>
      <c r="P43" s="5">
        <f t="shared" si="170"/>
        <v>4.0392252772149632E-2</v>
      </c>
      <c r="Q43" s="5">
        <f t="shared" si="171"/>
        <v>0.1458072224607069</v>
      </c>
      <c r="R43" s="5">
        <f t="shared" si="172"/>
        <v>2.7974164387654177E-3</v>
      </c>
      <c r="S43" s="5">
        <f t="shared" si="173"/>
        <v>1.2837060344034286E-2</v>
      </c>
      <c r="T43" s="5">
        <f t="shared" si="174"/>
        <v>6.1183921308201973E-2</v>
      </c>
      <c r="U43" s="5">
        <f t="shared" si="175"/>
        <v>8.4747393625792585E-3</v>
      </c>
      <c r="V43" s="5">
        <f t="shared" si="176"/>
        <v>1.8132202969817471E-3</v>
      </c>
      <c r="W43" s="5">
        <f t="shared" si="177"/>
        <v>0.14724040730494464</v>
      </c>
      <c r="X43" s="5">
        <f t="shared" si="178"/>
        <v>6.1785317228445769E-2</v>
      </c>
      <c r="Y43" s="5">
        <f t="shared" si="179"/>
        <v>1.2963239829653342E-2</v>
      </c>
      <c r="Z43" s="5">
        <f t="shared" si="180"/>
        <v>3.9128584617226003E-4</v>
      </c>
      <c r="AA43" s="5">
        <f t="shared" si="181"/>
        <v>1.1853957518172208E-3</v>
      </c>
      <c r="AB43" s="5">
        <f t="shared" si="182"/>
        <v>1.7955710667434985E-3</v>
      </c>
      <c r="AC43" s="5">
        <f t="shared" si="183"/>
        <v>1.440648687056611E-4</v>
      </c>
      <c r="AD43" s="5">
        <f t="shared" si="184"/>
        <v>0.11151575952882788</v>
      </c>
      <c r="AE43" s="5">
        <f t="shared" si="185"/>
        <v>4.6794468343122564E-2</v>
      </c>
      <c r="AF43" s="5">
        <f t="shared" si="186"/>
        <v>9.8179946797090877E-3</v>
      </c>
      <c r="AG43" s="5">
        <f t="shared" si="187"/>
        <v>1.373282255272707E-3</v>
      </c>
      <c r="AH43" s="5">
        <f t="shared" si="188"/>
        <v>4.1048039351528693E-5</v>
      </c>
      <c r="AI43" s="5">
        <f t="shared" si="189"/>
        <v>1.2435454014942033E-4</v>
      </c>
      <c r="AJ43" s="5">
        <f t="shared" si="190"/>
        <v>1.8836528979304215E-4</v>
      </c>
      <c r="AK43" s="5">
        <f t="shared" si="191"/>
        <v>1.9021679120672958E-4</v>
      </c>
      <c r="AL43" s="5">
        <f t="shared" si="192"/>
        <v>7.3256400863289678E-6</v>
      </c>
      <c r="AM43" s="5">
        <f t="shared" si="193"/>
        <v>6.7567129708007753E-2</v>
      </c>
      <c r="AN43" s="5">
        <f t="shared" si="194"/>
        <v>2.8352655494757028E-2</v>
      </c>
      <c r="AO43" s="5">
        <f t="shared" si="195"/>
        <v>5.948699294156228E-3</v>
      </c>
      <c r="AP43" s="5">
        <f t="shared" si="196"/>
        <v>8.3206840593440658E-4</v>
      </c>
      <c r="AQ43" s="5">
        <f t="shared" si="197"/>
        <v>8.7288556445568288E-5</v>
      </c>
      <c r="AR43" s="5">
        <f t="shared" si="198"/>
        <v>3.4449322429370345E-6</v>
      </c>
      <c r="AS43" s="5">
        <f t="shared" si="199"/>
        <v>1.0436380681855687E-5</v>
      </c>
      <c r="AT43" s="5">
        <f t="shared" si="200"/>
        <v>1.5808444703073568E-5</v>
      </c>
      <c r="AU43" s="5">
        <f t="shared" si="201"/>
        <v>1.5963830855947586E-5</v>
      </c>
      <c r="AV43" s="5">
        <f t="shared" si="202"/>
        <v>1.2090558260979151E-5</v>
      </c>
      <c r="AW43" s="5">
        <f t="shared" si="203"/>
        <v>2.5868460023029629E-7</v>
      </c>
      <c r="AX43" s="5">
        <f t="shared" si="204"/>
        <v>3.4115634091151106E-2</v>
      </c>
      <c r="AY43" s="5">
        <f t="shared" si="205"/>
        <v>1.4315671311651989E-2</v>
      </c>
      <c r="AZ43" s="5">
        <f t="shared" si="206"/>
        <v>3.0035854610776925E-3</v>
      </c>
      <c r="BA43" s="5">
        <f t="shared" si="207"/>
        <v>4.2012353341541086E-4</v>
      </c>
      <c r="BB43" s="5">
        <f t="shared" si="208"/>
        <v>4.407327149918681E-5</v>
      </c>
      <c r="BC43" s="5">
        <f t="shared" si="209"/>
        <v>3.6988230482587506E-6</v>
      </c>
      <c r="BD43" s="5">
        <f t="shared" si="210"/>
        <v>2.4092823810648119E-7</v>
      </c>
      <c r="BE43" s="5">
        <f t="shared" si="211"/>
        <v>7.2988919159242952E-7</v>
      </c>
      <c r="BF43" s="5">
        <f t="shared" si="212"/>
        <v>1.1055952514955936E-6</v>
      </c>
      <c r="BG43" s="5">
        <f t="shared" si="213"/>
        <v>1.1164624934028434E-6</v>
      </c>
      <c r="BH43" s="5">
        <f t="shared" si="214"/>
        <v>8.4557741462513585E-7</v>
      </c>
      <c r="BI43" s="5">
        <f t="shared" si="215"/>
        <v>5.1233331587872055E-7</v>
      </c>
      <c r="BJ43" s="8">
        <f t="shared" si="216"/>
        <v>0.84943089936944949</v>
      </c>
      <c r="BK43" s="8">
        <f t="shared" si="217"/>
        <v>0.10128349907693478</v>
      </c>
      <c r="BL43" s="8">
        <f t="shared" si="218"/>
        <v>2.8192431946396399E-2</v>
      </c>
      <c r="BM43" s="8">
        <f t="shared" si="219"/>
        <v>0.63462021988419381</v>
      </c>
      <c r="BN43" s="8">
        <f t="shared" si="220"/>
        <v>0.3303624837277076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775</v>
      </c>
      <c r="E44" s="1">
        <f>VLOOKUP(A44,home!$A$2:$E$670,3,FALSE)</f>
        <v>1.4241999999999999</v>
      </c>
      <c r="F44">
        <f>VLOOKUP(B44,home!$B$2:$E$670,3,FALSE)</f>
        <v>1.7235</v>
      </c>
      <c r="G44">
        <f>VLOOKUP(C44,away!$B$2:$E$670,4,FALSE)</f>
        <v>0.75209999999999999</v>
      </c>
      <c r="H44">
        <f>VLOOKUP(A44,away!$A$2:$E$670,3,FALSE)</f>
        <v>1.3081</v>
      </c>
      <c r="I44">
        <f>VLOOKUP(C44,away!$B$2:$E$670,3,FALSE)</f>
        <v>2.5131999999999999</v>
      </c>
      <c r="J44">
        <f>VLOOKUP(B44,home!$B$2:$E$670,4,FALSE)</f>
        <v>0.83399999999999996</v>
      </c>
      <c r="K44" s="3">
        <f t="shared" si="166"/>
        <v>1.84611120327</v>
      </c>
      <c r="L44" s="3">
        <f t="shared" si="167"/>
        <v>2.7417891112799997</v>
      </c>
      <c r="M44" s="5">
        <f t="shared" si="2"/>
        <v>1.0174198578391054E-2</v>
      </c>
      <c r="N44" s="5">
        <f t="shared" si="168"/>
        <v>1.8782701979861437E-2</v>
      </c>
      <c r="O44" s="5">
        <f t="shared" si="169"/>
        <v>2.7895506878233049E-2</v>
      </c>
      <c r="P44" s="5">
        <f t="shared" si="170"/>
        <v>5.1498207768801388E-2</v>
      </c>
      <c r="Q44" s="5">
        <f t="shared" si="171"/>
        <v>1.7337478276351907E-2</v>
      </c>
      <c r="R44" s="5">
        <f t="shared" si="172"/>
        <v>3.8241798506187856E-2</v>
      </c>
      <c r="S44" s="5">
        <f t="shared" si="173"/>
        <v>6.5166444879288757E-2</v>
      </c>
      <c r="T44" s="5">
        <f t="shared" si="174"/>
        <v>4.7535709155155197E-2</v>
      </c>
      <c r="U44" s="5">
        <f t="shared" si="175"/>
        <v>7.0598612655467366E-2</v>
      </c>
      <c r="V44" s="5">
        <f t="shared" si="176"/>
        <v>3.6649953224439896E-2</v>
      </c>
      <c r="W44" s="5">
        <f t="shared" si="177"/>
        <v>1.0668970960807836E-2</v>
      </c>
      <c r="X44" s="5">
        <f t="shared" si="178"/>
        <v>2.9252068408905443E-2</v>
      </c>
      <c r="Y44" s="5">
        <f t="shared" si="179"/>
        <v>4.0101501322977302E-2</v>
      </c>
      <c r="Z44" s="5">
        <f t="shared" si="180"/>
        <v>3.4950315580009876E-2</v>
      </c>
      <c r="AA44" s="5">
        <f t="shared" si="181"/>
        <v>6.4522169150078273E-2</v>
      </c>
      <c r="AB44" s="5">
        <f t="shared" si="182"/>
        <v>5.9557549663620743E-2</v>
      </c>
      <c r="AC44" s="5">
        <f t="shared" si="183"/>
        <v>1.1594321725482843E-2</v>
      </c>
      <c r="AD44" s="5">
        <f t="shared" si="184"/>
        <v>4.9240267045274093E-3</v>
      </c>
      <c r="AE44" s="5">
        <f t="shared" si="185"/>
        <v>1.3500642802125193E-2</v>
      </c>
      <c r="AF44" s="5">
        <f t="shared" si="186"/>
        <v>1.850795771507378E-2</v>
      </c>
      <c r="AG44" s="5">
        <f t="shared" si="187"/>
        <v>1.6914972311739985E-2</v>
      </c>
      <c r="AH44" s="5">
        <f t="shared" si="188"/>
        <v>2.3956598673267705E-2</v>
      </c>
      <c r="AI44" s="5">
        <f t="shared" si="189"/>
        <v>4.4226545202962729E-2</v>
      </c>
      <c r="AJ44" s="5">
        <f t="shared" si="190"/>
        <v>4.0823560290558288E-2</v>
      </c>
      <c r="AK44" s="5">
        <f t="shared" si="191"/>
        <v>2.5121610669922655E-2</v>
      </c>
      <c r="AL44" s="5">
        <f t="shared" si="192"/>
        <v>2.3474548272544764E-3</v>
      </c>
      <c r="AM44" s="5">
        <f t="shared" si="193"/>
        <v>1.8180601728857413E-3</v>
      </c>
      <c r="AN44" s="5">
        <f t="shared" si="194"/>
        <v>4.9847375856699599E-3</v>
      </c>
      <c r="AO44" s="5">
        <f t="shared" si="195"/>
        <v>6.8335496174890256E-3</v>
      </c>
      <c r="AP44" s="5">
        <f t="shared" si="196"/>
        <v>6.2453839775410067E-3</v>
      </c>
      <c r="AQ44" s="5">
        <f t="shared" si="197"/>
        <v>4.2808814463461261E-3</v>
      </c>
      <c r="AR44" s="5">
        <f t="shared" si="198"/>
        <v>1.3136788277134052E-2</v>
      </c>
      <c r="AS44" s="5">
        <f t="shared" si="199"/>
        <v>2.4251972013403178E-2</v>
      </c>
      <c r="AT44" s="5">
        <f t="shared" si="200"/>
        <v>2.2385918617667054E-2</v>
      </c>
      <c r="AU44" s="5">
        <f t="shared" si="201"/>
        <v>1.3775631718521876E-2</v>
      </c>
      <c r="AV44" s="5">
        <f t="shared" si="202"/>
        <v>6.3578370119211983E-3</v>
      </c>
      <c r="AW44" s="5">
        <f t="shared" si="203"/>
        <v>3.3005525226490297E-4</v>
      </c>
      <c r="AX44" s="5">
        <f t="shared" si="204"/>
        <v>5.5939020889722699E-4</v>
      </c>
      <c r="AY44" s="5">
        <f t="shared" si="205"/>
        <v>1.5337299837110616E-3</v>
      </c>
      <c r="AZ44" s="5">
        <f t="shared" si="206"/>
        <v>2.1025820844913202E-3</v>
      </c>
      <c r="BA44" s="5">
        <f t="shared" si="207"/>
        <v>1.9216122216102354E-3</v>
      </c>
      <c r="BB44" s="5">
        <f t="shared" si="208"/>
        <v>1.3171638663283783E-3</v>
      </c>
      <c r="BC44" s="5">
        <f t="shared" si="209"/>
        <v>7.2227710929412227E-4</v>
      </c>
      <c r="BD44" s="5">
        <f t="shared" si="210"/>
        <v>6.0030505092394789E-3</v>
      </c>
      <c r="BE44" s="5">
        <f t="shared" si="211"/>
        <v>1.1082298798902683E-2</v>
      </c>
      <c r="BF44" s="5">
        <f t="shared" si="212"/>
        <v>1.0229577985319954E-2</v>
      </c>
      <c r="BG44" s="5">
        <f t="shared" si="213"/>
        <v>6.294979507807775E-3</v>
      </c>
      <c r="BH44" s="5">
        <f t="shared" si="214"/>
        <v>2.9053080484297503E-3</v>
      </c>
      <c r="BI44" s="5">
        <f t="shared" si="215"/>
        <v>1.0727043474313322E-3</v>
      </c>
      <c r="BJ44" s="8">
        <f t="shared" si="216"/>
        <v>0.2498453979117897</v>
      </c>
      <c r="BK44" s="8">
        <f t="shared" si="217"/>
        <v>0.17896431098736948</v>
      </c>
      <c r="BL44" s="8">
        <f t="shared" si="218"/>
        <v>0.5124400185260769</v>
      </c>
      <c r="BM44" s="8">
        <f t="shared" si="219"/>
        <v>0.81106647628597339</v>
      </c>
      <c r="BN44" s="8">
        <f t="shared" si="220"/>
        <v>0.1639298919878267</v>
      </c>
    </row>
    <row r="45" spans="1:66" x14ac:dyDescent="0.25">
      <c r="A45" s="10" t="s">
        <v>731</v>
      </c>
      <c r="B45" t="s">
        <v>740</v>
      </c>
      <c r="C45" t="s">
        <v>400</v>
      </c>
      <c r="D45" t="s">
        <v>775</v>
      </c>
      <c r="E45" s="1">
        <f>VLOOKUP(A45,home!$A$2:$E$670,3,FALSE)</f>
        <v>1.72</v>
      </c>
      <c r="F45" t="e">
        <f>VLOOKUP(B45,home!$B$2:$E$670,3,FALSE)</f>
        <v>#N/A</v>
      </c>
      <c r="G45">
        <f>VLOOKUP(C45,away!$B$2:$E$670,4,FALSE)</f>
        <v>0.63</v>
      </c>
      <c r="H45">
        <f>VLOOKUP(A45,away!$A$2:$E$670,3,FALSE)</f>
        <v>1.58</v>
      </c>
      <c r="I45">
        <f>VLOOKUP(C45,away!$B$2:$E$670,3,FALSE)</f>
        <v>0.75160000000000005</v>
      </c>
      <c r="J45" t="e">
        <f>VLOOKUP(B45,home!$B$2:$E$670,4,FALSE)</f>
        <v>#N/A</v>
      </c>
      <c r="K45" s="3" t="e">
        <f t="shared" si="166"/>
        <v>#N/A</v>
      </c>
      <c r="L45" s="3" t="e">
        <f t="shared" si="167"/>
        <v>#N/A</v>
      </c>
      <c r="M45" s="5" t="e">
        <f t="shared" si="2"/>
        <v>#N/A</v>
      </c>
      <c r="N45" s="5" t="e">
        <f t="shared" si="168"/>
        <v>#N/A</v>
      </c>
      <c r="O45" s="5" t="e">
        <f t="shared" si="169"/>
        <v>#N/A</v>
      </c>
      <c r="P45" s="5" t="e">
        <f t="shared" si="170"/>
        <v>#N/A</v>
      </c>
      <c r="Q45" s="5" t="e">
        <f t="shared" si="171"/>
        <v>#N/A</v>
      </c>
      <c r="R45" s="5" t="e">
        <f t="shared" si="172"/>
        <v>#N/A</v>
      </c>
      <c r="S45" s="5" t="e">
        <f t="shared" si="173"/>
        <v>#N/A</v>
      </c>
      <c r="T45" s="5" t="e">
        <f t="shared" si="174"/>
        <v>#N/A</v>
      </c>
      <c r="U45" s="5" t="e">
        <f t="shared" si="175"/>
        <v>#N/A</v>
      </c>
      <c r="V45" s="5" t="e">
        <f t="shared" si="176"/>
        <v>#N/A</v>
      </c>
      <c r="W45" s="5" t="e">
        <f t="shared" si="177"/>
        <v>#N/A</v>
      </c>
      <c r="X45" s="5" t="e">
        <f t="shared" si="178"/>
        <v>#N/A</v>
      </c>
      <c r="Y45" s="5" t="e">
        <f t="shared" si="179"/>
        <v>#N/A</v>
      </c>
      <c r="Z45" s="5" t="e">
        <f t="shared" si="180"/>
        <v>#N/A</v>
      </c>
      <c r="AA45" s="5" t="e">
        <f t="shared" si="181"/>
        <v>#N/A</v>
      </c>
      <c r="AB45" s="5" t="e">
        <f t="shared" si="182"/>
        <v>#N/A</v>
      </c>
      <c r="AC45" s="5" t="e">
        <f t="shared" si="183"/>
        <v>#N/A</v>
      </c>
      <c r="AD45" s="5" t="e">
        <f t="shared" si="184"/>
        <v>#N/A</v>
      </c>
      <c r="AE45" s="5" t="e">
        <f t="shared" si="185"/>
        <v>#N/A</v>
      </c>
      <c r="AF45" s="5" t="e">
        <f t="shared" si="186"/>
        <v>#N/A</v>
      </c>
      <c r="AG45" s="5" t="e">
        <f t="shared" si="187"/>
        <v>#N/A</v>
      </c>
      <c r="AH45" s="5" t="e">
        <f t="shared" si="188"/>
        <v>#N/A</v>
      </c>
      <c r="AI45" s="5" t="e">
        <f t="shared" si="189"/>
        <v>#N/A</v>
      </c>
      <c r="AJ45" s="5" t="e">
        <f t="shared" si="190"/>
        <v>#N/A</v>
      </c>
      <c r="AK45" s="5" t="e">
        <f t="shared" si="191"/>
        <v>#N/A</v>
      </c>
      <c r="AL45" s="5" t="e">
        <f t="shared" si="192"/>
        <v>#N/A</v>
      </c>
      <c r="AM45" s="5" t="e">
        <f t="shared" si="193"/>
        <v>#N/A</v>
      </c>
      <c r="AN45" s="5" t="e">
        <f t="shared" si="194"/>
        <v>#N/A</v>
      </c>
      <c r="AO45" s="5" t="e">
        <f t="shared" si="195"/>
        <v>#N/A</v>
      </c>
      <c r="AP45" s="5" t="e">
        <f t="shared" si="196"/>
        <v>#N/A</v>
      </c>
      <c r="AQ45" s="5" t="e">
        <f t="shared" si="197"/>
        <v>#N/A</v>
      </c>
      <c r="AR45" s="5" t="e">
        <f t="shared" si="198"/>
        <v>#N/A</v>
      </c>
      <c r="AS45" s="5" t="e">
        <f t="shared" si="199"/>
        <v>#N/A</v>
      </c>
      <c r="AT45" s="5" t="e">
        <f t="shared" si="200"/>
        <v>#N/A</v>
      </c>
      <c r="AU45" s="5" t="e">
        <f t="shared" si="201"/>
        <v>#N/A</v>
      </c>
      <c r="AV45" s="5" t="e">
        <f t="shared" si="202"/>
        <v>#N/A</v>
      </c>
      <c r="AW45" s="5" t="e">
        <f t="shared" si="203"/>
        <v>#N/A</v>
      </c>
      <c r="AX45" s="5" t="e">
        <f t="shared" si="204"/>
        <v>#N/A</v>
      </c>
      <c r="AY45" s="5" t="e">
        <f t="shared" si="205"/>
        <v>#N/A</v>
      </c>
      <c r="AZ45" s="5" t="e">
        <f t="shared" si="206"/>
        <v>#N/A</v>
      </c>
      <c r="BA45" s="5" t="e">
        <f t="shared" si="207"/>
        <v>#N/A</v>
      </c>
      <c r="BB45" s="5" t="e">
        <f t="shared" si="208"/>
        <v>#N/A</v>
      </c>
      <c r="BC45" s="5" t="e">
        <f t="shared" si="209"/>
        <v>#N/A</v>
      </c>
      <c r="BD45" s="5" t="e">
        <f t="shared" si="210"/>
        <v>#N/A</v>
      </c>
      <c r="BE45" s="5" t="e">
        <f t="shared" si="211"/>
        <v>#N/A</v>
      </c>
      <c r="BF45" s="5" t="e">
        <f t="shared" si="212"/>
        <v>#N/A</v>
      </c>
      <c r="BG45" s="5" t="e">
        <f t="shared" si="213"/>
        <v>#N/A</v>
      </c>
      <c r="BH45" s="5" t="e">
        <f t="shared" si="214"/>
        <v>#N/A</v>
      </c>
      <c r="BI45" s="5" t="e">
        <f t="shared" si="215"/>
        <v>#N/A</v>
      </c>
      <c r="BJ45" s="8" t="e">
        <f t="shared" si="216"/>
        <v>#N/A</v>
      </c>
      <c r="BK45" s="8" t="e">
        <f t="shared" si="217"/>
        <v>#N/A</v>
      </c>
      <c r="BL45" s="8" t="e">
        <f t="shared" si="218"/>
        <v>#N/A</v>
      </c>
      <c r="BM45" s="8" t="e">
        <f t="shared" si="219"/>
        <v>#N/A</v>
      </c>
      <c r="BN45" s="8" t="e">
        <f t="shared" si="220"/>
        <v>#N/A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775</v>
      </c>
      <c r="E46" s="1">
        <f>VLOOKUP(A46,home!$A$2:$E$670,3,FALSE)</f>
        <v>1.5064</v>
      </c>
      <c r="F46">
        <f>VLOOKUP(B46,home!$B$2:$E$670,3,FALSE)</f>
        <v>1.0510999999999999</v>
      </c>
      <c r="G46">
        <f>VLOOKUP(C46,away!$B$2:$E$670,4,FALSE)</f>
        <v>0.58489999999999998</v>
      </c>
      <c r="H46">
        <f>VLOOKUP(A46,away!$A$2:$E$670,3,FALSE)</f>
        <v>1.2789999999999999</v>
      </c>
      <c r="I46">
        <f>VLOOKUP(C46,away!$B$2:$E$670,3,FALSE)</f>
        <v>1.5254000000000001</v>
      </c>
      <c r="J46">
        <f>VLOOKUP(B46,home!$B$2:$E$670,4,FALSE)</f>
        <v>1.0425</v>
      </c>
      <c r="K46" s="3">
        <f t="shared" si="166"/>
        <v>0.92611723069599983</v>
      </c>
      <c r="L46" s="3">
        <f t="shared" si="167"/>
        <v>2.0339035304999999</v>
      </c>
      <c r="M46" s="5">
        <f t="shared" si="2"/>
        <v>5.1817841361197513E-2</v>
      </c>
      <c r="N46" s="5">
        <f t="shared" si="168"/>
        <v>4.7989395742076883E-2</v>
      </c>
      <c r="O46" s="5">
        <f t="shared" si="169"/>
        <v>0.10539249048742853</v>
      </c>
      <c r="P46" s="5">
        <f t="shared" si="170"/>
        <v>9.7605801426371833E-2</v>
      </c>
      <c r="Q46" s="5">
        <f t="shared" si="171"/>
        <v>2.222190314371332E-2</v>
      </c>
      <c r="R46" s="5">
        <f t="shared" si="172"/>
        <v>0.10717907924528432</v>
      </c>
      <c r="S46" s="5">
        <f t="shared" si="173"/>
        <v>4.5963379705828041E-2</v>
      </c>
      <c r="T46" s="5">
        <f t="shared" si="174"/>
        <v>4.5197207258427567E-2</v>
      </c>
      <c r="U46" s="5">
        <f t="shared" si="175"/>
        <v>9.9260392059189823E-2</v>
      </c>
      <c r="V46" s="5">
        <f t="shared" si="176"/>
        <v>9.6197937377080663E-3</v>
      </c>
      <c r="W46" s="5">
        <f t="shared" si="177"/>
        <v>6.8600291334168393E-3</v>
      </c>
      <c r="X46" s="5">
        <f t="shared" si="178"/>
        <v>1.3952637473789364E-2</v>
      </c>
      <c r="Y46" s="5">
        <f t="shared" si="179"/>
        <v>1.4189159308863398E-2</v>
      </c>
      <c r="Z46" s="5">
        <f t="shared" si="180"/>
        <v>7.2663969224240996E-2</v>
      </c>
      <c r="AA46" s="5">
        <f t="shared" si="181"/>
        <v>6.7295353949333434E-2</v>
      </c>
      <c r="AB46" s="5">
        <f t="shared" si="182"/>
        <v>3.1161693419131897E-2</v>
      </c>
      <c r="AC46" s="5">
        <f t="shared" si="183"/>
        <v>1.1325101218280583E-3</v>
      </c>
      <c r="AD46" s="5">
        <f t="shared" si="184"/>
        <v>1.58829779588347E-3</v>
      </c>
      <c r="AE46" s="5">
        <f t="shared" si="185"/>
        <v>3.2304444945327579E-3</v>
      </c>
      <c r="AF46" s="5">
        <f t="shared" si="186"/>
        <v>3.2852062312572327E-3</v>
      </c>
      <c r="AG46" s="5">
        <f t="shared" si="187"/>
        <v>2.2272641840582279E-3</v>
      </c>
      <c r="AH46" s="5">
        <f t="shared" si="188"/>
        <v>3.6947875886331784E-2</v>
      </c>
      <c r="AI46" s="5">
        <f t="shared" si="189"/>
        <v>3.4218064495949108E-2</v>
      </c>
      <c r="AJ46" s="5">
        <f t="shared" si="190"/>
        <v>1.5844969565382748E-2</v>
      </c>
      <c r="AK46" s="5">
        <f t="shared" si="191"/>
        <v>4.8914331114515578E-3</v>
      </c>
      <c r="AL46" s="5">
        <f t="shared" si="192"/>
        <v>8.5329342296593938E-5</v>
      </c>
      <c r="AM46" s="5">
        <f t="shared" si="193"/>
        <v>2.9418999124883208E-4</v>
      </c>
      <c r="AN46" s="5">
        <f t="shared" si="194"/>
        <v>5.9835406183876365E-4</v>
      </c>
      <c r="AO46" s="5">
        <f t="shared" si="195"/>
        <v>6.0849721943143846E-4</v>
      </c>
      <c r="AP46" s="5">
        <f t="shared" si="196"/>
        <v>4.1254154763367858E-4</v>
      </c>
      <c r="AQ46" s="5">
        <f t="shared" si="197"/>
        <v>2.0976742755251824E-4</v>
      </c>
      <c r="AR46" s="5">
        <f t="shared" si="198"/>
        <v>1.5029683041937204E-2</v>
      </c>
      <c r="AS46" s="5">
        <f t="shared" si="199"/>
        <v>1.3919248437037514E-2</v>
      </c>
      <c r="AT46" s="5">
        <f t="shared" si="200"/>
        <v>6.4454279079394026E-3</v>
      </c>
      <c r="AU46" s="5">
        <f t="shared" si="201"/>
        <v>1.9897406149171843E-3</v>
      </c>
      <c r="AV46" s="5">
        <f t="shared" si="202"/>
        <v>4.6068326702261439E-4</v>
      </c>
      <c r="AW46" s="5">
        <f t="shared" si="203"/>
        <v>4.4646992775611759E-6</v>
      </c>
      <c r="AX46" s="5">
        <f t="shared" si="204"/>
        <v>4.5409069998974775E-5</v>
      </c>
      <c r="AY46" s="5">
        <f t="shared" si="205"/>
        <v>9.2357667787636423E-5</v>
      </c>
      <c r="AZ46" s="5">
        <f t="shared" si="206"/>
        <v>9.3923293291009943E-5</v>
      </c>
      <c r="BA46" s="5">
        <f t="shared" si="207"/>
        <v>6.3676972606924027E-5</v>
      </c>
      <c r="BB46" s="5">
        <f t="shared" si="208"/>
        <v>3.2378204849193646E-5</v>
      </c>
      <c r="BC46" s="5">
        <f t="shared" si="209"/>
        <v>1.3170829030805432E-5</v>
      </c>
      <c r="BD46" s="5">
        <f t="shared" si="210"/>
        <v>5.0948209002153423E-3</v>
      </c>
      <c r="BE46" s="5">
        <f t="shared" si="211"/>
        <v>4.7184014229995335E-3</v>
      </c>
      <c r="BF46" s="5">
        <f t="shared" si="212"/>
        <v>2.1848964295901963E-3</v>
      </c>
      <c r="BG46" s="5">
        <f t="shared" si="213"/>
        <v>6.7449007690988355E-4</v>
      </c>
      <c r="BH46" s="5">
        <f t="shared" si="214"/>
        <v>1.5616422053992826E-4</v>
      </c>
      <c r="BI46" s="5">
        <f t="shared" si="215"/>
        <v>2.8925275092047562E-5</v>
      </c>
      <c r="BJ46" s="8">
        <f t="shared" si="216"/>
        <v>0.16320581105128876</v>
      </c>
      <c r="BK46" s="8">
        <f t="shared" si="217"/>
        <v>0.20631701336301775</v>
      </c>
      <c r="BL46" s="8">
        <f t="shared" si="218"/>
        <v>0.55289383381368395</v>
      </c>
      <c r="BM46" s="8">
        <f t="shared" si="219"/>
        <v>0.56278622307764914</v>
      </c>
      <c r="BN46" s="8">
        <f t="shared" si="220"/>
        <v>0.43220651140607236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775</v>
      </c>
      <c r="E47" s="1">
        <f>VLOOKUP(A47,home!$A$2:$E$670,3,FALSE)</f>
        <v>1.575</v>
      </c>
      <c r="F47">
        <f>VLOOKUP(B47,home!$B$2:$E$670,3,FALSE)</f>
        <v>0.86580000000000001</v>
      </c>
      <c r="G47">
        <f>VLOOKUP(C47,away!$B$2:$E$670,4,FALSE)</f>
        <v>0.34649999999999997</v>
      </c>
      <c r="H47">
        <f>VLOOKUP(A47,away!$A$2:$E$670,3,FALSE)</f>
        <v>1.1958</v>
      </c>
      <c r="I47">
        <f>VLOOKUP(C47,away!$B$2:$E$670,3,FALSE)</f>
        <v>0.76549999999999996</v>
      </c>
      <c r="J47">
        <f>VLOOKUP(B47,home!$B$2:$E$670,4,FALSE)</f>
        <v>1.2163999999999999</v>
      </c>
      <c r="K47" s="3">
        <f t="shared" si="166"/>
        <v>0.47249952749999996</v>
      </c>
      <c r="L47" s="3">
        <f t="shared" si="167"/>
        <v>1.1134741923599998</v>
      </c>
      <c r="M47" s="5">
        <f t="shared" si="2"/>
        <v>0.20474832850746197</v>
      </c>
      <c r="N47" s="5">
        <f t="shared" si="168"/>
        <v>9.6743488476190548E-2</v>
      </c>
      <c r="O47" s="5">
        <f t="shared" si="169"/>
        <v>0.22798197972190612</v>
      </c>
      <c r="P47" s="5">
        <f t="shared" si="170"/>
        <v>0.10772137769711519</v>
      </c>
      <c r="Q47" s="5">
        <f t="shared" si="171"/>
        <v>2.2855626296850864E-2</v>
      </c>
      <c r="R47" s="5">
        <f t="shared" si="172"/>
        <v>0.12692602537174166</v>
      </c>
      <c r="S47" s="5">
        <f t="shared" si="173"/>
        <v>1.4168485888935664E-2</v>
      </c>
      <c r="T47" s="5">
        <f t="shared" si="174"/>
        <v>2.5449150031767984E-2</v>
      </c>
      <c r="U47" s="5">
        <f t="shared" si="175"/>
        <v>5.9972487015600935E-2</v>
      </c>
      <c r="V47" s="5">
        <f t="shared" si="176"/>
        <v>8.2825194930992376E-4</v>
      </c>
      <c r="W47" s="5">
        <f t="shared" si="177"/>
        <v>3.5997575419928702E-3</v>
      </c>
      <c r="X47" s="5">
        <f t="shared" si="178"/>
        <v>4.0082371217623281E-3</v>
      </c>
      <c r="Y47" s="5">
        <f t="shared" si="179"/>
        <v>2.2315342959708401E-3</v>
      </c>
      <c r="Z47" s="5">
        <f t="shared" si="180"/>
        <v>4.7109617863421625E-2</v>
      </c>
      <c r="AA47" s="5">
        <f t="shared" si="181"/>
        <v>2.2259272181172272E-2</v>
      </c>
      <c r="AB47" s="5">
        <f t="shared" si="182"/>
        <v>5.2587477940488963E-3</v>
      </c>
      <c r="AC47" s="5">
        <f t="shared" si="183"/>
        <v>2.7234789201445969E-5</v>
      </c>
      <c r="AD47" s="5">
        <f t="shared" si="184"/>
        <v>4.2522093442654804E-4</v>
      </c>
      <c r="AE47" s="5">
        <f t="shared" si="185"/>
        <v>4.7347253653516488E-4</v>
      </c>
      <c r="AF47" s="5">
        <f t="shared" si="186"/>
        <v>2.6359972511156671E-4</v>
      </c>
      <c r="AG47" s="5">
        <f t="shared" si="187"/>
        <v>9.7837163674973211E-5</v>
      </c>
      <c r="AH47" s="5">
        <f t="shared" si="188"/>
        <v>1.3113835925715399E-2</v>
      </c>
      <c r="AI47" s="5">
        <f t="shared" si="189"/>
        <v>6.1962812786130507E-3</v>
      </c>
      <c r="AJ47" s="5">
        <f t="shared" si="190"/>
        <v>1.4638699882008812E-3</v>
      </c>
      <c r="AK47" s="5">
        <f t="shared" si="191"/>
        <v>2.3055929258211565E-4</v>
      </c>
      <c r="AL47" s="5">
        <f t="shared" si="192"/>
        <v>5.731463666553655E-7</v>
      </c>
      <c r="AM47" s="5">
        <f t="shared" si="193"/>
        <v>4.018333811993049E-5</v>
      </c>
      <c r="AN47" s="5">
        <f t="shared" si="194"/>
        <v>4.474310995941839E-5</v>
      </c>
      <c r="AO47" s="5">
        <f t="shared" si="195"/>
        <v>2.4910149112869032E-5</v>
      </c>
      <c r="AP47" s="5">
        <f t="shared" si="196"/>
        <v>9.2456027216730033E-6</v>
      </c>
      <c r="AQ47" s="5">
        <f t="shared" si="197"/>
        <v>2.5736850058490651E-6</v>
      </c>
      <c r="AR47" s="5">
        <f t="shared" si="198"/>
        <v>2.9203835732254995E-3</v>
      </c>
      <c r="AS47" s="5">
        <f t="shared" si="199"/>
        <v>1.3798798584678099E-3</v>
      </c>
      <c r="AT47" s="5">
        <f t="shared" si="200"/>
        <v>3.2599629056640351E-4</v>
      </c>
      <c r="AU47" s="5">
        <f t="shared" si="201"/>
        <v>5.1344364419792799E-5</v>
      </c>
      <c r="AV47" s="5">
        <f t="shared" si="202"/>
        <v>6.0650469820349764E-6</v>
      </c>
      <c r="AW47" s="5">
        <f t="shared" si="203"/>
        <v>8.3761525251070283E-9</v>
      </c>
      <c r="AX47" s="5">
        <f t="shared" si="204"/>
        <v>3.1644347125066488E-6</v>
      </c>
      <c r="AY47" s="5">
        <f t="shared" si="205"/>
        <v>3.5235163857842884E-6</v>
      </c>
      <c r="AZ47" s="5">
        <f t="shared" si="206"/>
        <v>1.9616722809641937E-6</v>
      </c>
      <c r="BA47" s="5">
        <f t="shared" si="207"/>
        <v>7.2809048624053456E-7</v>
      </c>
      <c r="BB47" s="5">
        <f t="shared" si="208"/>
        <v>2.0267749153291964E-7</v>
      </c>
      <c r="BC47" s="5">
        <f t="shared" si="209"/>
        <v>4.5135231238833656E-8</v>
      </c>
      <c r="BD47" s="5">
        <f t="shared" si="210"/>
        <v>5.4196195676311262E-4</v>
      </c>
      <c r="BE47" s="5">
        <f t="shared" si="211"/>
        <v>2.5607676849354608E-4</v>
      </c>
      <c r="BF47" s="5">
        <f t="shared" si="212"/>
        <v>6.0498076058463709E-5</v>
      </c>
      <c r="BG47" s="5">
        <f t="shared" si="213"/>
        <v>9.5284374507610559E-6</v>
      </c>
      <c r="BH47" s="5">
        <f t="shared" si="214"/>
        <v>1.1255455483244756E-6</v>
      </c>
      <c r="BI47" s="5">
        <f t="shared" si="215"/>
        <v>1.0636394795260865E-7</v>
      </c>
      <c r="BJ47" s="8">
        <f t="shared" si="216"/>
        <v>0.15627920553579167</v>
      </c>
      <c r="BK47" s="8">
        <f t="shared" si="217"/>
        <v>0.3274977754947766</v>
      </c>
      <c r="BL47" s="8">
        <f t="shared" si="218"/>
        <v>0.46895602485150495</v>
      </c>
      <c r="BM47" s="8">
        <f t="shared" si="219"/>
        <v>0.21286228253399531</v>
      </c>
      <c r="BN47" s="8">
        <f t="shared" si="220"/>
        <v>0.7869768260712664</v>
      </c>
    </row>
    <row r="48" spans="1:66" x14ac:dyDescent="0.25">
      <c r="A48" s="10" t="s">
        <v>61</v>
      </c>
      <c r="B48" t="s">
        <v>69</v>
      </c>
      <c r="C48" t="s">
        <v>696</v>
      </c>
      <c r="D48" t="s">
        <v>775</v>
      </c>
      <c r="E48" s="1">
        <f>VLOOKUP(A48,home!$A$2:$E$670,3,FALSE)</f>
        <v>1.5064</v>
      </c>
      <c r="F48">
        <f>VLOOKUP(B48,home!$B$2:$E$670,3,FALSE)</f>
        <v>1.4936</v>
      </c>
      <c r="G48">
        <f>VLOOKUP(C48,away!$B$2:$E$670,4,FALSE)</f>
        <v>0.61709999999999998</v>
      </c>
      <c r="H48">
        <f>VLOOKUP(A48,away!$A$2:$E$670,3,FALSE)</f>
        <v>1.2789999999999999</v>
      </c>
      <c r="I48">
        <f>VLOOKUP(C48,away!$B$2:$E$670,3,FALSE)</f>
        <v>1.5726</v>
      </c>
      <c r="J48">
        <f>VLOOKUP(B48,home!$B$2:$E$670,4,FALSE)</f>
        <v>0.65159999999999996</v>
      </c>
      <c r="K48" s="3">
        <f t="shared" si="166"/>
        <v>1.3884497235839999</v>
      </c>
      <c r="L48" s="3">
        <f t="shared" si="167"/>
        <v>1.3105991786399998</v>
      </c>
      <c r="M48" s="5">
        <f t="shared" si="2"/>
        <v>6.7269462159706403E-2</v>
      </c>
      <c r="N48" s="5">
        <f t="shared" si="168"/>
        <v>9.3400266141288671E-2</v>
      </c>
      <c r="O48" s="5">
        <f t="shared" si="169"/>
        <v>8.8163301854065748E-2</v>
      </c>
      <c r="P48" s="5">
        <f t="shared" si="170"/>
        <v>0.12241031208953032</v>
      </c>
      <c r="Q48" s="5">
        <f t="shared" si="171"/>
        <v>6.4840786853272159E-2</v>
      </c>
      <c r="R48" s="5">
        <f t="shared" si="172"/>
        <v>5.777337549806448E-2</v>
      </c>
      <c r="S48" s="5">
        <f t="shared" si="173"/>
        <v>5.5687543889832186E-2</v>
      </c>
      <c r="T48" s="5">
        <f t="shared" si="174"/>
        <v>8.4980281992269785E-2</v>
      </c>
      <c r="U48" s="5">
        <f t="shared" si="175"/>
        <v>8.0215427240802245E-2</v>
      </c>
      <c r="V48" s="5">
        <f t="shared" si="176"/>
        <v>1.1259409228035389E-2</v>
      </c>
      <c r="W48" s="5">
        <f t="shared" si="177"/>
        <v>3.0009390861131611E-2</v>
      </c>
      <c r="X48" s="5">
        <f t="shared" si="178"/>
        <v>3.933028301408581E-2</v>
      </c>
      <c r="Y48" s="5">
        <f t="shared" si="179"/>
        <v>2.5773118306969801E-2</v>
      </c>
      <c r="Z48" s="5">
        <f t="shared" si="180"/>
        <v>2.5239246158341201E-2</v>
      </c>
      <c r="AA48" s="5">
        <f t="shared" si="181"/>
        <v>3.504342435201737E-2</v>
      </c>
      <c r="AB48" s="5">
        <f t="shared" si="182"/>
        <v>2.432801642749767E-2</v>
      </c>
      <c r="AC48" s="5">
        <f t="shared" si="183"/>
        <v>1.2805474368474989E-3</v>
      </c>
      <c r="AD48" s="5">
        <f t="shared" si="184"/>
        <v>1.0416632611515594E-2</v>
      </c>
      <c r="AE48" s="5">
        <f t="shared" si="185"/>
        <v>1.3652030144846972E-2</v>
      </c>
      <c r="AF48" s="5">
        <f t="shared" si="186"/>
        <v>8.9461697473024807E-3</v>
      </c>
      <c r="AG48" s="5">
        <f t="shared" si="187"/>
        <v>3.9082809075962153E-3</v>
      </c>
      <c r="AH48" s="5">
        <f t="shared" si="188"/>
        <v>8.2696338211536904E-3</v>
      </c>
      <c r="AI48" s="5">
        <f t="shared" si="189"/>
        <v>1.1481970793121738E-2</v>
      </c>
      <c r="AJ48" s="5">
        <f t="shared" si="190"/>
        <v>7.97106958695472E-3</v>
      </c>
      <c r="AK48" s="5">
        <f t="shared" si="191"/>
        <v>3.6891431215587051E-3</v>
      </c>
      <c r="AL48" s="5">
        <f t="shared" si="192"/>
        <v>9.3208541503007913E-5</v>
      </c>
      <c r="AM48" s="5">
        <f t="shared" si="193"/>
        <v>2.8925941340269806E-3</v>
      </c>
      <c r="AN48" s="5">
        <f t="shared" si="194"/>
        <v>3.7910314961946421E-3</v>
      </c>
      <c r="AO48" s="5">
        <f t="shared" si="195"/>
        <v>2.4842613825555339E-3</v>
      </c>
      <c r="AP48" s="5">
        <f t="shared" si="196"/>
        <v>1.0852903091681178E-3</v>
      </c>
      <c r="AQ48" s="5">
        <f t="shared" si="197"/>
        <v>3.5559514694542181E-4</v>
      </c>
      <c r="AR48" s="5">
        <f t="shared" si="198"/>
        <v>2.1676350587315168E-3</v>
      </c>
      <c r="AS48" s="5">
        <f t="shared" si="199"/>
        <v>3.0096522981267614E-3</v>
      </c>
      <c r="AT48" s="5">
        <f t="shared" si="200"/>
        <v>2.0893754507090266E-3</v>
      </c>
      <c r="AU48" s="5">
        <f t="shared" si="201"/>
        <v>9.6699758900004821E-4</v>
      </c>
      <c r="AV48" s="5">
        <f t="shared" si="202"/>
        <v>3.3565688378837759E-4</v>
      </c>
      <c r="AW48" s="5">
        <f t="shared" si="203"/>
        <v>4.7114356237675047E-6</v>
      </c>
      <c r="AX48" s="5">
        <f t="shared" si="204"/>
        <v>6.6937025430507783E-4</v>
      </c>
      <c r="AY48" s="5">
        <f t="shared" si="205"/>
        <v>8.7727610549828271E-4</v>
      </c>
      <c r="AZ48" s="5">
        <f t="shared" si="206"/>
        <v>5.7487867165327371E-4</v>
      </c>
      <c r="BA48" s="5">
        <f t="shared" si="207"/>
        <v>2.5114517162881157E-4</v>
      </c>
      <c r="BB48" s="5">
        <f t="shared" si="208"/>
        <v>8.2287663914030584E-5</v>
      </c>
      <c r="BC48" s="5">
        <f t="shared" si="209"/>
        <v>2.1569228947586553E-5</v>
      </c>
      <c r="BD48" s="5">
        <f t="shared" si="210"/>
        <v>4.73483454594132E-4</v>
      </c>
      <c r="BE48" s="5">
        <f t="shared" si="211"/>
        <v>6.5740797165281977E-4</v>
      </c>
      <c r="BF48" s="5">
        <f t="shared" si="212"/>
        <v>4.5638895826163802E-4</v>
      </c>
      <c r="BG48" s="5">
        <f t="shared" si="213"/>
        <v>2.1122437431505376E-4</v>
      </c>
      <c r="BH48" s="5">
        <f t="shared" si="214"/>
        <v>7.3318606032984882E-5</v>
      </c>
      <c r="BI48" s="5">
        <f t="shared" si="215"/>
        <v>2.0359839656012406E-5</v>
      </c>
      <c r="BJ48" s="8">
        <f t="shared" si="216"/>
        <v>0.38834254014511688</v>
      </c>
      <c r="BK48" s="8">
        <f t="shared" si="217"/>
        <v>0.25887775945095309</v>
      </c>
      <c r="BL48" s="8">
        <f t="shared" si="218"/>
        <v>0.32739686318010475</v>
      </c>
      <c r="BM48" s="8">
        <f t="shared" si="219"/>
        <v>0.50512633966871356</v>
      </c>
      <c r="BN48" s="8">
        <f t="shared" si="220"/>
        <v>0.49385750459592775</v>
      </c>
    </row>
    <row r="49" spans="1:66" s="15" customFormat="1" x14ac:dyDescent="0.25">
      <c r="A49" s="15" t="s">
        <v>22</v>
      </c>
      <c r="B49" s="15" t="s">
        <v>685</v>
      </c>
      <c r="C49" s="15" t="s">
        <v>281</v>
      </c>
      <c r="D49" s="15" t="s">
        <v>775</v>
      </c>
      <c r="E49" s="24">
        <f>VLOOKUP(A49,home!$A$2:$E$670,3,FALSE)</f>
        <v>1.5672999999999999</v>
      </c>
      <c r="F49" s="15">
        <f>VLOOKUP(B49,home!$B$2:$E$670,3,FALSE)</f>
        <v>2.0179999999999998</v>
      </c>
      <c r="G49" s="15">
        <f>VLOOKUP(C49,away!$B$2:$E$670,4,FALSE)</f>
        <v>0.68710000000000004</v>
      </c>
      <c r="H49" s="15">
        <f>VLOOKUP(A49,away!$A$2:$E$670,3,FALSE)</f>
        <v>1.4204000000000001</v>
      </c>
      <c r="I49" s="15">
        <f>VLOOKUP(C49,away!$B$2:$E$670,3,FALSE)</f>
        <v>1.1373</v>
      </c>
      <c r="J49" s="15">
        <f>VLOOKUP(B49,home!$B$2:$E$670,4,FALSE)</f>
        <v>1.0864</v>
      </c>
      <c r="K49" s="19">
        <f t="shared" si="166"/>
        <v>2.1731677129399998</v>
      </c>
      <c r="L49" s="19">
        <f t="shared" si="167"/>
        <v>1.7549932874880001</v>
      </c>
      <c r="M49" s="20">
        <f t="shared" si="2"/>
        <v>1.9679830495512966E-2</v>
      </c>
      <c r="N49" s="20">
        <f t="shared" si="168"/>
        <v>4.2767572228980769E-2</v>
      </c>
      <c r="O49" s="20">
        <f t="shared" si="169"/>
        <v>3.4537970418526895E-2</v>
      </c>
      <c r="P49" s="20">
        <f t="shared" si="170"/>
        <v>7.5056802184019458E-2</v>
      </c>
      <c r="Q49" s="20">
        <f t="shared" si="171"/>
        <v>4.6470553564425206E-2</v>
      </c>
      <c r="R49" s="20">
        <f t="shared" si="172"/>
        <v>3.0306953123986912E-2</v>
      </c>
      <c r="S49" s="20">
        <f t="shared" si="173"/>
        <v>7.1564685927750796E-2</v>
      </c>
      <c r="T49" s="20">
        <f t="shared" si="174"/>
        <v>8.1555509571417786E-2</v>
      </c>
      <c r="U49" s="20">
        <f t="shared" si="175"/>
        <v>6.5862092006634426E-2</v>
      </c>
      <c r="V49" s="20">
        <f t="shared" si="176"/>
        <v>3.0326686651004128E-2</v>
      </c>
      <c r="W49" s="20">
        <f t="shared" si="177"/>
        <v>3.3662768869552558E-2</v>
      </c>
      <c r="X49" s="20">
        <f t="shared" si="178"/>
        <v>5.9077933404324746E-2</v>
      </c>
      <c r="Y49" s="20">
        <f t="shared" si="179"/>
        <v>5.1840688281626524E-2</v>
      </c>
      <c r="Z49" s="20">
        <f t="shared" si="180"/>
        <v>1.7729499765603507E-2</v>
      </c>
      <c r="AA49" s="20">
        <f t="shared" si="181"/>
        <v>3.8529176457186828E-2</v>
      </c>
      <c r="AB49" s="20">
        <f t="shared" si="182"/>
        <v>4.1865181141463204E-2</v>
      </c>
      <c r="AC49" s="20">
        <f t="shared" si="183"/>
        <v>7.2289244354141668E-3</v>
      </c>
      <c r="AD49" s="20">
        <f t="shared" si="184"/>
        <v>1.8288710608868344E-2</v>
      </c>
      <c r="AE49" s="20">
        <f t="shared" si="185"/>
        <v>3.2096564355374516E-2</v>
      </c>
      <c r="AF49" s="20">
        <f t="shared" si="186"/>
        <v>2.816462749755445E-2</v>
      </c>
      <c r="AG49" s="20">
        <f t="shared" si="187"/>
        <v>1.6476244067602671E-2</v>
      </c>
      <c r="AH49" s="20">
        <f t="shared" si="188"/>
        <v>7.7787882697885535E-3</v>
      </c>
      <c r="AI49" s="20">
        <f t="shared" si="189"/>
        <v>1.6904611513700887E-2</v>
      </c>
      <c r="AJ49" s="20">
        <f t="shared" si="190"/>
        <v>1.8368277970684278E-2</v>
      </c>
      <c r="AK49" s="20">
        <f t="shared" si="191"/>
        <v>1.3305782876066043E-2</v>
      </c>
      <c r="AL49" s="20">
        <f t="shared" si="192"/>
        <v>1.1028142777465783E-3</v>
      </c>
      <c r="AM49" s="20">
        <f t="shared" si="193"/>
        <v>7.9488870812991844E-3</v>
      </c>
      <c r="AN49" s="20">
        <f t="shared" si="194"/>
        <v>1.3950243470680149E-2</v>
      </c>
      <c r="AO49" s="20">
        <f t="shared" si="195"/>
        <v>1.2241291824933484E-2</v>
      </c>
      <c r="AP49" s="20">
        <f t="shared" si="196"/>
        <v>7.161128327646666E-3</v>
      </c>
      <c r="AQ49" s="20">
        <f t="shared" si="197"/>
        <v>3.1419330364650159E-3</v>
      </c>
      <c r="AR49" s="20">
        <f t="shared" si="198"/>
        <v>2.7303442396538606E-3</v>
      </c>
      <c r="AS49" s="20">
        <f t="shared" si="199"/>
        <v>5.9334959468274823E-3</v>
      </c>
      <c r="AT49" s="20">
        <f t="shared" si="200"/>
        <v>6.4472409082529207E-3</v>
      </c>
      <c r="AU49" s="20">
        <f t="shared" si="201"/>
        <v>4.6703119264537348E-3</v>
      </c>
      <c r="AV49" s="20">
        <f t="shared" si="202"/>
        <v>2.5373427719819681E-3</v>
      </c>
      <c r="AW49" s="20">
        <f t="shared" si="203"/>
        <v>1.1683382174428355E-4</v>
      </c>
      <c r="AX49" s="20">
        <f t="shared" si="204"/>
        <v>2.879044126480873E-3</v>
      </c>
      <c r="AY49" s="20">
        <f t="shared" si="205"/>
        <v>5.0527031163556842E-3</v>
      </c>
      <c r="AZ49" s="20">
        <f t="shared" si="206"/>
        <v>4.4337300264369632E-3</v>
      </c>
      <c r="BA49" s="20">
        <f t="shared" si="207"/>
        <v>2.593722144976955E-3</v>
      </c>
      <c r="BB49" s="20">
        <f t="shared" si="208"/>
        <v>1.1379912385108832E-3</v>
      </c>
      <c r="BC49" s="20">
        <f t="shared" si="209"/>
        <v>3.9943339696135103E-4</v>
      </c>
      <c r="BD49" s="20">
        <f t="shared" si="210"/>
        <v>7.9862263552067604E-4</v>
      </c>
      <c r="BE49" s="20">
        <f t="shared" si="211"/>
        <v>1.7355409263365826E-3</v>
      </c>
      <c r="BF49" s="20">
        <f t="shared" si="212"/>
        <v>1.8858107528003203E-3</v>
      </c>
      <c r="BG49" s="20">
        <f t="shared" si="213"/>
        <v>1.3660610135669102E-3</v>
      </c>
      <c r="BH49" s="20">
        <f t="shared" si="214"/>
        <v>7.4216992214742536E-4</v>
      </c>
      <c r="BI49" s="20">
        <f t="shared" si="215"/>
        <v>3.2257194246519552E-4</v>
      </c>
      <c r="BJ49" s="21">
        <f t="shared" si="216"/>
        <v>0.47134128024047484</v>
      </c>
      <c r="BK49" s="21">
        <f t="shared" si="217"/>
        <v>0.21001244708780378</v>
      </c>
      <c r="BL49" s="21">
        <f t="shared" si="218"/>
        <v>0.29662834676404509</v>
      </c>
      <c r="BM49" s="21">
        <f t="shared" si="219"/>
        <v>0.74195602254786375</v>
      </c>
      <c r="BN49" s="21">
        <f t="shared" si="220"/>
        <v>0.24881968201545218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1.8130999999999999</v>
      </c>
      <c r="F50">
        <f>VLOOKUP(B50,home!$B$2:$E$670,3,FALSE)</f>
        <v>0.60170000000000001</v>
      </c>
      <c r="G50">
        <f>VLOOKUP(C50,away!$B$2:$E$670,4,FALSE)</f>
        <v>0.48</v>
      </c>
      <c r="H50">
        <f>VLOOKUP(A50,away!$A$2:$E$670,3,FALSE)</f>
        <v>1.3384</v>
      </c>
      <c r="I50">
        <f>VLOOKUP(C50,away!$B$2:$E$670,3,FALSE)</f>
        <v>1.2586999999999999</v>
      </c>
      <c r="J50">
        <f>VLOOKUP(B50,home!$B$2:$E$670,4,FALSE)</f>
        <v>1.0188999999999999</v>
      </c>
      <c r="K50" s="3">
        <f t="shared" ref="K50:K65" si="221">E50*F50*G50</f>
        <v>0.52365228959999999</v>
      </c>
      <c r="L50" s="3">
        <f t="shared" ref="L50:L65" si="222">H50*I50*J50</f>
        <v>1.7164838531119999</v>
      </c>
      <c r="M50" s="5">
        <f t="shared" si="2"/>
        <v>0.10644401181630198</v>
      </c>
      <c r="N50" s="5">
        <f t="shared" ref="N50:N65" si="223">_xlfn.POISSON.DIST(1,K50,FALSE) * _xlfn.POISSON.DIST(0,L50,FALSE)</f>
        <v>5.5739650501815986E-2</v>
      </c>
      <c r="O50" s="5">
        <f t="shared" ref="O50:O65" si="224">_xlfn.POISSON.DIST(0,K50,FALSE) * _xlfn.POISSON.DIST(1,L50,FALSE)</f>
        <v>0.18270942754314526</v>
      </c>
      <c r="P50" s="5">
        <f t="shared" ref="P50:P65" si="225">_xlfn.POISSON.DIST(1,K50,FALSE) * _xlfn.POISSON.DIST(1,L50,FALSE)</f>
        <v>9.5676210064473327E-2</v>
      </c>
      <c r="Q50" s="5">
        <f t="shared" ref="Q50:Q65" si="226">_xlfn.POISSON.DIST(2,K50,FALSE) * _xlfn.POISSON.DIST(0,L50,FALSE)</f>
        <v>1.4594097803389864E-2</v>
      </c>
      <c r="R50" s="5">
        <f t="shared" ref="R50:R65" si="227">_xlfn.POISSON.DIST(0,K50,FALSE) * _xlfn.POISSON.DIST(2,L50,FALSE)</f>
        <v>0.15680889109457291</v>
      </c>
      <c r="S50" s="5">
        <f t="shared" ref="S50:S65" si="228">_xlfn.POISSON.DIST(2,K50,FALSE) * _xlfn.POISSON.DIST(2,L50,FALSE)</f>
        <v>2.1499417900790015E-2</v>
      </c>
      <c r="T50" s="5">
        <f t="shared" ref="T50:T65" si="229">_xlfn.POISSON.DIST(2,K50,FALSE) * _xlfn.POISSON.DIST(1,L50,FALSE)</f>
        <v>2.5050533230256005E-2</v>
      </c>
      <c r="U50" s="5">
        <f t="shared" ref="U50:U65" si="230">_xlfn.POISSON.DIST(1,K50,FALSE) * _xlfn.POISSON.DIST(2,L50,FALSE)</f>
        <v>8.2113334851310157E-2</v>
      </c>
      <c r="V50" s="5">
        <f t="shared" ref="V50:V65" si="231">_xlfn.POISSON.DIST(3,K50,FALSE) * _xlfn.POISSON.DIST(3,L50,FALSE)</f>
        <v>2.147172425558294E-3</v>
      </c>
      <c r="W50" s="5">
        <f t="shared" ref="W50:W65" si="232">_xlfn.POISSON.DIST(3,K50,FALSE) * _xlfn.POISSON.DIST(0,L50,FALSE)</f>
        <v>2.5474109097971447E-3</v>
      </c>
      <c r="X50" s="5">
        <f t="shared" ref="X50:X65" si="233">_xlfn.POISSON.DIST(3,K50,FALSE) * _xlfn.POISSON.DIST(1,L50,FALSE)</f>
        <v>4.3725896939081476E-3</v>
      </c>
      <c r="Y50" s="5">
        <f t="shared" ref="Y50:Y65" si="234">_xlfn.POISSON.DIST(3,K50,FALSE) * _xlfn.POISSON.DIST(2,L50,FALSE)</f>
        <v>3.7527398029386398E-3</v>
      </c>
      <c r="Z50" s="5">
        <f t="shared" ref="Z50:Z65" si="235">_xlfn.POISSON.DIST(0,K50,FALSE) * _xlfn.POISSON.DIST(3,L50,FALSE)</f>
        <v>8.97199765294108E-2</v>
      </c>
      <c r="AA50" s="5">
        <f t="shared" ref="AA50:AA65" si="236">_xlfn.POISSON.DIST(1,K50,FALSE) * _xlfn.POISSON.DIST(3,L50,FALSE)</f>
        <v>4.6982071132484232E-2</v>
      </c>
      <c r="AB50" s="5">
        <f t="shared" ref="AB50:AB65" si="237">_xlfn.POISSON.DIST(2,K50,FALSE) * _xlfn.POISSON.DIST(3,L50,FALSE)</f>
        <v>1.2301134559337715E-2</v>
      </c>
      <c r="AC50" s="5">
        <f t="shared" ref="AC50:AC65" si="238">_xlfn.POISSON.DIST(4,K50,FALSE) * _xlfn.POISSON.DIST(4,L50,FALSE)</f>
        <v>1.2062287284117669E-4</v>
      </c>
      <c r="AD50" s="5">
        <f t="shared" ref="AD50:AD65" si="239">_xlfn.POISSON.DIST(4,K50,FALSE) * _xlfn.POISSON.DIST(0,L50,FALSE)</f>
        <v>3.3348938886682342E-4</v>
      </c>
      <c r="AE50" s="5">
        <f t="shared" ref="AE50:AE65" si="240">_xlfn.POISSON.DIST(4,K50,FALSE) * _xlfn.POISSON.DIST(1,L50,FALSE)</f>
        <v>5.724291511740911E-4</v>
      </c>
      <c r="AF50" s="5">
        <f t="shared" ref="AF50:AF65" si="241">_xlfn.POISSON.DIST(4,K50,FALSE) * _xlfn.POISSON.DIST(2,L50,FALSE)</f>
        <v>4.9128269752046782E-4</v>
      </c>
      <c r="AG50" s="5">
        <f t="shared" ref="AG50:AG65" si="242">_xlfn.POISSON.DIST(4,K50,FALSE) * _xlfn.POISSON.DIST(3,L50,FALSE)</f>
        <v>2.810929392023965E-4</v>
      </c>
      <c r="AH50" s="5">
        <f t="shared" ref="AH50:AH65" si="243">_xlfn.POISSON.DIST(0,K50,FALSE) * _xlfn.POISSON.DIST(4,L50,FALSE)</f>
        <v>3.8500722753580317E-2</v>
      </c>
      <c r="AI50" s="5">
        <f t="shared" ref="AI50:AI65" si="244">_xlfn.POISSON.DIST(1,K50,FALSE) * _xlfn.POISSON.DIST(4,L50,FALSE)</f>
        <v>2.0160991621167152E-2</v>
      </c>
      <c r="AJ50" s="5">
        <f t="shared" ref="AJ50:AJ65" si="245">_xlfn.POISSON.DIST(2,K50,FALSE) * _xlfn.POISSON.DIST(4,L50,FALSE)</f>
        <v>5.2786747115152969E-3</v>
      </c>
      <c r="AK50" s="5">
        <f t="shared" ref="AK50:AK65" si="246">_xlfn.POISSON.DIST(3,K50,FALSE) * _xlfn.POISSON.DIST(4,L50,FALSE)</f>
        <v>9.2139669957953503E-4</v>
      </c>
      <c r="AL50" s="5">
        <f t="shared" ref="AL50:AL65" si="247">_xlfn.POISSON.DIST(5,K50,FALSE) * _xlfn.POISSON.DIST(5,L50,FALSE)</f>
        <v>4.3368298971855172E-6</v>
      </c>
      <c r="AM50" s="5">
        <f t="shared" ref="AM50:AM65" si="248">_xlfn.POISSON.DIST(5,K50,FALSE) * _xlfn.POISSON.DIST(0,L50,FALSE)</f>
        <v>3.4926496407483388E-5</v>
      </c>
      <c r="AN50" s="5">
        <f t="shared" ref="AN50:AN65" si="249">_xlfn.POISSON.DIST(5,K50,FALSE) * _xlfn.POISSON.DIST(1,L50,FALSE)</f>
        <v>5.9950767129219496E-5</v>
      </c>
      <c r="AO50" s="5">
        <f t="shared" ref="AO50:AO65" si="250">_xlfn.POISSON.DIST(5,K50,FALSE) * _xlfn.POISSON.DIST(2,L50,FALSE)</f>
        <v>5.1452261879491469E-5</v>
      </c>
      <c r="AP50" s="5">
        <f t="shared" ref="AP50:AP65" si="251">_xlfn.POISSON.DIST(5,K50,FALSE) * _xlfn.POISSON.DIST(3,L50,FALSE)</f>
        <v>2.9438992240745722E-5</v>
      </c>
      <c r="AQ50" s="5">
        <f t="shared" ref="AQ50:AQ65" si="252">_xlfn.POISSON.DIST(5,K50,FALSE) * _xlfn.POISSON.DIST(4,L50,FALSE)</f>
        <v>1.2632888708282374E-5</v>
      </c>
      <c r="AR50" s="5">
        <f t="shared" ref="AR50:AR65" si="253">_xlfn.POISSON.DIST(0,K50,FALSE) * _xlfn.POISSON.DIST(5,L50,FALSE)</f>
        <v>1.3217173787932466E-2</v>
      </c>
      <c r="AS50" s="5">
        <f t="shared" ref="AS50:AS65" si="254">_xlfn.POISSON.DIST(1,K50,FALSE) * _xlfn.POISSON.DIST(5,L50,FALSE)</f>
        <v>6.9212033160919416E-3</v>
      </c>
      <c r="AT50" s="5">
        <f t="shared" ref="AT50:AT65" si="255">_xlfn.POISSON.DIST(2,K50,FALSE) * _xlfn.POISSON.DIST(5,L50,FALSE)</f>
        <v>1.8121519816293285E-3</v>
      </c>
      <c r="AU50" s="5">
        <f t="shared" ref="AU50:AU65" si="256">_xlfn.POISSON.DIST(3,K50,FALSE) * _xlfn.POISSON.DIST(5,L50,FALSE)</f>
        <v>3.1631251142779173E-4</v>
      </c>
      <c r="AV50" s="5">
        <f t="shared" ref="AV50:AV65" si="257">_xlfn.POISSON.DIST(4,K50,FALSE) * _xlfn.POISSON.DIST(5,L50,FALSE)</f>
        <v>4.1409442709572319E-5</v>
      </c>
      <c r="AW50" s="5">
        <f t="shared" ref="AW50:AW65" si="258">_xlfn.POISSON.DIST(6,K50,FALSE) * _xlfn.POISSON.DIST(6,L50,FALSE)</f>
        <v>1.0828108942930234E-7</v>
      </c>
      <c r="AX50" s="5">
        <f t="shared" ref="AX50:AX65" si="259">_xlfn.POISSON.DIST(6,K50,FALSE) * _xlfn.POISSON.DIST(0,L50,FALSE)</f>
        <v>3.0482233019141396E-6</v>
      </c>
      <c r="AY50" s="5">
        <f t="shared" ref="AY50:AY65" si="260">_xlfn.POISSON.DIST(6,K50,FALSE) * _xlfn.POISSON.DIST(1,L50,FALSE)</f>
        <v>5.2322260784153642E-6</v>
      </c>
      <c r="AZ50" s="5">
        <f t="shared" ref="AZ50:AZ65" si="261">_xlfn.POISSON.DIST(6,K50,FALSE) * _xlfn.POISSON.DIST(2,L50,FALSE)</f>
        <v>4.490515789715748E-6</v>
      </c>
      <c r="BA50" s="5">
        <f t="shared" ref="BA50:BA65" si="262">_xlfn.POISSON.DIST(6,K50,FALSE) * _xlfn.POISSON.DIST(3,L50,FALSE)</f>
        <v>2.5692992817305201E-6</v>
      </c>
      <c r="BB50" s="5">
        <f t="shared" ref="BB50:BB65" si="263">_xlfn.POISSON.DIST(6,K50,FALSE) * _xlfn.POISSON.DIST(4,L50,FALSE)</f>
        <v>1.1025401827256746E-6</v>
      </c>
      <c r="BC50" s="5">
        <f t="shared" ref="BC50:BC65" si="264">_xlfn.POISSON.DIST(6,K50,FALSE) * _xlfn.POISSON.DIST(5,L50,FALSE)</f>
        <v>3.7849848421115448E-7</v>
      </c>
      <c r="BD50" s="5">
        <f t="shared" ref="BD50:BD65" si="265">_xlfn.POISSON.DIST(0,K50,FALSE) * _xlfn.POISSON.DIST(6,L50,FALSE)</f>
        <v>3.7811775651268751E-3</v>
      </c>
      <c r="BE50" s="5">
        <f t="shared" ref="BE50:BE65" si="266">_xlfn.POISSON.DIST(1,K50,FALSE) * _xlfn.POISSON.DIST(6,L50,FALSE)</f>
        <v>1.9800222893628415E-3</v>
      </c>
      <c r="BF50" s="5">
        <f t="shared" ref="BF50:BF65" si="267">_xlfn.POISSON.DIST(2,K50,FALSE) * _xlfn.POISSON.DIST(6,L50,FALSE)</f>
        <v>5.1842160264194267E-4</v>
      </c>
      <c r="BG50" s="5">
        <f t="shared" ref="BG50:BG65" si="268">_xlfn.POISSON.DIST(3,K50,FALSE) * _xlfn.POISSON.DIST(6,L50,FALSE)</f>
        <v>9.0490886400518262E-5</v>
      </c>
      <c r="BH50" s="5">
        <f t="shared" ref="BH50:BH65" si="269">_xlfn.POISSON.DIST(4,K50,FALSE) * _xlfn.POISSON.DIST(6,L50,FALSE)</f>
        <v>1.1846439962891219E-5</v>
      </c>
      <c r="BI50" s="5">
        <f t="shared" ref="BI50:BI65" si="270">_xlfn.POISSON.DIST(5,K50,FALSE) * _xlfn.POISSON.DIST(6,L50,FALSE)</f>
        <v>1.2406830820353859E-6</v>
      </c>
      <c r="BJ50" s="8">
        <f t="shared" ref="BJ50:BJ65" si="271">SUM(N50,Q50,T50,W50,X50,Y50,AD50,AE50,AF50,AG50,AM50,AN50,AO50,AP50,AQ50,AX50,AY50,AZ50,BA50,BB50,BC50)</f>
        <v>0.10794053882835349</v>
      </c>
      <c r="BK50" s="8">
        <f t="shared" ref="BK50:BK65" si="272">SUM(M50,P50,S50,V50,AC50,AL50,AY50)</f>
        <v>0.22589700413594038</v>
      </c>
      <c r="BL50" s="8">
        <f t="shared" ref="BL50:BL65" si="273">SUM(O50,R50,U50,AA50,AB50,AH50,AI50,AJ50,AK50,AR50,AS50,AT50,AU50,AV50,BD50,BE50,BF50,BG50,BH50,BI50)</f>
        <v>0.57446809547306099</v>
      </c>
      <c r="BM50" s="8">
        <f t="shared" ref="BM50:BM65" si="274">SUM(S50:BI50)</f>
        <v>0.38604820219807706</v>
      </c>
      <c r="BN50" s="8">
        <f t="shared" ref="BN50:BN65" si="275">SUM(M50:R50)</f>
        <v>0.61197228882369936</v>
      </c>
    </row>
    <row r="51" spans="1:66" x14ac:dyDescent="0.25">
      <c r="A51" s="10" t="s">
        <v>61</v>
      </c>
      <c r="B51" t="s">
        <v>696</v>
      </c>
      <c r="C51" t="s">
        <v>69</v>
      </c>
      <c r="D51" s="11">
        <v>44238</v>
      </c>
      <c r="E51" s="1">
        <f>VLOOKUP(A51,home!$A$2:$E$670,3,FALSE)</f>
        <v>1.5064</v>
      </c>
      <c r="F51">
        <f>VLOOKUP(B51,home!$B$2:$E$670,3,FALSE)</f>
        <v>1.3665</v>
      </c>
      <c r="G51">
        <f>VLOOKUP(C51,away!$B$2:$E$670,4,FALSE)</f>
        <v>0.44259999999999999</v>
      </c>
      <c r="H51">
        <f>VLOOKUP(A51,away!$A$2:$E$670,3,FALSE)</f>
        <v>1.2789999999999999</v>
      </c>
      <c r="I51">
        <f>VLOOKUP(C51,away!$B$2:$E$670,3,FALSE)</f>
        <v>1.3683000000000001</v>
      </c>
      <c r="J51">
        <f>VLOOKUP(B51,home!$B$2:$E$670,4,FALSE)</f>
        <v>0.93189999999999995</v>
      </c>
      <c r="K51" s="3">
        <f t="shared" si="221"/>
        <v>0.91109015256000003</v>
      </c>
      <c r="L51" s="3">
        <f t="shared" si="222"/>
        <v>1.6308769068299998</v>
      </c>
      <c r="M51" s="5">
        <f t="shared" si="2"/>
        <v>7.871141737818918E-2</v>
      </c>
      <c r="N51" s="5">
        <f t="shared" si="223"/>
        <v>7.1713197267308224E-2</v>
      </c>
      <c r="O51" s="5">
        <f t="shared" si="224"/>
        <v>0.12836863290594627</v>
      </c>
      <c r="P51" s="5">
        <f t="shared" si="225"/>
        <v>0.11695539733819724</v>
      </c>
      <c r="Q51" s="5">
        <f t="shared" si="226"/>
        <v>3.2668593919418613E-2</v>
      </c>
      <c r="R51" s="5">
        <f t="shared" si="227"/>
        <v>0.10467671948382268</v>
      </c>
      <c r="S51" s="5">
        <f t="shared" si="228"/>
        <v>4.3445301273173045E-2</v>
      </c>
      <c r="T51" s="5">
        <f t="shared" si="229"/>
        <v>5.3278455401786766E-2</v>
      </c>
      <c r="U51" s="5">
        <f t="shared" si="230"/>
        <v>9.5369928323996336E-2</v>
      </c>
      <c r="V51" s="5">
        <f t="shared" si="231"/>
        <v>7.1727028543434965E-3</v>
      </c>
      <c r="W51" s="5">
        <f t="shared" si="232"/>
        <v>9.9213447393212643E-3</v>
      </c>
      <c r="X51" s="5">
        <f t="shared" si="233"/>
        <v>1.6180492020058352E-2</v>
      </c>
      <c r="Y51" s="5">
        <f t="shared" si="234"/>
        <v>1.3194195388330131E-2</v>
      </c>
      <c r="Z51" s="5">
        <f t="shared" si="235"/>
        <v>5.6904948162962765E-2</v>
      </c>
      <c r="AA51" s="5">
        <f t="shared" si="236"/>
        <v>5.1845537903212641E-2</v>
      </c>
      <c r="AB51" s="5">
        <f t="shared" si="237"/>
        <v>2.3617979518896635E-2</v>
      </c>
      <c r="AC51" s="5">
        <f t="shared" si="238"/>
        <v>6.6610913977060082E-4</v>
      </c>
      <c r="AD51" s="5">
        <f t="shared" si="239"/>
        <v>2.2598098730371411E-3</v>
      </c>
      <c r="AE51" s="5">
        <f t="shared" si="240"/>
        <v>3.6854717357627069E-3</v>
      </c>
      <c r="AF51" s="5">
        <f t="shared" si="241"/>
        <v>3.0052753723150368E-3</v>
      </c>
      <c r="AG51" s="5">
        <f t="shared" si="242"/>
        <v>1.633744734457841E-3</v>
      </c>
      <c r="AH51" s="5">
        <f t="shared" si="243"/>
        <v>2.3201241460833549E-2</v>
      </c>
      <c r="AI51" s="5">
        <f t="shared" si="244"/>
        <v>2.1138422622132239E-2</v>
      </c>
      <c r="AJ51" s="5">
        <f t="shared" si="245"/>
        <v>9.629504345838107E-3</v>
      </c>
      <c r="AK51" s="5">
        <f t="shared" si="246"/>
        <v>2.9244488611756083E-3</v>
      </c>
      <c r="AL51" s="5">
        <f t="shared" si="247"/>
        <v>3.9590220431763038E-5</v>
      </c>
      <c r="AM51" s="5">
        <f t="shared" si="248"/>
        <v>4.1177810439640066E-4</v>
      </c>
      <c r="AN51" s="5">
        <f t="shared" si="249"/>
        <v>6.7155940119832268E-4</v>
      </c>
      <c r="AO51" s="5">
        <f t="shared" si="250"/>
        <v>5.4761535948946358E-4</v>
      </c>
      <c r="AP51" s="5">
        <f t="shared" si="251"/>
        <v>2.9769774787225824E-4</v>
      </c>
      <c r="AQ51" s="5">
        <f t="shared" si="252"/>
        <v>1.2137709555504142E-4</v>
      </c>
      <c r="AR51" s="5">
        <f t="shared" si="253"/>
        <v>7.56767378165203E-3</v>
      </c>
      <c r="AS51" s="5">
        <f t="shared" si="254"/>
        <v>6.8948330602496607E-3</v>
      </c>
      <c r="AT51" s="5">
        <f t="shared" si="255"/>
        <v>3.1409072523692974E-3</v>
      </c>
      <c r="AU51" s="5">
        <f t="shared" si="256"/>
        <v>9.5388322257931792E-4</v>
      </c>
      <c r="AV51" s="5">
        <f t="shared" si="257"/>
        <v>2.1726840269605378E-4</v>
      </c>
      <c r="AW51" s="5">
        <f t="shared" si="258"/>
        <v>1.6340598337060103E-6</v>
      </c>
      <c r="AX51" s="5">
        <f t="shared" si="259"/>
        <v>6.2527829325897364E-5</v>
      </c>
      <c r="AY51" s="5">
        <f t="shared" si="260"/>
        <v>1.0197519288181364E-4</v>
      </c>
      <c r="AZ51" s="5">
        <f t="shared" si="261"/>
        <v>8.3154493570242413E-5</v>
      </c>
      <c r="BA51" s="5">
        <f t="shared" si="262"/>
        <v>4.5204914420950685E-5</v>
      </c>
      <c r="BB51" s="5">
        <f t="shared" si="263"/>
        <v>1.8430912751088725E-5</v>
      </c>
      <c r="BC51" s="5">
        <f t="shared" si="264"/>
        <v>6.0117099955098345E-6</v>
      </c>
      <c r="BD51" s="5">
        <f t="shared" si="265"/>
        <v>2.0569907348198563E-3</v>
      </c>
      <c r="BE51" s="5">
        <f t="shared" si="266"/>
        <v>1.8741040024015296E-3</v>
      </c>
      <c r="BF51" s="5">
        <f t="shared" si="267"/>
        <v>8.5373885073065806E-4</v>
      </c>
      <c r="BG51" s="5">
        <f t="shared" si="268"/>
        <v>2.5927768658619814E-4</v>
      </c>
      <c r="BH51" s="5">
        <f t="shared" si="269"/>
        <v>5.9056336756805775E-5</v>
      </c>
      <c r="BI51" s="5">
        <f t="shared" si="270"/>
        <v>1.0761129373078584E-5</v>
      </c>
      <c r="BJ51" s="8">
        <f t="shared" si="271"/>
        <v>0.20990791321325308</v>
      </c>
      <c r="BK51" s="8">
        <f t="shared" si="272"/>
        <v>0.24709249339698713</v>
      </c>
      <c r="BL51" s="8">
        <f t="shared" si="273"/>
        <v>0.48466090988606852</v>
      </c>
      <c r="BM51" s="8">
        <f t="shared" si="274"/>
        <v>0.46537196523334123</v>
      </c>
      <c r="BN51" s="8">
        <f t="shared" si="275"/>
        <v>0.5330939582928822</v>
      </c>
    </row>
    <row r="52" spans="1:66" x14ac:dyDescent="0.25">
      <c r="A52" s="10" t="s">
        <v>318</v>
      </c>
      <c r="B52" t="s">
        <v>673</v>
      </c>
      <c r="C52" t="s">
        <v>331</v>
      </c>
      <c r="D52" s="11">
        <v>44238</v>
      </c>
      <c r="E52" s="1">
        <f>VLOOKUP(A52,home!$A$2:$E$670,3,FALSE)</f>
        <v>1.4430000000000001</v>
      </c>
      <c r="F52">
        <f>VLOOKUP(B52,home!$B$2:$E$670,3,FALSE)</f>
        <v>1.2323999999999999</v>
      </c>
      <c r="G52">
        <f>VLOOKUP(C52,away!$B$2:$E$670,4,FALSE)</f>
        <v>0.8085</v>
      </c>
      <c r="H52">
        <f>VLOOKUP(A52,away!$A$2:$E$670,3,FALSE)</f>
        <v>1.0886</v>
      </c>
      <c r="I52">
        <f>VLOOKUP(C52,away!$B$2:$E$670,3,FALSE)</f>
        <v>1.1483000000000001</v>
      </c>
      <c r="J52">
        <f>VLOOKUP(B52,home!$B$2:$E$670,4,FALSE)</f>
        <v>0.71109999999999995</v>
      </c>
      <c r="K52" s="3">
        <f t="shared" si="221"/>
        <v>1.4377985622</v>
      </c>
      <c r="L52" s="3">
        <f t="shared" si="222"/>
        <v>0.88890300311799997</v>
      </c>
      <c r="M52" s="5">
        <f t="shared" si="2"/>
        <v>9.7617200611424274E-2</v>
      </c>
      <c r="N52" s="5">
        <f t="shared" si="223"/>
        <v>0.14035387068509481</v>
      </c>
      <c r="O52" s="5">
        <f t="shared" si="224"/>
        <v>8.6772222779467292E-2</v>
      </c>
      <c r="P52" s="5">
        <f t="shared" si="225"/>
        <v>0.12476097715121617</v>
      </c>
      <c r="Q52" s="5">
        <f t="shared" si="226"/>
        <v>0.10090029673511702</v>
      </c>
      <c r="R52" s="5">
        <f t="shared" si="227"/>
        <v>3.85660447079463E-2</v>
      </c>
      <c r="S52" s="5">
        <f t="shared" si="228"/>
        <v>3.9863111527049508E-2</v>
      </c>
      <c r="T52" s="5">
        <f t="shared" si="229"/>
        <v>8.9690576783342843E-2</v>
      </c>
      <c r="U52" s="5">
        <f t="shared" si="230"/>
        <v>5.5450203630826117E-2</v>
      </c>
      <c r="V52" s="5">
        <f t="shared" si="231"/>
        <v>5.6608429152649473E-3</v>
      </c>
      <c r="W52" s="5">
        <f t="shared" si="232"/>
        <v>4.8358100523768183E-2</v>
      </c>
      <c r="X52" s="5">
        <f t="shared" si="233"/>
        <v>4.2985660780659664E-2</v>
      </c>
      <c r="Y52" s="5">
        <f t="shared" si="234"/>
        <v>1.9105041479470002E-2</v>
      </c>
      <c r="Z52" s="5">
        <f t="shared" si="235"/>
        <v>1.1427157653092173E-2</v>
      </c>
      <c r="AA52" s="5">
        <f t="shared" si="236"/>
        <v>1.6429950843648653E-2</v>
      </c>
      <c r="AB52" s="5">
        <f t="shared" si="237"/>
        <v>1.1811479850007358E-2</v>
      </c>
      <c r="AC52" s="5">
        <f t="shared" si="238"/>
        <v>4.5218228011072219E-4</v>
      </c>
      <c r="AD52" s="5">
        <f t="shared" si="239"/>
        <v>1.7382301850949234E-2</v>
      </c>
      <c r="AE52" s="5">
        <f t="shared" si="240"/>
        <v>1.5451180316412343E-2</v>
      </c>
      <c r="AF52" s="5">
        <f t="shared" si="241"/>
        <v>6.8673002924883302E-3</v>
      </c>
      <c r="AG52" s="5">
        <f t="shared" si="242"/>
        <v>2.0347879511019989E-3</v>
      </c>
      <c r="AH52" s="5">
        <f t="shared" si="243"/>
        <v>2.539408688734117E-3</v>
      </c>
      <c r="AI52" s="5">
        <f t="shared" si="244"/>
        <v>3.6511581615001009E-3</v>
      </c>
      <c r="AJ52" s="5">
        <f t="shared" si="245"/>
        <v>2.6248149774848206E-3</v>
      </c>
      <c r="AK52" s="5">
        <f t="shared" si="246"/>
        <v>1.2579850668895662E-3</v>
      </c>
      <c r="AL52" s="5">
        <f t="shared" si="247"/>
        <v>2.3116705975473912E-5</v>
      </c>
      <c r="AM52" s="5">
        <f t="shared" si="248"/>
        <v>4.9984497218042434E-3</v>
      </c>
      <c r="AN52" s="5">
        <f t="shared" si="249"/>
        <v>4.4431369686461228E-3</v>
      </c>
      <c r="AO52" s="5">
        <f t="shared" si="250"/>
        <v>1.974758897347073E-3</v>
      </c>
      <c r="AP52" s="5">
        <f t="shared" si="251"/>
        <v>5.8512303809526772E-4</v>
      </c>
      <c r="AQ52" s="5">
        <f t="shared" si="252"/>
        <v>1.3002940643910284E-4</v>
      </c>
      <c r="AR52" s="5">
        <f t="shared" si="253"/>
        <v>4.5145760191193994E-4</v>
      </c>
      <c r="AS52" s="5">
        <f t="shared" si="254"/>
        <v>6.4910509092324731E-4</v>
      </c>
      <c r="AT52" s="5">
        <f t="shared" si="255"/>
        <v>4.6664118322307263E-4</v>
      </c>
      <c r="AU52" s="5">
        <f t="shared" si="256"/>
        <v>2.2364534076714678E-4</v>
      </c>
      <c r="AV52" s="5">
        <f t="shared" si="257"/>
        <v>8.038923734943315E-5</v>
      </c>
      <c r="AW52" s="5">
        <f t="shared" si="258"/>
        <v>8.2068381162825045E-7</v>
      </c>
      <c r="AX52" s="5">
        <f t="shared" si="259"/>
        <v>1.1977939705398535E-3</v>
      </c>
      <c r="AY52" s="5">
        <f t="shared" si="260"/>
        <v>1.0647226575295089E-3</v>
      </c>
      <c r="AZ52" s="5">
        <f t="shared" si="261"/>
        <v>4.7321758388287906E-4</v>
      </c>
      <c r="BA52" s="5">
        <f t="shared" si="262"/>
        <v>1.4021484381391175E-4</v>
      </c>
      <c r="BB52" s="5">
        <f t="shared" si="263"/>
        <v>3.1159348936976865E-5</v>
      </c>
      <c r="BC52" s="5">
        <f t="shared" si="264"/>
        <v>5.5395277690560815E-6</v>
      </c>
      <c r="BD52" s="5">
        <f t="shared" si="265"/>
        <v>6.6883669686662288E-5</v>
      </c>
      <c r="BE52" s="5">
        <f t="shared" si="266"/>
        <v>9.616524411014277E-5</v>
      </c>
      <c r="BF52" s="5">
        <f t="shared" si="267"/>
        <v>6.9133124857587652E-5</v>
      </c>
      <c r="BG52" s="5">
        <f t="shared" si="268"/>
        <v>3.3133169173544188E-5</v>
      </c>
      <c r="BH52" s="5">
        <f t="shared" si="269"/>
        <v>1.1909705749712796E-5</v>
      </c>
      <c r="BI52" s="5">
        <f t="shared" si="270"/>
        <v>3.4247515606324273E-6</v>
      </c>
      <c r="BJ52" s="8">
        <f t="shared" si="271"/>
        <v>0.4981732633632085</v>
      </c>
      <c r="BK52" s="8">
        <f t="shared" si="272"/>
        <v>0.26944215384857068</v>
      </c>
      <c r="BL52" s="8">
        <f t="shared" si="273"/>
        <v>0.22125515682581745</v>
      </c>
      <c r="BM52" s="8">
        <f t="shared" si="274"/>
        <v>0.41026321704670493</v>
      </c>
      <c r="BN52" s="8">
        <f t="shared" si="275"/>
        <v>0.58897061267026585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1.8130999999999999</v>
      </c>
      <c r="F53">
        <f>VLOOKUP(B53,home!$B$2:$E$670,3,FALSE)</f>
        <v>1.6546000000000001</v>
      </c>
      <c r="G53">
        <f>VLOOKUP(C53,away!$B$2:$E$670,4,FALSE)</f>
        <v>0.51070000000000004</v>
      </c>
      <c r="H53">
        <f>VLOOKUP(A53,away!$A$2:$E$670,3,FALSE)</f>
        <v>1.3384</v>
      </c>
      <c r="I53">
        <f>VLOOKUP(C53,away!$B$2:$E$670,3,FALSE)</f>
        <v>2.1543999999999999</v>
      </c>
      <c r="J53">
        <f>VLOOKUP(B53,home!$B$2:$E$670,4,FALSE)</f>
        <v>0.67920000000000003</v>
      </c>
      <c r="K53" s="3">
        <f t="shared" si="221"/>
        <v>1.5320771512820002</v>
      </c>
      <c r="L53" s="3">
        <f t="shared" si="222"/>
        <v>1.958438533632</v>
      </c>
      <c r="M53" s="5">
        <f t="shared" si="2"/>
        <v>3.0485147386440564E-2</v>
      </c>
      <c r="N53" s="5">
        <f t="shared" si="223"/>
        <v>4.6705597764229771E-2</v>
      </c>
      <c r="O53" s="5">
        <f t="shared" si="224"/>
        <v>5.9703287345056054E-2</v>
      </c>
      <c r="P53" s="5">
        <f t="shared" si="225"/>
        <v>9.1470042397784168E-2</v>
      </c>
      <c r="Q53" s="5">
        <f t="shared" si="226"/>
        <v>3.5778289585772061E-2</v>
      </c>
      <c r="R53" s="5">
        <f t="shared" si="227"/>
        <v>5.8462609260530776E-2</v>
      </c>
      <c r="S53" s="5">
        <f t="shared" si="228"/>
        <v>6.8613483725306498E-2</v>
      </c>
      <c r="T53" s="5">
        <f t="shared" si="229"/>
        <v>7.0069580992220493E-2</v>
      </c>
      <c r="U53" s="5">
        <f t="shared" si="230"/>
        <v>8.9569227852386663E-2</v>
      </c>
      <c r="V53" s="5">
        <f t="shared" si="231"/>
        <v>2.287481246689179E-2</v>
      </c>
      <c r="W53" s="5">
        <f t="shared" si="232"/>
        <v>1.827169999543737E-2</v>
      </c>
      <c r="X53" s="5">
        <f t="shared" si="233"/>
        <v>3.5784001346028181E-2</v>
      </c>
      <c r="Y53" s="5">
        <f t="shared" si="234"/>
        <v>3.5040383561800482E-2</v>
      </c>
      <c r="Z53" s="5">
        <f t="shared" si="235"/>
        <v>3.8165142250831494E-2</v>
      </c>
      <c r="AA53" s="5">
        <f t="shared" si="236"/>
        <v>5.8471942417926213E-2</v>
      </c>
      <c r="AB53" s="5">
        <f t="shared" si="237"/>
        <v>4.4791763484790782E-2</v>
      </c>
      <c r="AC53" s="5">
        <f t="shared" si="238"/>
        <v>4.2897120515452448E-3</v>
      </c>
      <c r="AD53" s="5">
        <f t="shared" si="239"/>
        <v>6.9984135195222561E-3</v>
      </c>
      <c r="AE53" s="5">
        <f t="shared" si="240"/>
        <v>1.370596271092353E-2</v>
      </c>
      <c r="AF53" s="5">
        <f t="shared" si="241"/>
        <v>1.3421142756797979E-2</v>
      </c>
      <c r="AG53" s="5">
        <f t="shared" si="242"/>
        <v>8.7614943800963917E-3</v>
      </c>
      <c r="AH53" s="5">
        <f t="shared" si="243"/>
        <v>1.8686021306393772E-2</v>
      </c>
      <c r="AI53" s="5">
        <f t="shared" si="244"/>
        <v>2.8628426291894528E-2</v>
      </c>
      <c r="AJ53" s="5">
        <f t="shared" si="245"/>
        <v>2.1930478899486246E-2</v>
      </c>
      <c r="AK53" s="5">
        <f t="shared" si="246"/>
        <v>1.1199728546191634E-2</v>
      </c>
      <c r="AL53" s="5">
        <f t="shared" si="247"/>
        <v>5.1484762498298423E-4</v>
      </c>
      <c r="AM53" s="5">
        <f t="shared" si="248"/>
        <v>2.1444218896966164E-3</v>
      </c>
      <c r="AN53" s="5">
        <f t="shared" si="249"/>
        <v>4.1997184611458037E-3</v>
      </c>
      <c r="AO53" s="5">
        <f t="shared" si="250"/>
        <v>4.1124452323568145E-3</v>
      </c>
      <c r="AP53" s="5">
        <f t="shared" si="251"/>
        <v>2.6846570701662634E-3</v>
      </c>
      <c r="AQ53" s="5">
        <f t="shared" si="252"/>
        <v>1.314433963950299E-3</v>
      </c>
      <c r="AR53" s="5">
        <f t="shared" si="253"/>
        <v>7.3190848333420273E-3</v>
      </c>
      <c r="AS53" s="5">
        <f t="shared" si="254"/>
        <v>1.1213402641457945E-2</v>
      </c>
      <c r="AT53" s="5">
        <f t="shared" si="255"/>
        <v>8.5898989875514749E-3</v>
      </c>
      <c r="AU53" s="5">
        <f t="shared" si="256"/>
        <v>4.3867959902160001E-3</v>
      </c>
      <c r="AV53" s="5">
        <f t="shared" si="257"/>
        <v>1.6802274759863578E-3</v>
      </c>
      <c r="AW53" s="5">
        <f t="shared" si="258"/>
        <v>4.2910818074985494E-5</v>
      </c>
      <c r="AX53" s="5">
        <f t="shared" si="259"/>
        <v>5.4756996331886037E-4</v>
      </c>
      <c r="AY53" s="5">
        <f t="shared" si="260"/>
        <v>1.0723821160231169E-3</v>
      </c>
      <c r="AZ53" s="5">
        <f t="shared" si="261"/>
        <v>1.0500972293987474E-3</v>
      </c>
      <c r="BA53" s="5">
        <f t="shared" si="262"/>
        <v>6.8551695937156965E-4</v>
      </c>
      <c r="BB53" s="5">
        <f t="shared" si="263"/>
        <v>3.3563570717288089E-4</v>
      </c>
      <c r="BC53" s="5">
        <f t="shared" si="264"/>
        <v>1.3146438043803928E-4</v>
      </c>
      <c r="BD53" s="5">
        <f t="shared" si="265"/>
        <v>2.3889962947564276E-3</v>
      </c>
      <c r="BE53" s="5">
        <f t="shared" si="266"/>
        <v>3.6601266376936814E-3</v>
      </c>
      <c r="BF53" s="5">
        <f t="shared" si="267"/>
        <v>2.803798196204551E-3</v>
      </c>
      <c r="BG53" s="5">
        <f t="shared" si="268"/>
        <v>1.4318783844035597E-3</v>
      </c>
      <c r="BH53" s="5">
        <f t="shared" si="269"/>
        <v>5.484370390398197E-4</v>
      </c>
      <c r="BI53" s="5">
        <f t="shared" si="270"/>
        <v>1.6804957128593222E-4</v>
      </c>
      <c r="BJ53" s="8">
        <f t="shared" si="271"/>
        <v>0.30281490958586749</v>
      </c>
      <c r="BK53" s="8">
        <f t="shared" si="272"/>
        <v>0.21932042776897437</v>
      </c>
      <c r="BL53" s="8">
        <f t="shared" si="273"/>
        <v>0.43563418145659444</v>
      </c>
      <c r="BM53" s="8">
        <f t="shared" si="274"/>
        <v>0.67230021602450618</v>
      </c>
      <c r="BN53" s="8">
        <f t="shared" si="275"/>
        <v>0.32260497373981339</v>
      </c>
    </row>
    <row r="54" spans="1:66" x14ac:dyDescent="0.25">
      <c r="A54" s="10" t="s">
        <v>318</v>
      </c>
      <c r="B54" t="s">
        <v>400</v>
      </c>
      <c r="C54" t="s">
        <v>740</v>
      </c>
      <c r="D54" s="11">
        <v>44238</v>
      </c>
      <c r="E54" s="1">
        <f>VLOOKUP(A54,home!$A$2:$E$670,3,FALSE)</f>
        <v>1.4430000000000001</v>
      </c>
      <c r="F54">
        <f>VLOOKUP(B54,home!$B$2:$E$670,3,FALSE)</f>
        <v>1.5459000000000001</v>
      </c>
      <c r="G54" t="e">
        <f>VLOOKUP(C54,away!$B$2:$E$670,4,FALSE)</f>
        <v>#N/A</v>
      </c>
      <c r="H54">
        <f>VLOOKUP(A54,away!$A$2:$E$670,3,FALSE)</f>
        <v>1.0886</v>
      </c>
      <c r="I54" t="e">
        <f>VLOOKUP(C54,away!$B$2:$E$670,3,FALSE)</f>
        <v>#N/A</v>
      </c>
      <c r="J54">
        <f>VLOOKUP(B54,home!$B$2:$E$670,4,FALSE)</f>
        <v>0.91859999999999997</v>
      </c>
      <c r="K54" s="3" t="e">
        <f t="shared" si="221"/>
        <v>#N/A</v>
      </c>
      <c r="L54" s="3" t="e">
        <f t="shared" si="222"/>
        <v>#N/A</v>
      </c>
      <c r="M54" s="5" t="e">
        <f t="shared" si="2"/>
        <v>#N/A</v>
      </c>
      <c r="N54" s="5" t="e">
        <f t="shared" si="223"/>
        <v>#N/A</v>
      </c>
      <c r="O54" s="5" t="e">
        <f t="shared" si="224"/>
        <v>#N/A</v>
      </c>
      <c r="P54" s="5" t="e">
        <f t="shared" si="225"/>
        <v>#N/A</v>
      </c>
      <c r="Q54" s="5" t="e">
        <f t="shared" si="226"/>
        <v>#N/A</v>
      </c>
      <c r="R54" s="5" t="e">
        <f t="shared" si="227"/>
        <v>#N/A</v>
      </c>
      <c r="S54" s="5" t="e">
        <f t="shared" si="228"/>
        <v>#N/A</v>
      </c>
      <c r="T54" s="5" t="e">
        <f t="shared" si="229"/>
        <v>#N/A</v>
      </c>
      <c r="U54" s="5" t="e">
        <f t="shared" si="230"/>
        <v>#N/A</v>
      </c>
      <c r="V54" s="5" t="e">
        <f t="shared" si="231"/>
        <v>#N/A</v>
      </c>
      <c r="W54" s="5" t="e">
        <f t="shared" si="232"/>
        <v>#N/A</v>
      </c>
      <c r="X54" s="5" t="e">
        <f t="shared" si="233"/>
        <v>#N/A</v>
      </c>
      <c r="Y54" s="5" t="e">
        <f t="shared" si="234"/>
        <v>#N/A</v>
      </c>
      <c r="Z54" s="5" t="e">
        <f t="shared" si="235"/>
        <v>#N/A</v>
      </c>
      <c r="AA54" s="5" t="e">
        <f t="shared" si="236"/>
        <v>#N/A</v>
      </c>
      <c r="AB54" s="5" t="e">
        <f t="shared" si="237"/>
        <v>#N/A</v>
      </c>
      <c r="AC54" s="5" t="e">
        <f t="shared" si="238"/>
        <v>#N/A</v>
      </c>
      <c r="AD54" s="5" t="e">
        <f t="shared" si="239"/>
        <v>#N/A</v>
      </c>
      <c r="AE54" s="5" t="e">
        <f t="shared" si="240"/>
        <v>#N/A</v>
      </c>
      <c r="AF54" s="5" t="e">
        <f t="shared" si="241"/>
        <v>#N/A</v>
      </c>
      <c r="AG54" s="5" t="e">
        <f t="shared" si="242"/>
        <v>#N/A</v>
      </c>
      <c r="AH54" s="5" t="e">
        <f t="shared" si="243"/>
        <v>#N/A</v>
      </c>
      <c r="AI54" s="5" t="e">
        <f t="shared" si="244"/>
        <v>#N/A</v>
      </c>
      <c r="AJ54" s="5" t="e">
        <f t="shared" si="245"/>
        <v>#N/A</v>
      </c>
      <c r="AK54" s="5" t="e">
        <f t="shared" si="246"/>
        <v>#N/A</v>
      </c>
      <c r="AL54" s="5" t="e">
        <f t="shared" si="247"/>
        <v>#N/A</v>
      </c>
      <c r="AM54" s="5" t="e">
        <f t="shared" si="248"/>
        <v>#N/A</v>
      </c>
      <c r="AN54" s="5" t="e">
        <f t="shared" si="249"/>
        <v>#N/A</v>
      </c>
      <c r="AO54" s="5" t="e">
        <f t="shared" si="250"/>
        <v>#N/A</v>
      </c>
      <c r="AP54" s="5" t="e">
        <f t="shared" si="251"/>
        <v>#N/A</v>
      </c>
      <c r="AQ54" s="5" t="e">
        <f t="shared" si="252"/>
        <v>#N/A</v>
      </c>
      <c r="AR54" s="5" t="e">
        <f t="shared" si="253"/>
        <v>#N/A</v>
      </c>
      <c r="AS54" s="5" t="e">
        <f t="shared" si="254"/>
        <v>#N/A</v>
      </c>
      <c r="AT54" s="5" t="e">
        <f t="shared" si="255"/>
        <v>#N/A</v>
      </c>
      <c r="AU54" s="5" t="e">
        <f t="shared" si="256"/>
        <v>#N/A</v>
      </c>
      <c r="AV54" s="5" t="e">
        <f t="shared" si="257"/>
        <v>#N/A</v>
      </c>
      <c r="AW54" s="5" t="e">
        <f t="shared" si="258"/>
        <v>#N/A</v>
      </c>
      <c r="AX54" s="5" t="e">
        <f t="shared" si="259"/>
        <v>#N/A</v>
      </c>
      <c r="AY54" s="5" t="e">
        <f t="shared" si="260"/>
        <v>#N/A</v>
      </c>
      <c r="AZ54" s="5" t="e">
        <f t="shared" si="261"/>
        <v>#N/A</v>
      </c>
      <c r="BA54" s="5" t="e">
        <f t="shared" si="262"/>
        <v>#N/A</v>
      </c>
      <c r="BB54" s="5" t="e">
        <f t="shared" si="263"/>
        <v>#N/A</v>
      </c>
      <c r="BC54" s="5" t="e">
        <f t="shared" si="264"/>
        <v>#N/A</v>
      </c>
      <c r="BD54" s="5" t="e">
        <f t="shared" si="265"/>
        <v>#N/A</v>
      </c>
      <c r="BE54" s="5" t="e">
        <f t="shared" si="266"/>
        <v>#N/A</v>
      </c>
      <c r="BF54" s="5" t="e">
        <f t="shared" si="267"/>
        <v>#N/A</v>
      </c>
      <c r="BG54" s="5" t="e">
        <f t="shared" si="268"/>
        <v>#N/A</v>
      </c>
      <c r="BH54" s="5" t="e">
        <f t="shared" si="269"/>
        <v>#N/A</v>
      </c>
      <c r="BI54" s="5" t="e">
        <f t="shared" si="270"/>
        <v>#N/A</v>
      </c>
      <c r="BJ54" s="8" t="e">
        <f t="shared" si="271"/>
        <v>#N/A</v>
      </c>
      <c r="BK54" s="8" t="e">
        <f t="shared" si="272"/>
        <v>#N/A</v>
      </c>
      <c r="BL54" s="8" t="e">
        <f t="shared" si="273"/>
        <v>#N/A</v>
      </c>
      <c r="BM54" s="8" t="e">
        <f t="shared" si="274"/>
        <v>#N/A</v>
      </c>
      <c r="BN54" s="8" t="e">
        <f t="shared" si="275"/>
        <v>#N/A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1.5672999999999999</v>
      </c>
      <c r="F55">
        <f>VLOOKUP(B55,home!$B$2:$E$670,3,FALSE)</f>
        <v>1.0633999999999999</v>
      </c>
      <c r="G55">
        <f>VLOOKUP(C55,away!$B$2:$E$670,4,FALSE)</f>
        <v>0.8851</v>
      </c>
      <c r="H55">
        <f>VLOOKUP(A55,away!$A$2:$E$670,3,FALSE)</f>
        <v>1.4204000000000001</v>
      </c>
      <c r="I55">
        <f>VLOOKUP(C55,away!$B$2:$E$670,3,FALSE)</f>
        <v>1.2379</v>
      </c>
      <c r="J55">
        <f>VLOOKUP(B55,home!$B$2:$E$670,4,FALSE)</f>
        <v>1.056</v>
      </c>
      <c r="K55" s="3">
        <f t="shared" si="221"/>
        <v>1.4751668023819997</v>
      </c>
      <c r="L55" s="3">
        <f t="shared" si="222"/>
        <v>1.8567786969600002</v>
      </c>
      <c r="M55" s="5">
        <f t="shared" si="2"/>
        <v>3.5723537299264502E-2</v>
      </c>
      <c r="N55" s="5">
        <f t="shared" si="223"/>
        <v>5.2698176287530117E-2</v>
      </c>
      <c r="O55" s="5">
        <f t="shared" si="224"/>
        <v>6.6330703037330296E-2</v>
      </c>
      <c r="P55" s="5">
        <f t="shared" si="225"/>
        <v>9.7848851099328532E-2</v>
      </c>
      <c r="Q55" s="5">
        <f t="shared" si="226"/>
        <v>3.886930010271937E-2</v>
      </c>
      <c r="R55" s="5">
        <f t="shared" si="227"/>
        <v>6.1580718177047453E-2</v>
      </c>
      <c r="S55" s="5">
        <f t="shared" si="228"/>
        <v>6.7003426769104521E-2</v>
      </c>
      <c r="T55" s="5">
        <f t="shared" si="229"/>
        <v>7.2171688396474462E-2</v>
      </c>
      <c r="U55" s="5">
        <f t="shared" si="230"/>
        <v>9.0841831121622182E-2</v>
      </c>
      <c r="V55" s="5">
        <f t="shared" si="231"/>
        <v>2.0391810195526983E-2</v>
      </c>
      <c r="W55" s="5">
        <f t="shared" si="232"/>
        <v>1.9112900381118288E-2</v>
      </c>
      <c r="X55" s="5">
        <f t="shared" si="233"/>
        <v>3.5488426264779105E-2</v>
      </c>
      <c r="Y55" s="5">
        <f t="shared" si="234"/>
        <v>3.2947076938538801E-2</v>
      </c>
      <c r="Z55" s="5">
        <f t="shared" si="235"/>
        <v>3.8113921884879727E-2</v>
      </c>
      <c r="AA55" s="5">
        <f t="shared" si="236"/>
        <v>5.6224392273155344E-2</v>
      </c>
      <c r="AB55" s="5">
        <f t="shared" si="237"/>
        <v>4.14701784827309E-2</v>
      </c>
      <c r="AC55" s="5">
        <f t="shared" si="238"/>
        <v>3.4908973017437049E-3</v>
      </c>
      <c r="AD55" s="5">
        <f t="shared" si="239"/>
        <v>7.0486790348649906E-3</v>
      </c>
      <c r="AE55" s="5">
        <f t="shared" si="240"/>
        <v>1.3087837073645888E-2</v>
      </c>
      <c r="AF55" s="5">
        <f t="shared" si="241"/>
        <v>1.2150608533814498E-2</v>
      </c>
      <c r="AG55" s="5">
        <f t="shared" si="242"/>
        <v>7.5203303602290484E-3</v>
      </c>
      <c r="AH55" s="5">
        <f t="shared" si="243"/>
        <v>1.769227955336055E-2</v>
      </c>
      <c r="AI55" s="5">
        <f t="shared" si="244"/>
        <v>2.6099063455579316E-2</v>
      </c>
      <c r="AJ55" s="5">
        <f t="shared" si="245"/>
        <v>1.9250235991465928E-2</v>
      </c>
      <c r="AK55" s="5">
        <f t="shared" si="246"/>
        <v>9.465769690876558E-3</v>
      </c>
      <c r="AL55" s="5">
        <f t="shared" si="247"/>
        <v>3.824708481916212E-4</v>
      </c>
      <c r="AM55" s="5">
        <f t="shared" si="248"/>
        <v>2.0795954625757664E-3</v>
      </c>
      <c r="AN55" s="5">
        <f t="shared" si="249"/>
        <v>3.8613485532053592E-3</v>
      </c>
      <c r="AO55" s="5">
        <f t="shared" si="250"/>
        <v>3.5848348675645153E-3</v>
      </c>
      <c r="AP55" s="5">
        <f t="shared" si="251"/>
        <v>2.218748338071072E-3</v>
      </c>
      <c r="AQ55" s="5">
        <f t="shared" si="252"/>
        <v>1.0299311620114427E-3</v>
      </c>
      <c r="AR55" s="5">
        <f t="shared" si="253"/>
        <v>6.5701295550681738E-3</v>
      </c>
      <c r="AS55" s="5">
        <f t="shared" si="254"/>
        <v>9.6920370069853885E-3</v>
      </c>
      <c r="AT55" s="5">
        <f t="shared" si="255"/>
        <v>7.1486856200813223E-3</v>
      </c>
      <c r="AU55" s="5">
        <f t="shared" si="256"/>
        <v>3.5151679024698493E-3</v>
      </c>
      <c r="AV55" s="5">
        <f t="shared" si="257"/>
        <v>1.2963647486305718E-3</v>
      </c>
      <c r="AW55" s="5">
        <f t="shared" si="258"/>
        <v>2.91002763505001E-5</v>
      </c>
      <c r="AX55" s="5">
        <f t="shared" si="259"/>
        <v>5.112916981293346E-4</v>
      </c>
      <c r="AY55" s="5">
        <f t="shared" si="260"/>
        <v>9.4935553301905135E-4</v>
      </c>
      <c r="AZ55" s="5">
        <f t="shared" si="261"/>
        <v>8.8137156477544054E-4</v>
      </c>
      <c r="BA55" s="5">
        <f t="shared" si="262"/>
        <v>5.4550398186044627E-4</v>
      </c>
      <c r="BB55" s="5">
        <f t="shared" si="263"/>
        <v>2.5322004315633275E-4</v>
      </c>
      <c r="BC55" s="5">
        <f t="shared" si="264"/>
        <v>9.4034716355194132E-5</v>
      </c>
      <c r="BD55" s="5">
        <f t="shared" si="265"/>
        <v>2.0332127656863116E-3</v>
      </c>
      <c r="BE55" s="5">
        <f t="shared" si="266"/>
        <v>2.9993279741197384E-3</v>
      </c>
      <c r="BF55" s="5">
        <f t="shared" si="267"/>
        <v>2.2122545284385484E-3</v>
      </c>
      <c r="BG55" s="5">
        <f t="shared" si="268"/>
        <v>1.0878148129239307E-3</v>
      </c>
      <c r="BH55" s="5">
        <f t="shared" si="269"/>
        <v>4.0117707479119191E-4</v>
      </c>
      <c r="BI55" s="5">
        <f t="shared" si="270"/>
        <v>1.1836062052173741E-4</v>
      </c>
      <c r="BJ55" s="8">
        <f t="shared" si="271"/>
        <v>0.30710425929443852</v>
      </c>
      <c r="BK55" s="8">
        <f t="shared" si="272"/>
        <v>0.22579034904617895</v>
      </c>
      <c r="BL55" s="8">
        <f t="shared" si="273"/>
        <v>0.42602970439288529</v>
      </c>
      <c r="BM55" s="8">
        <f t="shared" si="274"/>
        <v>0.64306669335849365</v>
      </c>
      <c r="BN55" s="8">
        <f t="shared" si="275"/>
        <v>0.35305128600322033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1.4430000000000001</v>
      </c>
      <c r="F56">
        <f>VLOOKUP(B56,home!$B$2:$E$670,3,FALSE)</f>
        <v>1.5015000000000001</v>
      </c>
      <c r="G56">
        <f>VLOOKUP(C56,away!$B$2:$E$670,4,FALSE)</f>
        <v>0.92800000000000005</v>
      </c>
      <c r="H56">
        <f>VLOOKUP(A56,away!$A$2:$E$670,3,FALSE)</f>
        <v>1.0886</v>
      </c>
      <c r="I56">
        <f>VLOOKUP(C56,away!$B$2:$E$670,3,FALSE)</f>
        <v>1.0935999999999999</v>
      </c>
      <c r="J56">
        <f>VLOOKUP(B56,home!$B$2:$E$670,4,FALSE)</f>
        <v>0.76549999999999996</v>
      </c>
      <c r="K56" s="3">
        <f t="shared" si="221"/>
        <v>2.0106646559999999</v>
      </c>
      <c r="L56" s="3">
        <f t="shared" si="222"/>
        <v>0.91132236087999985</v>
      </c>
      <c r="M56" s="5">
        <f t="shared" si="2"/>
        <v>5.3826626554269494E-2</v>
      </c>
      <c r="N56" s="5">
        <f t="shared" si="223"/>
        <v>0.10822729556438075</v>
      </c>
      <c r="O56" s="5">
        <f t="shared" si="224"/>
        <v>4.9053408389642963E-2</v>
      </c>
      <c r="P56" s="5">
        <f t="shared" si="225"/>
        <v>9.8629954505389E-2</v>
      </c>
      <c r="Q56" s="5">
        <f t="shared" si="226"/>
        <v>0.108804399002883</v>
      </c>
      <c r="R56" s="5">
        <f t="shared" si="227"/>
        <v>2.2351733971430109E-2</v>
      </c>
      <c r="S56" s="5">
        <f t="shared" si="228"/>
        <v>4.5181486136453293E-2</v>
      </c>
      <c r="T56" s="5">
        <f t="shared" si="229"/>
        <v>9.9155881773436816E-2</v>
      </c>
      <c r="U56" s="5">
        <f t="shared" si="230"/>
        <v>4.4941841496669042E-2</v>
      </c>
      <c r="V56" s="5">
        <f t="shared" si="231"/>
        <v>9.1987681508257473E-3</v>
      </c>
      <c r="W56" s="5">
        <f t="shared" si="232"/>
        <v>7.2923053164139467E-2</v>
      </c>
      <c r="X56" s="5">
        <f t="shared" si="233"/>
        <v>6.6456408972121322E-2</v>
      </c>
      <c r="Y56" s="5">
        <f t="shared" si="234"/>
        <v>3.0281605760040204E-2</v>
      </c>
      <c r="Z56" s="5">
        <f t="shared" si="235"/>
        <v>6.7898783242017948E-3</v>
      </c>
      <c r="AA56" s="5">
        <f t="shared" si="236"/>
        <v>1.3652168365013059E-2</v>
      </c>
      <c r="AB56" s="5">
        <f t="shared" si="237"/>
        <v>1.3724966204646534E-2</v>
      </c>
      <c r="AC56" s="5">
        <f t="shared" si="238"/>
        <v>1.0534680304862987E-3</v>
      </c>
      <c r="AD56" s="5">
        <f t="shared" si="239"/>
        <v>3.6655951401186049E-2</v>
      </c>
      <c r="AE56" s="5">
        <f t="shared" si="240"/>
        <v>3.3405388171231405E-2</v>
      </c>
      <c r="AF56" s="5">
        <f t="shared" si="241"/>
        <v>1.5221538607159713E-2</v>
      </c>
      <c r="AG56" s="5">
        <f t="shared" si="242"/>
        <v>4.6239094999009521E-3</v>
      </c>
      <c r="AH56" s="5">
        <f t="shared" si="243"/>
        <v>1.546941986124879E-3</v>
      </c>
      <c r="AI56" s="5">
        <f t="shared" si="244"/>
        <v>3.1103815763837369E-3</v>
      </c>
      <c r="AJ56" s="5">
        <f t="shared" si="245"/>
        <v>3.1269671511541725E-3</v>
      </c>
      <c r="AK56" s="5">
        <f t="shared" si="246"/>
        <v>2.0957607770995673E-3</v>
      </c>
      <c r="AL56" s="5">
        <f t="shared" si="247"/>
        <v>7.7213461493810662E-5</v>
      </c>
      <c r="AM56" s="5">
        <f t="shared" si="248"/>
        <v>1.4740565182883688E-2</v>
      </c>
      <c r="AN56" s="5">
        <f t="shared" si="249"/>
        <v>1.3433406663171088E-2</v>
      </c>
      <c r="AO56" s="5">
        <f t="shared" si="250"/>
        <v>6.1210819374710986E-3</v>
      </c>
      <c r="AP56" s="5">
        <f t="shared" si="251"/>
        <v>1.8594262807986952E-3</v>
      </c>
      <c r="AQ56" s="5">
        <f t="shared" si="252"/>
        <v>4.2363418702494608E-4</v>
      </c>
      <c r="AR56" s="5">
        <f t="shared" si="253"/>
        <v>2.8195256458794419E-4</v>
      </c>
      <c r="AS56" s="5">
        <f t="shared" si="254"/>
        <v>5.669120562855366E-4</v>
      </c>
      <c r="AT56" s="5">
        <f t="shared" si="255"/>
        <v>5.6993501731680558E-4</v>
      </c>
      <c r="AU56" s="5">
        <f t="shared" si="256"/>
        <v>3.8198273184521627E-4</v>
      </c>
      <c r="AV56" s="5">
        <f t="shared" si="257"/>
        <v>1.9200979453087548E-4</v>
      </c>
      <c r="AW56" s="5">
        <f t="shared" si="258"/>
        <v>3.9300872500031501E-6</v>
      </c>
      <c r="AX56" s="5">
        <f t="shared" si="259"/>
        <v>4.9397222371147407E-3</v>
      </c>
      <c r="AY56" s="5">
        <f t="shared" si="260"/>
        <v>4.5016793312188394E-3</v>
      </c>
      <c r="AZ56" s="5">
        <f t="shared" si="261"/>
        <v>2.0512405180255259E-3</v>
      </c>
      <c r="BA56" s="5">
        <f t="shared" si="262"/>
        <v>6.231137838732454E-4</v>
      </c>
      <c r="BB56" s="5">
        <f t="shared" si="263"/>
        <v>1.4196438115405898E-4</v>
      </c>
      <c r="BC56" s="5">
        <f t="shared" si="264"/>
        <v>2.5875062998837042E-5</v>
      </c>
      <c r="BD56" s="5">
        <f t="shared" si="265"/>
        <v>4.2824946136075988E-5</v>
      </c>
      <c r="BE56" s="5">
        <f t="shared" si="266"/>
        <v>8.610660559091176E-5</v>
      </c>
      <c r="BF56" s="5">
        <f t="shared" si="267"/>
        <v>8.6565754254889146E-5</v>
      </c>
      <c r="BG56" s="5">
        <f t="shared" si="268"/>
        <v>5.8018234166762389E-5</v>
      </c>
      <c r="BH56" s="5">
        <f t="shared" si="269"/>
        <v>2.9163803210660186E-5</v>
      </c>
      <c r="BI56" s="5">
        <f t="shared" si="270"/>
        <v>1.1727725670042748E-5</v>
      </c>
      <c r="BJ56" s="8">
        <f t="shared" si="271"/>
        <v>0.62461714148221437</v>
      </c>
      <c r="BK56" s="8">
        <f t="shared" si="272"/>
        <v>0.21246919617013646</v>
      </c>
      <c r="BL56" s="8">
        <f t="shared" si="273"/>
        <v>0.15591136915175979</v>
      </c>
      <c r="BM56" s="8">
        <f t="shared" si="274"/>
        <v>0.55439641789634819</v>
      </c>
      <c r="BN56" s="8">
        <f t="shared" si="275"/>
        <v>0.44089341798799531</v>
      </c>
    </row>
    <row r="57" spans="1:66" x14ac:dyDescent="0.25">
      <c r="A57" s="10" t="s">
        <v>22</v>
      </c>
      <c r="B57" t="s">
        <v>281</v>
      </c>
      <c r="C57" t="s">
        <v>685</v>
      </c>
      <c r="D57" s="11">
        <v>44238</v>
      </c>
      <c r="E57" s="1">
        <f>VLOOKUP(A57,home!$A$2:$E$670,3,FALSE)</f>
        <v>1.5672999999999999</v>
      </c>
      <c r="F57">
        <f>VLOOKUP(B57,home!$B$2:$E$670,3,FALSE)</f>
        <v>0.85070000000000001</v>
      </c>
      <c r="G57">
        <f>VLOOKUP(C57,away!$B$2:$E$670,4,FALSE)</f>
        <v>0.64859999999999995</v>
      </c>
      <c r="H57">
        <f>VLOOKUP(A57,away!$A$2:$E$670,3,FALSE)</f>
        <v>1.4204000000000001</v>
      </c>
      <c r="I57">
        <f>VLOOKUP(C57,away!$B$2:$E$670,3,FALSE)</f>
        <v>1.5802</v>
      </c>
      <c r="J57">
        <f>VLOOKUP(B57,home!$B$2:$E$670,4,FALSE)</f>
        <v>0.46939999999999998</v>
      </c>
      <c r="K57" s="3">
        <f t="shared" si="221"/>
        <v>0.86477974854599993</v>
      </c>
      <c r="L57" s="3">
        <f t="shared" si="222"/>
        <v>1.0535758479520001</v>
      </c>
      <c r="M57" s="5">
        <f t="shared" si="2"/>
        <v>0.14684824145821115</v>
      </c>
      <c r="N57" s="5">
        <f t="shared" si="223"/>
        <v>0.12699138532265414</v>
      </c>
      <c r="O57" s="5">
        <f t="shared" si="224"/>
        <v>0.15471576051459487</v>
      </c>
      <c r="P57" s="5">
        <f t="shared" si="225"/>
        <v>0.13379505647391451</v>
      </c>
      <c r="Q57" s="5">
        <f t="shared" si="226"/>
        <v>5.4909789133416501E-2</v>
      </c>
      <c r="R57" s="5">
        <f t="shared" si="227"/>
        <v>8.1502394287851429E-2</v>
      </c>
      <c r="S57" s="5">
        <f t="shared" si="228"/>
        <v>3.0475538826850911E-2</v>
      </c>
      <c r="T57" s="5">
        <f t="shared" si="229"/>
        <v>5.7851627647104817E-2</v>
      </c>
      <c r="U57" s="5">
        <f t="shared" si="230"/>
        <v>7.0481620038145107E-2</v>
      </c>
      <c r="V57" s="5">
        <f t="shared" si="231"/>
        <v>3.0851778210105635E-3</v>
      </c>
      <c r="W57" s="5">
        <f t="shared" si="232"/>
        <v>1.5828291213169938E-2</v>
      </c>
      <c r="X57" s="5">
        <f t="shared" si="233"/>
        <v>1.667630533654671E-2</v>
      </c>
      <c r="Y57" s="5">
        <f t="shared" si="234"/>
        <v>8.7848762678293321E-3</v>
      </c>
      <c r="Z57" s="5">
        <f t="shared" si="235"/>
        <v>2.8622984723980442E-2</v>
      </c>
      <c r="AA57" s="5">
        <f t="shared" si="236"/>
        <v>2.4752577532239802E-2</v>
      </c>
      <c r="AB57" s="5">
        <f t="shared" si="237"/>
        <v>1.0702763887097851E-2</v>
      </c>
      <c r="AC57" s="5">
        <f t="shared" si="238"/>
        <v>1.7568372657004314E-4</v>
      </c>
      <c r="AD57" s="5">
        <f t="shared" si="239"/>
        <v>3.4219964238094893E-3</v>
      </c>
      <c r="AE57" s="5">
        <f t="shared" si="240"/>
        <v>3.6053327839037949E-3</v>
      </c>
      <c r="AF57" s="5">
        <f t="shared" si="241"/>
        <v>1.8992457724752926E-3</v>
      </c>
      <c r="AG57" s="5">
        <f t="shared" si="242"/>
        <v>6.6699982506830268E-4</v>
      </c>
      <c r="AH57" s="5">
        <f t="shared" si="243"/>
        <v>7.5391213503712079E-3</v>
      </c>
      <c r="AI57" s="5">
        <f t="shared" si="244"/>
        <v>6.5196794656317931E-3</v>
      </c>
      <c r="AJ57" s="5">
        <f t="shared" si="245"/>
        <v>2.81904338444479E-3</v>
      </c>
      <c r="AK57" s="5">
        <f t="shared" si="246"/>
        <v>8.1261720971347691E-4</v>
      </c>
      <c r="AL57" s="5">
        <f t="shared" si="247"/>
        <v>6.402695431576066E-6</v>
      </c>
      <c r="AM57" s="5">
        <f t="shared" si="248"/>
        <v>5.9185464138145636E-4</v>
      </c>
      <c r="AN57" s="5">
        <f t="shared" si="249"/>
        <v>6.2356375565779485E-4</v>
      </c>
      <c r="AO57" s="5">
        <f t="shared" si="250"/>
        <v>3.2848585630964748E-4</v>
      </c>
      <c r="AP57" s="5">
        <f t="shared" si="251"/>
        <v>1.1536158820055857E-4</v>
      </c>
      <c r="AQ57" s="5">
        <f t="shared" si="252"/>
        <v>3.0385545777373231E-5</v>
      </c>
      <c r="AR57" s="5">
        <f t="shared" si="253"/>
        <v>1.5886072339060754E-3</v>
      </c>
      <c r="AS57" s="5">
        <f t="shared" si="254"/>
        <v>1.3737953642756525E-3</v>
      </c>
      <c r="AT57" s="5">
        <f t="shared" si="255"/>
        <v>5.9401520483597949E-4</v>
      </c>
      <c r="AU57" s="5">
        <f t="shared" si="256"/>
        <v>1.7123077315685302E-4</v>
      </c>
      <c r="AV57" s="5">
        <f t="shared" si="257"/>
        <v>3.7019226238480125E-5</v>
      </c>
      <c r="AW57" s="5">
        <f t="shared" si="258"/>
        <v>1.6204351670707829E-7</v>
      </c>
      <c r="AX57" s="5">
        <f t="shared" si="259"/>
        <v>8.5303984658273096E-5</v>
      </c>
      <c r="AY57" s="5">
        <f t="shared" si="260"/>
        <v>8.987421797002449E-5</v>
      </c>
      <c r="AZ57" s="5">
        <f t="shared" si="261"/>
        <v>4.7344652703395712E-5</v>
      </c>
      <c r="BA57" s="5">
        <f t="shared" si="262"/>
        <v>1.6627060872657696E-5</v>
      </c>
      <c r="BB57" s="5">
        <f t="shared" si="263"/>
        <v>4.379467439464963E-6</v>
      </c>
      <c r="BC57" s="5">
        <f t="shared" si="264"/>
        <v>9.2282022422249509E-7</v>
      </c>
      <c r="BD57" s="5">
        <f t="shared" si="265"/>
        <v>2.7895303558754568E-4</v>
      </c>
      <c r="BE57" s="5">
        <f t="shared" si="266"/>
        <v>2.4123293597154115E-4</v>
      </c>
      <c r="BF57" s="5">
        <f t="shared" si="267"/>
        <v>1.0430667885524131E-4</v>
      </c>
      <c r="BG57" s="5">
        <f t="shared" si="268"/>
        <v>3.0067434504034656E-5</v>
      </c>
      <c r="BH57" s="5">
        <f t="shared" si="269"/>
        <v>6.5004271124556018E-6</v>
      </c>
      <c r="BI57" s="5">
        <f t="shared" si="270"/>
        <v>1.1242875447501916E-6</v>
      </c>
      <c r="BJ57" s="8">
        <f t="shared" si="271"/>
        <v>0.29256995331717317</v>
      </c>
      <c r="BK57" s="8">
        <f t="shared" si="272"/>
        <v>0.31447597521995879</v>
      </c>
      <c r="BL57" s="8">
        <f t="shared" si="273"/>
        <v>0.36427243027207901</v>
      </c>
      <c r="BM57" s="8">
        <f t="shared" si="274"/>
        <v>0.30108900416809553</v>
      </c>
      <c r="BN57" s="8">
        <f t="shared" si="275"/>
        <v>0.69876262719064264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1.5672999999999999</v>
      </c>
      <c r="F58">
        <f>VLOOKUP(B58,home!$B$2:$E$670,3,FALSE)</f>
        <v>1.0306999999999999</v>
      </c>
      <c r="G58">
        <f>VLOOKUP(C58,away!$B$2:$E$670,4,FALSE)</f>
        <v>0.51070000000000004</v>
      </c>
      <c r="H58">
        <f>VLOOKUP(A58,away!$A$2:$E$670,3,FALSE)</f>
        <v>1.4204000000000001</v>
      </c>
      <c r="I58">
        <f>VLOOKUP(C58,away!$B$2:$E$670,3,FALSE)</f>
        <v>1.9459</v>
      </c>
      <c r="J58">
        <f>VLOOKUP(B58,home!$B$2:$E$670,4,FALSE)</f>
        <v>0.59570000000000001</v>
      </c>
      <c r="K58" s="3">
        <f t="shared" si="221"/>
        <v>0.82499300737699999</v>
      </c>
      <c r="L58" s="3">
        <f t="shared" si="222"/>
        <v>1.6464888036520002</v>
      </c>
      <c r="M58" s="5">
        <f t="shared" si="2"/>
        <v>8.4459613042948717E-2</v>
      </c>
      <c r="N58" s="5">
        <f t="shared" si="223"/>
        <v>6.9678590166199941E-2</v>
      </c>
      <c r="O58" s="5">
        <f t="shared" si="224"/>
        <v>0.13906180723599551</v>
      </c>
      <c r="P58" s="5">
        <f t="shared" si="225"/>
        <v>0.1147250185629046</v>
      </c>
      <c r="Q58" s="5">
        <f t="shared" si="226"/>
        <v>2.8742174825501371E-2</v>
      </c>
      <c r="R58" s="5">
        <f t="shared" si="227"/>
        <v>0.11448185431483968</v>
      </c>
      <c r="S58" s="5">
        <f t="shared" si="228"/>
        <v>3.8958945613348527E-2</v>
      </c>
      <c r="T58" s="5">
        <f t="shared" si="229"/>
        <v>4.7323669042796397E-2</v>
      </c>
      <c r="U58" s="5">
        <f t="shared" si="230"/>
        <v>9.4446729281295161E-2</v>
      </c>
      <c r="V58" s="5">
        <f t="shared" si="231"/>
        <v>5.8799513724845489E-3</v>
      </c>
      <c r="W58" s="5">
        <f t="shared" si="232"/>
        <v>7.9040310826152937E-3</v>
      </c>
      <c r="X58" s="5">
        <f t="shared" si="233"/>
        <v>1.3013898681243479E-2</v>
      </c>
      <c r="Y58" s="5">
        <f t="shared" si="234"/>
        <v>1.0713619235264461E-2</v>
      </c>
      <c r="Z58" s="5">
        <f t="shared" si="235"/>
        <v>6.2831030450234332E-2</v>
      </c>
      <c r="AA58" s="5">
        <f t="shared" si="236"/>
        <v>5.1835160767734687E-2</v>
      </c>
      <c r="AB58" s="5">
        <f t="shared" si="237"/>
        <v>2.1381822584821859E-2</v>
      </c>
      <c r="AC58" s="5">
        <f t="shared" si="238"/>
        <v>4.9918646472947603E-4</v>
      </c>
      <c r="AD58" s="5">
        <f t="shared" si="239"/>
        <v>1.6301925933120186E-3</v>
      </c>
      <c r="AE58" s="5">
        <f t="shared" si="240"/>
        <v>2.6840938526846575E-3</v>
      </c>
      <c r="AF58" s="5">
        <f t="shared" si="241"/>
        <v>2.2096652381982254E-3</v>
      </c>
      <c r="AG58" s="5">
        <f t="shared" si="242"/>
        <v>1.2127296915041364E-3</v>
      </c>
      <c r="AH58" s="5">
        <f t="shared" si="243"/>
        <v>2.5862647039557173E-2</v>
      </c>
      <c r="AI58" s="5">
        <f t="shared" si="244"/>
        <v>2.1336502959894137E-2</v>
      </c>
      <c r="AJ58" s="5">
        <f t="shared" si="245"/>
        <v>8.8012328718956624E-3</v>
      </c>
      <c r="AK58" s="5">
        <f t="shared" si="246"/>
        <v>2.4203185252035042E-3</v>
      </c>
      <c r="AL58" s="5">
        <f t="shared" si="247"/>
        <v>2.7122632637834974E-5</v>
      </c>
      <c r="AM58" s="5">
        <f t="shared" si="248"/>
        <v>2.6897949803203871E-4</v>
      </c>
      <c r="AN58" s="5">
        <f t="shared" si="249"/>
        <v>4.42871731921687E-4</v>
      </c>
      <c r="AO58" s="5">
        <f t="shared" si="250"/>
        <v>3.6459167403151397E-4</v>
      </c>
      <c r="AP58" s="5">
        <f t="shared" si="251"/>
        <v>2.0009870306587587E-4</v>
      </c>
      <c r="AQ58" s="5">
        <f t="shared" si="252"/>
        <v>8.2365068555812667E-5</v>
      </c>
      <c r="AR58" s="5">
        <f t="shared" si="253"/>
        <v>8.5165117566868807E-3</v>
      </c>
      <c r="AS58" s="5">
        <f t="shared" si="254"/>
        <v>7.0260626465106857E-3</v>
      </c>
      <c r="AT58" s="5">
        <f t="shared" si="255"/>
        <v>2.8982262763820269E-3</v>
      </c>
      <c r="AU58" s="5">
        <f t="shared" si="256"/>
        <v>7.9700547060381768E-4</v>
      </c>
      <c r="AV58" s="5">
        <f t="shared" si="257"/>
        <v>1.6438098502234114E-4</v>
      </c>
      <c r="AW58" s="5">
        <f t="shared" si="258"/>
        <v>1.0233834520767256E-6</v>
      </c>
      <c r="AX58" s="5">
        <f t="shared" si="259"/>
        <v>3.6984367500701227E-5</v>
      </c>
      <c r="AY58" s="5">
        <f t="shared" si="260"/>
        <v>6.089434700005549E-5</v>
      </c>
      <c r="AZ58" s="5">
        <f t="shared" si="261"/>
        <v>5.013093027064558E-5</v>
      </c>
      <c r="BA58" s="5">
        <f t="shared" si="262"/>
        <v>2.7513338469092369E-5</v>
      </c>
      <c r="BB58" s="5">
        <f t="shared" si="263"/>
        <v>1.1325100935112108E-5</v>
      </c>
      <c r="BC58" s="5">
        <f t="shared" si="264"/>
        <v>3.7293303779781735E-6</v>
      </c>
      <c r="BD58" s="5">
        <f t="shared" si="265"/>
        <v>2.3370568755925994E-3</v>
      </c>
      <c r="BE58" s="5">
        <f t="shared" si="266"/>
        <v>1.9280555802062339E-3</v>
      </c>
      <c r="BF58" s="5">
        <f t="shared" si="267"/>
        <v>7.9531618575217364E-4</v>
      </c>
      <c r="BG58" s="5">
        <f t="shared" si="268"/>
        <v>2.1871009729976351E-4</v>
      </c>
      <c r="BH58" s="5">
        <f t="shared" si="269"/>
        <v>4.5108575228762032E-5</v>
      </c>
      <c r="BI58" s="5">
        <f t="shared" si="270"/>
        <v>7.4428518272936106E-6</v>
      </c>
      <c r="BJ58" s="8">
        <f t="shared" si="271"/>
        <v>0.18666214849948043</v>
      </c>
      <c r="BK58" s="8">
        <f t="shared" si="272"/>
        <v>0.24461073203605374</v>
      </c>
      <c r="BL58" s="8">
        <f t="shared" si="273"/>
        <v>0.50436195288234997</v>
      </c>
      <c r="BM58" s="8">
        <f t="shared" si="274"/>
        <v>0.44725693475618078</v>
      </c>
      <c r="BN58" s="8">
        <f t="shared" si="275"/>
        <v>0.55114905814838988</v>
      </c>
    </row>
    <row r="59" spans="1:66" x14ac:dyDescent="0.25">
      <c r="A59" s="10" t="s">
        <v>318</v>
      </c>
      <c r="B59" t="s">
        <v>385</v>
      </c>
      <c r="C59" t="s">
        <v>744</v>
      </c>
      <c r="D59" s="11">
        <v>44266</v>
      </c>
      <c r="E59" s="1">
        <f>VLOOKUP(A59,home!$A$2:$E$670,3,FALSE)</f>
        <v>1.4430000000000001</v>
      </c>
      <c r="F59">
        <f>VLOOKUP(B59,home!$B$2:$E$670,3,FALSE)</f>
        <v>1.4438</v>
      </c>
      <c r="G59" t="e">
        <f>VLOOKUP(C59,away!$B$2:$E$670,4,FALSE)</f>
        <v>#N/A</v>
      </c>
      <c r="H59">
        <f>VLOOKUP(A59,away!$A$2:$E$670,3,FALSE)</f>
        <v>1.0886</v>
      </c>
      <c r="I59" t="e">
        <f>VLOOKUP(C59,away!$B$2:$E$670,3,FALSE)</f>
        <v>#N/A</v>
      </c>
      <c r="J59">
        <f>VLOOKUP(B59,home!$B$2:$E$670,4,FALSE)</f>
        <v>0.61240000000000006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1.5064</v>
      </c>
      <c r="F60">
        <f>VLOOKUP(B60,home!$B$2:$E$670,3,FALSE)</f>
        <v>1.8809</v>
      </c>
      <c r="G60">
        <f>VLOOKUP(C60,away!$B$2:$E$670,4,FALSE)</f>
        <v>0.92569999999999997</v>
      </c>
      <c r="H60">
        <f>VLOOKUP(A60,away!$A$2:$E$670,3,FALSE)</f>
        <v>1.2789999999999999</v>
      </c>
      <c r="I60">
        <f>VLOOKUP(C60,away!$B$2:$E$670,3,FALSE)</f>
        <v>1.1705000000000001</v>
      </c>
      <c r="J60">
        <f>VLOOKUP(B60,home!$B$2:$E$670,4,FALSE)</f>
        <v>0.39090000000000003</v>
      </c>
      <c r="K60" s="3">
        <f t="shared" si="221"/>
        <v>2.6228670494319997</v>
      </c>
      <c r="L60" s="3">
        <f t="shared" si="222"/>
        <v>0.58520446755000011</v>
      </c>
      <c r="M60" s="5">
        <f t="shared" si="2"/>
        <v>4.0434515407719654E-2</v>
      </c>
      <c r="N60" s="5">
        <f t="shared" si="223"/>
        <v>0.1060543581226584</v>
      </c>
      <c r="O60" s="5">
        <f t="shared" si="224"/>
        <v>2.3662459059816857E-2</v>
      </c>
      <c r="P60" s="5">
        <f t="shared" si="225"/>
        <v>6.2063484176527337E-2</v>
      </c>
      <c r="Q60" s="5">
        <f t="shared" si="226"/>
        <v>0.13908324068429084</v>
      </c>
      <c r="R60" s="5">
        <f t="shared" si="227"/>
        <v>6.9236883775118992E-3</v>
      </c>
      <c r="S60" s="5">
        <f t="shared" si="228"/>
        <v>2.3815520164455022E-2</v>
      </c>
      <c r="T60" s="5">
        <f t="shared" si="229"/>
        <v>8.1392133809778944E-2</v>
      </c>
      <c r="U60" s="5">
        <f t="shared" si="230"/>
        <v>1.8159914105911269E-2</v>
      </c>
      <c r="V60" s="5">
        <f t="shared" si="231"/>
        <v>4.0616404188856042E-3</v>
      </c>
      <c r="W60" s="5">
        <f t="shared" si="232"/>
        <v>0.12159894970634885</v>
      </c>
      <c r="X60" s="5">
        <f t="shared" si="233"/>
        <v>7.1160248617543123E-2</v>
      </c>
      <c r="Y60" s="5">
        <f t="shared" si="234"/>
        <v>2.0821647701477475E-2</v>
      </c>
      <c r="Z60" s="5">
        <f t="shared" si="235"/>
        <v>1.3505911234813254E-3</v>
      </c>
      <c r="AA60" s="5">
        <f t="shared" si="236"/>
        <v>3.5424209550345138E-3</v>
      </c>
      <c r="AB60" s="5">
        <f t="shared" si="237"/>
        <v>4.6456495990887317E-3</v>
      </c>
      <c r="AC60" s="5">
        <f t="shared" si="238"/>
        <v>3.8964167328088599E-4</v>
      </c>
      <c r="AD60" s="5">
        <f t="shared" si="239"/>
        <v>7.9734469607580322E-2</v>
      </c>
      <c r="AE60" s="5">
        <f t="shared" si="240"/>
        <v>4.666096783208571E-2</v>
      </c>
      <c r="AF60" s="5">
        <f t="shared" si="241"/>
        <v>1.3653103417771699E-2</v>
      </c>
      <c r="AG60" s="5">
        <f t="shared" si="242"/>
        <v>2.6632857053340586E-3</v>
      </c>
      <c r="AH60" s="5">
        <f t="shared" si="243"/>
        <v>1.9759298982366134E-4</v>
      </c>
      <c r="AI60" s="5">
        <f t="shared" si="244"/>
        <v>5.1826014220723382E-4</v>
      </c>
      <c r="AJ60" s="5">
        <f t="shared" si="245"/>
        <v>6.7966372501464809E-4</v>
      </c>
      <c r="AK60" s="5">
        <f t="shared" si="246"/>
        <v>5.9422252967837727E-4</v>
      </c>
      <c r="AL60" s="5">
        <f t="shared" si="247"/>
        <v>2.3922650814869951E-5</v>
      </c>
      <c r="AM60" s="5">
        <f t="shared" si="248"/>
        <v>4.1826582607531936E-2</v>
      </c>
      <c r="AN60" s="5">
        <f t="shared" si="249"/>
        <v>2.4477103004276822E-2</v>
      </c>
      <c r="AO60" s="5">
        <f t="shared" si="250"/>
        <v>7.162055015392162E-3</v>
      </c>
      <c r="AP60" s="5">
        <f t="shared" si="251"/>
        <v>1.397088863948793E-3</v>
      </c>
      <c r="AQ60" s="5">
        <f t="shared" si="252"/>
        <v>2.0439566118679695E-4</v>
      </c>
      <c r="AR60" s="5">
        <f t="shared" si="253"/>
        <v>2.3126460080273668E-5</v>
      </c>
      <c r="AS60" s="5">
        <f t="shared" si="254"/>
        <v>6.065763011455433E-5</v>
      </c>
      <c r="AT60" s="5">
        <f t="shared" si="255"/>
        <v>7.9548449662049367E-5</v>
      </c>
      <c r="AU60" s="5">
        <f t="shared" si="256"/>
        <v>6.9548335817329787E-5</v>
      </c>
      <c r="AV60" s="5">
        <f t="shared" si="257"/>
        <v>4.5604009589526404E-5</v>
      </c>
      <c r="AW60" s="5">
        <f t="shared" si="258"/>
        <v>1.0199777792548789E-6</v>
      </c>
      <c r="AX60" s="5">
        <f t="shared" si="259"/>
        <v>1.8284260885273532E-2</v>
      </c>
      <c r="AY60" s="5">
        <f t="shared" si="260"/>
        <v>1.0700031155911789E-2</v>
      </c>
      <c r="AZ60" s="5">
        <f t="shared" si="261"/>
        <v>3.1308530176818853E-3</v>
      </c>
      <c r="BA60" s="5">
        <f t="shared" si="262"/>
        <v>6.1072972439661307E-4</v>
      </c>
      <c r="BB60" s="5">
        <f t="shared" si="263"/>
        <v>8.9350440795619545E-5</v>
      </c>
      <c r="BC60" s="5">
        <f t="shared" si="264"/>
        <v>1.0457655426231672E-5</v>
      </c>
      <c r="BD60" s="5">
        <f t="shared" si="265"/>
        <v>2.2556179595988134E-6</v>
      </c>
      <c r="BE60" s="5">
        <f t="shared" si="266"/>
        <v>5.916186022338768E-6</v>
      </c>
      <c r="BF60" s="5">
        <f t="shared" si="267"/>
        <v>7.7586846881512626E-6</v>
      </c>
      <c r="BG60" s="5">
        <f t="shared" si="268"/>
        <v>6.7833328051615125E-6</v>
      </c>
      <c r="BH60" s="5">
        <f t="shared" si="269"/>
        <v>4.4479450249973153E-6</v>
      </c>
      <c r="BI60" s="5">
        <f t="shared" si="270"/>
        <v>2.3332736887500905E-6</v>
      </c>
      <c r="BJ60" s="8">
        <f t="shared" si="271"/>
        <v>0.79071531323669153</v>
      </c>
      <c r="BK60" s="8">
        <f t="shared" si="272"/>
        <v>0.14148875564759517</v>
      </c>
      <c r="BL60" s="8">
        <f t="shared" si="273"/>
        <v>5.9231851409539932E-2</v>
      </c>
      <c r="BM60" s="8">
        <f t="shared" si="274"/>
        <v>0.60386575441065038</v>
      </c>
      <c r="BN60" s="8">
        <f t="shared" si="275"/>
        <v>0.37822174582852497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1.8130999999999999</v>
      </c>
      <c r="F61">
        <f>VLOOKUP(B61,home!$B$2:$E$670,3,FALSE)</f>
        <v>1.5627</v>
      </c>
      <c r="G61">
        <f>VLOOKUP(C61,away!$B$2:$E$670,4,FALSE)</f>
        <v>0.68779999999999997</v>
      </c>
      <c r="H61">
        <f>VLOOKUP(A61,away!$A$2:$E$670,3,FALSE)</f>
        <v>1.3384</v>
      </c>
      <c r="I61">
        <f>VLOOKUP(C61,away!$B$2:$E$670,3,FALSE)</f>
        <v>1.6725000000000001</v>
      </c>
      <c r="J61">
        <f>VLOOKUP(B61,home!$B$2:$E$670,4,FALSE)</f>
        <v>0.87170000000000003</v>
      </c>
      <c r="K61" s="3">
        <f t="shared" si="221"/>
        <v>1.9487653162859997</v>
      </c>
      <c r="L61" s="3">
        <f t="shared" si="222"/>
        <v>1.9512777858000001</v>
      </c>
      <c r="M61" s="5">
        <f t="shared" si="2"/>
        <v>2.024103899599879E-2</v>
      </c>
      <c r="N61" s="5">
        <f t="shared" si="223"/>
        <v>3.9445034760994833E-2</v>
      </c>
      <c r="O61" s="5">
        <f t="shared" si="224"/>
        <v>3.9495889754403976E-2</v>
      </c>
      <c r="P61" s="5">
        <f t="shared" si="225"/>
        <v>7.6968220089238037E-2</v>
      </c>
      <c r="Q61" s="5">
        <f t="shared" si="226"/>
        <v>3.8434557820961182E-2</v>
      </c>
      <c r="R61" s="5">
        <f t="shared" si="227"/>
        <v>3.8533726154087157E-2</v>
      </c>
      <c r="S61" s="5">
        <f t="shared" si="228"/>
        <v>7.3169501141671311E-2</v>
      </c>
      <c r="T61" s="5">
        <f t="shared" si="229"/>
        <v>7.4996498883087223E-2</v>
      </c>
      <c r="U61" s="5">
        <f t="shared" si="230"/>
        <v>7.5093189036347749E-2</v>
      </c>
      <c r="V61" s="5">
        <f t="shared" si="231"/>
        <v>3.0914784720318726E-2</v>
      </c>
      <c r="W61" s="5">
        <f t="shared" si="232"/>
        <v>2.4966644409425982E-2</v>
      </c>
      <c r="X61" s="5">
        <f t="shared" si="233"/>
        <v>4.8716858622080687E-2</v>
      </c>
      <c r="Y61" s="5">
        <f t="shared" si="234"/>
        <v>4.7530062011612625E-2</v>
      </c>
      <c r="Z61" s="5">
        <f t="shared" si="235"/>
        <v>2.5063334616190244E-2</v>
      </c>
      <c r="AA61" s="5">
        <f t="shared" si="236"/>
        <v>4.8842557210501826E-2</v>
      </c>
      <c r="AB61" s="5">
        <f t="shared" si="237"/>
        <v>4.7591340725270326E-2</v>
      </c>
      <c r="AC61" s="5">
        <f t="shared" si="238"/>
        <v>7.3472511552991164E-3</v>
      </c>
      <c r="AD61" s="5">
        <f t="shared" si="239"/>
        <v>1.2163532672283782E-2</v>
      </c>
      <c r="AE61" s="5">
        <f t="shared" si="240"/>
        <v>2.3734431100279861E-2</v>
      </c>
      <c r="AF61" s="5">
        <f t="shared" si="241"/>
        <v>2.3156234082288375E-2</v>
      </c>
      <c r="AG61" s="5">
        <f t="shared" si="242"/>
        <v>1.5061415055851386E-2</v>
      </c>
      <c r="AH61" s="5">
        <f t="shared" si="243"/>
        <v>1.2226382018661044E-2</v>
      </c>
      <c r="AI61" s="5">
        <f t="shared" si="244"/>
        <v>2.3826349221629451E-2</v>
      </c>
      <c r="AJ61" s="5">
        <f t="shared" si="245"/>
        <v>2.3215981488414705E-2</v>
      </c>
      <c r="AK61" s="5">
        <f t="shared" si="246"/>
        <v>1.5080833169386795E-2</v>
      </c>
      <c r="AL61" s="5">
        <f t="shared" si="247"/>
        <v>1.1175411382464285E-3</v>
      </c>
      <c r="AM61" s="5">
        <f t="shared" si="248"/>
        <v>4.7407741190516346E-3</v>
      </c>
      <c r="AN61" s="5">
        <f t="shared" si="249"/>
        <v>9.2505672260010212E-3</v>
      </c>
      <c r="AO61" s="5">
        <f t="shared" si="250"/>
        <v>9.0252131670726619E-3</v>
      </c>
      <c r="AP61" s="5">
        <f t="shared" si="251"/>
        <v>5.8702326550061834E-3</v>
      </c>
      <c r="AQ61" s="5">
        <f t="shared" si="252"/>
        <v>2.8636136442978292E-3</v>
      </c>
      <c r="AR61" s="5">
        <f t="shared" si="253"/>
        <v>4.7714135267435762E-3</v>
      </c>
      <c r="AS61" s="5">
        <f t="shared" si="254"/>
        <v>9.2983651905757438E-3</v>
      </c>
      <c r="AT61" s="5">
        <f t="shared" si="255"/>
        <v>9.0601657907775357E-3</v>
      </c>
      <c r="AU61" s="5">
        <f t="shared" si="256"/>
        <v>5.885378950956058E-3</v>
      </c>
      <c r="AV61" s="5">
        <f t="shared" si="257"/>
        <v>2.8673055932057134E-3</v>
      </c>
      <c r="AW61" s="5">
        <f t="shared" si="258"/>
        <v>1.1804284287142793E-4</v>
      </c>
      <c r="AX61" s="5">
        <f t="shared" si="259"/>
        <v>1.5397760292590239E-3</v>
      </c>
      <c r="AY61" s="5">
        <f t="shared" si="260"/>
        <v>3.0045307610004649E-3</v>
      </c>
      <c r="AZ61" s="5">
        <f t="shared" si="261"/>
        <v>2.9313370653464882E-3</v>
      </c>
      <c r="BA61" s="5">
        <f t="shared" si="262"/>
        <v>1.9066176327675885E-3</v>
      </c>
      <c r="BB61" s="5">
        <f t="shared" si="263"/>
        <v>9.3008515820849414E-4</v>
      </c>
      <c r="BC61" s="5">
        <f t="shared" si="264"/>
        <v>3.6297090162290302E-4</v>
      </c>
      <c r="BD61" s="5">
        <f t="shared" si="265"/>
        <v>1.5517255369333952E-3</v>
      </c>
      <c r="BE61" s="5">
        <f t="shared" si="266"/>
        <v>3.0239489067710708E-3</v>
      </c>
      <c r="BF61" s="5">
        <f t="shared" si="267"/>
        <v>2.9464833738682152E-3</v>
      </c>
      <c r="BG61" s="5">
        <f t="shared" si="268"/>
        <v>1.9140015346692434E-3</v>
      </c>
      <c r="BH61" s="5">
        <f t="shared" si="269"/>
        <v>9.3248495152039961E-4</v>
      </c>
      <c r="BI61" s="5">
        <f t="shared" si="270"/>
        <v>3.6343886629631702E-4</v>
      </c>
      <c r="BJ61" s="8">
        <f t="shared" si="271"/>
        <v>0.3906309877785003</v>
      </c>
      <c r="BK61" s="8">
        <f t="shared" si="272"/>
        <v>0.21276286800177285</v>
      </c>
      <c r="BL61" s="8">
        <f t="shared" si="273"/>
        <v>0.36652096100102022</v>
      </c>
      <c r="BM61" s="8">
        <f t="shared" si="274"/>
        <v>0.73897319590367061</v>
      </c>
      <c r="BN61" s="8">
        <f t="shared" si="275"/>
        <v>0.25311846757568401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1.5064</v>
      </c>
      <c r="F62">
        <f>VLOOKUP(B62,home!$B$2:$E$670,3,FALSE)</f>
        <v>1.6294</v>
      </c>
      <c r="G62">
        <f>VLOOKUP(C62,away!$B$2:$E$670,4,FALSE)</f>
        <v>1.2705</v>
      </c>
      <c r="H62">
        <f>VLOOKUP(A62,away!$A$2:$E$670,3,FALSE)</f>
        <v>1.2789999999999999</v>
      </c>
      <c r="I62">
        <f>VLOOKUP(C62,away!$B$2:$E$670,3,FALSE)</f>
        <v>1.6075999999999999</v>
      </c>
      <c r="J62">
        <f>VLOOKUP(B62,home!$B$2:$E$670,4,FALSE)</f>
        <v>0.42649999999999999</v>
      </c>
      <c r="K62" s="3">
        <f t="shared" si="221"/>
        <v>3.1184780272799997</v>
      </c>
      <c r="L62" s="3">
        <f t="shared" si="222"/>
        <v>0.87693535059999983</v>
      </c>
      <c r="M62" s="5">
        <f t="shared" si="2"/>
        <v>1.8399838752070987E-2</v>
      </c>
      <c r="N62" s="5">
        <f t="shared" si="223"/>
        <v>5.7379492853828422E-2</v>
      </c>
      <c r="O62" s="5">
        <f t="shared" si="224"/>
        <v>1.6135469047030834E-2</v>
      </c>
      <c r="P62" s="5">
        <f t="shared" si="225"/>
        <v>5.031810568302221E-2</v>
      </c>
      <c r="Q62" s="5">
        <f t="shared" si="226"/>
        <v>8.9468343840566886E-2</v>
      </c>
      <c r="R62" s="5">
        <f t="shared" si="227"/>
        <v>7.0748816029267128E-3</v>
      </c>
      <c r="S62" s="5">
        <f t="shared" si="228"/>
        <v>3.4401276468289901E-2</v>
      </c>
      <c r="T62" s="5">
        <f t="shared" si="229"/>
        <v>7.8457953473428863E-2</v>
      </c>
      <c r="U62" s="5">
        <f t="shared" si="230"/>
        <v>2.2062862824334457E-2</v>
      </c>
      <c r="V62" s="5">
        <f t="shared" si="231"/>
        <v>1.0453032818425851E-2</v>
      </c>
      <c r="W62" s="5">
        <f t="shared" si="232"/>
        <v>9.3001688134646557E-2</v>
      </c>
      <c r="X62" s="5">
        <f t="shared" si="233"/>
        <v>8.1556467990748116E-2</v>
      </c>
      <c r="Y62" s="5">
        <f t="shared" si="234"/>
        <v>3.5759874925582177E-2</v>
      </c>
      <c r="Z62" s="5">
        <f t="shared" si="235"/>
        <v>2.0680712596386755E-3</v>
      </c>
      <c r="AA62" s="5">
        <f t="shared" si="236"/>
        <v>6.4492347820324803E-3</v>
      </c>
      <c r="AB62" s="5">
        <f t="shared" si="237"/>
        <v>1.005589848026911E-2</v>
      </c>
      <c r="AC62" s="5">
        <f t="shared" si="238"/>
        <v>1.7866216694645296E-3</v>
      </c>
      <c r="AD62" s="5">
        <f t="shared" si="239"/>
        <v>7.2505930236960586E-2</v>
      </c>
      <c r="AE62" s="5">
        <f t="shared" si="240"/>
        <v>6.3583013352928167E-2</v>
      </c>
      <c r="AF62" s="5">
        <f t="shared" si="241"/>
        <v>2.7879096053427258E-2</v>
      </c>
      <c r="AG62" s="5">
        <f t="shared" si="242"/>
        <v>8.1493882906744346E-3</v>
      </c>
      <c r="AH62" s="5">
        <f t="shared" si="243"/>
        <v>4.5339119878425618E-4</v>
      </c>
      <c r="AI62" s="5">
        <f t="shared" si="244"/>
        <v>1.4138904911708415E-3</v>
      </c>
      <c r="AJ62" s="5">
        <f t="shared" si="245"/>
        <v>2.204593214848199E-3</v>
      </c>
      <c r="AK62" s="5">
        <f t="shared" si="246"/>
        <v>2.2916584998648941E-3</v>
      </c>
      <c r="AL62" s="5">
        <f t="shared" si="247"/>
        <v>1.9543523003879635E-4</v>
      </c>
      <c r="AM62" s="5">
        <f t="shared" si="248"/>
        <v>4.5221630058291634E-2</v>
      </c>
      <c r="AN62" s="5">
        <f t="shared" si="249"/>
        <v>3.965644600987147E-2</v>
      </c>
      <c r="AO62" s="5">
        <f t="shared" si="250"/>
        <v>1.7388069692608296E-2</v>
      </c>
      <c r="AP62" s="5">
        <f t="shared" si="251"/>
        <v>5.0827376640482291E-3</v>
      </c>
      <c r="AQ62" s="5">
        <f t="shared" si="252"/>
        <v>1.1143080838574894E-3</v>
      </c>
      <c r="AR62" s="5">
        <f t="shared" si="253"/>
        <v>7.9518953972965205E-5</v>
      </c>
      <c r="AS62" s="5">
        <f t="shared" si="254"/>
        <v>2.4797811071698163E-4</v>
      </c>
      <c r="AT62" s="5">
        <f t="shared" si="255"/>
        <v>3.8665714475865731E-4</v>
      </c>
      <c r="AU62" s="5">
        <f t="shared" si="256"/>
        <v>4.0192727000689819E-4</v>
      </c>
      <c r="AV62" s="5">
        <f t="shared" si="257"/>
        <v>3.1335034002028694E-4</v>
      </c>
      <c r="AW62" s="5">
        <f t="shared" si="258"/>
        <v>1.4846039763635079E-5</v>
      </c>
      <c r="AX62" s="5">
        <f t="shared" si="259"/>
        <v>2.3503776615761196E-2</v>
      </c>
      <c r="AY62" s="5">
        <f t="shared" si="260"/>
        <v>2.0611292586966621E-2</v>
      </c>
      <c r="AZ62" s="5">
        <f t="shared" si="261"/>
        <v>9.037385545535374E-3</v>
      </c>
      <c r="BA62" s="5">
        <f t="shared" si="262"/>
        <v>2.6417342872938118E-3</v>
      </c>
      <c r="BB62" s="5">
        <f t="shared" si="263"/>
        <v>5.791575458550097E-4</v>
      </c>
      <c r="BC62" s="5">
        <f t="shared" si="264"/>
        <v>1.0157674510539972E-4</v>
      </c>
      <c r="BD62" s="5">
        <f t="shared" si="265"/>
        <v>1.1622163630271244E-5</v>
      </c>
      <c r="BE62" s="5">
        <f t="shared" si="266"/>
        <v>3.6243461910453631E-5</v>
      </c>
      <c r="BF62" s="5">
        <f t="shared" si="267"/>
        <v>5.651221980015465E-5</v>
      </c>
      <c r="BG62" s="5">
        <f t="shared" si="268"/>
        <v>5.8744038573199985E-5</v>
      </c>
      <c r="BH62" s="5">
        <f t="shared" si="269"/>
        <v>4.5797998381053227E-5</v>
      </c>
      <c r="BI62" s="5">
        <f t="shared" si="270"/>
        <v>2.8564010328943904E-5</v>
      </c>
      <c r="BJ62" s="8">
        <f t="shared" si="271"/>
        <v>0.77267936398798598</v>
      </c>
      <c r="BK62" s="8">
        <f t="shared" si="272"/>
        <v>0.13616560320827892</v>
      </c>
      <c r="BL62" s="8">
        <f t="shared" si="273"/>
        <v>6.980879585336168E-2</v>
      </c>
      <c r="BM62" s="8">
        <f t="shared" si="274"/>
        <v>0.72134925598261612</v>
      </c>
      <c r="BN62" s="8">
        <f t="shared" si="275"/>
        <v>0.23877613177944604</v>
      </c>
    </row>
    <row r="63" spans="1:66" x14ac:dyDescent="0.25">
      <c r="A63" s="10" t="s">
        <v>28</v>
      </c>
      <c r="B63" t="s">
        <v>745</v>
      </c>
      <c r="C63" t="s">
        <v>302</v>
      </c>
      <c r="D63" s="11">
        <v>44266</v>
      </c>
      <c r="E63" s="1">
        <f>VLOOKUP(A63,home!$A$2:$E$670,3,FALSE)</f>
        <v>1.4241999999999999</v>
      </c>
      <c r="F63">
        <f>VLOOKUP(B63,home!$B$2:$E$670,3,FALSE)</f>
        <v>1.2128000000000001</v>
      </c>
      <c r="G63">
        <f>VLOOKUP(C63,away!$B$2:$E$670,4,FALSE)</f>
        <v>0.90600000000000003</v>
      </c>
      <c r="H63">
        <f>VLOOKUP(A63,away!$A$2:$E$670,3,FALSE)</f>
        <v>1.3081</v>
      </c>
      <c r="I63">
        <f>VLOOKUP(C63,away!$B$2:$E$670,3,FALSE)</f>
        <v>1.0003</v>
      </c>
      <c r="J63">
        <f>VLOOKUP(B63,home!$B$2:$E$670,4,FALSE)</f>
        <v>0.34749999999999998</v>
      </c>
      <c r="K63" s="3">
        <f t="shared" si="221"/>
        <v>1.5649064025600001</v>
      </c>
      <c r="L63" s="3">
        <f t="shared" si="222"/>
        <v>0.45470111942499997</v>
      </c>
      <c r="M63" s="5">
        <f t="shared" si="2"/>
        <v>0.13270753965212914</v>
      </c>
      <c r="N63" s="5">
        <f t="shared" si="223"/>
        <v>0.20767487846960195</v>
      </c>
      <c r="O63" s="5">
        <f t="shared" si="224"/>
        <v>6.0342266835960681E-2</v>
      </c>
      <c r="P63" s="5">
        <f t="shared" si="225"/>
        <v>9.4429999716578825E-2</v>
      </c>
      <c r="Q63" s="5">
        <f t="shared" si="226"/>
        <v>0.16249587348397504</v>
      </c>
      <c r="R63" s="5">
        <f t="shared" si="227"/>
        <v>1.3718848139476686E-2</v>
      </c>
      <c r="S63" s="5">
        <f t="shared" si="228"/>
        <v>1.6798263440509081E-2</v>
      </c>
      <c r="T63" s="5">
        <f t="shared" si="229"/>
        <v>7.3887055575106622E-2</v>
      </c>
      <c r="U63" s="5">
        <f t="shared" si="230"/>
        <v>2.1468713289215409E-2</v>
      </c>
      <c r="V63" s="5">
        <f t="shared" si="231"/>
        <v>1.3281167965156129E-3</v>
      </c>
      <c r="W63" s="5">
        <f t="shared" si="232"/>
        <v>8.4763610934884118E-2</v>
      </c>
      <c r="X63" s="5">
        <f t="shared" si="233"/>
        <v>3.854210877859697E-2</v>
      </c>
      <c r="Y63" s="5">
        <f t="shared" si="234"/>
        <v>8.7625700033140807E-3</v>
      </c>
      <c r="Z63" s="5">
        <f t="shared" si="235"/>
        <v>2.0793252020805428E-3</v>
      </c>
      <c r="AA63" s="5">
        <f t="shared" si="236"/>
        <v>3.2539493217402073E-3</v>
      </c>
      <c r="AB63" s="5">
        <f t="shared" si="237"/>
        <v>2.5460630635985105E-3</v>
      </c>
      <c r="AC63" s="5">
        <f t="shared" si="238"/>
        <v>5.9065063789567423E-5</v>
      </c>
      <c r="AD63" s="5">
        <f t="shared" si="239"/>
        <v>3.3161779364026249E-2</v>
      </c>
      <c r="AE63" s="5">
        <f t="shared" si="240"/>
        <v>1.5078698198947598E-2</v>
      </c>
      <c r="AF63" s="5">
        <f t="shared" si="241"/>
        <v>3.4281504752666013E-3</v>
      </c>
      <c r="AG63" s="5">
        <f t="shared" si="242"/>
        <v>5.1959461955368989E-4</v>
      </c>
      <c r="AH63" s="5">
        <f t="shared" si="243"/>
        <v>2.363678742586592E-4</v>
      </c>
      <c r="AI63" s="5">
        <f t="shared" si="244"/>
        <v>3.6989359978687277E-4</v>
      </c>
      <c r="AJ63" s="5">
        <f t="shared" si="245"/>
        <v>2.8942443128622184E-4</v>
      </c>
      <c r="AK63" s="5">
        <f t="shared" si="246"/>
        <v>1.5097404852569847E-4</v>
      </c>
      <c r="AL63" s="5">
        <f t="shared" si="247"/>
        <v>1.6811445593910027E-6</v>
      </c>
      <c r="AM63" s="5">
        <f t="shared" si="248"/>
        <v>1.0379016169409358E-2</v>
      </c>
      <c r="AN63" s="5">
        <f t="shared" si="249"/>
        <v>4.7193502707606099E-3</v>
      </c>
      <c r="AO63" s="5">
        <f t="shared" si="250"/>
        <v>1.0729469255367629E-3</v>
      </c>
      <c r="AP63" s="5">
        <f t="shared" si="251"/>
        <v>1.6262338937505941E-4</v>
      </c>
      <c r="AQ63" s="5">
        <f t="shared" si="252"/>
        <v>1.8486259298381783E-5</v>
      </c>
      <c r="AR63" s="5">
        <f t="shared" si="253"/>
        <v>2.1495347404304E-5</v>
      </c>
      <c r="AS63" s="5">
        <f t="shared" si="254"/>
        <v>3.3638206778246807E-5</v>
      </c>
      <c r="AT63" s="5">
        <f t="shared" si="255"/>
        <v>2.6320322578957814E-5</v>
      </c>
      <c r="AU63" s="5">
        <f t="shared" si="256"/>
        <v>1.3729613773751875E-5</v>
      </c>
      <c r="AV63" s="5">
        <f t="shared" si="257"/>
        <v>5.3713901248050685E-6</v>
      </c>
      <c r="AW63" s="5">
        <f t="shared" si="258"/>
        <v>3.3228975343274562E-8</v>
      </c>
      <c r="AX63" s="5">
        <f t="shared" si="259"/>
        <v>2.7070314759637427E-3</v>
      </c>
      <c r="AY63" s="5">
        <f t="shared" si="260"/>
        <v>1.2308902424394237E-3</v>
      </c>
      <c r="AZ63" s="5">
        <f t="shared" si="261"/>
        <v>2.7984358556325771E-4</v>
      </c>
      <c r="BA63" s="5">
        <f t="shared" si="262"/>
        <v>4.2415063873173026E-5</v>
      </c>
      <c r="BB63" s="5">
        <f t="shared" si="263"/>
        <v>4.821544255903661E-6</v>
      </c>
      <c r="BC63" s="5">
        <f t="shared" si="264"/>
        <v>4.3847231410331474E-7</v>
      </c>
      <c r="BD63" s="5">
        <f t="shared" si="265"/>
        <v>1.6289930878610488E-6</v>
      </c>
      <c r="BE63" s="5">
        <f t="shared" si="266"/>
        <v>2.5492217129197402E-6</v>
      </c>
      <c r="BF63" s="5">
        <f t="shared" si="267"/>
        <v>1.9946466900465361E-6</v>
      </c>
      <c r="BG63" s="5">
        <f t="shared" si="268"/>
        <v>1.0404784586996459E-6</v>
      </c>
      <c r="BH63" s="5">
        <f t="shared" si="269"/>
        <v>4.0706285043620911E-7</v>
      </c>
      <c r="BI63" s="5">
        <f t="shared" si="270"/>
        <v>1.2740305217838953E-7</v>
      </c>
      <c r="BJ63" s="8">
        <f t="shared" si="271"/>
        <v>0.64893218330206226</v>
      </c>
      <c r="BK63" s="8">
        <f t="shared" si="272"/>
        <v>0.24655555605652102</v>
      </c>
      <c r="BL63" s="8">
        <f t="shared" si="273"/>
        <v>0.10248480329036118</v>
      </c>
      <c r="BM63" s="8">
        <f t="shared" si="274"/>
        <v>0.32745160453983913</v>
      </c>
      <c r="BN63" s="8">
        <f t="shared" si="275"/>
        <v>0.67136940629772235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1.8130999999999999</v>
      </c>
      <c r="F64">
        <f>VLOOKUP(B64,home!$B$2:$E$670,3,FALSE)</f>
        <v>1.6546000000000001</v>
      </c>
      <c r="G64">
        <f>VLOOKUP(C64,away!$B$2:$E$670,4,FALSE)</f>
        <v>0.1273</v>
      </c>
      <c r="H64">
        <f>VLOOKUP(A64,away!$A$2:$E$670,3,FALSE)</f>
        <v>1.3384</v>
      </c>
      <c r="I64">
        <f>VLOOKUP(C64,away!$B$2:$E$670,3,FALSE)</f>
        <v>1.7184999999999999</v>
      </c>
      <c r="J64">
        <f>VLOOKUP(B64,home!$B$2:$E$670,4,FALSE)</f>
        <v>1.2225999999999999</v>
      </c>
      <c r="K64" s="3">
        <f t="shared" si="221"/>
        <v>0.381894304598</v>
      </c>
      <c r="L64" s="3">
        <f t="shared" si="222"/>
        <v>2.8120293930399995</v>
      </c>
      <c r="M64" s="5">
        <f t="shared" si="2"/>
        <v>4.1010641480983344E-2</v>
      </c>
      <c r="N64" s="5">
        <f t="shared" si="223"/>
        <v>1.5661730409498028E-2</v>
      </c>
      <c r="O64" s="5">
        <f t="shared" si="224"/>
        <v>0.11532312927195063</v>
      </c>
      <c r="P64" s="5">
        <f t="shared" si="225"/>
        <v>4.4041246257376841E-2</v>
      </c>
      <c r="Q64" s="5">
        <f t="shared" si="226"/>
        <v>2.9905628217682988E-3</v>
      </c>
      <c r="R64" s="5">
        <f t="shared" si="227"/>
        <v>0.16214601460503841</v>
      </c>
      <c r="S64" s="5">
        <f t="shared" si="228"/>
        <v>1.1823951673630354E-2</v>
      </c>
      <c r="T64" s="5">
        <f t="shared" si="229"/>
        <v>8.4095505565450982E-3</v>
      </c>
      <c r="U64" s="5">
        <f t="shared" si="230"/>
        <v>6.1922639490928293E-2</v>
      </c>
      <c r="V64" s="5">
        <f t="shared" si="231"/>
        <v>1.4108575741660335E-3</v>
      </c>
      <c r="W64" s="5">
        <f t="shared" si="232"/>
        <v>3.8069296972527915E-4</v>
      </c>
      <c r="X64" s="5">
        <f t="shared" si="233"/>
        <v>1.0705198205911716E-3</v>
      </c>
      <c r="Y64" s="5">
        <f t="shared" si="234"/>
        <v>1.5051666006671413E-3</v>
      </c>
      <c r="Z64" s="5">
        <f t="shared" si="235"/>
        <v>0.15198645301122035</v>
      </c>
      <c r="AA64" s="5">
        <f t="shared" si="236"/>
        <v>5.8042760781036595E-2</v>
      </c>
      <c r="AB64" s="5">
        <f t="shared" si="237"/>
        <v>1.1083099882711016E-2</v>
      </c>
      <c r="AC64" s="5">
        <f t="shared" si="238"/>
        <v>9.4694821292212717E-5</v>
      </c>
      <c r="AD64" s="5">
        <f t="shared" si="239"/>
        <v>3.6346119234645724E-5</v>
      </c>
      <c r="AE64" s="5">
        <f t="shared" si="240"/>
        <v>1.0220635561076027E-4</v>
      </c>
      <c r="AF64" s="5">
        <f t="shared" si="241"/>
        <v>1.437036380664783E-4</v>
      </c>
      <c r="AG64" s="5">
        <f t="shared" si="242"/>
        <v>1.3469961804323958E-4</v>
      </c>
      <c r="AH64" s="5">
        <f t="shared" si="243"/>
        <v>0.1068475933028611</v>
      </c>
      <c r="AI64" s="5">
        <f t="shared" si="244"/>
        <v>4.080448734236606E-2</v>
      </c>
      <c r="AJ64" s="5">
        <f t="shared" si="245"/>
        <v>7.7915006590453884E-3</v>
      </c>
      <c r="AK64" s="5">
        <f t="shared" si="246"/>
        <v>9.9184324198699951E-4</v>
      </c>
      <c r="AL64" s="5">
        <f t="shared" si="247"/>
        <v>4.0677032040695916E-6</v>
      </c>
      <c r="AM64" s="5">
        <f t="shared" si="248"/>
        <v>2.7760751859902053E-6</v>
      </c>
      <c r="AN64" s="5">
        <f t="shared" si="249"/>
        <v>7.8064050202934414E-6</v>
      </c>
      <c r="AO64" s="5">
        <f t="shared" si="250"/>
        <v>1.0975920185520088E-5</v>
      </c>
      <c r="AP64" s="5">
        <f t="shared" si="251"/>
        <v>1.0288203392447843E-5</v>
      </c>
      <c r="AQ64" s="5">
        <f t="shared" si="252"/>
        <v>7.232682585284294E-6</v>
      </c>
      <c r="AR64" s="5">
        <f t="shared" si="253"/>
        <v>6.0091714588645817E-2</v>
      </c>
      <c r="AS64" s="5">
        <f t="shared" si="254"/>
        <v>2.2948683554932386E-2</v>
      </c>
      <c r="AT64" s="5">
        <f t="shared" si="255"/>
        <v>4.3819857738252302E-3</v>
      </c>
      <c r="AU64" s="5">
        <f t="shared" si="256"/>
        <v>5.5781846995110523E-4</v>
      </c>
      <c r="AV64" s="5">
        <f t="shared" si="257"/>
        <v>5.3256924168474407E-5</v>
      </c>
      <c r="AW64" s="5">
        <f t="shared" si="258"/>
        <v>1.2134162150966775E-7</v>
      </c>
      <c r="AX64" s="5">
        <f t="shared" si="259"/>
        <v>1.7669455044424876E-7</v>
      </c>
      <c r="AY64" s="5">
        <f t="shared" si="260"/>
        <v>4.9687026943921644E-7</v>
      </c>
      <c r="AZ64" s="5">
        <f t="shared" si="261"/>
        <v>6.9860690109539064E-7</v>
      </c>
      <c r="BA64" s="5">
        <f t="shared" si="262"/>
        <v>6.5483438002027538E-7</v>
      </c>
      <c r="BB64" s="5">
        <f t="shared" si="263"/>
        <v>4.6035338104753491E-7</v>
      </c>
      <c r="BC64" s="5">
        <f t="shared" si="264"/>
        <v>2.5890544773820211E-7</v>
      </c>
      <c r="BD64" s="5">
        <f t="shared" si="265"/>
        <v>2.8163277950240453E-2</v>
      </c>
      <c r="BE64" s="5">
        <f t="shared" si="266"/>
        <v>1.0755395448007264E-2</v>
      </c>
      <c r="BF64" s="5">
        <f t="shared" si="267"/>
        <v>2.0537121326466138E-3</v>
      </c>
      <c r="BG64" s="5">
        <f t="shared" si="268"/>
        <v>2.6143365558051814E-4</v>
      </c>
      <c r="BH64" s="5">
        <f t="shared" si="269"/>
        <v>2.4960006024108744E-5</v>
      </c>
      <c r="BI64" s="5">
        <f t="shared" si="270"/>
        <v>1.9064168286677808E-6</v>
      </c>
      <c r="BJ64" s="8">
        <f t="shared" si="271"/>
        <v>3.0477004461049454E-2</v>
      </c>
      <c r="BK64" s="8">
        <f t="shared" si="272"/>
        <v>9.8385956380922304E-2</v>
      </c>
      <c r="BL64" s="8">
        <f t="shared" si="273"/>
        <v>0.69424721349877516</v>
      </c>
      <c r="BM64" s="8">
        <f t="shared" si="274"/>
        <v>0.59392292697670379</v>
      </c>
      <c r="BN64" s="8">
        <f t="shared" si="275"/>
        <v>0.38117332484661559</v>
      </c>
    </row>
    <row r="65" spans="1:66" x14ac:dyDescent="0.25">
      <c r="A65" s="10" t="s">
        <v>22</v>
      </c>
      <c r="B65" t="s">
        <v>743</v>
      </c>
      <c r="C65" t="s">
        <v>280</v>
      </c>
      <c r="D65" s="11">
        <v>44266</v>
      </c>
      <c r="E65" s="1">
        <f>VLOOKUP(A65,home!$A$2:$E$670,3,FALSE)</f>
        <v>1.5672999999999999</v>
      </c>
      <c r="F65" t="e">
        <f>VLOOKUP(B65,home!$B$2:$E$670,3,FALSE)</f>
        <v>#N/A</v>
      </c>
      <c r="G65">
        <f>VLOOKUP(C65,away!$B$2:$E$670,4,FALSE)</f>
        <v>0.53169999999999995</v>
      </c>
      <c r="H65">
        <f>VLOOKUP(A65,away!$A$2:$E$670,3,FALSE)</f>
        <v>1.4204000000000001</v>
      </c>
      <c r="I65">
        <f>VLOOKUP(C65,away!$B$2:$E$670,3,FALSE)</f>
        <v>1.4666999999999999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A66" s="10" t="s">
        <v>13</v>
      </c>
      <c r="B66" t="s">
        <v>673</v>
      </c>
      <c r="C66" t="s">
        <v>234</v>
      </c>
      <c r="D66" t="s">
        <v>787</v>
      </c>
      <c r="E66" s="1">
        <f>VLOOKUP(A66,home!$A$2:$E$670,3,FALSE)</f>
        <v>1.8130999999999999</v>
      </c>
      <c r="F66">
        <f>VLOOKUP(B66,home!$B$2:$E$670,3,FALSE)</f>
        <v>1.2323999999999999</v>
      </c>
      <c r="G66">
        <f>VLOOKUP(C66,away!$B$2:$E$670,4,FALSE)</f>
        <v>0.75209999999999999</v>
      </c>
      <c r="H66">
        <f>VLOOKUP(A66,away!$A$2:$E$670,3,FALSE)</f>
        <v>1.3384</v>
      </c>
      <c r="I66">
        <f>VLOOKUP(C66,away!$B$2:$E$670,3,FALSE)</f>
        <v>2.5131999999999999</v>
      </c>
      <c r="J66">
        <f>VLOOKUP(B66,home!$B$2:$E$670,4,FALSE)</f>
        <v>0.71109999999999995</v>
      </c>
      <c r="K66" s="3">
        <f t="shared" ref="K66:K81" si="276">E66*F66*G66</f>
        <v>1.680540705324</v>
      </c>
      <c r="L66" s="3">
        <f t="shared" ref="L66:L81" si="277">H66*I66*J66</f>
        <v>2.3919035183679997</v>
      </c>
      <c r="M66" s="5">
        <f t="shared" si="2"/>
        <v>1.7035698520479758E-2</v>
      </c>
      <c r="N66" s="5">
        <f t="shared" ref="N66:N81" si="278">_xlfn.POISSON.DIST(1,K66,FALSE) * _xlfn.POISSON.DIST(0,L66,FALSE)</f>
        <v>2.8629184807294077E-2</v>
      </c>
      <c r="O66" s="5">
        <f t="shared" ref="O66:O81" si="279">_xlfn.POISSON.DIST(0,K66,FALSE) * _xlfn.POISSON.DIST(1,L66,FALSE)</f>
        <v>4.0747747228992062E-2</v>
      </c>
      <c r="P66" s="5">
        <f t="shared" ref="P66:P81" si="280">_xlfn.POISSON.DIST(1,K66,FALSE) * _xlfn.POISSON.DIST(1,L66,FALSE)</f>
        <v>6.8478247868574385E-2</v>
      </c>
      <c r="Q66" s="5">
        <f t="shared" ref="Q66:Q81" si="281">_xlfn.POISSON.DIST(2,K66,FALSE) * _xlfn.POISSON.DIST(0,L66,FALSE)</f>
        <v>2.405625521445057E-2</v>
      </c>
      <c r="R66" s="5">
        <f t="shared" ref="R66:R81" si="282">_xlfn.POISSON.DIST(0,K66,FALSE) * _xlfn.POISSON.DIST(2,L66,FALSE)</f>
        <v>4.8732339981298022E-2</v>
      </c>
      <c r="S66" s="5">
        <f t="shared" ref="S66:S81" si="283">_xlfn.POISSON.DIST(2,K66,FALSE) * _xlfn.POISSON.DIST(2,L66,FALSE)</f>
        <v>6.8815353029296492E-2</v>
      </c>
      <c r="T66" s="5">
        <f t="shared" ref="T66:T81" si="284">_xlfn.POISSON.DIST(2,K66,FALSE) * _xlfn.POISSON.DIST(1,L66,FALSE)</f>
        <v>5.7540241486202855E-2</v>
      </c>
      <c r="U66" s="5">
        <f t="shared" ref="U66:U81" si="285">_xlfn.POISSON.DIST(1,K66,FALSE) * _xlfn.POISSON.DIST(2,L66,FALSE)</f>
        <v>8.189668100425955E-2</v>
      </c>
      <c r="V66" s="5">
        <f t="shared" ref="V66:V81" si="286">_xlfn.POISSON.DIST(3,K66,FALSE) * _xlfn.POISSON.DIST(3,L66,FALSE)</f>
        <v>3.0735163419324543E-2</v>
      </c>
      <c r="W66" s="5">
        <f t="shared" ref="W66:W81" si="287">_xlfn.POISSON.DIST(3,K66,FALSE) * _xlfn.POISSON.DIST(0,L66,FALSE)</f>
        <v>1.3475838701848972E-2</v>
      </c>
      <c r="X66" s="5">
        <f t="shared" ref="X66:X81" si="288">_xlfn.POISSON.DIST(3,K66,FALSE) * _xlfn.POISSON.DIST(1,L66,FALSE)</f>
        <v>3.223290600391221E-2</v>
      </c>
      <c r="Y66" s="5">
        <f t="shared" ref="Y66:Y81" si="289">_xlfn.POISSON.DIST(3,K66,FALSE) * _xlfn.POISSON.DIST(2,L66,FALSE)</f>
        <v>3.8549000638991325E-2</v>
      </c>
      <c r="Z66" s="5">
        <f t="shared" ref="Z66:Z81" si="290">_xlfn.POISSON.DIST(0,K66,FALSE) * _xlfn.POISSON.DIST(3,L66,FALSE)</f>
        <v>3.8854351819857427E-2</v>
      </c>
      <c r="AA66" s="5">
        <f t="shared" ref="AA66:AA81" si="291">_xlfn.POISSON.DIST(1,K66,FALSE) * _xlfn.POISSON.DIST(3,L66,FALSE)</f>
        <v>6.529631981225005E-2</v>
      </c>
      <c r="AB66" s="5">
        <f t="shared" ref="AB66:AB81" si="292">_xlfn.POISSON.DIST(2,K66,FALSE) * _xlfn.POISSON.DIST(3,L66,FALSE)</f>
        <v>5.48665616761701E-2</v>
      </c>
      <c r="AC66" s="5">
        <f t="shared" ref="AC66:AC81" si="293">_xlfn.POISSON.DIST(4,K66,FALSE) * _xlfn.POISSON.DIST(4,L66,FALSE)</f>
        <v>7.7216166700599994E-3</v>
      </c>
      <c r="AD66" s="5">
        <f t="shared" ref="AD66:AD81" si="294">_xlfn.POISSON.DIST(4,K66,FALSE) * _xlfn.POISSON.DIST(0,L66,FALSE)</f>
        <v>5.6616738692094352E-3</v>
      </c>
      <c r="AE66" s="5">
        <f t="shared" ref="AE66:AE81" si="295">_xlfn.POISSON.DIST(4,K66,FALSE) * _xlfn.POISSON.DIST(1,L66,FALSE)</f>
        <v>1.3542177647614213E-2</v>
      </c>
      <c r="AF66" s="5">
        <f t="shared" ref="AF66:AF81" si="296">_xlfn.POISSON.DIST(4,K66,FALSE) * _xlfn.POISSON.DIST(2,L66,FALSE)</f>
        <v>1.6195791180846464E-2</v>
      </c>
      <c r="AG66" s="5">
        <f t="shared" ref="AG66:AG81" si="297">_xlfn.POISSON.DIST(4,K66,FALSE) * _xlfn.POISSON.DIST(3,L66,FALSE)</f>
        <v>1.2912923302740027E-2</v>
      </c>
      <c r="AH66" s="5">
        <f t="shared" ref="AH66:AH81" si="298">_xlfn.POISSON.DIST(0,K66,FALSE) * _xlfn.POISSON.DIST(4,L66,FALSE)</f>
        <v>2.3233965205456265E-2</v>
      </c>
      <c r="AI66" s="5">
        <f t="shared" ref="AI66:AI81" si="299">_xlfn.POISSON.DIST(1,K66,FALSE) * _xlfn.POISSON.DIST(4,L66,FALSE)</f>
        <v>3.9045624273850749E-2</v>
      </c>
      <c r="AJ66" s="5">
        <f t="shared" ref="AJ66:AJ81" si="300">_xlfn.POISSON.DIST(2,K66,FALSE) * _xlfn.POISSON.DIST(4,L66,FALSE)</f>
        <v>3.2808880478496519E-2</v>
      </c>
      <c r="AK66" s="5">
        <f t="shared" ref="AK66:AK81" si="301">_xlfn.POISSON.DIST(3,K66,FALSE) * _xlfn.POISSON.DIST(4,L66,FALSE)</f>
        <v>1.8378886380074452E-2</v>
      </c>
      <c r="AL66" s="5">
        <f t="shared" ref="AL66:AL81" si="302">_xlfn.POISSON.DIST(5,K66,FALSE) * _xlfn.POISSON.DIST(5,L66,FALSE)</f>
        <v>1.2415405911130044E-3</v>
      </c>
      <c r="AM66" s="5">
        <f t="shared" ref="AM66:AM81" si="303">_xlfn.POISSON.DIST(5,K66,FALSE) * _xlfn.POISSON.DIST(0,L66,FALSE)</f>
        <v>1.9029346794951366E-3</v>
      </c>
      <c r="AN66" s="5">
        <f t="shared" ref="AN66:AN81" si="304">_xlfn.POISSON.DIST(5,K66,FALSE) * _xlfn.POISSON.DIST(1,L66,FALSE)</f>
        <v>4.5516361551088983E-3</v>
      </c>
      <c r="AO66" s="5">
        <f t="shared" ref="AO66:AO81" si="305">_xlfn.POISSON.DIST(5,K66,FALSE) * _xlfn.POISSON.DIST(2,L66,FALSE)</f>
        <v>5.4435372668679861E-3</v>
      </c>
      <c r="AP66" s="5">
        <f t="shared" ref="AP66:AP81" si="306">_xlfn.POISSON.DIST(5,K66,FALSE) * _xlfn.POISSON.DIST(3,L66,FALSE)</f>
        <v>4.3401386469962876E-3</v>
      </c>
      <c r="AQ66" s="5">
        <f t="shared" ref="AQ66:AQ81" si="307">_xlfn.POISSON.DIST(5,K66,FALSE) * _xlfn.POISSON.DIST(4,L66,FALSE)</f>
        <v>2.5952982249888368E-3</v>
      </c>
      <c r="AR66" s="5">
        <f t="shared" ref="AR66:AR81" si="308">_xlfn.POISSON.DIST(0,K66,FALSE) * _xlfn.POISSON.DIST(5,L66,FALSE)</f>
        <v>1.1114680624114104E-2</v>
      </c>
      <c r="AS66" s="5">
        <f t="shared" ref="AS66:AS81" si="309">_xlfn.POISSON.DIST(1,K66,FALSE) * _xlfn.POISSON.DIST(5,L66,FALSE)</f>
        <v>1.8678673215499715E-2</v>
      </c>
      <c r="AT66" s="5">
        <f t="shared" ref="AT66:AT81" si="310">_xlfn.POISSON.DIST(2,K66,FALSE) * _xlfn.POISSON.DIST(5,L66,FALSE)</f>
        <v>1.5695135330046201E-2</v>
      </c>
      <c r="AU66" s="5">
        <f t="shared" ref="AU66:AU81" si="311">_xlfn.POISSON.DIST(3,K66,FALSE) * _xlfn.POISSON.DIST(5,L66,FALSE)</f>
        <v>8.7921045992371567E-3</v>
      </c>
      <c r="AV66" s="5">
        <f t="shared" ref="AV66:AV81" si="312">_xlfn.POISSON.DIST(4,K66,FALSE) * _xlfn.POISSON.DIST(5,L66,FALSE)</f>
        <v>3.6938724161211015E-3</v>
      </c>
      <c r="AW66" s="5">
        <f t="shared" ref="AW66:AW81" si="313">_xlfn.POISSON.DIST(6,K66,FALSE) * _xlfn.POISSON.DIST(6,L66,FALSE)</f>
        <v>1.3862805057229658E-4</v>
      </c>
      <c r="AX66" s="5">
        <f t="shared" ref="AX66:AX81" si="314">_xlfn.POISSON.DIST(6,K66,FALSE) * _xlfn.POISSON.DIST(0,L66,FALSE)</f>
        <v>5.3299319807737628E-4</v>
      </c>
      <c r="AY66" s="5">
        <f t="shared" ref="AY66:AY81" si="315">_xlfn.POISSON.DIST(6,K66,FALSE) * _xlfn.POISSON.DIST(1,L66,FALSE)</f>
        <v>1.2748683057474883E-3</v>
      </c>
      <c r="AZ66" s="5">
        <f t="shared" ref="AZ66:AZ81" si="316">_xlfn.POISSON.DIST(6,K66,FALSE) * _xlfn.POISSON.DIST(2,L66,FALSE)</f>
        <v>1.5246809929866344E-3</v>
      </c>
      <c r="BA66" s="5">
        <f t="shared" ref="BA66:BA81" si="317">_xlfn.POISSON.DIST(6,K66,FALSE) * _xlfn.POISSON.DIST(3,L66,FALSE)</f>
        <v>1.215629943837849E-3</v>
      </c>
      <c r="BB66" s="5">
        <f t="shared" ref="BB66:BB81" si="318">_xlfn.POISSON.DIST(6,K66,FALSE) * _xlfn.POISSON.DIST(4,L66,FALSE)</f>
        <v>7.2691738492481109E-4</v>
      </c>
      <c r="BC66" s="5">
        <f t="shared" ref="BC66:BC81" si="319">_xlfn.POISSON.DIST(6,K66,FALSE) * _xlfn.POISSON.DIST(5,L66,FALSE)</f>
        <v>3.477432501129042E-4</v>
      </c>
      <c r="BD66" s="5">
        <f t="shared" ref="BD66:BD81" si="320">_xlfn.POISSON.DIST(0,K66,FALSE) * _xlfn.POISSON.DIST(6,L66,FALSE)</f>
        <v>4.4308739483925304E-3</v>
      </c>
      <c r="BE66" s="5">
        <f t="shared" ref="BE66:BE81" si="321">_xlfn.POISSON.DIST(1,K66,FALSE) * _xlfn.POISSON.DIST(6,L66,FALSE)</f>
        <v>7.4462640304333201E-3</v>
      </c>
      <c r="BF66" s="5">
        <f t="shared" ref="BF66:BF81" si="322">_xlfn.POISSON.DIST(2,K66,FALSE) * _xlfn.POISSON.DIST(6,L66,FALSE)</f>
        <v>6.2568749028665722E-3</v>
      </c>
      <c r="BG66" s="5">
        <f t="shared" ref="BG66:BG81" si="323">_xlfn.POISSON.DIST(3,K66,FALSE) * _xlfn.POISSON.DIST(6,L66,FALSE)</f>
        <v>3.5049776541291404E-3</v>
      </c>
      <c r="BH66" s="5">
        <f t="shared" ref="BH66:BH81" si="324">_xlfn.POISSON.DIST(4,K66,FALSE) * _xlfn.POISSON.DIST(6,L66,FALSE)</f>
        <v>1.4725644047537622E-3</v>
      </c>
      <c r="BI66" s="5">
        <f t="shared" ref="BI66:BI81" si="325">_xlfn.POISSON.DIST(5,K66,FALSE) * _xlfn.POISSON.DIST(6,L66,FALSE)</f>
        <v>4.9494088467998067E-4</v>
      </c>
      <c r="BJ66" s="8">
        <f t="shared" ref="BJ66:BJ81" si="326">SUM(N66,Q66,T66,W66,X66,Y66,AD66,AE66,AF66,AG66,AM66,AN66,AO66,AP66,AQ66,AX66,AY66,AZ66,BA66,BB66,BC66)</f>
        <v>0.26725237090225429</v>
      </c>
      <c r="BK66" s="8">
        <f t="shared" ref="BK66:BK81" si="327">SUM(M66,P66,S66,V66,AC66,AL66,AY66)</f>
        <v>0.19530248840459569</v>
      </c>
      <c r="BL66" s="8">
        <f t="shared" ref="BL66:BL81" si="328">SUM(O66,R66,U66,AA66,AB66,AH66,AI66,AJ66,AK66,AR66,AS66,AT66,AU66,AV66,BD66,BE66,BF66,BG66,BH66,BI66)</f>
        <v>0.48658796805112131</v>
      </c>
      <c r="BM66" s="8">
        <f t="shared" ref="BM66:BM81" si="329">SUM(S66:BI66)</f>
        <v>0.75918146530156472</v>
      </c>
      <c r="BN66" s="8">
        <f t="shared" ref="BN66:BN81" si="330">SUM(M66:R66)</f>
        <v>0.22767947362108887</v>
      </c>
    </row>
    <row r="67" spans="1:66" x14ac:dyDescent="0.25">
      <c r="A67" s="10" t="s">
        <v>318</v>
      </c>
      <c r="B67" t="s">
        <v>400</v>
      </c>
      <c r="C67" t="s">
        <v>247</v>
      </c>
      <c r="D67" t="s">
        <v>787</v>
      </c>
      <c r="E67" s="1">
        <f>VLOOKUP(A67,home!$A$2:$E$670,3,FALSE)</f>
        <v>1.4430000000000001</v>
      </c>
      <c r="F67">
        <f>VLOOKUP(B67,home!$B$2:$E$670,3,FALSE)</f>
        <v>1.5459000000000001</v>
      </c>
      <c r="G67">
        <f>VLOOKUP(C67,away!$B$2:$E$670,4,FALSE)</f>
        <v>0.8851</v>
      </c>
      <c r="H67">
        <f>VLOOKUP(A67,away!$A$2:$E$670,3,FALSE)</f>
        <v>1.0886</v>
      </c>
      <c r="I67">
        <f>VLOOKUP(C67,away!$B$2:$E$670,3,FALSE)</f>
        <v>1.2379</v>
      </c>
      <c r="J67">
        <f>VLOOKUP(B67,home!$B$2:$E$670,4,FALSE)</f>
        <v>0.91859999999999997</v>
      </c>
      <c r="K67" s="3">
        <f t="shared" si="276"/>
        <v>1.97442239787</v>
      </c>
      <c r="L67" s="3">
        <f t="shared" si="277"/>
        <v>1.237885095684</v>
      </c>
      <c r="M67" s="5">
        <f t="shared" ref="M67:M105" si="331">_xlfn.POISSON.DIST(0,$K67,FALSE) * _xlfn.POISSON.DIST(0,$L67,FALSE)</f>
        <v>4.0263598004381784E-2</v>
      </c>
      <c r="N67" s="5">
        <f t="shared" si="278"/>
        <v>7.9497349718685217E-2</v>
      </c>
      <c r="O67" s="5">
        <f t="shared" si="279"/>
        <v>4.984170786823626E-2</v>
      </c>
      <c r="P67" s="5">
        <f t="shared" si="280"/>
        <v>9.8408584363139068E-2</v>
      </c>
      <c r="Q67" s="5">
        <f t="shared" si="281"/>
        <v>7.8480673927938241E-2</v>
      </c>
      <c r="R67" s="5">
        <f t="shared" si="282"/>
        <v>3.0849153656762805E-2</v>
      </c>
      <c r="S67" s="5">
        <f t="shared" si="283"/>
        <v>6.0130303526917478E-2</v>
      </c>
      <c r="T67" s="5">
        <f t="shared" si="284"/>
        <v>9.7150056554630632E-2</v>
      </c>
      <c r="U67" s="5">
        <f t="shared" si="285"/>
        <v>6.0909259935245687E-2</v>
      </c>
      <c r="V67" s="5">
        <f t="shared" si="286"/>
        <v>1.6329439937191041E-2</v>
      </c>
      <c r="W67" s="5">
        <f t="shared" si="287"/>
        <v>5.1651333467751144E-2</v>
      </c>
      <c r="X67" s="5">
        <f t="shared" si="288"/>
        <v>6.393841587193333E-2</v>
      </c>
      <c r="Y67" s="5">
        <f t="shared" si="289"/>
        <v>3.9574206024755781E-2</v>
      </c>
      <c r="Z67" s="5">
        <f t="shared" si="290"/>
        <v>1.2729235842057412E-2</v>
      </c>
      <c r="AA67" s="5">
        <f t="shared" si="291"/>
        <v>2.513288835432774E-2</v>
      </c>
      <c r="AB67" s="5">
        <f t="shared" si="292"/>
        <v>2.4811468844975395E-2</v>
      </c>
      <c r="AC67" s="5">
        <f t="shared" si="293"/>
        <v>2.494432234246361E-3</v>
      </c>
      <c r="AD67" s="5">
        <f t="shared" si="294"/>
        <v>2.549538741964506E-2</v>
      </c>
      <c r="AE67" s="5">
        <f t="shared" si="295"/>
        <v>3.1560360095467976E-2</v>
      </c>
      <c r="AF67" s="5">
        <f t="shared" si="296"/>
        <v>1.9534049688299936E-2</v>
      </c>
      <c r="AG67" s="5">
        <f t="shared" si="297"/>
        <v>8.0603029891657234E-3</v>
      </c>
      <c r="AH67" s="5">
        <f t="shared" si="298"/>
        <v>3.9393328320823607E-3</v>
      </c>
      <c r="AI67" s="5">
        <f t="shared" si="299"/>
        <v>7.7779069763280724E-3</v>
      </c>
      <c r="AJ67" s="5">
        <f t="shared" si="300"/>
        <v>7.6784368713057388E-3</v>
      </c>
      <c r="AK67" s="5">
        <f t="shared" si="301"/>
        <v>5.0534925797789667E-3</v>
      </c>
      <c r="AL67" s="5">
        <f t="shared" si="302"/>
        <v>2.4386647704485045E-4</v>
      </c>
      <c r="AM67" s="5">
        <f t="shared" si="303"/>
        <v>1.0067732792744042E-2</v>
      </c>
      <c r="AN67" s="5">
        <f t="shared" si="304"/>
        <v>1.2462696371466903E-2</v>
      </c>
      <c r="AO67" s="5">
        <f t="shared" si="305"/>
        <v>7.713693045136972E-3</v>
      </c>
      <c r="AP67" s="5">
        <f t="shared" si="306"/>
        <v>3.1828885510854612E-3</v>
      </c>
      <c r="AQ67" s="5">
        <f t="shared" si="307"/>
        <v>9.8501257465298379E-4</v>
      </c>
      <c r="AR67" s="5">
        <f t="shared" si="308"/>
        <v>9.7528827995467949E-4</v>
      </c>
      <c r="AS67" s="5">
        <f t="shared" si="309"/>
        <v>1.9256310243226259E-3</v>
      </c>
      <c r="AT67" s="5">
        <f t="shared" si="310"/>
        <v>1.9010045122279723E-3</v>
      </c>
      <c r="AU67" s="5">
        <f t="shared" si="311"/>
        <v>1.2511286291316144E-3</v>
      </c>
      <c r="AV67" s="5">
        <f t="shared" si="312"/>
        <v>6.1756409699346222E-4</v>
      </c>
      <c r="AW67" s="5">
        <f t="shared" si="313"/>
        <v>1.6556556162300186E-5</v>
      </c>
      <c r="AX67" s="5">
        <f t="shared" si="314"/>
        <v>3.3129928536273531E-3</v>
      </c>
      <c r="AY67" s="5">
        <f t="shared" si="315"/>
        <v>4.1011044756129045E-3</v>
      </c>
      <c r="AZ67" s="5">
        <f t="shared" si="316"/>
        <v>2.5383480531020802E-3</v>
      </c>
      <c r="BA67" s="5">
        <f t="shared" si="317"/>
        <v>1.0473944075311877E-3</v>
      </c>
      <c r="BB67" s="5">
        <f t="shared" si="318"/>
        <v>3.2413848159640774E-4</v>
      </c>
      <c r="BC67" s="5">
        <f t="shared" si="319"/>
        <v>8.0249239061167153E-5</v>
      </c>
      <c r="BD67" s="5">
        <f t="shared" si="320"/>
        <v>2.0121580429186372E-4</v>
      </c>
      <c r="BE67" s="5">
        <f t="shared" si="321"/>
        <v>3.9728499079928216E-4</v>
      </c>
      <c r="BF67" s="5">
        <f t="shared" si="322"/>
        <v>3.9220419208583991E-4</v>
      </c>
      <c r="BG67" s="5">
        <f t="shared" si="323"/>
        <v>2.5812558046426341E-4</v>
      </c>
      <c r="BH67" s="5">
        <f t="shared" si="324"/>
        <v>1.2741223188295918E-4</v>
      </c>
      <c r="BI67" s="5">
        <f t="shared" si="325"/>
        <v>5.0313112878464121E-5</v>
      </c>
      <c r="BJ67" s="8">
        <f t="shared" si="326"/>
        <v>0.54075838660389075</v>
      </c>
      <c r="BK67" s="8">
        <f t="shared" si="327"/>
        <v>0.2219713290185335</v>
      </c>
      <c r="BL67" s="8">
        <f t="shared" si="328"/>
        <v>0.22409082037407604</v>
      </c>
      <c r="BM67" s="8">
        <f t="shared" si="329"/>
        <v>0.61812415637996354</v>
      </c>
      <c r="BN67" s="8">
        <f t="shared" si="330"/>
        <v>0.37734106753914337</v>
      </c>
    </row>
    <row r="68" spans="1:66" x14ac:dyDescent="0.25">
      <c r="A68" s="10" t="s">
        <v>318</v>
      </c>
      <c r="B68" t="s">
        <v>331</v>
      </c>
      <c r="C68" t="s">
        <v>31</v>
      </c>
      <c r="D68" t="s">
        <v>787</v>
      </c>
      <c r="E68" s="1">
        <f>VLOOKUP(A68,home!$A$2:$E$670,3,FALSE)</f>
        <v>1.4430000000000001</v>
      </c>
      <c r="F68">
        <f>VLOOKUP(B68,home!$B$2:$E$670,3,FALSE)</f>
        <v>1.4490000000000001</v>
      </c>
      <c r="G68">
        <f>VLOOKUP(C68,away!$B$2:$E$670,4,FALSE)</f>
        <v>0.51070000000000004</v>
      </c>
      <c r="H68">
        <f>VLOOKUP(A68,away!$A$2:$E$670,3,FALSE)</f>
        <v>1.0886</v>
      </c>
      <c r="I68">
        <f>VLOOKUP(C68,away!$B$2:$E$670,3,FALSE)</f>
        <v>2.1543999999999999</v>
      </c>
      <c r="J68">
        <f>VLOOKUP(B68,home!$B$2:$E$670,4,FALSE)</f>
        <v>1.0855999999999999</v>
      </c>
      <c r="K68" s="3">
        <f t="shared" si="276"/>
        <v>1.0678262049</v>
      </c>
      <c r="L68" s="3">
        <f t="shared" si="277"/>
        <v>2.5460357943039997</v>
      </c>
      <c r="M68" s="5">
        <f t="shared" si="331"/>
        <v>2.6947574135490242E-2</v>
      </c>
      <c r="N68" s="5">
        <f t="shared" si="278"/>
        <v>2.8775325820361942E-2</v>
      </c>
      <c r="O68" s="5">
        <f t="shared" si="279"/>
        <v>6.8609488318618822E-2</v>
      </c>
      <c r="P68" s="5">
        <f t="shared" si="280"/>
        <v>7.3263009531401621E-2</v>
      </c>
      <c r="Q68" s="5">
        <f t="shared" si="281"/>
        <v>1.5363523482759036E-2</v>
      </c>
      <c r="R68" s="5">
        <f t="shared" si="282"/>
        <v>8.734110654404284E-2</v>
      </c>
      <c r="S68" s="5">
        <f t="shared" si="283"/>
        <v>4.9795470815026277E-2</v>
      </c>
      <c r="T68" s="5">
        <f t="shared" si="284"/>
        <v>3.9116080713734562E-2</v>
      </c>
      <c r="U68" s="5">
        <f t="shared" si="285"/>
        <v>9.3265122332691824E-2</v>
      </c>
      <c r="V68" s="5">
        <f t="shared" si="286"/>
        <v>1.5042236515321749E-2</v>
      </c>
      <c r="W68" s="5">
        <f t="shared" si="287"/>
        <v>5.4685243248288719E-3</v>
      </c>
      <c r="X68" s="5">
        <f t="shared" si="288"/>
        <v>1.3923058673036422E-2</v>
      </c>
      <c r="Y68" s="5">
        <f t="shared" si="289"/>
        <v>1.7724302873872742E-2</v>
      </c>
      <c r="Z68" s="5">
        <f t="shared" si="290"/>
        <v>7.4124527858417458E-2</v>
      </c>
      <c r="AA68" s="5">
        <f t="shared" si="291"/>
        <v>7.9152113273058239E-2</v>
      </c>
      <c r="AB68" s="5">
        <f t="shared" si="292"/>
        <v>4.226035036309235E-2</v>
      </c>
      <c r="AC68" s="5">
        <f t="shared" si="293"/>
        <v>2.5559803445911501E-3</v>
      </c>
      <c r="AD68" s="5">
        <f t="shared" si="294"/>
        <v>1.4598583940463371E-3</v>
      </c>
      <c r="AE68" s="5">
        <f t="shared" si="295"/>
        <v>3.7168517258571276E-3</v>
      </c>
      <c r="AF68" s="5">
        <f t="shared" si="296"/>
        <v>4.7316187680764227E-3</v>
      </c>
      <c r="AG68" s="5">
        <f t="shared" si="297"/>
        <v>4.0156235828410561E-3</v>
      </c>
      <c r="AH68" s="5">
        <f t="shared" si="298"/>
        <v>4.7180925290853715E-2</v>
      </c>
      <c r="AI68" s="5">
        <f t="shared" si="299"/>
        <v>5.0381028397002751E-2</v>
      </c>
      <c r="AJ68" s="5">
        <f t="shared" si="300"/>
        <v>2.6899091176065291E-2</v>
      </c>
      <c r="AK68" s="5">
        <f t="shared" si="301"/>
        <v>9.5745181485989601E-3</v>
      </c>
      <c r="AL68" s="5">
        <f t="shared" si="302"/>
        <v>2.779601776491409E-4</v>
      </c>
      <c r="AM68" s="5">
        <f t="shared" si="303"/>
        <v>3.1177500972118184E-4</v>
      </c>
      <c r="AN68" s="5">
        <f t="shared" si="304"/>
        <v>7.9379033451960652E-4</v>
      </c>
      <c r="AO68" s="5">
        <f t="shared" si="305"/>
        <v>1.010509302429732E-3</v>
      </c>
      <c r="AP68" s="5">
        <f t="shared" si="306"/>
        <v>8.575976181544213E-4</v>
      </c>
      <c r="AQ68" s="5">
        <f t="shared" si="307"/>
        <v>5.4586855823275258E-4</v>
      </c>
      <c r="AR68" s="5">
        <f t="shared" si="308"/>
        <v>2.402486491977927E-2</v>
      </c>
      <c r="AS68" s="5">
        <f t="shared" si="309"/>
        <v>2.565438033052304E-2</v>
      </c>
      <c r="AT68" s="5">
        <f t="shared" si="310"/>
        <v>1.3697209793701814E-2</v>
      </c>
      <c r="AU68" s="5">
        <f t="shared" si="311"/>
        <v>4.8754131839092406E-3</v>
      </c>
      <c r="AV68" s="5">
        <f t="shared" si="312"/>
        <v>1.3015234893733075E-3</v>
      </c>
      <c r="AW68" s="5">
        <f t="shared" si="313"/>
        <v>2.0991581491270529E-5</v>
      </c>
      <c r="AX68" s="5">
        <f t="shared" si="314"/>
        <v>5.5486920902205028E-5</v>
      </c>
      <c r="AY68" s="5">
        <f t="shared" si="315"/>
        <v>1.4127168673272878E-4</v>
      </c>
      <c r="AZ68" s="5">
        <f t="shared" si="316"/>
        <v>1.7984138557161451E-4</v>
      </c>
      <c r="BA68" s="5">
        <f t="shared" si="317"/>
        <v>1.5262753498751914E-4</v>
      </c>
      <c r="BB68" s="5">
        <f t="shared" si="318"/>
        <v>9.7148791818652447E-5</v>
      </c>
      <c r="BC68" s="5">
        <f t="shared" si="319"/>
        <v>4.9468860268735318E-5</v>
      </c>
      <c r="BD68" s="5">
        <f t="shared" si="320"/>
        <v>1.0194694339846091E-2</v>
      </c>
      <c r="BE68" s="5">
        <f t="shared" si="321"/>
        <v>1.0886161767033362E-2</v>
      </c>
      <c r="BF68" s="5">
        <f t="shared" si="322"/>
        <v>5.8122644028093572E-3</v>
      </c>
      <c r="BG68" s="5">
        <f t="shared" si="323"/>
        <v>2.0688294130424274E-3</v>
      </c>
      <c r="BH68" s="5">
        <f t="shared" si="324"/>
        <v>5.5228756517864731E-4</v>
      </c>
      <c r="BI68" s="5">
        <f t="shared" si="325"/>
        <v>1.179494269476353E-4</v>
      </c>
      <c r="BJ68" s="8">
        <f t="shared" si="326"/>
        <v>0.13849015436275366</v>
      </c>
      <c r="BK68" s="8">
        <f t="shared" si="327"/>
        <v>0.1680235032062129</v>
      </c>
      <c r="BL68" s="8">
        <f t="shared" si="328"/>
        <v>0.60384932247616907</v>
      </c>
      <c r="BM68" s="8">
        <f t="shared" si="329"/>
        <v>0.68406719996563714</v>
      </c>
      <c r="BN68" s="8">
        <f t="shared" si="330"/>
        <v>0.30030002783267451</v>
      </c>
    </row>
    <row r="69" spans="1:66" x14ac:dyDescent="0.25">
      <c r="A69" s="10" t="s">
        <v>731</v>
      </c>
      <c r="B69" t="s">
        <v>740</v>
      </c>
      <c r="C69" t="s">
        <v>278</v>
      </c>
      <c r="D69" t="s">
        <v>787</v>
      </c>
      <c r="E69" s="1">
        <f>VLOOKUP(A69,home!$A$2:$E$670,3,FALSE)</f>
        <v>1.72</v>
      </c>
      <c r="F69" t="e">
        <f>VLOOKUP(B69,home!$B$2:$E$670,3,FALSE)</f>
        <v>#N/A</v>
      </c>
      <c r="G69">
        <f>VLOOKUP(C69,away!$B$2:$E$670,4,FALSE)</f>
        <v>0.58489999999999998</v>
      </c>
      <c r="H69">
        <f>VLOOKUP(A69,away!$A$2:$E$670,3,FALSE)</f>
        <v>1.58</v>
      </c>
      <c r="I69">
        <f>VLOOKUP(C69,away!$B$2:$E$670,3,FALSE)</f>
        <v>1.5254000000000001</v>
      </c>
      <c r="J69" t="e">
        <f>VLOOKUP(B69,home!$B$2:$E$670,4,FALSE)</f>
        <v>#N/A</v>
      </c>
      <c r="K69" s="3" t="e">
        <f t="shared" si="276"/>
        <v>#N/A</v>
      </c>
      <c r="L69" s="3" t="e">
        <f t="shared" si="277"/>
        <v>#N/A</v>
      </c>
      <c r="M69" s="5" t="e">
        <f t="shared" si="331"/>
        <v>#N/A</v>
      </c>
      <c r="N69" s="5" t="e">
        <f t="shared" si="278"/>
        <v>#N/A</v>
      </c>
      <c r="O69" s="5" t="e">
        <f t="shared" si="279"/>
        <v>#N/A</v>
      </c>
      <c r="P69" s="5" t="e">
        <f t="shared" si="280"/>
        <v>#N/A</v>
      </c>
      <c r="Q69" s="5" t="e">
        <f t="shared" si="281"/>
        <v>#N/A</v>
      </c>
      <c r="R69" s="5" t="e">
        <f t="shared" si="282"/>
        <v>#N/A</v>
      </c>
      <c r="S69" s="5" t="e">
        <f t="shared" si="283"/>
        <v>#N/A</v>
      </c>
      <c r="T69" s="5" t="e">
        <f t="shared" si="284"/>
        <v>#N/A</v>
      </c>
      <c r="U69" s="5" t="e">
        <f t="shared" si="285"/>
        <v>#N/A</v>
      </c>
      <c r="V69" s="5" t="e">
        <f t="shared" si="286"/>
        <v>#N/A</v>
      </c>
      <c r="W69" s="5" t="e">
        <f t="shared" si="287"/>
        <v>#N/A</v>
      </c>
      <c r="X69" s="5" t="e">
        <f t="shared" si="288"/>
        <v>#N/A</v>
      </c>
      <c r="Y69" s="5" t="e">
        <f t="shared" si="289"/>
        <v>#N/A</v>
      </c>
      <c r="Z69" s="5" t="e">
        <f t="shared" si="290"/>
        <v>#N/A</v>
      </c>
      <c r="AA69" s="5" t="e">
        <f t="shared" si="291"/>
        <v>#N/A</v>
      </c>
      <c r="AB69" s="5" t="e">
        <f t="shared" si="292"/>
        <v>#N/A</v>
      </c>
      <c r="AC69" s="5" t="e">
        <f t="shared" si="293"/>
        <v>#N/A</v>
      </c>
      <c r="AD69" s="5" t="e">
        <f t="shared" si="294"/>
        <v>#N/A</v>
      </c>
      <c r="AE69" s="5" t="e">
        <f t="shared" si="295"/>
        <v>#N/A</v>
      </c>
      <c r="AF69" s="5" t="e">
        <f t="shared" si="296"/>
        <v>#N/A</v>
      </c>
      <c r="AG69" s="5" t="e">
        <f t="shared" si="297"/>
        <v>#N/A</v>
      </c>
      <c r="AH69" s="5" t="e">
        <f t="shared" si="298"/>
        <v>#N/A</v>
      </c>
      <c r="AI69" s="5" t="e">
        <f t="shared" si="299"/>
        <v>#N/A</v>
      </c>
      <c r="AJ69" s="5" t="e">
        <f t="shared" si="300"/>
        <v>#N/A</v>
      </c>
      <c r="AK69" s="5" t="e">
        <f t="shared" si="301"/>
        <v>#N/A</v>
      </c>
      <c r="AL69" s="5" t="e">
        <f t="shared" si="302"/>
        <v>#N/A</v>
      </c>
      <c r="AM69" s="5" t="e">
        <f t="shared" si="303"/>
        <v>#N/A</v>
      </c>
      <c r="AN69" s="5" t="e">
        <f t="shared" si="304"/>
        <v>#N/A</v>
      </c>
      <c r="AO69" s="5" t="e">
        <f t="shared" si="305"/>
        <v>#N/A</v>
      </c>
      <c r="AP69" s="5" t="e">
        <f t="shared" si="306"/>
        <v>#N/A</v>
      </c>
      <c r="AQ69" s="5" t="e">
        <f t="shared" si="307"/>
        <v>#N/A</v>
      </c>
      <c r="AR69" s="5" t="e">
        <f t="shared" si="308"/>
        <v>#N/A</v>
      </c>
      <c r="AS69" s="5" t="e">
        <f t="shared" si="309"/>
        <v>#N/A</v>
      </c>
      <c r="AT69" s="5" t="e">
        <f t="shared" si="310"/>
        <v>#N/A</v>
      </c>
      <c r="AU69" s="5" t="e">
        <f t="shared" si="311"/>
        <v>#N/A</v>
      </c>
      <c r="AV69" s="5" t="e">
        <f t="shared" si="312"/>
        <v>#N/A</v>
      </c>
      <c r="AW69" s="5" t="e">
        <f t="shared" si="313"/>
        <v>#N/A</v>
      </c>
      <c r="AX69" s="5" t="e">
        <f t="shared" si="314"/>
        <v>#N/A</v>
      </c>
      <c r="AY69" s="5" t="e">
        <f t="shared" si="315"/>
        <v>#N/A</v>
      </c>
      <c r="AZ69" s="5" t="e">
        <f t="shared" si="316"/>
        <v>#N/A</v>
      </c>
      <c r="BA69" s="5" t="e">
        <f t="shared" si="317"/>
        <v>#N/A</v>
      </c>
      <c r="BB69" s="5" t="e">
        <f t="shared" si="318"/>
        <v>#N/A</v>
      </c>
      <c r="BC69" s="5" t="e">
        <f t="shared" si="319"/>
        <v>#N/A</v>
      </c>
      <c r="BD69" s="5" t="e">
        <f t="shared" si="320"/>
        <v>#N/A</v>
      </c>
      <c r="BE69" s="5" t="e">
        <f t="shared" si="321"/>
        <v>#N/A</v>
      </c>
      <c r="BF69" s="5" t="e">
        <f t="shared" si="322"/>
        <v>#N/A</v>
      </c>
      <c r="BG69" s="5" t="e">
        <f t="shared" si="323"/>
        <v>#N/A</v>
      </c>
      <c r="BH69" s="5" t="e">
        <f t="shared" si="324"/>
        <v>#N/A</v>
      </c>
      <c r="BI69" s="5" t="e">
        <f t="shared" si="325"/>
        <v>#N/A</v>
      </c>
      <c r="BJ69" s="8" t="e">
        <f t="shared" si="326"/>
        <v>#N/A</v>
      </c>
      <c r="BK69" s="8" t="e">
        <f t="shared" si="327"/>
        <v>#N/A</v>
      </c>
      <c r="BL69" s="8" t="e">
        <f t="shared" si="328"/>
        <v>#N/A</v>
      </c>
      <c r="BM69" s="8" t="e">
        <f t="shared" si="329"/>
        <v>#N/A</v>
      </c>
      <c r="BN69" s="8" t="e">
        <f t="shared" si="330"/>
        <v>#N/A</v>
      </c>
    </row>
    <row r="70" spans="1:66" x14ac:dyDescent="0.25">
      <c r="A70" s="10" t="s">
        <v>19</v>
      </c>
      <c r="B70" t="s">
        <v>258</v>
      </c>
      <c r="C70" t="s">
        <v>498</v>
      </c>
      <c r="D70" t="s">
        <v>787</v>
      </c>
      <c r="E70" s="1">
        <f>VLOOKUP(A70,home!$A$2:$E$670,3,FALSE)</f>
        <v>1.575</v>
      </c>
      <c r="F70">
        <f>VLOOKUP(B70,home!$B$2:$E$670,3,FALSE)</f>
        <v>0.86580000000000001</v>
      </c>
      <c r="G70">
        <f>VLOOKUP(C70,away!$B$2:$E$670,4,FALSE)</f>
        <v>0.48</v>
      </c>
      <c r="H70">
        <f>VLOOKUP(A70,away!$A$2:$E$670,3,FALSE)</f>
        <v>1.1958</v>
      </c>
      <c r="I70">
        <f>VLOOKUP(C70,away!$B$2:$E$670,3,FALSE)</f>
        <v>1.2586999999999999</v>
      </c>
      <c r="J70">
        <f>VLOOKUP(B70,home!$B$2:$E$670,4,FALSE)</f>
        <v>1.2163999999999999</v>
      </c>
      <c r="K70" s="3">
        <f t="shared" si="276"/>
        <v>0.65454479999999993</v>
      </c>
      <c r="L70" s="3">
        <f t="shared" si="277"/>
        <v>1.8308686687439997</v>
      </c>
      <c r="M70" s="5">
        <f t="shared" si="331"/>
        <v>8.3291109121252774E-2</v>
      </c>
      <c r="N70" s="5">
        <f t="shared" si="278"/>
        <v>5.4517762361548559E-2</v>
      </c>
      <c r="O70" s="5">
        <f t="shared" si="279"/>
        <v>0.15249508207503926</v>
      </c>
      <c r="P70" s="5">
        <f t="shared" si="280"/>
        <v>9.9814862997790132E-2</v>
      </c>
      <c r="Q70" s="5">
        <f t="shared" si="281"/>
        <v>1.7842158930693661E-2</v>
      </c>
      <c r="R70" s="5">
        <f t="shared" si="282"/>
        <v>0.13959923395436707</v>
      </c>
      <c r="S70" s="5">
        <f t="shared" si="283"/>
        <v>2.9904172787409283E-2</v>
      </c>
      <c r="T70" s="5">
        <f t="shared" si="284"/>
        <v>3.2666649768957966E-2</v>
      </c>
      <c r="U70" s="5">
        <f t="shared" si="285"/>
        <v>9.1373952668814387E-2</v>
      </c>
      <c r="V70" s="5">
        <f t="shared" si="286"/>
        <v>3.9818587833135672E-3</v>
      </c>
      <c r="W70" s="5">
        <f t="shared" si="287"/>
        <v>3.8928307829530317E-3</v>
      </c>
      <c r="X70" s="5">
        <f t="shared" si="288"/>
        <v>7.1272619132308783E-3</v>
      </c>
      <c r="Y70" s="5">
        <f t="shared" si="289"/>
        <v>6.5245402654334162E-3</v>
      </c>
      <c r="Z70" s="5">
        <f t="shared" si="290"/>
        <v>8.5195954542571409E-2</v>
      </c>
      <c r="AA70" s="5">
        <f t="shared" si="291"/>
        <v>5.576456902687648E-2</v>
      </c>
      <c r="AB70" s="5">
        <f t="shared" si="292"/>
        <v>1.8250204340391527E-2</v>
      </c>
      <c r="AC70" s="5">
        <f t="shared" si="293"/>
        <v>2.9823763088746729E-4</v>
      </c>
      <c r="AD70" s="5">
        <f t="shared" si="294"/>
        <v>6.3700803656545867E-4</v>
      </c>
      <c r="AE70" s="5">
        <f t="shared" si="295"/>
        <v>1.1662780558858302E-3</v>
      </c>
      <c r="AF70" s="5">
        <f t="shared" si="296"/>
        <v>1.0676509757825152E-3</v>
      </c>
      <c r="AG70" s="5">
        <f t="shared" si="297"/>
        <v>6.5157624023805532E-4</v>
      </c>
      <c r="AH70" s="5">
        <f t="shared" si="298"/>
        <v>3.8995650968933017E-2</v>
      </c>
      <c r="AI70" s="5">
        <f t="shared" si="299"/>
        <v>2.5524400564330061E-2</v>
      </c>
      <c r="AJ70" s="5">
        <f t="shared" si="300"/>
        <v>8.3534318312496521E-3</v>
      </c>
      <c r="AK70" s="5">
        <f t="shared" si="301"/>
        <v>1.8225651224329789E-3</v>
      </c>
      <c r="AL70" s="5">
        <f t="shared" si="302"/>
        <v>1.4296146891011807E-5</v>
      </c>
      <c r="AM70" s="5">
        <f t="shared" si="303"/>
        <v>8.3390059578426176E-5</v>
      </c>
      <c r="AN70" s="5">
        <f t="shared" si="304"/>
        <v>1.5267624736683594E-4</v>
      </c>
      <c r="AO70" s="5">
        <f t="shared" si="305"/>
        <v>1.3976507888267427E-4</v>
      </c>
      <c r="AP70" s="5">
        <f t="shared" si="306"/>
        <v>8.5297167970273981E-5</v>
      </c>
      <c r="AQ70" s="5">
        <f t="shared" si="307"/>
        <v>3.9041978092342227E-5</v>
      </c>
      <c r="AR70" s="5">
        <f t="shared" si="308"/>
        <v>1.4279183115259214E-2</v>
      </c>
      <c r="AS70" s="5">
        <f t="shared" si="309"/>
        <v>9.3463650563407174E-3</v>
      </c>
      <c r="AT70" s="5">
        <f t="shared" si="310"/>
        <v>3.0588073232647611E-3</v>
      </c>
      <c r="AU70" s="5">
        <f t="shared" si="311"/>
        <v>6.6737547588162274E-4</v>
      </c>
      <c r="AV70" s="5">
        <f t="shared" si="312"/>
        <v>1.0920678684646035E-4</v>
      </c>
      <c r="AW70" s="5">
        <f t="shared" si="313"/>
        <v>4.7589711367541844E-7</v>
      </c>
      <c r="AX70" s="5">
        <f t="shared" si="314"/>
        <v>9.0970883114581688E-6</v>
      </c>
      <c r="AY70" s="5">
        <f t="shared" si="315"/>
        <v>1.6655573966246017E-5</v>
      </c>
      <c r="AZ70" s="5">
        <f t="shared" si="316"/>
        <v>1.5247084267374034E-5</v>
      </c>
      <c r="BA70" s="5">
        <f t="shared" si="317"/>
        <v>9.30513629161156E-6</v>
      </c>
      <c r="BB70" s="5">
        <f t="shared" si="318"/>
        <v>4.2591206236760851E-6</v>
      </c>
      <c r="BC70" s="5">
        <f t="shared" si="319"/>
        <v>1.5595781012579899E-6</v>
      </c>
      <c r="BD70" s="5">
        <f t="shared" si="320"/>
        <v>4.3572181634977392E-3</v>
      </c>
      <c r="BE70" s="5">
        <f t="shared" si="321"/>
        <v>2.8519944913829947E-3</v>
      </c>
      <c r="BF70" s="5">
        <f t="shared" si="322"/>
        <v>9.3337908198169175E-4</v>
      </c>
      <c r="BG70" s="5">
        <f t="shared" si="323"/>
        <v>2.0364614151329664E-4</v>
      </c>
      <c r="BH70" s="5">
        <f t="shared" si="324"/>
        <v>3.33238807418981E-5</v>
      </c>
      <c r="BI70" s="5">
        <f t="shared" si="325"/>
        <v>4.3623945710859093E-6</v>
      </c>
      <c r="BJ70" s="8">
        <f t="shared" si="326"/>
        <v>0.12665001144474153</v>
      </c>
      <c r="BK70" s="8">
        <f t="shared" si="327"/>
        <v>0.21732119304151046</v>
      </c>
      <c r="BL70" s="8">
        <f t="shared" si="328"/>
        <v>0.56802395246371595</v>
      </c>
      <c r="BM70" s="8">
        <f t="shared" si="329"/>
        <v>0.4496147223749955</v>
      </c>
      <c r="BN70" s="8">
        <f t="shared" si="330"/>
        <v>0.5475602094406915</v>
      </c>
    </row>
    <row r="71" spans="1:66" x14ac:dyDescent="0.25">
      <c r="A71" s="10" t="s">
        <v>318</v>
      </c>
      <c r="B71" t="s">
        <v>386</v>
      </c>
      <c r="C71" t="s">
        <v>51</v>
      </c>
      <c r="D71" t="s">
        <v>787</v>
      </c>
      <c r="E71" s="1">
        <f>VLOOKUP(A71,home!$A$2:$E$670,3,FALSE)</f>
        <v>1.4430000000000001</v>
      </c>
      <c r="F71">
        <f>VLOOKUP(B71,home!$B$2:$E$670,3,FALSE)</f>
        <v>1.5015000000000001</v>
      </c>
      <c r="G71">
        <f>VLOOKUP(C71,away!$B$2:$E$670,4,FALSE)</f>
        <v>0.90249999999999997</v>
      </c>
      <c r="H71">
        <f>VLOOKUP(A71,away!$A$2:$E$670,3,FALSE)</f>
        <v>1.0886</v>
      </c>
      <c r="I71">
        <f>VLOOKUP(C71,away!$B$2:$E$670,3,FALSE)</f>
        <v>0.74719999999999998</v>
      </c>
      <c r="J71">
        <f>VLOOKUP(B71,home!$B$2:$E$670,4,FALSE)</f>
        <v>0.76549999999999996</v>
      </c>
      <c r="K71" s="3">
        <f t="shared" si="276"/>
        <v>1.95541471125</v>
      </c>
      <c r="L71" s="3">
        <f t="shared" si="277"/>
        <v>0.62265916976000002</v>
      </c>
      <c r="M71" s="5">
        <f t="shared" si="331"/>
        <v>7.5920094419520384E-2</v>
      </c>
      <c r="N71" s="5">
        <f t="shared" si="278"/>
        <v>0.14845526950741919</v>
      </c>
      <c r="O71" s="5">
        <f t="shared" si="279"/>
        <v>4.7272342959359372E-2</v>
      </c>
      <c r="P71" s="5">
        <f t="shared" si="280"/>
        <v>9.2437034857986683E-2</v>
      </c>
      <c r="Q71" s="5">
        <f t="shared" si="281"/>
        <v>0.14514580897869553</v>
      </c>
      <c r="R71" s="5">
        <f t="shared" si="282"/>
        <v>1.4717278909842342E-2</v>
      </c>
      <c r="S71" s="5">
        <f t="shared" si="283"/>
        <v>2.81368374165894E-2</v>
      </c>
      <c r="T71" s="5">
        <f t="shared" si="284"/>
        <v>9.0376368912818125E-2</v>
      </c>
      <c r="U71" s="5">
        <f t="shared" si="285"/>
        <v>2.8778383689875082E-2</v>
      </c>
      <c r="V71" s="5">
        <f t="shared" si="286"/>
        <v>3.8064667287611405E-3</v>
      </c>
      <c r="W71" s="5">
        <f t="shared" si="287"/>
        <v>9.4606750051074523E-2</v>
      </c>
      <c r="X71" s="5">
        <f t="shared" si="288"/>
        <v>5.8907760440493902E-2</v>
      </c>
      <c r="Y71" s="5">
        <f t="shared" si="289"/>
        <v>1.8339728604149452E-2</v>
      </c>
      <c r="Z71" s="5">
        <f t="shared" si="290"/>
        <v>3.0546162223762641E-3</v>
      </c>
      <c r="AA71" s="5">
        <f t="shared" si="291"/>
        <v>5.973041498457449E-3</v>
      </c>
      <c r="AB71" s="5">
        <f t="shared" si="292"/>
        <v>5.8398866084952202E-3</v>
      </c>
      <c r="AC71" s="5">
        <f t="shared" si="293"/>
        <v>2.8966186454204351E-4</v>
      </c>
      <c r="AD71" s="5">
        <f t="shared" si="294"/>
        <v>4.6248857708355733E-2</v>
      </c>
      <c r="AE71" s="5">
        <f t="shared" si="295"/>
        <v>2.8797275343033158E-2</v>
      </c>
      <c r="AF71" s="5">
        <f t="shared" si="296"/>
        <v>8.9654437782215723E-3</v>
      </c>
      <c r="AG71" s="5">
        <f t="shared" si="297"/>
        <v>1.8608052598258007E-3</v>
      </c>
      <c r="AH71" s="5">
        <f t="shared" si="298"/>
        <v>4.7549620024005794E-4</v>
      </c>
      <c r="AI71" s="5">
        <f t="shared" si="299"/>
        <v>9.2979226509288517E-4</v>
      </c>
      <c r="AJ71" s="5">
        <f t="shared" si="300"/>
        <v>9.0906473678454387E-4</v>
      </c>
      <c r="AK71" s="5">
        <f t="shared" si="301"/>
        <v>5.9253285326236864E-4</v>
      </c>
      <c r="AL71" s="5">
        <f t="shared" si="302"/>
        <v>1.4107192081056126E-5</v>
      </c>
      <c r="AM71" s="5">
        <f t="shared" si="303"/>
        <v>1.8087139348285337E-2</v>
      </c>
      <c r="AN71" s="5">
        <f t="shared" si="304"/>
        <v>1.1262123169936775E-2</v>
      </c>
      <c r="AO71" s="5">
        <f t="shared" si="305"/>
        <v>3.5062321313638458E-3</v>
      </c>
      <c r="AP71" s="5">
        <f t="shared" si="306"/>
        <v>7.2772919596694925E-4</v>
      </c>
      <c r="AQ71" s="5">
        <f t="shared" si="307"/>
        <v>1.1328181424272322E-4</v>
      </c>
      <c r="AR71" s="5">
        <f t="shared" si="308"/>
        <v>5.921441385310188E-5</v>
      </c>
      <c r="AS71" s="5">
        <f t="shared" si="309"/>
        <v>1.1578873596640122E-4</v>
      </c>
      <c r="AT71" s="5">
        <f t="shared" si="310"/>
        <v>1.1320749885287149E-4</v>
      </c>
      <c r="AU71" s="5">
        <f t="shared" si="311"/>
        <v>7.3789202893574128E-5</v>
      </c>
      <c r="AV71" s="5">
        <f t="shared" si="312"/>
        <v>3.6072123217376504E-5</v>
      </c>
      <c r="AW71" s="5">
        <f t="shared" si="313"/>
        <v>4.771196963053336E-7</v>
      </c>
      <c r="AX71" s="5">
        <f t="shared" si="314"/>
        <v>5.8946430610109773E-3</v>
      </c>
      <c r="AY71" s="5">
        <f t="shared" si="315"/>
        <v>3.6703535544006407E-3</v>
      </c>
      <c r="AZ71" s="5">
        <f t="shared" si="316"/>
        <v>1.1426896484543838E-3</v>
      </c>
      <c r="BA71" s="5">
        <f t="shared" si="317"/>
        <v>2.37168729266651E-4</v>
      </c>
      <c r="BB71" s="5">
        <f t="shared" si="318"/>
        <v>3.6918821014551776E-5</v>
      </c>
      <c r="BC71" s="5">
        <f t="shared" si="319"/>
        <v>4.5975684882877734E-6</v>
      </c>
      <c r="BD71" s="5">
        <f t="shared" si="320"/>
        <v>6.1450662945995729E-6</v>
      </c>
      <c r="BE71" s="5">
        <f t="shared" si="321"/>
        <v>1.2016153034066532E-5</v>
      </c>
      <c r="BF71" s="5">
        <f t="shared" si="322"/>
        <v>1.1748281207722511E-5</v>
      </c>
      <c r="BG71" s="5">
        <f t="shared" si="323"/>
        <v>7.6575873018275043E-6</v>
      </c>
      <c r="BH71" s="5">
        <f t="shared" si="324"/>
        <v>3.7434397156686768E-6</v>
      </c>
      <c r="BI71" s="5">
        <f t="shared" si="325"/>
        <v>1.4639954181392082E-6</v>
      </c>
      <c r="BJ71" s="8">
        <f t="shared" si="326"/>
        <v>0.68638694562651803</v>
      </c>
      <c r="BK71" s="8">
        <f t="shared" si="327"/>
        <v>0.20427455603388137</v>
      </c>
      <c r="BL71" s="8">
        <f t="shared" si="328"/>
        <v>0.10592866621916465</v>
      </c>
      <c r="BM71" s="8">
        <f t="shared" si="329"/>
        <v>0.47202707803441252</v>
      </c>
      <c r="BN71" s="8">
        <f t="shared" si="330"/>
        <v>0.52394782963282349</v>
      </c>
    </row>
    <row r="72" spans="1:66" x14ac:dyDescent="0.25">
      <c r="A72" s="10" t="s">
        <v>669</v>
      </c>
      <c r="B72" t="s">
        <v>696</v>
      </c>
      <c r="C72" t="s">
        <v>685</v>
      </c>
      <c r="D72" t="s">
        <v>787</v>
      </c>
      <c r="E72" s="1">
        <f>VLOOKUP(A72,home!$A$2:$E$670,3,FALSE)</f>
        <v>1.5417000000000001</v>
      </c>
      <c r="F72">
        <f>VLOOKUP(B72,home!$B$2:$E$670,3,FALSE)</f>
        <v>1.3665</v>
      </c>
      <c r="G72">
        <f>VLOOKUP(C72,away!$B$2:$E$670,4,FALSE)</f>
        <v>0.64859999999999995</v>
      </c>
      <c r="H72">
        <f>VLOOKUP(A72,away!$A$2:$E$670,3,FALSE)</f>
        <v>1.125</v>
      </c>
      <c r="I72">
        <f>VLOOKUP(C72,away!$B$2:$E$670,3,FALSE)</f>
        <v>1.5802</v>
      </c>
      <c r="J72">
        <f>VLOOKUP(B72,home!$B$2:$E$670,4,FALSE)</f>
        <v>0.93189999999999995</v>
      </c>
      <c r="K72" s="3">
        <f t="shared" si="276"/>
        <v>1.36642705623</v>
      </c>
      <c r="L72" s="3">
        <f t="shared" si="277"/>
        <v>1.6566619274999999</v>
      </c>
      <c r="M72" s="5">
        <f t="shared" si="331"/>
        <v>4.8650704779173902E-2</v>
      </c>
      <c r="N72" s="5">
        <f t="shared" si="278"/>
        <v>6.64776393149214E-2</v>
      </c>
      <c r="O72" s="5">
        <f t="shared" si="279"/>
        <v>8.0597770353699694E-2</v>
      </c>
      <c r="P72" s="5">
        <f t="shared" si="280"/>
        <v>0.11013097408310746</v>
      </c>
      <c r="Q72" s="5">
        <f t="shared" si="281"/>
        <v>4.5418422497103886E-2</v>
      </c>
      <c r="R72" s="5">
        <f t="shared" si="282"/>
        <v>6.676162879318126E-2</v>
      </c>
      <c r="S72" s="5">
        <f t="shared" si="283"/>
        <v>6.2326082980436723E-2</v>
      </c>
      <c r="T72" s="5">
        <f t="shared" si="284"/>
        <v>7.5242971358061489E-2</v>
      </c>
      <c r="U72" s="5">
        <f t="shared" si="285"/>
        <v>9.1224895900986688E-2</v>
      </c>
      <c r="V72" s="5">
        <f t="shared" si="286"/>
        <v>1.5676448083848139E-2</v>
      </c>
      <c r="W72" s="5">
        <f t="shared" si="287"/>
        <v>2.0686987117109357E-2</v>
      </c>
      <c r="X72" s="5">
        <f t="shared" si="288"/>
        <v>3.427134395159806E-2</v>
      </c>
      <c r="Y72" s="5">
        <f t="shared" si="289"/>
        <v>2.8388015364434957E-2</v>
      </c>
      <c r="Z72" s="5">
        <f t="shared" si="290"/>
        <v>3.6867149546517049E-2</v>
      </c>
      <c r="AA72" s="5">
        <f t="shared" si="291"/>
        <v>5.0376270626438471E-2</v>
      </c>
      <c r="AB72" s="5">
        <f t="shared" si="292"/>
        <v>3.4417749587965077E-2</v>
      </c>
      <c r="AC72" s="5">
        <f t="shared" si="293"/>
        <v>2.2179309959047522E-3</v>
      </c>
      <c r="AD72" s="5">
        <f t="shared" si="294"/>
        <v>7.0668147271749221E-3</v>
      </c>
      <c r="AE72" s="5">
        <f t="shared" si="295"/>
        <v>1.1707322907206993E-2</v>
      </c>
      <c r="AF72" s="5">
        <f t="shared" si="296"/>
        <v>9.6975380666592219E-3</v>
      </c>
      <c r="AG72" s="5">
        <f t="shared" si="297"/>
        <v>5.3551807018387618E-3</v>
      </c>
      <c r="AH72" s="5">
        <f t="shared" si="298"/>
        <v>1.5269100757290925E-2</v>
      </c>
      <c r="AI72" s="5">
        <f t="shared" si="299"/>
        <v>2.0864112399064303E-2</v>
      </c>
      <c r="AJ72" s="5">
        <f t="shared" si="300"/>
        <v>1.4254643843152642E-2</v>
      </c>
      <c r="AK72" s="5">
        <f t="shared" si="301"/>
        <v>6.4926436747353876E-3</v>
      </c>
      <c r="AL72" s="5">
        <f t="shared" si="302"/>
        <v>2.0082989723320039E-4</v>
      </c>
      <c r="AM72" s="5">
        <f t="shared" si="303"/>
        <v>1.9312573689152875E-3</v>
      </c>
      <c r="AN72" s="5">
        <f t="shared" si="304"/>
        <v>3.1994405552857787E-3</v>
      </c>
      <c r="AO72" s="5">
        <f t="shared" si="305"/>
        <v>2.6501956786207045E-3</v>
      </c>
      <c r="AP72" s="5">
        <f t="shared" si="306"/>
        <v>1.4634927603986486E-3</v>
      </c>
      <c r="AQ72" s="5">
        <f t="shared" si="307"/>
        <v>6.061281843310804E-4</v>
      </c>
      <c r="AR72" s="5">
        <f t="shared" si="308"/>
        <v>5.0591475783530538E-3</v>
      </c>
      <c r="AS72" s="5">
        <f t="shared" si="309"/>
        <v>6.9129561325220971E-3</v>
      </c>
      <c r="AT72" s="5">
        <f t="shared" si="310"/>
        <v>4.7230251490046476E-3</v>
      </c>
      <c r="AU72" s="5">
        <f t="shared" si="311"/>
        <v>2.1512231169515598E-3</v>
      </c>
      <c r="AV72" s="5">
        <f t="shared" si="312"/>
        <v>7.348723677475115E-4</v>
      </c>
      <c r="AW72" s="5">
        <f t="shared" si="313"/>
        <v>1.2628338358151876E-5</v>
      </c>
      <c r="AX72" s="5">
        <f t="shared" si="314"/>
        <v>4.3982038690490216E-4</v>
      </c>
      <c r="AY72" s="5">
        <f t="shared" si="315"/>
        <v>7.2863368992367094E-4</v>
      </c>
      <c r="AZ72" s="5">
        <f t="shared" si="316"/>
        <v>6.0354984659519303E-4</v>
      </c>
      <c r="BA72" s="5">
        <f t="shared" si="317"/>
        <v>3.3329268406757391E-4</v>
      </c>
      <c r="BB72" s="5">
        <f t="shared" si="318"/>
        <v>1.3803832510225891E-4</v>
      </c>
      <c r="BC72" s="5">
        <f t="shared" si="319"/>
        <v>4.5736567546555932E-5</v>
      </c>
      <c r="BD72" s="5">
        <f t="shared" si="320"/>
        <v>1.3968828631102203E-3</v>
      </c>
      <c r="BE72" s="5">
        <f t="shared" si="321"/>
        <v>1.9087385385378327E-3</v>
      </c>
      <c r="BF72" s="5">
        <f t="shared" si="322"/>
        <v>1.3040759911635018E-3</v>
      </c>
      <c r="BG72" s="5">
        <f t="shared" si="323"/>
        <v>5.9397490590192112E-4</v>
      </c>
      <c r="BH72" s="5">
        <f t="shared" si="324"/>
        <v>2.0290584553651344E-4</v>
      </c>
      <c r="BI72" s="5">
        <f t="shared" si="325"/>
        <v>5.5451207441663417E-5</v>
      </c>
      <c r="BJ72" s="8">
        <f t="shared" si="326"/>
        <v>0.31645182205380068</v>
      </c>
      <c r="BK72" s="8">
        <f t="shared" si="327"/>
        <v>0.23993160450962783</v>
      </c>
      <c r="BL72" s="8">
        <f t="shared" si="328"/>
        <v>0.40530206963278498</v>
      </c>
      <c r="BM72" s="8">
        <f t="shared" si="329"/>
        <v>0.57979950056997753</v>
      </c>
      <c r="BN72" s="8">
        <f t="shared" si="330"/>
        <v>0.41803713982118756</v>
      </c>
    </row>
    <row r="73" spans="1:66" x14ac:dyDescent="0.25">
      <c r="A73" s="10" t="s">
        <v>61</v>
      </c>
      <c r="B73" t="s">
        <v>69</v>
      </c>
      <c r="C73" t="s">
        <v>281</v>
      </c>
      <c r="D73" t="s">
        <v>787</v>
      </c>
      <c r="E73" s="1">
        <f>VLOOKUP(A73,home!$A$2:$E$670,3,FALSE)</f>
        <v>1.5064</v>
      </c>
      <c r="F73">
        <f>VLOOKUP(B73,home!$B$2:$E$670,3,FALSE)</f>
        <v>1.4936</v>
      </c>
      <c r="G73">
        <f>VLOOKUP(C73,away!$B$2:$E$670,4,FALSE)</f>
        <v>0.68710000000000004</v>
      </c>
      <c r="H73">
        <f>VLOOKUP(A73,away!$A$2:$E$670,3,FALSE)</f>
        <v>1.2789999999999999</v>
      </c>
      <c r="I73">
        <f>VLOOKUP(C73,away!$B$2:$E$670,3,FALSE)</f>
        <v>1.1373</v>
      </c>
      <c r="J73">
        <f>VLOOKUP(B73,home!$B$2:$E$670,4,FALSE)</f>
        <v>0.65159999999999996</v>
      </c>
      <c r="K73" s="3">
        <f t="shared" si="276"/>
        <v>1.545946856384</v>
      </c>
      <c r="L73" s="3">
        <f t="shared" si="277"/>
        <v>0.94782172571999979</v>
      </c>
      <c r="M73" s="5">
        <f t="shared" si="331"/>
        <v>8.2598101572426003E-2</v>
      </c>
      <c r="N73" s="5">
        <f t="shared" si="278"/>
        <v>0.1276922754691783</v>
      </c>
      <c r="O73" s="5">
        <f t="shared" si="279"/>
        <v>7.8288275173572633E-2</v>
      </c>
      <c r="P73" s="5">
        <f t="shared" si="280"/>
        <v>0.12102951289631016</v>
      </c>
      <c r="Q73" s="5">
        <f t="shared" si="281"/>
        <v>9.8702735923047999E-2</v>
      </c>
      <c r="R73" s="5">
        <f t="shared" si="282"/>
        <v>3.7101664039328915E-2</v>
      </c>
      <c r="S73" s="5">
        <f t="shared" si="283"/>
        <v>4.433559220206143E-2</v>
      </c>
      <c r="T73" s="5">
        <f t="shared" si="284"/>
        <v>9.355259749586875E-2</v>
      </c>
      <c r="U73" s="5">
        <f t="shared" si="285"/>
        <v>5.7357200888215831E-2</v>
      </c>
      <c r="V73" s="5">
        <f t="shared" si="286"/>
        <v>7.2182384421724411E-3</v>
      </c>
      <c r="W73" s="5">
        <f t="shared" si="287"/>
        <v>5.0863061438912061E-2</v>
      </c>
      <c r="X73" s="5">
        <f t="shared" si="288"/>
        <v>4.8209114668431995E-2</v>
      </c>
      <c r="Y73" s="5">
        <f t="shared" si="289"/>
        <v>2.2846823130233285E-2</v>
      </c>
      <c r="Z73" s="5">
        <f t="shared" si="290"/>
        <v>1.1721921078946798E-2</v>
      </c>
      <c r="AA73" s="5">
        <f t="shared" si="291"/>
        <v>1.8121467042779147E-2</v>
      </c>
      <c r="AB73" s="5">
        <f t="shared" si="292"/>
        <v>1.4007412503925346E-2</v>
      </c>
      <c r="AC73" s="5">
        <f t="shared" si="293"/>
        <v>6.6104718661384645E-4</v>
      </c>
      <c r="AD73" s="5">
        <f t="shared" si="294"/>
        <v>1.9657897484388086E-2</v>
      </c>
      <c r="AE73" s="5">
        <f t="shared" si="295"/>
        <v>1.8632182317679553E-2</v>
      </c>
      <c r="AF73" s="5">
        <f t="shared" si="296"/>
        <v>8.8299935991363494E-3</v>
      </c>
      <c r="AG73" s="5">
        <f t="shared" si="297"/>
        <v>2.7897532570766563E-3</v>
      </c>
      <c r="AH73" s="5">
        <f t="shared" si="298"/>
        <v>2.7775728664502482E-3</v>
      </c>
      <c r="AI73" s="5">
        <f t="shared" si="299"/>
        <v>4.2939800412662571E-3</v>
      </c>
      <c r="AJ73" s="5">
        <f t="shared" si="300"/>
        <v>3.3191324730856048E-3</v>
      </c>
      <c r="AK73" s="5">
        <f t="shared" si="301"/>
        <v>1.7104008042295809E-3</v>
      </c>
      <c r="AL73" s="5">
        <f t="shared" si="302"/>
        <v>3.874482220499792E-5</v>
      </c>
      <c r="AM73" s="5">
        <f t="shared" si="303"/>
        <v>6.078012963821741E-3</v>
      </c>
      <c r="AN73" s="5">
        <f t="shared" si="304"/>
        <v>5.7608727363180528E-3</v>
      </c>
      <c r="AO73" s="5">
        <f t="shared" si="305"/>
        <v>2.7301401692951368E-3</v>
      </c>
      <c r="AP73" s="5">
        <f t="shared" si="306"/>
        <v>8.6256205557293654E-4</v>
      </c>
      <c r="AQ73" s="5">
        <f t="shared" si="307"/>
        <v>2.0438876401343269E-4</v>
      </c>
      <c r="AR73" s="5">
        <f t="shared" si="308"/>
        <v>5.2652878151838425E-4</v>
      </c>
      <c r="AS73" s="5">
        <f t="shared" si="309"/>
        <v>8.1398551458404414E-4</v>
      </c>
      <c r="AT73" s="5">
        <f t="shared" si="310"/>
        <v>6.2918917370665794E-4</v>
      </c>
      <c r="AU73" s="5">
        <f t="shared" si="311"/>
        <v>3.2423100838755147E-4</v>
      </c>
      <c r="AV73" s="5">
        <f t="shared" si="312"/>
        <v>1.2531097703973737E-4</v>
      </c>
      <c r="AW73" s="5">
        <f t="shared" si="313"/>
        <v>1.5770025344459531E-6</v>
      </c>
      <c r="AX73" s="5">
        <f t="shared" si="314"/>
        <v>1.5660475057469041E-3</v>
      </c>
      <c r="AY73" s="5">
        <f t="shared" si="315"/>
        <v>1.4843338494565316E-3</v>
      </c>
      <c r="AZ73" s="5">
        <f t="shared" si="316"/>
        <v>7.0344193536825016E-4</v>
      </c>
      <c r="BA73" s="5">
        <f t="shared" si="317"/>
        <v>2.2224584970818384E-4</v>
      </c>
      <c r="BB73" s="5">
        <f t="shared" si="318"/>
        <v>5.2662361201129606E-5</v>
      </c>
      <c r="BC73" s="5">
        <f t="shared" si="319"/>
        <v>9.9829060148289282E-6</v>
      </c>
      <c r="BD73" s="5">
        <f t="shared" si="320"/>
        <v>8.3175903056667276E-5</v>
      </c>
      <c r="BE73" s="5">
        <f t="shared" si="321"/>
        <v>1.285855258573551E-4</v>
      </c>
      <c r="BF73" s="5">
        <f t="shared" si="322"/>
        <v>9.9393194737830857E-5</v>
      </c>
      <c r="BG73" s="5">
        <f t="shared" si="323"/>
        <v>5.121886565030412E-5</v>
      </c>
      <c r="BH73" s="5">
        <f t="shared" si="324"/>
        <v>1.979541108491052E-5</v>
      </c>
      <c r="BI73" s="5">
        <f t="shared" si="325"/>
        <v>6.1205307075092826E-6</v>
      </c>
      <c r="BJ73" s="8">
        <f t="shared" si="326"/>
        <v>0.51145112588047015</v>
      </c>
      <c r="BK73" s="8">
        <f t="shared" si="327"/>
        <v>0.25736557097124541</v>
      </c>
      <c r="BL73" s="8">
        <f t="shared" si="328"/>
        <v>0.21978464071918447</v>
      </c>
      <c r="BM73" s="8">
        <f t="shared" si="329"/>
        <v>0.45342793672906084</v>
      </c>
      <c r="BN73" s="8">
        <f t="shared" si="330"/>
        <v>0.54541256507386393</v>
      </c>
    </row>
    <row r="74" spans="1:66" x14ac:dyDescent="0.25">
      <c r="A74" s="10" t="s">
        <v>35</v>
      </c>
      <c r="B74" t="s">
        <v>302</v>
      </c>
      <c r="C74" t="s">
        <v>290</v>
      </c>
      <c r="D74" t="s">
        <v>788</v>
      </c>
      <c r="E74" s="1">
        <f>VLOOKUP(A74,home!$A$2:$E$670,3,FALSE)</f>
        <v>1.5282</v>
      </c>
      <c r="F74">
        <f>VLOOKUP(B74,home!$B$2:$E$670,3,FALSE)</f>
        <v>1.1997</v>
      </c>
      <c r="G74">
        <f>VLOOKUP(C74,away!$B$2:$E$670,4,FALSE)</f>
        <v>0.1273</v>
      </c>
      <c r="H74">
        <f>VLOOKUP(A74,away!$A$2:$E$670,3,FALSE)</f>
        <v>1.0766</v>
      </c>
      <c r="I74">
        <f>VLOOKUP(C74,away!$B$2:$E$670,3,FALSE)</f>
        <v>1.7184999999999999</v>
      </c>
      <c r="J74">
        <f>VLOOKUP(B74,home!$B$2:$E$670,4,FALSE)</f>
        <v>1.0837000000000001</v>
      </c>
      <c r="K74" s="3">
        <f t="shared" si="276"/>
        <v>0.233389470042</v>
      </c>
      <c r="L74" s="3">
        <f t="shared" si="277"/>
        <v>2.0049935752700003</v>
      </c>
      <c r="M74" s="5">
        <f t="shared" si="331"/>
        <v>0.10663078220216736</v>
      </c>
      <c r="N74" s="5">
        <f t="shared" si="278"/>
        <v>2.4886501748327763E-2</v>
      </c>
      <c r="O74" s="5">
        <f t="shared" si="279"/>
        <v>0.21379403324136023</v>
      </c>
      <c r="P74" s="5">
        <f t="shared" si="280"/>
        <v>4.9897276116342787E-2</v>
      </c>
      <c r="Q74" s="5">
        <f t="shared" si="281"/>
        <v>2.9041237271207614E-3</v>
      </c>
      <c r="R74" s="5">
        <f t="shared" si="282"/>
        <v>0.2143278315399941</v>
      </c>
      <c r="S74" s="5">
        <f t="shared" si="283"/>
        <v>5.8372875834065375E-3</v>
      </c>
      <c r="T74" s="5">
        <f t="shared" si="284"/>
        <v>5.8227494146662938E-3</v>
      </c>
      <c r="U74" s="5">
        <f t="shared" si="285"/>
        <v>5.0021859018370272E-2</v>
      </c>
      <c r="V74" s="5">
        <f t="shared" si="286"/>
        <v>3.035028850690392E-4</v>
      </c>
      <c r="W74" s="5">
        <f t="shared" si="287"/>
        <v>2.2593063253637078E-4</v>
      </c>
      <c r="X74" s="5">
        <f t="shared" si="288"/>
        <v>4.5298946669211068E-4</v>
      </c>
      <c r="Y74" s="5">
        <f t="shared" si="289"/>
        <v>4.5412048519133293E-4</v>
      </c>
      <c r="Z74" s="5">
        <f t="shared" si="290"/>
        <v>0.14324197507974634</v>
      </c>
      <c r="AA74" s="5">
        <f t="shared" si="291"/>
        <v>3.3431168651631371E-2</v>
      </c>
      <c r="AB74" s="5">
        <f t="shared" si="292"/>
        <v>3.9012413672444841E-3</v>
      </c>
      <c r="AC74" s="5">
        <f t="shared" si="293"/>
        <v>8.8764044875452776E-6</v>
      </c>
      <c r="AD74" s="5">
        <f t="shared" si="294"/>
        <v>1.3182457648479348E-5</v>
      </c>
      <c r="AE74" s="5">
        <f t="shared" si="295"/>
        <v>2.6430742891469968E-5</v>
      </c>
      <c r="AF74" s="5">
        <f t="shared" si="296"/>
        <v>2.6496734843505265E-5</v>
      </c>
      <c r="AG74" s="5">
        <f t="shared" si="297"/>
        <v>1.7708594375620269E-5</v>
      </c>
      <c r="AH74" s="5">
        <f t="shared" si="298"/>
        <v>7.1799809935969253E-2</v>
      </c>
      <c r="AI74" s="5">
        <f t="shared" si="299"/>
        <v>1.6757319590072189E-2</v>
      </c>
      <c r="AJ74" s="5">
        <f t="shared" si="300"/>
        <v>1.9554909692256861E-3</v>
      </c>
      <c r="AK74" s="5">
        <f t="shared" si="301"/>
        <v>1.5213033365983329E-4</v>
      </c>
      <c r="AL74" s="5">
        <f t="shared" si="302"/>
        <v>1.6614654661189896E-7</v>
      </c>
      <c r="AM74" s="5">
        <f t="shared" si="303"/>
        <v>6.1532936088594114E-7</v>
      </c>
      <c r="AN74" s="5">
        <f t="shared" si="304"/>
        <v>1.2337314152513073E-6</v>
      </c>
      <c r="AO74" s="5">
        <f t="shared" si="305"/>
        <v>1.2368117805938183E-6</v>
      </c>
      <c r="AP74" s="5">
        <f t="shared" si="306"/>
        <v>8.2659989130295148E-7</v>
      </c>
      <c r="AQ74" s="5">
        <f t="shared" si="307"/>
        <v>4.1433186784532467E-7</v>
      </c>
      <c r="AR74" s="5">
        <f t="shared" si="308"/>
        <v>2.8791631525445095E-2</v>
      </c>
      <c r="AS74" s="5">
        <f t="shared" si="309"/>
        <v>6.7196636233681694E-3</v>
      </c>
      <c r="AT74" s="5">
        <f t="shared" si="310"/>
        <v>7.8414936595920125E-4</v>
      </c>
      <c r="AU74" s="5">
        <f t="shared" si="311"/>
        <v>6.1004068318329435E-5</v>
      </c>
      <c r="AV74" s="5">
        <f t="shared" si="312"/>
        <v>3.5594267938052161E-6</v>
      </c>
      <c r="AW74" s="5">
        <f t="shared" si="313"/>
        <v>2.1596484463226164E-9</v>
      </c>
      <c r="AX74" s="5">
        <f t="shared" si="314"/>
        <v>2.3935232239742045E-8</v>
      </c>
      <c r="AY74" s="5">
        <f t="shared" si="315"/>
        <v>4.7989986863278176E-8</v>
      </c>
      <c r="AZ74" s="5">
        <f t="shared" si="316"/>
        <v>4.8109807669082244E-8</v>
      </c>
      <c r="BA74" s="5">
        <f t="shared" si="317"/>
        <v>3.2153285094661754E-8</v>
      </c>
      <c r="BB74" s="5">
        <f t="shared" si="318"/>
        <v>1.6116782509655375E-8</v>
      </c>
      <c r="BC74" s="5">
        <f t="shared" si="319"/>
        <v>6.4628090771765873E-9</v>
      </c>
      <c r="BD74" s="5">
        <f t="shared" si="320"/>
        <v>9.6211727050097683E-3</v>
      </c>
      <c r="BE74" s="5">
        <f t="shared" si="321"/>
        <v>2.2454803988047854E-3</v>
      </c>
      <c r="BF74" s="5">
        <f t="shared" si="322"/>
        <v>2.6203574013337384E-4</v>
      </c>
      <c r="BG74" s="5">
        <f t="shared" si="323"/>
        <v>2.0385460840597117E-5</v>
      </c>
      <c r="BH74" s="5">
        <f t="shared" si="324"/>
        <v>1.1894379755372258E-6</v>
      </c>
      <c r="BI74" s="5">
        <f t="shared" si="325"/>
        <v>5.5520459751692508E-8</v>
      </c>
      <c r="BJ74" s="8">
        <f t="shared" si="326"/>
        <v>3.4834735576513065E-2</v>
      </c>
      <c r="BK74" s="8">
        <f t="shared" si="327"/>
        <v>0.16267793932800673</v>
      </c>
      <c r="BL74" s="8">
        <f t="shared" si="328"/>
        <v>0.65465121192063558</v>
      </c>
      <c r="BM74" s="8">
        <f t="shared" si="329"/>
        <v>0.38296526749925081</v>
      </c>
      <c r="BN74" s="8">
        <f t="shared" si="330"/>
        <v>0.61244054857531305</v>
      </c>
    </row>
    <row r="75" spans="1:66" x14ac:dyDescent="0.25">
      <c r="A75" s="10" t="s">
        <v>22</v>
      </c>
      <c r="B75" t="s">
        <v>280</v>
      </c>
      <c r="C75" t="s">
        <v>744</v>
      </c>
      <c r="D75" t="s">
        <v>788</v>
      </c>
      <c r="E75" s="1">
        <f>VLOOKUP(A75,home!$A$2:$E$670,3,FALSE)</f>
        <v>1.5672999999999999</v>
      </c>
      <c r="F75">
        <f>VLOOKUP(B75,home!$B$2:$E$670,3,FALSE)</f>
        <v>1.5951</v>
      </c>
      <c r="G75" t="e">
        <f>VLOOKUP(C75,away!$B$2:$E$670,4,FALSE)</f>
        <v>#N/A</v>
      </c>
      <c r="H75">
        <f>VLOOKUP(A75,away!$A$2:$E$670,3,FALSE)</f>
        <v>1.4204000000000001</v>
      </c>
      <c r="I75" t="e">
        <f>VLOOKUP(C75,away!$B$2:$E$670,3,FALSE)</f>
        <v>#N/A</v>
      </c>
      <c r="J75">
        <f>VLOOKUP(B75,home!$B$2:$E$670,4,FALSE)</f>
        <v>0.5867</v>
      </c>
      <c r="K75" s="3" t="e">
        <f t="shared" si="276"/>
        <v>#N/A</v>
      </c>
      <c r="L75" s="3" t="e">
        <f t="shared" si="277"/>
        <v>#N/A</v>
      </c>
      <c r="M75" s="5" t="e">
        <f t="shared" si="331"/>
        <v>#N/A</v>
      </c>
      <c r="N75" s="5" t="e">
        <f t="shared" si="278"/>
        <v>#N/A</v>
      </c>
      <c r="O75" s="5" t="e">
        <f t="shared" si="279"/>
        <v>#N/A</v>
      </c>
      <c r="P75" s="5" t="e">
        <f t="shared" si="280"/>
        <v>#N/A</v>
      </c>
      <c r="Q75" s="5" t="e">
        <f t="shared" si="281"/>
        <v>#N/A</v>
      </c>
      <c r="R75" s="5" t="e">
        <f t="shared" si="282"/>
        <v>#N/A</v>
      </c>
      <c r="S75" s="5" t="e">
        <f t="shared" si="283"/>
        <v>#N/A</v>
      </c>
      <c r="T75" s="5" t="e">
        <f t="shared" si="284"/>
        <v>#N/A</v>
      </c>
      <c r="U75" s="5" t="e">
        <f t="shared" si="285"/>
        <v>#N/A</v>
      </c>
      <c r="V75" s="5" t="e">
        <f t="shared" si="286"/>
        <v>#N/A</v>
      </c>
      <c r="W75" s="5" t="e">
        <f t="shared" si="287"/>
        <v>#N/A</v>
      </c>
      <c r="X75" s="5" t="e">
        <f t="shared" si="288"/>
        <v>#N/A</v>
      </c>
      <c r="Y75" s="5" t="e">
        <f t="shared" si="289"/>
        <v>#N/A</v>
      </c>
      <c r="Z75" s="5" t="e">
        <f t="shared" si="290"/>
        <v>#N/A</v>
      </c>
      <c r="AA75" s="5" t="e">
        <f t="shared" si="291"/>
        <v>#N/A</v>
      </c>
      <c r="AB75" s="5" t="e">
        <f t="shared" si="292"/>
        <v>#N/A</v>
      </c>
      <c r="AC75" s="5" t="e">
        <f t="shared" si="293"/>
        <v>#N/A</v>
      </c>
      <c r="AD75" s="5" t="e">
        <f t="shared" si="294"/>
        <v>#N/A</v>
      </c>
      <c r="AE75" s="5" t="e">
        <f t="shared" si="295"/>
        <v>#N/A</v>
      </c>
      <c r="AF75" s="5" t="e">
        <f t="shared" si="296"/>
        <v>#N/A</v>
      </c>
      <c r="AG75" s="5" t="e">
        <f t="shared" si="297"/>
        <v>#N/A</v>
      </c>
      <c r="AH75" s="5" t="e">
        <f t="shared" si="298"/>
        <v>#N/A</v>
      </c>
      <c r="AI75" s="5" t="e">
        <f t="shared" si="299"/>
        <v>#N/A</v>
      </c>
      <c r="AJ75" s="5" t="e">
        <f t="shared" si="300"/>
        <v>#N/A</v>
      </c>
      <c r="AK75" s="5" t="e">
        <f t="shared" si="301"/>
        <v>#N/A</v>
      </c>
      <c r="AL75" s="5" t="e">
        <f t="shared" si="302"/>
        <v>#N/A</v>
      </c>
      <c r="AM75" s="5" t="e">
        <f t="shared" si="303"/>
        <v>#N/A</v>
      </c>
      <c r="AN75" s="5" t="e">
        <f t="shared" si="304"/>
        <v>#N/A</v>
      </c>
      <c r="AO75" s="5" t="e">
        <f t="shared" si="305"/>
        <v>#N/A</v>
      </c>
      <c r="AP75" s="5" t="e">
        <f t="shared" si="306"/>
        <v>#N/A</v>
      </c>
      <c r="AQ75" s="5" t="e">
        <f t="shared" si="307"/>
        <v>#N/A</v>
      </c>
      <c r="AR75" s="5" t="e">
        <f t="shared" si="308"/>
        <v>#N/A</v>
      </c>
      <c r="AS75" s="5" t="e">
        <f t="shared" si="309"/>
        <v>#N/A</v>
      </c>
      <c r="AT75" s="5" t="e">
        <f t="shared" si="310"/>
        <v>#N/A</v>
      </c>
      <c r="AU75" s="5" t="e">
        <f t="shared" si="311"/>
        <v>#N/A</v>
      </c>
      <c r="AV75" s="5" t="e">
        <f t="shared" si="312"/>
        <v>#N/A</v>
      </c>
      <c r="AW75" s="5" t="e">
        <f t="shared" si="313"/>
        <v>#N/A</v>
      </c>
      <c r="AX75" s="5" t="e">
        <f t="shared" si="314"/>
        <v>#N/A</v>
      </c>
      <c r="AY75" s="5" t="e">
        <f t="shared" si="315"/>
        <v>#N/A</v>
      </c>
      <c r="AZ75" s="5" t="e">
        <f t="shared" si="316"/>
        <v>#N/A</v>
      </c>
      <c r="BA75" s="5" t="e">
        <f t="shared" si="317"/>
        <v>#N/A</v>
      </c>
      <c r="BB75" s="5" t="e">
        <f t="shared" si="318"/>
        <v>#N/A</v>
      </c>
      <c r="BC75" s="5" t="e">
        <f t="shared" si="319"/>
        <v>#N/A</v>
      </c>
      <c r="BD75" s="5" t="e">
        <f t="shared" si="320"/>
        <v>#N/A</v>
      </c>
      <c r="BE75" s="5" t="e">
        <f t="shared" si="321"/>
        <v>#N/A</v>
      </c>
      <c r="BF75" s="5" t="e">
        <f t="shared" si="322"/>
        <v>#N/A</v>
      </c>
      <c r="BG75" s="5" t="e">
        <f t="shared" si="323"/>
        <v>#N/A</v>
      </c>
      <c r="BH75" s="5" t="e">
        <f t="shared" si="324"/>
        <v>#N/A</v>
      </c>
      <c r="BI75" s="5" t="e">
        <f t="shared" si="325"/>
        <v>#N/A</v>
      </c>
      <c r="BJ75" s="8" t="e">
        <f t="shared" si="326"/>
        <v>#N/A</v>
      </c>
      <c r="BK75" s="8" t="e">
        <f t="shared" si="327"/>
        <v>#N/A</v>
      </c>
      <c r="BL75" s="8" t="e">
        <f t="shared" si="328"/>
        <v>#N/A</v>
      </c>
      <c r="BM75" s="8" t="e">
        <f t="shared" si="329"/>
        <v>#N/A</v>
      </c>
      <c r="BN75" s="8" t="e">
        <f t="shared" si="330"/>
        <v>#N/A</v>
      </c>
    </row>
    <row r="76" spans="1:66" x14ac:dyDescent="0.25">
      <c r="A76" s="10" t="s">
        <v>10</v>
      </c>
      <c r="B76" t="s">
        <v>231</v>
      </c>
      <c r="C76" t="s">
        <v>52</v>
      </c>
      <c r="D76" t="s">
        <v>788</v>
      </c>
      <c r="E76" s="1">
        <f>VLOOKUP(A76,home!$A$2:$E$670,3,FALSE)</f>
        <v>1.4958</v>
      </c>
      <c r="F76">
        <f>VLOOKUP(B76,home!$B$2:$E$670,3,FALSE)</f>
        <v>1.2892999999999999</v>
      </c>
      <c r="G76">
        <f>VLOOKUP(C76,away!$B$2:$E$670,4,FALSE)</f>
        <v>0.71699999999999997</v>
      </c>
      <c r="H76">
        <f>VLOOKUP(A76,away!$A$2:$E$670,3,FALSE)</f>
        <v>1.4458</v>
      </c>
      <c r="I76">
        <f>VLOOKUP(C76,away!$B$2:$E$670,3,FALSE)</f>
        <v>0.6724</v>
      </c>
      <c r="J76">
        <f>VLOOKUP(B76,home!$B$2:$E$670,4,FALSE)</f>
        <v>0.69169999999999998</v>
      </c>
      <c r="K76" s="3">
        <f t="shared" si="276"/>
        <v>1.3827595519799998</v>
      </c>
      <c r="L76" s="3">
        <f t="shared" si="277"/>
        <v>0.67244024986399997</v>
      </c>
      <c r="M76" s="5">
        <f t="shared" si="331"/>
        <v>0.12806724494939295</v>
      </c>
      <c r="N76" s="5">
        <f t="shared" si="278"/>
        <v>0.17708620624953547</v>
      </c>
      <c r="O76" s="5">
        <f t="shared" si="279"/>
        <v>8.6117570193163878E-2</v>
      </c>
      <c r="P76" s="5">
        <f t="shared" si="280"/>
        <v>0.11907989277790546</v>
      </c>
      <c r="Q76" s="5">
        <f t="shared" si="281"/>
        <v>0.12243382160772279</v>
      </c>
      <c r="R76" s="5">
        <f t="shared" si="282"/>
        <v>2.8954460209185833E-2</v>
      </c>
      <c r="S76" s="5">
        <f t="shared" si="283"/>
        <v>2.7680811103574614E-2</v>
      </c>
      <c r="T76" s="5">
        <f t="shared" si="284"/>
        <v>8.23294295937015E-2</v>
      </c>
      <c r="U76" s="5">
        <f t="shared" si="285"/>
        <v>4.0037056426676536E-2</v>
      </c>
      <c r="V76" s="5">
        <f t="shared" si="286"/>
        <v>2.8598066408364493E-3</v>
      </c>
      <c r="W76" s="5">
        <f t="shared" si="287"/>
        <v>5.6432178771164646E-2</v>
      </c>
      <c r="X76" s="5">
        <f t="shared" si="288"/>
        <v>3.7947268393251868E-2</v>
      </c>
      <c r="Y76" s="5">
        <f t="shared" si="289"/>
        <v>1.2758635320007277E-2</v>
      </c>
      <c r="Z76" s="5">
        <f t="shared" si="290"/>
        <v>6.4900481525807224E-3</v>
      </c>
      <c r="AA76" s="5">
        <f t="shared" si="291"/>
        <v>8.9741760757911446E-3</v>
      </c>
      <c r="AB76" s="5">
        <f t="shared" si="292"/>
        <v>6.2045638449752995E-3</v>
      </c>
      <c r="AC76" s="5">
        <f t="shared" si="293"/>
        <v>1.6619465631654897E-4</v>
      </c>
      <c r="AD76" s="5">
        <f t="shared" si="294"/>
        <v>1.9508033558717726E-2</v>
      </c>
      <c r="AE76" s="5">
        <f t="shared" si="295"/>
        <v>1.3117986960579444E-2</v>
      </c>
      <c r="AF76" s="5">
        <f t="shared" si="296"/>
        <v>4.4105312147423668E-3</v>
      </c>
      <c r="AG76" s="5">
        <f t="shared" si="297"/>
        <v>9.8860623735810946E-4</v>
      </c>
      <c r="AH76" s="5">
        <f t="shared" si="298"/>
        <v>1.0910424003376929E-3</v>
      </c>
      <c r="AI76" s="5">
        <f t="shared" si="299"/>
        <v>1.5086493006821317E-3</v>
      </c>
      <c r="AJ76" s="5">
        <f t="shared" si="300"/>
        <v>1.0430496155530826E-3</v>
      </c>
      <c r="AK76" s="5">
        <f t="shared" si="301"/>
        <v>4.80762273031697E-4</v>
      </c>
      <c r="AL76" s="5">
        <f t="shared" si="302"/>
        <v>6.1812657443379516E-6</v>
      </c>
      <c r="AM76" s="5">
        <f t="shared" si="303"/>
        <v>5.3949839487326644E-3</v>
      </c>
      <c r="AN76" s="5">
        <f t="shared" si="304"/>
        <v>3.6278043544980616E-3</v>
      </c>
      <c r="AO76" s="5">
        <f t="shared" si="305"/>
        <v>1.2197408332981917E-3</v>
      </c>
      <c r="AP76" s="5">
        <f t="shared" si="306"/>
        <v>2.7340094357078653E-4</v>
      </c>
      <c r="AQ76" s="5">
        <f t="shared" si="307"/>
        <v>4.5961449701948249E-5</v>
      </c>
      <c r="AR76" s="5">
        <f t="shared" si="308"/>
        <v>1.4673216485905932E-4</v>
      </c>
      <c r="AS76" s="5">
        <f t="shared" si="309"/>
        <v>2.0289530254156835E-4</v>
      </c>
      <c r="AT76" s="5">
        <f t="shared" si="310"/>
        <v>1.4027770882061281E-4</v>
      </c>
      <c r="AU76" s="5">
        <f t="shared" si="311"/>
        <v>6.4656780600523808E-5</v>
      </c>
      <c r="AV76" s="5">
        <f t="shared" si="312"/>
        <v>2.2351195243912366E-5</v>
      </c>
      <c r="AW76" s="5">
        <f t="shared" si="313"/>
        <v>1.59652337844155E-7</v>
      </c>
      <c r="AX76" s="5">
        <f t="shared" si="314"/>
        <v>1.2433275979814779E-3</v>
      </c>
      <c r="AY76" s="5">
        <f t="shared" si="315"/>
        <v>8.3606352064947195E-4</v>
      </c>
      <c r="AZ76" s="5">
        <f t="shared" si="316"/>
        <v>2.8110138136385317E-4</v>
      </c>
      <c r="BA76" s="5">
        <f t="shared" si="317"/>
        <v>6.3007961040474999E-5</v>
      </c>
      <c r="BB76" s="5">
        <f t="shared" si="318"/>
        <v>1.0592272266369543E-5</v>
      </c>
      <c r="BC76" s="5">
        <f t="shared" si="319"/>
        <v>1.4245340418850109E-6</v>
      </c>
      <c r="BD76" s="5">
        <f t="shared" si="320"/>
        <v>1.6444768933485241E-5</v>
      </c>
      <c r="BE76" s="5">
        <f t="shared" si="321"/>
        <v>2.2739161322880669E-5</v>
      </c>
      <c r="BF76" s="5">
        <f t="shared" si="322"/>
        <v>1.5721396261613712E-5</v>
      </c>
      <c r="BG76" s="5">
        <f t="shared" si="323"/>
        <v>7.2463036170696713E-6</v>
      </c>
      <c r="BH76" s="5">
        <f t="shared" si="324"/>
        <v>2.5049738857625784E-6</v>
      </c>
      <c r="BI76" s="5">
        <f t="shared" si="325"/>
        <v>6.9275531359973232E-7</v>
      </c>
      <c r="BJ76" s="8">
        <f t="shared" si="326"/>
        <v>0.54001010670392624</v>
      </c>
      <c r="BK76" s="8">
        <f t="shared" si="327"/>
        <v>0.27869619491441988</v>
      </c>
      <c r="BL76" s="8">
        <f t="shared" si="328"/>
        <v>0.17505359285079733</v>
      </c>
      <c r="BM76" s="8">
        <f t="shared" si="329"/>
        <v>0.33767484276650628</v>
      </c>
      <c r="BN76" s="8">
        <f t="shared" si="330"/>
        <v>0.66173919598690634</v>
      </c>
    </row>
    <row r="77" spans="1:66" s="10" customFormat="1" x14ac:dyDescent="0.25">
      <c r="A77" s="10" t="s">
        <v>19</v>
      </c>
      <c r="B77" t="s">
        <v>248</v>
      </c>
      <c r="C77" t="s">
        <v>145</v>
      </c>
      <c r="D77" t="s">
        <v>788</v>
      </c>
      <c r="E77" s="1">
        <f>VLOOKUP(A77,home!$A$2:$E$670,3,FALSE)</f>
        <v>1.575</v>
      </c>
      <c r="F77">
        <f>VLOOKUP(B77,home!$B$2:$E$670,3,FALSE)</f>
        <v>1.8809</v>
      </c>
      <c r="G77">
        <f>VLOOKUP(C77,away!$B$2:$E$670,4,FALSE)</f>
        <v>0.68779999999999997</v>
      </c>
      <c r="H77">
        <f>VLOOKUP(A77,away!$A$2:$E$670,3,FALSE)</f>
        <v>1.1958</v>
      </c>
      <c r="I77">
        <f>VLOOKUP(C77,away!$B$2:$E$670,3,FALSE)</f>
        <v>1.6725000000000001</v>
      </c>
      <c r="J77">
        <f>VLOOKUP(B77,home!$B$2:$E$670,4,FALSE)</f>
        <v>0.39090000000000003</v>
      </c>
      <c r="K77" s="3">
        <f t="shared" si="276"/>
        <v>2.0375507564999999</v>
      </c>
      <c r="L77" s="3">
        <f t="shared" si="277"/>
        <v>0.78179042295000012</v>
      </c>
      <c r="M77" s="5">
        <f t="shared" si="331"/>
        <v>5.9645225267555689E-2</v>
      </c>
      <c r="N77" s="5">
        <f t="shared" si="278"/>
        <v>0.12153017386552101</v>
      </c>
      <c r="O77" s="5">
        <f t="shared" si="279"/>
        <v>4.6630065888870399E-2</v>
      </c>
      <c r="P77" s="5">
        <f t="shared" si="280"/>
        <v>9.501112602751273E-2</v>
      </c>
      <c r="Q77" s="5">
        <f t="shared" si="281"/>
        <v>0.12381194884863446</v>
      </c>
      <c r="R77" s="5">
        <f t="shared" si="282"/>
        <v>1.8227469466723177E-2</v>
      </c>
      <c r="S77" s="5">
        <f t="shared" si="283"/>
        <v>3.7836700375102152E-2</v>
      </c>
      <c r="T77" s="5">
        <f t="shared" si="284"/>
        <v>9.6794995856637714E-2</v>
      </c>
      <c r="U77" s="5">
        <f t="shared" si="285"/>
        <v>3.7139394201002464E-2</v>
      </c>
      <c r="V77" s="5">
        <f t="shared" si="286"/>
        <v>6.6968339165793967E-3</v>
      </c>
      <c r="W77" s="5">
        <f t="shared" si="287"/>
        <v>8.4091043346758154E-2</v>
      </c>
      <c r="X77" s="5">
        <f t="shared" si="288"/>
        <v>6.5741572344368851E-2</v>
      </c>
      <c r="Y77" s="5">
        <f t="shared" si="289"/>
        <v>2.5698065824251073E-2</v>
      </c>
      <c r="Z77" s="5">
        <f t="shared" si="290"/>
        <v>4.7500203545659094E-3</v>
      </c>
      <c r="AA77" s="5">
        <f t="shared" si="291"/>
        <v>9.6784075668361665E-3</v>
      </c>
      <c r="AB77" s="5">
        <f t="shared" si="292"/>
        <v>9.8601233297611803E-3</v>
      </c>
      <c r="AC77" s="5">
        <f t="shared" si="293"/>
        <v>6.6672743750574679E-4</v>
      </c>
      <c r="AD77" s="5">
        <f t="shared" si="294"/>
        <v>4.2834942246515358E-2</v>
      </c>
      <c r="AE77" s="5">
        <f t="shared" si="295"/>
        <v>3.3487947615942065E-2</v>
      </c>
      <c r="AF77" s="5">
        <f t="shared" si="296"/>
        <v>1.3090278365197397E-2</v>
      </c>
      <c r="AG77" s="5">
        <f t="shared" si="297"/>
        <v>3.4112847532203031E-3</v>
      </c>
      <c r="AH77" s="5">
        <f t="shared" si="298"/>
        <v>9.2838010550429782E-4</v>
      </c>
      <c r="AI77" s="5">
        <f t="shared" si="299"/>
        <v>1.8916215862898318E-3</v>
      </c>
      <c r="AJ77" s="5">
        <f t="shared" si="300"/>
        <v>1.9271374970782887E-3</v>
      </c>
      <c r="AK77" s="5">
        <f t="shared" si="301"/>
        <v>1.3088801550171279E-3</v>
      </c>
      <c r="AL77" s="5">
        <f t="shared" si="302"/>
        <v>4.2482209971846141E-5</v>
      </c>
      <c r="AM77" s="5">
        <f t="shared" si="303"/>
        <v>1.7455673795804219E-2</v>
      </c>
      <c r="AN77" s="5">
        <f t="shared" si="304"/>
        <v>1.3646678599699015E-2</v>
      </c>
      <c r="AO77" s="5">
        <f t="shared" si="305"/>
        <v>5.3344213171607037E-3</v>
      </c>
      <c r="AP77" s="5">
        <f t="shared" si="306"/>
        <v>1.3901331659121876E-3</v>
      </c>
      <c r="AQ77" s="5">
        <f t="shared" si="307"/>
        <v>2.7169819893382792E-4</v>
      </c>
      <c r="AR77" s="5">
        <f t="shared" si="308"/>
        <v>1.4515973506811419E-4</v>
      </c>
      <c r="AS77" s="5">
        <f t="shared" si="309"/>
        <v>2.9577032800137562E-4</v>
      </c>
      <c r="AT77" s="5">
        <f t="shared" si="310"/>
        <v>3.0132352778472813E-4</v>
      </c>
      <c r="AU77" s="5">
        <f t="shared" si="311"/>
        <v>2.0465399399634051E-4</v>
      </c>
      <c r="AV77" s="5">
        <f t="shared" si="312"/>
        <v>1.0424822507199755E-4</v>
      </c>
      <c r="AW77" s="5">
        <f t="shared" si="313"/>
        <v>1.8797642353210805E-6</v>
      </c>
      <c r="AX77" s="5">
        <f t="shared" si="314"/>
        <v>5.9278035579763593E-3</v>
      </c>
      <c r="AY77" s="5">
        <f t="shared" si="315"/>
        <v>4.6343000507548535E-3</v>
      </c>
      <c r="AZ77" s="5">
        <f t="shared" si="316"/>
        <v>1.8115256983784217E-3</v>
      </c>
      <c r="BA77" s="5">
        <f t="shared" si="317"/>
        <v>4.7207781397335362E-4</v>
      </c>
      <c r="BB77" s="5">
        <f t="shared" si="318"/>
        <v>9.2266478462884886E-5</v>
      </c>
      <c r="BC77" s="5">
        <f t="shared" si="319"/>
        <v>1.4426609844321174E-5</v>
      </c>
      <c r="BD77" s="5">
        <f t="shared" si="320"/>
        <v>1.8914081779035152E-5</v>
      </c>
      <c r="BE77" s="5">
        <f t="shared" si="321"/>
        <v>3.8538401637375941E-5</v>
      </c>
      <c r="BF77" s="5">
        <f t="shared" si="322"/>
        <v>3.9261974705268106E-5</v>
      </c>
      <c r="BG77" s="5">
        <f t="shared" si="323"/>
        <v>2.6666088754134296E-5</v>
      </c>
      <c r="BH77" s="5">
        <f t="shared" si="324"/>
        <v>1.3583377328470624E-5</v>
      </c>
      <c r="BI77" s="5">
        <f t="shared" si="325"/>
        <v>5.5353641502900488E-6</v>
      </c>
      <c r="BJ77" s="8">
        <f t="shared" si="326"/>
        <v>0.66154325835394645</v>
      </c>
      <c r="BK77" s="8">
        <f t="shared" si="327"/>
        <v>0.20453339528498243</v>
      </c>
      <c r="BL77" s="8">
        <f t="shared" si="328"/>
        <v>0.12878513489536</v>
      </c>
      <c r="BM77" s="8">
        <f t="shared" si="329"/>
        <v>0.53012337923751762</v>
      </c>
      <c r="BN77" s="8">
        <f t="shared" si="330"/>
        <v>0.46485600936481741</v>
      </c>
    </row>
    <row r="78" spans="1:66" x14ac:dyDescent="0.25">
      <c r="A78" s="10" t="s">
        <v>318</v>
      </c>
      <c r="B78" t="s">
        <v>330</v>
      </c>
      <c r="C78" t="s">
        <v>308</v>
      </c>
      <c r="D78" t="s">
        <v>788</v>
      </c>
      <c r="E78" s="1">
        <f>VLOOKUP(A78,home!$A$2:$E$670,3,FALSE)</f>
        <v>1.4430000000000001</v>
      </c>
      <c r="F78">
        <f>VLOOKUP(B78,home!$B$2:$E$670,3,FALSE)</f>
        <v>1.323</v>
      </c>
      <c r="G78">
        <f>VLOOKUP(C78,away!$B$2:$E$670,4,FALSE)</f>
        <v>0.79749999999999999</v>
      </c>
      <c r="H78">
        <f>VLOOKUP(A78,away!$A$2:$E$670,3,FALSE)</f>
        <v>1.0886</v>
      </c>
      <c r="I78">
        <f>VLOOKUP(C78,away!$B$2:$E$670,3,FALSE)</f>
        <v>1.7014</v>
      </c>
      <c r="J78">
        <f>VLOOKUP(B78,home!$B$2:$E$670,4,FALSE)</f>
        <v>0.91859999999999997</v>
      </c>
      <c r="K78" s="3">
        <f t="shared" si="276"/>
        <v>1.5224984775000001</v>
      </c>
      <c r="L78" s="3">
        <f t="shared" si="277"/>
        <v>1.7013795151439999</v>
      </c>
      <c r="M78" s="5">
        <f t="shared" si="331"/>
        <v>3.980041288924191E-2</v>
      </c>
      <c r="N78" s="5">
        <f t="shared" si="278"/>
        <v>6.0596068027742193E-2</v>
      </c>
      <c r="O78" s="5">
        <f t="shared" si="279"/>
        <v>6.7715607184029414E-2</v>
      </c>
      <c r="P78" s="5">
        <f t="shared" si="280"/>
        <v>0.10309690884067285</v>
      </c>
      <c r="Q78" s="5">
        <f t="shared" si="281"/>
        <v>4.6128710657361974E-2</v>
      </c>
      <c r="R78" s="5">
        <f t="shared" si="282"/>
        <v>5.7604973459222761E-2</v>
      </c>
      <c r="S78" s="5">
        <f t="shared" si="283"/>
        <v>6.6764210726159526E-2</v>
      </c>
      <c r="T78" s="5">
        <f t="shared" si="284"/>
        <v>7.8482443372440383E-2</v>
      </c>
      <c r="U78" s="5">
        <f t="shared" si="285"/>
        <v>8.7703484388094569E-2</v>
      </c>
      <c r="V78" s="5">
        <f t="shared" si="286"/>
        <v>1.921583568103824E-2</v>
      </c>
      <c r="W78" s="5">
        <f t="shared" si="287"/>
        <v>2.3410297248290541E-2</v>
      </c>
      <c r="X78" s="5">
        <f t="shared" si="288"/>
        <v>3.9829800181673487E-2</v>
      </c>
      <c r="Y78" s="5">
        <f t="shared" si="289"/>
        <v>3.3882803060689012E-2</v>
      </c>
      <c r="Z78" s="5">
        <f t="shared" si="290"/>
        <v>3.2669307271311808E-2</v>
      </c>
      <c r="AA78" s="5">
        <f t="shared" si="291"/>
        <v>4.9738970581551904E-2</v>
      </c>
      <c r="AB78" s="5">
        <f t="shared" si="292"/>
        <v>3.7863753491415048E-2</v>
      </c>
      <c r="AC78" s="5">
        <f t="shared" si="293"/>
        <v>3.1109810107661576E-3</v>
      </c>
      <c r="AD78" s="5">
        <f t="shared" si="294"/>
        <v>8.9105354795861978E-3</v>
      </c>
      <c r="AE78" s="5">
        <f t="shared" si="295"/>
        <v>1.5160202533931777E-2</v>
      </c>
      <c r="AF78" s="5">
        <f t="shared" si="296"/>
        <v>1.2896629018332842E-2</v>
      </c>
      <c r="AG78" s="5">
        <f t="shared" si="297"/>
        <v>7.314020142067724E-3</v>
      </c>
      <c r="AH78" s="5">
        <f t="shared" si="298"/>
        <v>1.3895722541338704E-2</v>
      </c>
      <c r="AI78" s="5">
        <f t="shared" si="299"/>
        <v>2.1156216412950606E-2</v>
      </c>
      <c r="AJ78" s="5">
        <f t="shared" si="300"/>
        <v>1.6105153639188911E-2</v>
      </c>
      <c r="AK78" s="5">
        <f t="shared" si="301"/>
        <v>8.1733572985229E-3</v>
      </c>
      <c r="AL78" s="5">
        <f t="shared" si="302"/>
        <v>3.2234090290929362E-4</v>
      </c>
      <c r="AM78" s="5">
        <f t="shared" si="303"/>
        <v>2.7132553402759436E-3</v>
      </c>
      <c r="AN78" s="5">
        <f t="shared" si="304"/>
        <v>4.6162770553005543E-3</v>
      </c>
      <c r="AO78" s="5">
        <f t="shared" si="305"/>
        <v>3.9270196090588141E-3</v>
      </c>
      <c r="AP78" s="5">
        <f t="shared" si="306"/>
        <v>2.2271169061404885E-3</v>
      </c>
      <c r="AQ78" s="5">
        <f t="shared" si="307"/>
        <v>9.4729277048457715E-4</v>
      </c>
      <c r="AR78" s="5">
        <f t="shared" si="308"/>
        <v>4.7283795359916838E-3</v>
      </c>
      <c r="AS78" s="5">
        <f t="shared" si="309"/>
        <v>7.1989506445894955E-3</v>
      </c>
      <c r="AT78" s="5">
        <f t="shared" si="310"/>
        <v>5.4801956979925771E-3</v>
      </c>
      <c r="AU78" s="5">
        <f t="shared" si="311"/>
        <v>2.7811965355319162E-3</v>
      </c>
      <c r="AV78" s="5">
        <f t="shared" si="312"/>
        <v>1.0585918727439043E-3</v>
      </c>
      <c r="AW78" s="5">
        <f t="shared" si="313"/>
        <v>2.3193750649536016E-5</v>
      </c>
      <c r="AX78" s="5">
        <f t="shared" si="314"/>
        <v>6.8848785410647836E-4</v>
      </c>
      <c r="AY78" s="5">
        <f t="shared" si="315"/>
        <v>1.1713791314022133E-3</v>
      </c>
      <c r="AZ78" s="5">
        <f t="shared" si="316"/>
        <v>9.964802293174486E-4</v>
      </c>
      <c r="BA78" s="5">
        <f t="shared" si="317"/>
        <v>5.6513034980223422E-4</v>
      </c>
      <c r="BB78" s="5">
        <f t="shared" si="318"/>
        <v>2.4037530013492101E-4</v>
      </c>
      <c r="BC78" s="5">
        <f t="shared" si="319"/>
        <v>8.1793922319229164E-5</v>
      </c>
      <c r="BD78" s="5">
        <f t="shared" si="320"/>
        <v>1.3407946803937235E-3</v>
      </c>
      <c r="BE78" s="5">
        <f t="shared" si="321"/>
        <v>2.0413578595395434E-3</v>
      </c>
      <c r="BF78" s="5">
        <f t="shared" si="322"/>
        <v>1.5539821165908073E-3</v>
      </c>
      <c r="BG78" s="5">
        <f t="shared" si="323"/>
        <v>7.886451355239106E-4</v>
      </c>
      <c r="BH78" s="5">
        <f t="shared" si="324"/>
        <v>3.0017775453073379E-4</v>
      </c>
      <c r="BI78" s="5">
        <f t="shared" si="325"/>
        <v>9.1404034850482181E-5</v>
      </c>
      <c r="BJ78" s="8">
        <f t="shared" si="326"/>
        <v>0.34478611819045896</v>
      </c>
      <c r="BK78" s="8">
        <f t="shared" si="327"/>
        <v>0.23348206918219019</v>
      </c>
      <c r="BL78" s="8">
        <f t="shared" si="328"/>
        <v>0.38732091486459364</v>
      </c>
      <c r="BM78" s="8">
        <f t="shared" si="329"/>
        <v>0.62216754306953093</v>
      </c>
      <c r="BN78" s="8">
        <f t="shared" si="330"/>
        <v>0.37494268105827111</v>
      </c>
    </row>
    <row r="79" spans="1:66" x14ac:dyDescent="0.25">
      <c r="A79" s="10" t="s">
        <v>61</v>
      </c>
      <c r="B79" t="s">
        <v>246</v>
      </c>
      <c r="C79" t="s">
        <v>30</v>
      </c>
      <c r="D79" t="s">
        <v>788</v>
      </c>
      <c r="E79" s="1">
        <f>VLOOKUP(A79,home!$A$2:$E$670,3,FALSE)</f>
        <v>1.5064</v>
      </c>
      <c r="F79">
        <f>VLOOKUP(B79,home!$B$2:$E$670,3,FALSE)</f>
        <v>1.6294</v>
      </c>
      <c r="G79">
        <f>VLOOKUP(C79,away!$B$2:$E$670,4,FALSE)</f>
        <v>0.51070000000000004</v>
      </c>
      <c r="H79">
        <f>VLOOKUP(A79,away!$A$2:$E$670,3,FALSE)</f>
        <v>1.2789999999999999</v>
      </c>
      <c r="I79">
        <f>VLOOKUP(C79,away!$B$2:$E$670,3,FALSE)</f>
        <v>1.9459</v>
      </c>
      <c r="J79">
        <f>VLOOKUP(B79,home!$B$2:$E$670,4,FALSE)</f>
        <v>0.42649999999999999</v>
      </c>
      <c r="K79" s="3">
        <f t="shared" si="276"/>
        <v>1.253527531312</v>
      </c>
      <c r="L79" s="3">
        <f t="shared" si="277"/>
        <v>1.0614758016499999</v>
      </c>
      <c r="M79" s="5">
        <f t="shared" si="331"/>
        <v>9.8765854818741963E-2</v>
      </c>
      <c r="N79" s="5">
        <f t="shared" si="278"/>
        <v>0.12380571816885699</v>
      </c>
      <c r="O79" s="5">
        <f t="shared" si="279"/>
        <v>0.10483756491937161</v>
      </c>
      <c r="P79" s="5">
        <f t="shared" si="280"/>
        <v>0.13141677394214143</v>
      </c>
      <c r="Q79" s="5">
        <f t="shared" si="281"/>
        <v>7.7596938129258289E-2</v>
      </c>
      <c r="R79" s="5">
        <f t="shared" si="282"/>
        <v>5.5641269132911939E-2</v>
      </c>
      <c r="S79" s="5">
        <f t="shared" si="283"/>
        <v>4.3715433094400388E-2</v>
      </c>
      <c r="T79" s="5">
        <f t="shared" si="284"/>
        <v>8.2367272106339873E-2</v>
      </c>
      <c r="U79" s="5">
        <f t="shared" si="285"/>
        <v>6.9747862735245691E-2</v>
      </c>
      <c r="V79" s="5">
        <f t="shared" si="286"/>
        <v>6.4630311753129102E-3</v>
      </c>
      <c r="W79" s="5">
        <f t="shared" si="287"/>
        <v>3.24232994301797E-2</v>
      </c>
      <c r="X79" s="5">
        <f t="shared" si="288"/>
        <v>3.4416547754787981E-2</v>
      </c>
      <c r="Y79" s="5">
        <f t="shared" si="289"/>
        <v>1.8266166309019536E-2</v>
      </c>
      <c r="Z79" s="5">
        <f t="shared" si="290"/>
        <v>1.9687286919227033E-2</v>
      </c>
      <c r="AA79" s="5">
        <f t="shared" si="291"/>
        <v>2.467855617008969E-2</v>
      </c>
      <c r="AB79" s="5">
        <f t="shared" si="292"/>
        <v>1.546762479611853E-2</v>
      </c>
      <c r="AC79" s="5">
        <f t="shared" si="293"/>
        <v>5.3747744381513706E-4</v>
      </c>
      <c r="AD79" s="5">
        <f t="shared" si="294"/>
        <v>1.0160874622925741E-2</v>
      </c>
      <c r="AE79" s="5">
        <f t="shared" si="295"/>
        <v>1.078552253583524E-2</v>
      </c>
      <c r="AF79" s="5">
        <f t="shared" si="296"/>
        <v>5.7242855899699253E-3</v>
      </c>
      <c r="AG79" s="5">
        <f t="shared" si="297"/>
        <v>2.0253968784956231E-3</v>
      </c>
      <c r="AH79" s="5">
        <f t="shared" si="298"/>
        <v>5.2243946662250164E-3</v>
      </c>
      <c r="AI79" s="5">
        <f t="shared" si="299"/>
        <v>6.5489225485526248E-3</v>
      </c>
      <c r="AJ79" s="5">
        <f t="shared" si="300"/>
        <v>4.1046273575203324E-3</v>
      </c>
      <c r="AK79" s="5">
        <f t="shared" si="301"/>
        <v>1.7150877994760528E-3</v>
      </c>
      <c r="AL79" s="5">
        <f t="shared" si="302"/>
        <v>2.860646601499383E-5</v>
      </c>
      <c r="AM79" s="5">
        <f t="shared" si="303"/>
        <v>2.5473872164093691E-3</v>
      </c>
      <c r="AN79" s="5">
        <f t="shared" si="304"/>
        <v>2.7039898876510967E-3</v>
      </c>
      <c r="AO79" s="5">
        <f t="shared" si="305"/>
        <v>1.4351099168239704E-3</v>
      </c>
      <c r="AP79" s="5">
        <f t="shared" si="306"/>
        <v>5.077781498055296E-4</v>
      </c>
      <c r="AQ79" s="5">
        <f t="shared" si="307"/>
        <v>1.3474855465629452E-4</v>
      </c>
      <c r="AR79" s="5">
        <f t="shared" si="308"/>
        <v>1.1091137032934373E-3</v>
      </c>
      <c r="AS79" s="5">
        <f t="shared" si="309"/>
        <v>1.3903045624337324E-3</v>
      </c>
      <c r="AT79" s="5">
        <f t="shared" si="310"/>
        <v>8.7139252295968361E-4</v>
      </c>
      <c r="AU79" s="5">
        <f t="shared" si="311"/>
        <v>3.641048393697957E-4</v>
      </c>
      <c r="AV79" s="5">
        <f t="shared" si="312"/>
        <v>1.1410386010849315E-4</v>
      </c>
      <c r="AW79" s="5">
        <f t="shared" si="313"/>
        <v>1.0573181402045673E-6</v>
      </c>
      <c r="AX79" s="5">
        <f t="shared" si="314"/>
        <v>5.3220333478023096E-4</v>
      </c>
      <c r="AY79" s="5">
        <f t="shared" si="315"/>
        <v>5.6492096142664891E-4</v>
      </c>
      <c r="AZ79" s="5">
        <f t="shared" si="316"/>
        <v>2.9982496519962034E-4</v>
      </c>
      <c r="BA79" s="5">
        <f t="shared" si="317"/>
        <v>1.0608564842998345E-4</v>
      </c>
      <c r="BB79" s="5">
        <f t="shared" si="318"/>
        <v>2.8151837177694178E-5</v>
      </c>
      <c r="BC79" s="5">
        <f t="shared" si="319"/>
        <v>5.9764987872226428E-6</v>
      </c>
      <c r="BD79" s="5">
        <f t="shared" si="320"/>
        <v>1.9621622622073348E-4</v>
      </c>
      <c r="BE79" s="5">
        <f t="shared" si="321"/>
        <v>2.4596244165783293E-4</v>
      </c>
      <c r="BF79" s="5">
        <f t="shared" si="322"/>
        <v>1.5416034614340761E-4</v>
      </c>
      <c r="BG79" s="5">
        <f t="shared" si="323"/>
        <v>6.4414746042449684E-5</v>
      </c>
      <c r="BH79" s="5">
        <f t="shared" si="324"/>
        <v>2.0186414396670359E-5</v>
      </c>
      <c r="BI79" s="5">
        <f t="shared" si="325"/>
        <v>5.0608452409398395E-6</v>
      </c>
      <c r="BJ79" s="8">
        <f t="shared" si="326"/>
        <v>0.40643819849681651</v>
      </c>
      <c r="BK79" s="8">
        <f t="shared" si="327"/>
        <v>0.28149209790185348</v>
      </c>
      <c r="BL79" s="8">
        <f t="shared" si="328"/>
        <v>0.29250093063337862</v>
      </c>
      <c r="BM79" s="8">
        <f t="shared" si="329"/>
        <v>0.40749053119670703</v>
      </c>
      <c r="BN79" s="8">
        <f t="shared" si="330"/>
        <v>0.59206411911128221</v>
      </c>
    </row>
    <row r="80" spans="1:66" x14ac:dyDescent="0.25">
      <c r="A80" s="10" t="s">
        <v>318</v>
      </c>
      <c r="B80" t="s">
        <v>745</v>
      </c>
      <c r="C80" t="s">
        <v>43</v>
      </c>
      <c r="D80" t="s">
        <v>788</v>
      </c>
      <c r="E80" s="1">
        <f>VLOOKUP(A80,home!$A$2:$E$670,3,FALSE)</f>
        <v>1.4430000000000001</v>
      </c>
      <c r="F80">
        <f>VLOOKUP(B80,home!$B$2:$E$670,3,FALSE)</f>
        <v>1.2128000000000001</v>
      </c>
      <c r="G80">
        <f>VLOOKUP(C80,away!$B$2:$E$670,4,FALSE)</f>
        <v>0.90249999999999997</v>
      </c>
      <c r="H80">
        <f>VLOOKUP(A80,away!$A$2:$E$670,3,FALSE)</f>
        <v>1.0886</v>
      </c>
      <c r="I80">
        <f>VLOOKUP(C80,away!$B$2:$E$670,3,FALSE)</f>
        <v>1.6302000000000001</v>
      </c>
      <c r="J80">
        <f>VLOOKUP(B80,home!$B$2:$E$670,4,FALSE)</f>
        <v>0.34749999999999998</v>
      </c>
      <c r="K80" s="3">
        <f t="shared" si="276"/>
        <v>1.5794385360000001</v>
      </c>
      <c r="L80" s="3">
        <f t="shared" si="277"/>
        <v>0.61668591269999995</v>
      </c>
      <c r="M80" s="5">
        <f t="shared" si="331"/>
        <v>0.11123341488885552</v>
      </c>
      <c r="N80" s="5">
        <f t="shared" si="278"/>
        <v>0.17568634196633459</v>
      </c>
      <c r="O80" s="5">
        <f t="shared" si="279"/>
        <v>6.8596079983471614E-2</v>
      </c>
      <c r="P80" s="5">
        <f t="shared" si="280"/>
        <v>0.10834329214443333</v>
      </c>
      <c r="Q80" s="5">
        <f t="shared" si="281"/>
        <v>0.13874288937525145</v>
      </c>
      <c r="R80" s="5">
        <f t="shared" si="282"/>
        <v>2.1151118096124698E-2</v>
      </c>
      <c r="S80" s="5">
        <f t="shared" si="283"/>
        <v>2.6382065507075628E-2</v>
      </c>
      <c r="T80" s="5">
        <f t="shared" si="284"/>
        <v>8.5560785365012049E-2</v>
      </c>
      <c r="U80" s="5">
        <f t="shared" si="285"/>
        <v>3.3406891000506304E-2</v>
      </c>
      <c r="V80" s="5">
        <f t="shared" si="286"/>
        <v>2.8551770401634034E-3</v>
      </c>
      <c r="W80" s="5">
        <f t="shared" si="287"/>
        <v>7.3045288691752364E-2</v>
      </c>
      <c r="X80" s="5">
        <f t="shared" si="288"/>
        <v>4.5046000525308286E-2</v>
      </c>
      <c r="Y80" s="5">
        <f t="shared" si="289"/>
        <v>1.3889616973717208E-2</v>
      </c>
      <c r="Z80" s="5">
        <f t="shared" si="290"/>
        <v>4.3478655225780488E-3</v>
      </c>
      <c r="AA80" s="5">
        <f t="shared" si="291"/>
        <v>6.8671863557055492E-3</v>
      </c>
      <c r="AB80" s="5">
        <f t="shared" si="292"/>
        <v>5.423149382047375E-3</v>
      </c>
      <c r="AC80" s="5">
        <f t="shared" si="293"/>
        <v>1.7381202430020355E-4</v>
      </c>
      <c r="AD80" s="5">
        <f t="shared" si="294"/>
        <v>2.8842635958249683E-2</v>
      </c>
      <c r="AE80" s="5">
        <f t="shared" si="295"/>
        <v>1.7786847280587041E-2</v>
      </c>
      <c r="AF80" s="5">
        <f t="shared" si="296"/>
        <v>5.4844490746421663E-3</v>
      </c>
      <c r="AG80" s="5">
        <f t="shared" si="297"/>
        <v>1.1273941610841251E-3</v>
      </c>
      <c r="AH80" s="5">
        <f t="shared" si="298"/>
        <v>6.7031685452197641E-4</v>
      </c>
      <c r="AI80" s="5">
        <f t="shared" si="299"/>
        <v>1.0587242713623155E-3</v>
      </c>
      <c r="AJ80" s="5">
        <f t="shared" si="300"/>
        <v>8.360949565940813E-4</v>
      </c>
      <c r="AK80" s="5">
        <f t="shared" si="301"/>
        <v>4.4018686473331308E-4</v>
      </c>
      <c r="AL80" s="5">
        <f t="shared" si="302"/>
        <v>6.771838101271492E-6</v>
      </c>
      <c r="AM80" s="5">
        <f t="shared" si="303"/>
        <v>9.1110341424557595E-3</v>
      </c>
      <c r="AN80" s="5">
        <f t="shared" si="304"/>
        <v>5.6186464057811905E-3</v>
      </c>
      <c r="AO80" s="5">
        <f t="shared" si="305"/>
        <v>1.732470043443874E-3</v>
      </c>
      <c r="AP80" s="5">
        <f t="shared" si="306"/>
        <v>3.5612995665553138E-4</v>
      </c>
      <c r="AQ80" s="5">
        <f t="shared" si="307"/>
        <v>5.4905081839981939E-5</v>
      </c>
      <c r="AR80" s="5">
        <f t="shared" si="308"/>
        <v>8.2674992245815638E-5</v>
      </c>
      <c r="AS80" s="5">
        <f t="shared" si="309"/>
        <v>1.3058006871654243E-4</v>
      </c>
      <c r="AT80" s="5">
        <f t="shared" si="310"/>
        <v>1.0312159628221759E-4</v>
      </c>
      <c r="AU80" s="5">
        <f t="shared" si="311"/>
        <v>5.4291407687322933E-5</v>
      </c>
      <c r="AV80" s="5">
        <f t="shared" si="312"/>
        <v>2.1437485368761125E-5</v>
      </c>
      <c r="AW80" s="5">
        <f t="shared" si="313"/>
        <v>1.8321913291122483E-7</v>
      </c>
      <c r="AX80" s="5">
        <f t="shared" si="314"/>
        <v>2.3983864045677267E-3</v>
      </c>
      <c r="AY80" s="5">
        <f t="shared" si="315"/>
        <v>1.4790511089081196E-3</v>
      </c>
      <c r="AZ80" s="5">
        <f t="shared" si="316"/>
        <v>4.5605499151347539E-4</v>
      </c>
      <c r="BA80" s="5">
        <f t="shared" si="317"/>
        <v>9.3747562894292791E-5</v>
      </c>
      <c r="BB80" s="5">
        <f t="shared" si="318"/>
        <v>1.4453200346716895E-5</v>
      </c>
      <c r="BC80" s="5">
        <f t="shared" si="319"/>
        <v>1.7826170094502133E-6</v>
      </c>
      <c r="BD80" s="5">
        <f t="shared" si="320"/>
        <v>8.4974171750960378E-6</v>
      </c>
      <c r="BE80" s="5">
        <f t="shared" si="321"/>
        <v>1.3421148142814944E-5</v>
      </c>
      <c r="BF80" s="5">
        <f t="shared" si="322"/>
        <v>1.0598939287063377E-5</v>
      </c>
      <c r="BG80" s="5">
        <f t="shared" si="323"/>
        <v>5.5801243835707547E-6</v>
      </c>
      <c r="BH80" s="5">
        <f t="shared" si="324"/>
        <v>2.2033658717712243E-6</v>
      </c>
      <c r="BI80" s="5">
        <f t="shared" si="325"/>
        <v>6.9601619335654069E-7</v>
      </c>
      <c r="BJ80" s="8">
        <f t="shared" si="326"/>
        <v>0.60652891088735494</v>
      </c>
      <c r="BK80" s="8">
        <f t="shared" si="327"/>
        <v>0.25047358455183749</v>
      </c>
      <c r="BL80" s="8">
        <f t="shared" si="328"/>
        <v>0.13888285032642159</v>
      </c>
      <c r="BM80" s="8">
        <f t="shared" si="329"/>
        <v>0.37500120694394573</v>
      </c>
      <c r="BN80" s="8">
        <f t="shared" si="330"/>
        <v>0.62375313645447117</v>
      </c>
    </row>
    <row r="81" spans="1:66" x14ac:dyDescent="0.25">
      <c r="A81" s="10" t="s">
        <v>318</v>
      </c>
      <c r="B81" t="s">
        <v>743</v>
      </c>
      <c r="C81" t="s">
        <v>385</v>
      </c>
      <c r="D81" t="s">
        <v>788</v>
      </c>
      <c r="E81" s="1">
        <f>VLOOKUP(A81,home!$A$2:$E$670,3,FALSE)</f>
        <v>1.4430000000000001</v>
      </c>
      <c r="F81" t="e">
        <f>VLOOKUP(B81,home!$B$2:$E$670,3,FALSE)</f>
        <v>#N/A</v>
      </c>
      <c r="G81">
        <f>VLOOKUP(C81,away!$B$2:$E$670,4,FALSE)</f>
        <v>0.69299999999999995</v>
      </c>
      <c r="H81">
        <f>VLOOKUP(A81,away!$A$2:$E$670,3,FALSE)</f>
        <v>1.0886</v>
      </c>
      <c r="I81">
        <f>VLOOKUP(C81,away!$B$2:$E$670,3,FALSE)</f>
        <v>1.7606999999999999</v>
      </c>
      <c r="J81" t="e">
        <f>VLOOKUP(B81,home!$B$2:$E$670,4,FALSE)</f>
        <v>#N/A</v>
      </c>
      <c r="K81" s="3" t="e">
        <f t="shared" si="276"/>
        <v>#N/A</v>
      </c>
      <c r="L81" s="3" t="e">
        <f t="shared" si="277"/>
        <v>#N/A</v>
      </c>
      <c r="M81" s="5" t="e">
        <f t="shared" si="331"/>
        <v>#N/A</v>
      </c>
      <c r="N81" s="5" t="e">
        <f t="shared" si="278"/>
        <v>#N/A</v>
      </c>
      <c r="O81" s="5" t="e">
        <f t="shared" si="279"/>
        <v>#N/A</v>
      </c>
      <c r="P81" s="5" t="e">
        <f t="shared" si="280"/>
        <v>#N/A</v>
      </c>
      <c r="Q81" s="5" t="e">
        <f t="shared" si="281"/>
        <v>#N/A</v>
      </c>
      <c r="R81" s="5" t="e">
        <f t="shared" si="282"/>
        <v>#N/A</v>
      </c>
      <c r="S81" s="5" t="e">
        <f t="shared" si="283"/>
        <v>#N/A</v>
      </c>
      <c r="T81" s="5" t="e">
        <f t="shared" si="284"/>
        <v>#N/A</v>
      </c>
      <c r="U81" s="5" t="e">
        <f t="shared" si="285"/>
        <v>#N/A</v>
      </c>
      <c r="V81" s="5" t="e">
        <f t="shared" si="286"/>
        <v>#N/A</v>
      </c>
      <c r="W81" s="5" t="e">
        <f t="shared" si="287"/>
        <v>#N/A</v>
      </c>
      <c r="X81" s="5" t="e">
        <f t="shared" si="288"/>
        <v>#N/A</v>
      </c>
      <c r="Y81" s="5" t="e">
        <f t="shared" si="289"/>
        <v>#N/A</v>
      </c>
      <c r="Z81" s="5" t="e">
        <f t="shared" si="290"/>
        <v>#N/A</v>
      </c>
      <c r="AA81" s="5" t="e">
        <f t="shared" si="291"/>
        <v>#N/A</v>
      </c>
      <c r="AB81" s="5" t="e">
        <f t="shared" si="292"/>
        <v>#N/A</v>
      </c>
      <c r="AC81" s="5" t="e">
        <f t="shared" si="293"/>
        <v>#N/A</v>
      </c>
      <c r="AD81" s="5" t="e">
        <f t="shared" si="294"/>
        <v>#N/A</v>
      </c>
      <c r="AE81" s="5" t="e">
        <f t="shared" si="295"/>
        <v>#N/A</v>
      </c>
      <c r="AF81" s="5" t="e">
        <f t="shared" si="296"/>
        <v>#N/A</v>
      </c>
      <c r="AG81" s="5" t="e">
        <f t="shared" si="297"/>
        <v>#N/A</v>
      </c>
      <c r="AH81" s="5" t="e">
        <f t="shared" si="298"/>
        <v>#N/A</v>
      </c>
      <c r="AI81" s="5" t="e">
        <f t="shared" si="299"/>
        <v>#N/A</v>
      </c>
      <c r="AJ81" s="5" t="e">
        <f t="shared" si="300"/>
        <v>#N/A</v>
      </c>
      <c r="AK81" s="5" t="e">
        <f t="shared" si="301"/>
        <v>#N/A</v>
      </c>
      <c r="AL81" s="5" t="e">
        <f t="shared" si="302"/>
        <v>#N/A</v>
      </c>
      <c r="AM81" s="5" t="e">
        <f t="shared" si="303"/>
        <v>#N/A</v>
      </c>
      <c r="AN81" s="5" t="e">
        <f t="shared" si="304"/>
        <v>#N/A</v>
      </c>
      <c r="AO81" s="5" t="e">
        <f t="shared" si="305"/>
        <v>#N/A</v>
      </c>
      <c r="AP81" s="5" t="e">
        <f t="shared" si="306"/>
        <v>#N/A</v>
      </c>
      <c r="AQ81" s="5" t="e">
        <f t="shared" si="307"/>
        <v>#N/A</v>
      </c>
      <c r="AR81" s="5" t="e">
        <f t="shared" si="308"/>
        <v>#N/A</v>
      </c>
      <c r="AS81" s="5" t="e">
        <f t="shared" si="309"/>
        <v>#N/A</v>
      </c>
      <c r="AT81" s="5" t="e">
        <f t="shared" si="310"/>
        <v>#N/A</v>
      </c>
      <c r="AU81" s="5" t="e">
        <f t="shared" si="311"/>
        <v>#N/A</v>
      </c>
      <c r="AV81" s="5" t="e">
        <f t="shared" si="312"/>
        <v>#N/A</v>
      </c>
      <c r="AW81" s="5" t="e">
        <f t="shared" si="313"/>
        <v>#N/A</v>
      </c>
      <c r="AX81" s="5" t="e">
        <f t="shared" si="314"/>
        <v>#N/A</v>
      </c>
      <c r="AY81" s="5" t="e">
        <f t="shared" si="315"/>
        <v>#N/A</v>
      </c>
      <c r="AZ81" s="5" t="e">
        <f t="shared" si="316"/>
        <v>#N/A</v>
      </c>
      <c r="BA81" s="5" t="e">
        <f t="shared" si="317"/>
        <v>#N/A</v>
      </c>
      <c r="BB81" s="5" t="e">
        <f t="shared" si="318"/>
        <v>#N/A</v>
      </c>
      <c r="BC81" s="5" t="e">
        <f t="shared" si="319"/>
        <v>#N/A</v>
      </c>
      <c r="BD81" s="5" t="e">
        <f t="shared" si="320"/>
        <v>#N/A</v>
      </c>
      <c r="BE81" s="5" t="e">
        <f t="shared" si="321"/>
        <v>#N/A</v>
      </c>
      <c r="BF81" s="5" t="e">
        <f t="shared" si="322"/>
        <v>#N/A</v>
      </c>
      <c r="BG81" s="5" t="e">
        <f t="shared" si="323"/>
        <v>#N/A</v>
      </c>
      <c r="BH81" s="5" t="e">
        <f t="shared" si="324"/>
        <v>#N/A</v>
      </c>
      <c r="BI81" s="5" t="e">
        <f t="shared" si="325"/>
        <v>#N/A</v>
      </c>
      <c r="BJ81" s="8" t="e">
        <f t="shared" si="326"/>
        <v>#N/A</v>
      </c>
      <c r="BK81" s="8" t="e">
        <f t="shared" si="327"/>
        <v>#N/A</v>
      </c>
      <c r="BL81" s="8" t="e">
        <f t="shared" si="328"/>
        <v>#N/A</v>
      </c>
      <c r="BM81" s="8" t="e">
        <f t="shared" si="329"/>
        <v>#N/A</v>
      </c>
      <c r="BN81" s="8" t="e">
        <f t="shared" si="330"/>
        <v>#N/A</v>
      </c>
    </row>
    <row r="82" spans="1:66" x14ac:dyDescent="0.25">
      <c r="A82" s="10" t="s">
        <v>19</v>
      </c>
      <c r="B82" t="s">
        <v>145</v>
      </c>
      <c r="C82" t="s">
        <v>231</v>
      </c>
      <c r="D82" s="11">
        <v>44389</v>
      </c>
      <c r="E82" s="1">
        <f>VLOOKUP(A82,home!$A$2:$E$670,3,FALSE)</f>
        <v>1.575</v>
      </c>
      <c r="F82">
        <f>VLOOKUP(B82,home!$B$2:$E$670,3,FALSE)</f>
        <v>1.4815</v>
      </c>
      <c r="G82">
        <f>VLOOKUP(C82,away!$B$2:$E$670,4,FALSE)</f>
        <v>0.92569999999999997</v>
      </c>
      <c r="H82">
        <f>VLOOKUP(A82,away!$A$2:$E$670,3,FALSE)</f>
        <v>1.1958</v>
      </c>
      <c r="I82">
        <f>VLOOKUP(C82,away!$B$2:$E$670,3,FALSE)</f>
        <v>1.1705000000000001</v>
      </c>
      <c r="J82">
        <f>VLOOKUP(B82,home!$B$2:$E$670,4,FALSE)</f>
        <v>0.41810000000000003</v>
      </c>
      <c r="K82" s="3">
        <f t="shared" ref="K82:K97" si="332">E82*F82*G82</f>
        <v>2.1599936662499997</v>
      </c>
      <c r="L82" s="3">
        <f t="shared" ref="L82:L97" si="333">H82*I82*J82</f>
        <v>0.58520783859000003</v>
      </c>
      <c r="M82" s="5">
        <f t="shared" si="331"/>
        <v>6.4235355905188862E-2</v>
      </c>
      <c r="N82" s="5">
        <f t="shared" ref="N82:N97" si="334">_xlfn.POISSON.DIST(1,K82,FALSE) * _xlfn.POISSON.DIST(0,L82,FALSE)</f>
        <v>0.13874796190452243</v>
      </c>
      <c r="O82" s="5">
        <f t="shared" ref="O82:O97" si="335">_xlfn.POISSON.DIST(0,K82,FALSE) * _xlfn.POISSON.DIST(1,L82,FALSE)</f>
        <v>3.7591033790334967E-2</v>
      </c>
      <c r="P82" s="5">
        <f t="shared" ref="P82:P97" si="336">_xlfn.POISSON.DIST(1,K82,FALSE) * _xlfn.POISSON.DIST(1,L82,FALSE)</f>
        <v>8.1196394894913232E-2</v>
      </c>
      <c r="Q82" s="5">
        <f t="shared" ref="Q82:Q97" si="337">_xlfn.POISSON.DIST(2,K82,FALSE) * _xlfn.POISSON.DIST(0,L82,FALSE)</f>
        <v>0.14984735945943237</v>
      </c>
      <c r="R82" s="5">
        <f t="shared" ref="R82:R97" si="338">_xlfn.POISSON.DIST(0,K82,FALSE) * _xlfn.POISSON.DIST(2,L82,FALSE)</f>
        <v>1.099928381740279E-2</v>
      </c>
      <c r="S82" s="5">
        <f t="shared" ref="S82:S97" si="339">_xlfn.POISSON.DIST(2,K82,FALSE) * _xlfn.POISSON.DIST(2,L82,FALSE)</f>
        <v>2.5658978809355873E-2</v>
      </c>
      <c r="T82" s="5">
        <f t="shared" ref="T82:T97" si="340">_xlfn.POISSON.DIST(2,K82,FALSE) * _xlfn.POISSON.DIST(1,L82,FALSE)</f>
        <v>8.7691849347673212E-2</v>
      </c>
      <c r="U82" s="5">
        <f t="shared" ref="U82:U97" si="341">_xlfn.POISSON.DIST(1,K82,FALSE) * _xlfn.POISSON.DIST(2,L82,FALSE)</f>
        <v>2.375838337887614E-2</v>
      </c>
      <c r="V82" s="5">
        <f t="shared" ref="V82:V97" si="342">_xlfn.POISSON.DIST(3,K82,FALSE) * _xlfn.POISSON.DIST(3,L82,FALSE)</f>
        <v>3.6037899596736886E-3</v>
      </c>
      <c r="W82" s="5">
        <f t="shared" ref="W82:W97" si="343">_xlfn.POISSON.DIST(3,K82,FALSE) * _xlfn.POISSON.DIST(0,L82,FALSE)</f>
        <v>0.10788978244555364</v>
      </c>
      <c r="X82" s="5">
        <f t="shared" ref="X82:X97" si="344">_xlfn.POISSON.DIST(3,K82,FALSE) * _xlfn.POISSON.DIST(1,L82,FALSE)</f>
        <v>6.3137946390907765E-2</v>
      </c>
      <c r="Y82" s="5">
        <f t="shared" ref="Y82:Y97" si="345">_xlfn.POISSON.DIST(3,K82,FALSE) * _xlfn.POISSON.DIST(2,L82,FALSE)</f>
        <v>1.8474410570217214E-2</v>
      </c>
      <c r="Z82" s="5">
        <f t="shared" ref="Z82:Z97" si="346">_xlfn.POISSON.DIST(0,K82,FALSE) * _xlfn.POISSON.DIST(3,L82,FALSE)</f>
        <v>2.1456223696067508E-3</v>
      </c>
      <c r="AA82" s="5">
        <f t="shared" ref="AA82:AA97" si="347">_xlfn.POISSON.DIST(1,K82,FALSE) * _xlfn.POISSON.DIST(3,L82,FALSE)</f>
        <v>4.6345307285148964E-3</v>
      </c>
      <c r="AB82" s="5">
        <f t="shared" ref="AB82:AB97" si="348">_xlfn.POISSON.DIST(2,K82,FALSE) * _xlfn.POISSON.DIST(3,L82,FALSE)</f>
        <v>5.0052785098165875E-3</v>
      </c>
      <c r="AC82" s="5">
        <f t="shared" ref="AC82:AC97" si="349">_xlfn.POISSON.DIST(4,K82,FALSE) * _xlfn.POISSON.DIST(4,L82,FALSE)</f>
        <v>2.8470959310543728E-4</v>
      </c>
      <c r="AD82" s="5">
        <f t="shared" ref="AD82:AD97" si="350">_xlfn.POISSON.DIST(4,K82,FALSE) * _xlfn.POISSON.DIST(0,L82,FALSE)</f>
        <v>5.8260311683871573E-2</v>
      </c>
      <c r="AE82" s="5">
        <f t="shared" ref="AE82:AE97" si="351">_xlfn.POISSON.DIST(4,K82,FALSE) * _xlfn.POISSON.DIST(1,L82,FALSE)</f>
        <v>3.4094391076098206E-2</v>
      </c>
      <c r="AF82" s="5">
        <f t="shared" ref="AF82:AF97" si="352">_xlfn.POISSON.DIST(4,K82,FALSE) * _xlfn.POISSON.DIST(2,L82,FALSE)</f>
        <v>9.9761524548428078E-3</v>
      </c>
      <c r="AG82" s="5">
        <f t="shared" ref="AG82:AG97" si="353">_xlfn.POISSON.DIST(4,K82,FALSE) * _xlfn.POISSON.DIST(3,L82,FALSE)</f>
        <v>1.9460408718476275E-3</v>
      </c>
      <c r="AH82" s="5">
        <f t="shared" ref="AH82:AH97" si="354">_xlfn.POISSON.DIST(0,K82,FALSE) * _xlfn.POISSON.DIST(4,L82,FALSE)</f>
        <v>3.1390875733698008E-4</v>
      </c>
      <c r="AI82" s="5">
        <f t="shared" ref="AI82:AI97" si="355">_xlfn.POISSON.DIST(1,K82,FALSE) * _xlfn.POISSON.DIST(4,L82,FALSE)</f>
        <v>6.7804092762828504E-4</v>
      </c>
      <c r="AJ82" s="5">
        <f t="shared" ref="AJ82:AJ97" si="356">_xlfn.POISSON.DIST(2,K82,FALSE) * _xlfn.POISSON.DIST(4,L82,FALSE)</f>
        <v>7.3228205456768523E-4</v>
      </c>
      <c r="AK82" s="5">
        <f t="shared" ref="AK82:AK97" si="357">_xlfn.POISSON.DIST(3,K82,FALSE) * _xlfn.POISSON.DIST(4,L82,FALSE)</f>
        <v>5.2724153325824552E-4</v>
      </c>
      <c r="AL82" s="5">
        <f t="shared" ref="AL82:AL97" si="358">_xlfn.POISSON.DIST(5,K82,FALSE) * _xlfn.POISSON.DIST(5,L82,FALSE)</f>
        <v>1.4395432064721705E-5</v>
      </c>
      <c r="AM82" s="5">
        <f t="shared" ref="AM82:AM97" si="359">_xlfn.POISSON.DIST(5,K82,FALSE) * _xlfn.POISSON.DIST(0,L82,FALSE)</f>
        <v>2.5168380846182694E-2</v>
      </c>
      <c r="AN82" s="5">
        <f t="shared" ref="AN82:AN97" si="360">_xlfn.POISSON.DIST(5,K82,FALSE) * _xlfn.POISSON.DIST(1,L82,FALSE)</f>
        <v>1.4728733755804529E-2</v>
      </c>
      <c r="AO82" s="5">
        <f t="shared" ref="AO82:AO97" si="361">_xlfn.POISSON.DIST(5,K82,FALSE) * _xlfn.POISSON.DIST(2,L82,FALSE)</f>
        <v>4.3096852232009705E-3</v>
      </c>
      <c r="AP82" s="5">
        <f t="shared" ref="AP82:AP97" si="362">_xlfn.POISSON.DIST(5,K82,FALSE) * _xlfn.POISSON.DIST(3,L82,FALSE)</f>
        <v>8.4068719149090073E-4</v>
      </c>
      <c r="AQ82" s="5">
        <f t="shared" ref="AQ82:AQ97" si="363">_xlfn.POISSON.DIST(5,K82,FALSE) * _xlfn.POISSON.DIST(4,L82,FALSE)</f>
        <v>1.2299418356567183E-4</v>
      </c>
      <c r="AR82" s="5">
        <f t="shared" ref="AR82:AR97" si="364">_xlfn.POISSON.DIST(0,K82,FALSE) * _xlfn.POISSON.DIST(5,L82,FALSE)</f>
        <v>3.6740373079129389E-5</v>
      </c>
      <c r="AS82" s="5">
        <f t="shared" ref="AS82:AS97" si="365">_xlfn.POISSON.DIST(1,K82,FALSE) * _xlfn.POISSON.DIST(5,L82,FALSE)</f>
        <v>7.9358973146581474E-5</v>
      </c>
      <c r="AT82" s="5">
        <f t="shared" ref="AT82:AT97" si="366">_xlfn.POISSON.DIST(2,K82,FALSE) * _xlfn.POISSON.DIST(5,L82,FALSE)</f>
        <v>8.5707439678359907E-5</v>
      </c>
      <c r="AU82" s="5">
        <f t="shared" ref="AU82:AU97" si="367">_xlfn.POISSON.DIST(3,K82,FALSE) * _xlfn.POISSON.DIST(5,L82,FALSE)</f>
        <v>6.1709175618587098E-5</v>
      </c>
      <c r="AV82" s="5">
        <f t="shared" ref="AV82:AV97" si="368">_xlfn.POISSON.DIST(4,K82,FALSE) * _xlfn.POISSON.DIST(5,L82,FALSE)</f>
        <v>3.3322857121414267E-5</v>
      </c>
      <c r="AW82" s="5">
        <f t="shared" ref="AW82:AW97" si="369">_xlfn.POISSON.DIST(6,K82,FALSE) * _xlfn.POISSON.DIST(6,L82,FALSE)</f>
        <v>5.054576988961537E-7</v>
      </c>
      <c r="AX82" s="5">
        <f t="shared" ref="AX82:AX97" si="370">_xlfn.POISSON.DIST(6,K82,FALSE) * _xlfn.POISSON.DIST(0,L82,FALSE)</f>
        <v>9.0605905362537362E-3</v>
      </c>
      <c r="AY82" s="5">
        <f t="shared" ref="AY82:AY97" si="371">_xlfn.POISSON.DIST(6,K82,FALSE) * _xlfn.POISSON.DIST(1,L82,FALSE)</f>
        <v>5.3023286040700581E-3</v>
      </c>
      <c r="AZ82" s="5">
        <f t="shared" ref="AZ82:AZ97" si="372">_xlfn.POISSON.DIST(6,K82,FALSE) * _xlfn.POISSON.DIST(2,L82,FALSE)</f>
        <v>1.5514821309408854E-3</v>
      </c>
      <c r="BA82" s="5">
        <f t="shared" ref="BA82:BA97" si="373">_xlfn.POISSON.DIST(6,K82,FALSE) * _xlfn.POISSON.DIST(3,L82,FALSE)</f>
        <v>3.0264650148630767E-4</v>
      </c>
      <c r="BB82" s="5">
        <f t="shared" ref="BB82:BB97" si="374">_xlfn.POISSON.DIST(6,K82,FALSE) * _xlfn.POISSON.DIST(4,L82,FALSE)</f>
        <v>4.4277776247906824E-5</v>
      </c>
      <c r="BC82" s="5">
        <f t="shared" ref="BC82:BC97" si="375">_xlfn.POISSON.DIST(6,K82,FALSE) * _xlfn.POISSON.DIST(5,L82,FALSE)</f>
        <v>5.1823403471218392E-6</v>
      </c>
      <c r="BD82" s="5">
        <f t="shared" ref="BD82:BD97" si="376">_xlfn.POISSON.DIST(0,K82,FALSE) * _xlfn.POISSON.DIST(6,L82,FALSE)</f>
        <v>3.5834590531045892E-6</v>
      </c>
      <c r="BE82" s="5">
        <f t="shared" ref="BE82:BE97" si="377">_xlfn.POISSON.DIST(1,K82,FALSE) * _xlfn.POISSON.DIST(6,L82,FALSE)</f>
        <v>7.7402488579721326E-6</v>
      </c>
      <c r="BF82" s="5">
        <f t="shared" ref="BF82:BF97" si="378">_xlfn.POISSON.DIST(2,K82,FALSE) * _xlfn.POISSON.DIST(6,L82,FALSE)</f>
        <v>8.3594442542093025E-6</v>
      </c>
      <c r="BG82" s="5">
        <f t="shared" ref="BG82:BG97" si="379">_xlfn.POISSON.DIST(3,K82,FALSE) * _xlfn.POISSON.DIST(6,L82,FALSE)</f>
        <v>6.0187822141540142E-6</v>
      </c>
      <c r="BH82" s="5">
        <f t="shared" ref="BH82:BH97" si="380">_xlfn.POISSON.DIST(4,K82,FALSE) * _xlfn.POISSON.DIST(6,L82,FALSE)</f>
        <v>3.2501328652777058E-6</v>
      </c>
      <c r="BI82" s="5">
        <f t="shared" ref="BI82:BI97" si="381">_xlfn.POISSON.DIST(5,K82,FALSE) * _xlfn.POISSON.DIST(6,L82,FALSE)</f>
        <v>1.4040532806941617E-6</v>
      </c>
      <c r="BJ82" s="8">
        <f t="shared" ref="BJ82:BJ97" si="382">SUM(N82,Q82,T82,W82,X82,Y82,AD82,AE82,AF82,AG82,AM82,AN82,AO82,AP82,AQ82,AX82,AY82,AZ82,BA82,BB82,BC82)</f>
        <v>0.73150319529455765</v>
      </c>
      <c r="BK82" s="8">
        <f t="shared" ref="BK82:BK97" si="383">SUM(M82,P82,S82,V82,AC82,AL82,AY82)</f>
        <v>0.18029595319837191</v>
      </c>
      <c r="BL82" s="8">
        <f t="shared" ref="BL82:BL97" si="384">SUM(O82,R82,U82,AA82,AB82,AH82,AI82,AJ82,AK82,AR82,AS82,AT82,AU82,AV82,BD82,BE82,BF82,BG82,BH82,BI82)</f>
        <v>8.456717843690606E-2</v>
      </c>
      <c r="BM82" s="8">
        <f t="shared" ref="BM82:BM97" si="385">SUM(S82:BI82)</f>
        <v>0.51059273638127645</v>
      </c>
      <c r="BN82" s="8">
        <f t="shared" ref="BN82:BN97" si="386">SUM(M82:R82)</f>
        <v>0.48261738977179469</v>
      </c>
    </row>
    <row r="83" spans="1:66" x14ac:dyDescent="0.25">
      <c r="A83" s="10" t="s">
        <v>13</v>
      </c>
      <c r="B83" t="s">
        <v>52</v>
      </c>
      <c r="C83" t="s">
        <v>248</v>
      </c>
      <c r="D83" s="11">
        <v>44389</v>
      </c>
      <c r="E83" s="1">
        <f>VLOOKUP(A83,home!$A$2:$E$670,3,FALSE)</f>
        <v>1.8130999999999999</v>
      </c>
      <c r="F83">
        <f>VLOOKUP(B83,home!$B$2:$E$670,3,FALSE)</f>
        <v>1.5627</v>
      </c>
      <c r="G83">
        <f>VLOOKUP(C83,away!$B$2:$E$670,4,FALSE)</f>
        <v>0.40849999999999997</v>
      </c>
      <c r="H83">
        <f>VLOOKUP(A83,away!$A$2:$E$670,3,FALSE)</f>
        <v>1.3384</v>
      </c>
      <c r="I83">
        <f>VLOOKUP(C83,away!$B$2:$E$670,3,FALSE)</f>
        <v>1.6238999999999999</v>
      </c>
      <c r="J83">
        <f>VLOOKUP(B83,home!$B$2:$E$670,4,FALSE)</f>
        <v>0.87170000000000003</v>
      </c>
      <c r="K83" s="3">
        <f t="shared" si="332"/>
        <v>1.1574158646449999</v>
      </c>
      <c r="L83" s="3">
        <f t="shared" si="333"/>
        <v>1.8945769783920001</v>
      </c>
      <c r="M83" s="5">
        <f t="shared" si="331"/>
        <v>4.7264639467159135E-2</v>
      </c>
      <c r="N83" s="5">
        <f t="shared" si="334"/>
        <v>5.4704843556016167E-2</v>
      </c>
      <c r="O83" s="5">
        <f t="shared" si="335"/>
        <v>8.9546497826477625E-2</v>
      </c>
      <c r="P83" s="5">
        <f t="shared" si="336"/>
        <v>0.10364253720776419</v>
      </c>
      <c r="Q83" s="5">
        <f t="shared" si="337"/>
        <v>3.1658126902327964E-2</v>
      </c>
      <c r="R83" s="5">
        <f t="shared" si="338"/>
        <v>8.4826366638836914E-2</v>
      </c>
      <c r="S83" s="5">
        <f t="shared" si="339"/>
        <v>5.6817187436320624E-2</v>
      </c>
      <c r="T83" s="5">
        <f t="shared" si="340"/>
        <v>5.9978758408163003E-2</v>
      </c>
      <c r="U83" s="5">
        <f t="shared" si="341"/>
        <v>9.8179382487983177E-2</v>
      </c>
      <c r="V83" s="5">
        <f t="shared" si="342"/>
        <v>1.3843276987936073E-2</v>
      </c>
      <c r="W83" s="5">
        <f t="shared" si="343"/>
        <v>1.2213872773899679E-2</v>
      </c>
      <c r="X83" s="5">
        <f t="shared" si="344"/>
        <v>2.3140122174439174E-2</v>
      </c>
      <c r="Y83" s="5">
        <f t="shared" si="345"/>
        <v>2.1920371374435348E-2</v>
      </c>
      <c r="Z83" s="5">
        <f t="shared" si="346"/>
        <v>5.3570027131526532E-2</v>
      </c>
      <c r="AA83" s="5">
        <f t="shared" si="347"/>
        <v>6.2002799271491875E-2</v>
      </c>
      <c r="AB83" s="5">
        <f t="shared" si="348"/>
        <v>3.588151176461208E-2</v>
      </c>
      <c r="AC83" s="5">
        <f t="shared" si="349"/>
        <v>1.8972327495701878E-3</v>
      </c>
      <c r="AD83" s="5">
        <f t="shared" si="350"/>
        <v>3.5341325293167824E-3</v>
      </c>
      <c r="AE83" s="5">
        <f t="shared" si="351"/>
        <v>6.6956861286298656E-3</v>
      </c>
      <c r="AF83" s="5">
        <f t="shared" si="352"/>
        <v>6.3427463969204017E-3</v>
      </c>
      <c r="AG83" s="5">
        <f t="shared" si="353"/>
        <v>4.0056071011280664E-3</v>
      </c>
      <c r="AH83" s="5">
        <f t="shared" si="354"/>
        <v>2.5373135033806251E-2</v>
      </c>
      <c r="AI83" s="5">
        <f t="shared" si="355"/>
        <v>2.9367269023907197E-2</v>
      </c>
      <c r="AJ83" s="5">
        <f t="shared" si="356"/>
        <v>1.699507153478394E-2</v>
      </c>
      <c r="AK83" s="5">
        <f t="shared" si="357"/>
        <v>6.556788471711858E-3</v>
      </c>
      <c r="AL83" s="5">
        <f t="shared" si="358"/>
        <v>1.6641109976158307E-4</v>
      </c>
      <c r="AM83" s="5">
        <f t="shared" si="359"/>
        <v>8.1809221143784008E-4</v>
      </c>
      <c r="AN83" s="5">
        <f t="shared" si="360"/>
        <v>1.5499386699919324E-3</v>
      </c>
      <c r="AO83" s="5">
        <f t="shared" si="361"/>
        <v>1.4682390610431157E-3</v>
      </c>
      <c r="AP83" s="5">
        <f t="shared" si="362"/>
        <v>9.2723064127605778E-4</v>
      </c>
      <c r="AQ83" s="5">
        <f t="shared" si="363"/>
        <v>4.3917745665531752E-4</v>
      </c>
      <c r="AR83" s="5">
        <f t="shared" si="364"/>
        <v>9.6142715009361716E-3</v>
      </c>
      <c r="AS83" s="5">
        <f t="shared" si="365"/>
        <v>1.1127710362187819E-2</v>
      </c>
      <c r="AT83" s="5">
        <f t="shared" si="366"/>
        <v>6.4396942551853712E-3</v>
      </c>
      <c r="AU83" s="5">
        <f t="shared" si="367"/>
        <v>2.484468098138271E-3</v>
      </c>
      <c r="AV83" s="5">
        <f t="shared" si="368"/>
        <v>7.1889069799740675E-4</v>
      </c>
      <c r="AW83" s="5">
        <f t="shared" si="369"/>
        <v>1.0136347168049123E-5</v>
      </c>
      <c r="AX83" s="5">
        <f t="shared" si="370"/>
        <v>1.578121507101114E-4</v>
      </c>
      <c r="AY83" s="5">
        <f t="shared" si="371"/>
        <v>2.9898726764590578E-4</v>
      </c>
      <c r="AZ83" s="5">
        <f t="shared" si="372"/>
        <v>2.8322719705713026E-4</v>
      </c>
      <c r="BA83" s="5">
        <f t="shared" si="373"/>
        <v>1.7886524239964449E-4</v>
      </c>
      <c r="BB83" s="5">
        <f t="shared" si="374"/>
        <v>8.4718492621217782E-5</v>
      </c>
      <c r="BC83" s="5">
        <f t="shared" si="375"/>
        <v>3.2101141152846352E-5</v>
      </c>
      <c r="BD83" s="5">
        <f t="shared" si="376"/>
        <v>3.0358295749473288E-3</v>
      </c>
      <c r="BE83" s="5">
        <f t="shared" si="377"/>
        <v>3.5137173124025248E-3</v>
      </c>
      <c r="BF83" s="5">
        <f t="shared" si="378"/>
        <v>2.0334160806262376E-3</v>
      </c>
      <c r="BG83" s="5">
        <f t="shared" si="379"/>
        <v>7.8450267704702095E-4</v>
      </c>
      <c r="BH83" s="5">
        <f t="shared" si="380"/>
        <v>2.2699896106767383E-4</v>
      </c>
      <c r="BI83" s="5">
        <f t="shared" si="381"/>
        <v>5.2546439759531627E-5</v>
      </c>
      <c r="BJ83" s="8">
        <f t="shared" si="382"/>
        <v>0.23043265687726752</v>
      </c>
      <c r="BK83" s="8">
        <f t="shared" si="383"/>
        <v>0.22393027221615772</v>
      </c>
      <c r="BL83" s="8">
        <f t="shared" si="384"/>
        <v>0.48876086801390622</v>
      </c>
      <c r="BM83" s="8">
        <f t="shared" si="385"/>
        <v>0.58476196171979822</v>
      </c>
      <c r="BN83" s="8">
        <f t="shared" si="386"/>
        <v>0.41164301159858196</v>
      </c>
    </row>
    <row r="84" spans="1:66" x14ac:dyDescent="0.25">
      <c r="A84" s="10" t="s">
        <v>22</v>
      </c>
      <c r="B84" t="s">
        <v>308</v>
      </c>
      <c r="C84" t="s">
        <v>246</v>
      </c>
      <c r="D84" s="11">
        <v>44389</v>
      </c>
      <c r="E84" s="1">
        <f>VLOOKUP(A84,home!$A$2:$E$670,3,FALSE)</f>
        <v>1.5672999999999999</v>
      </c>
      <c r="F84">
        <f>VLOOKUP(B84,home!$B$2:$E$670,3,FALSE)</f>
        <v>1.0306999999999999</v>
      </c>
      <c r="G84">
        <f>VLOOKUP(C84,away!$B$2:$E$670,4,FALSE)</f>
        <v>0.66379999999999995</v>
      </c>
      <c r="H84">
        <f>VLOOKUP(A84,away!$A$2:$E$670,3,FALSE)</f>
        <v>1.4204000000000001</v>
      </c>
      <c r="I84">
        <f>VLOOKUP(C84,away!$B$2:$E$670,3,FALSE)</f>
        <v>2.0449000000000002</v>
      </c>
      <c r="J84">
        <f>VLOOKUP(B84,home!$B$2:$E$670,4,FALSE)</f>
        <v>0.59570000000000001</v>
      </c>
      <c r="K84" s="3">
        <f t="shared" si="332"/>
        <v>1.0723132138179998</v>
      </c>
      <c r="L84" s="3">
        <f t="shared" si="333"/>
        <v>1.7302558993720001</v>
      </c>
      <c r="M84" s="5">
        <f t="shared" si="331"/>
        <v>6.0654035203116394E-2</v>
      </c>
      <c r="N84" s="5">
        <f t="shared" si="334"/>
        <v>6.5040123419683835E-2</v>
      </c>
      <c r="O84" s="5">
        <f t="shared" si="335"/>
        <v>0.10494700223090911</v>
      </c>
      <c r="P84" s="5">
        <f t="shared" si="336"/>
        <v>0.11253605724279094</v>
      </c>
      <c r="Q84" s="5">
        <f t="shared" si="337"/>
        <v>3.4871691885640259E-2</v>
      </c>
      <c r="R84" s="5">
        <f t="shared" si="338"/>
        <v>9.0792584865718465E-2</v>
      </c>
      <c r="S84" s="5">
        <f t="shared" si="339"/>
        <v>5.2199182368257442E-2</v>
      </c>
      <c r="T84" s="5">
        <f t="shared" si="340"/>
        <v>6.0336950606211762E-2</v>
      </c>
      <c r="U84" s="5">
        <f t="shared" si="341"/>
        <v>9.735808846820207E-2</v>
      </c>
      <c r="V84" s="5">
        <f t="shared" si="342"/>
        <v>1.0761013775092455E-2</v>
      </c>
      <c r="W84" s="5">
        <f t="shared" si="343"/>
        <v>1.2464458665720659E-2</v>
      </c>
      <c r="X84" s="5">
        <f t="shared" si="344"/>
        <v>2.1566703138841618E-2</v>
      </c>
      <c r="Y84" s="5">
        <f t="shared" si="345"/>
        <v>1.8657957667992671E-2</v>
      </c>
      <c r="Z84" s="5">
        <f t="shared" si="346"/>
        <v>5.2364801861047451E-2</v>
      </c>
      <c r="AA84" s="5">
        <f t="shared" si="347"/>
        <v>5.6151468974562566E-2</v>
      </c>
      <c r="AB84" s="5">
        <f t="shared" si="348"/>
        <v>3.0105981078357442E-2</v>
      </c>
      <c r="AC84" s="5">
        <f t="shared" si="349"/>
        <v>1.2478580960533987E-3</v>
      </c>
      <c r="AD84" s="5">
        <f t="shared" si="350"/>
        <v>3.3414509325851338E-3</v>
      </c>
      <c r="AE84" s="5">
        <f t="shared" si="351"/>
        <v>5.7815651885674991E-3</v>
      </c>
      <c r="AF84" s="5">
        <f t="shared" si="352"/>
        <v>5.0017936375613527E-3</v>
      </c>
      <c r="AG84" s="5">
        <f t="shared" si="353"/>
        <v>2.8847943162772886E-3</v>
      </c>
      <c r="AH84" s="5">
        <f t="shared" si="354"/>
        <v>2.2651126834880814E-2</v>
      </c>
      <c r="AI84" s="5">
        <f t="shared" si="355"/>
        <v>2.4289102612910184E-2</v>
      </c>
      <c r="AJ84" s="5">
        <f t="shared" si="356"/>
        <v>1.3022762841802444E-2</v>
      </c>
      <c r="AK84" s="5">
        <f t="shared" si="357"/>
        <v>4.6548268918942702E-3</v>
      </c>
      <c r="AL84" s="5">
        <f t="shared" si="358"/>
        <v>9.2609851699449865E-5</v>
      </c>
      <c r="AM84" s="5">
        <f t="shared" si="359"/>
        <v>7.1661639766710378E-4</v>
      </c>
      <c r="AN84" s="5">
        <f t="shared" si="360"/>
        <v>1.2399297496502174E-3</v>
      </c>
      <c r="AO84" s="5">
        <f t="shared" si="361"/>
        <v>1.0726978820695681E-3</v>
      </c>
      <c r="AP84" s="5">
        <f t="shared" si="362"/>
        <v>6.1868061289824001E-4</v>
      </c>
      <c r="AQ84" s="5">
        <f t="shared" si="363"/>
        <v>2.6761894507356613E-4</v>
      </c>
      <c r="AR84" s="5">
        <f t="shared" si="364"/>
        <v>7.8384491666951932E-3</v>
      </c>
      <c r="AS84" s="5">
        <f t="shared" si="365"/>
        <v>8.4052726172879448E-3</v>
      </c>
      <c r="AT84" s="5">
        <f t="shared" si="366"/>
        <v>4.5065424466302333E-3</v>
      </c>
      <c r="AU84" s="5">
        <f t="shared" si="367"/>
        <v>1.6108083380510993E-3</v>
      </c>
      <c r="AV84" s="5">
        <f t="shared" si="368"/>
        <v>4.3182276645510126E-4</v>
      </c>
      <c r="AW84" s="5">
        <f t="shared" si="369"/>
        <v>4.7729477964633285E-6</v>
      </c>
      <c r="AX84" s="5">
        <f t="shared" si="370"/>
        <v>1.2807287207618158E-4</v>
      </c>
      <c r="AY84" s="5">
        <f t="shared" si="371"/>
        <v>2.2159884245932866E-4</v>
      </c>
      <c r="AZ84" s="5">
        <f t="shared" si="372"/>
        <v>1.9171135222962994E-4</v>
      </c>
      <c r="BA84" s="5">
        <f t="shared" si="373"/>
        <v>1.1056989939063355E-4</v>
      </c>
      <c r="BB84" s="5">
        <f t="shared" si="374"/>
        <v>4.7828555178403057E-5</v>
      </c>
      <c r="BC84" s="5">
        <f t="shared" si="375"/>
        <v>1.6551127951174234E-5</v>
      </c>
      <c r="BD84" s="5">
        <f t="shared" si="376"/>
        <v>2.2604204854336455E-3</v>
      </c>
      <c r="BE84" s="5">
        <f t="shared" si="377"/>
        <v>2.4238787553153957E-3</v>
      </c>
      <c r="BF84" s="5">
        <f t="shared" si="378"/>
        <v>1.2995786090087122E-3</v>
      </c>
      <c r="BG84" s="5">
        <f t="shared" si="379"/>
        <v>4.6451843827841939E-4</v>
      </c>
      <c r="BH84" s="5">
        <f t="shared" si="380"/>
        <v>1.2452731485701251E-4</v>
      </c>
      <c r="BI84" s="5">
        <f t="shared" si="381"/>
        <v>2.6706457040489816E-5</v>
      </c>
      <c r="BJ84" s="8">
        <f t="shared" si="382"/>
        <v>0.2345793656957261</v>
      </c>
      <c r="BK84" s="8">
        <f t="shared" si="383"/>
        <v>0.23771235537946941</v>
      </c>
      <c r="BL84" s="8">
        <f t="shared" si="384"/>
        <v>0.47336547019429065</v>
      </c>
      <c r="BM84" s="8">
        <f t="shared" si="385"/>
        <v>0.52896367238801156</v>
      </c>
      <c r="BN84" s="8">
        <f t="shared" si="386"/>
        <v>0.46884149484785897</v>
      </c>
    </row>
    <row r="85" spans="1:66" x14ac:dyDescent="0.25">
      <c r="A85" s="10" t="s">
        <v>28</v>
      </c>
      <c r="B85" t="s">
        <v>30</v>
      </c>
      <c r="C85" t="s">
        <v>330</v>
      </c>
      <c r="D85" s="11">
        <v>44389</v>
      </c>
      <c r="E85" s="1">
        <f>VLOOKUP(A85,home!$A$2:$E$670,3,FALSE)</f>
        <v>1.4241999999999999</v>
      </c>
      <c r="F85">
        <f>VLOOKUP(B85,home!$B$2:$E$670,3,FALSE)</f>
        <v>1.8511</v>
      </c>
      <c r="G85">
        <f>VLOOKUP(C85,away!$B$2:$E$670,4,FALSE)</f>
        <v>1.2705</v>
      </c>
      <c r="H85">
        <f>VLOOKUP(A85,away!$A$2:$E$670,3,FALSE)</f>
        <v>1.3081</v>
      </c>
      <c r="I85">
        <f>VLOOKUP(C85,away!$B$2:$E$670,3,FALSE)</f>
        <v>1.6075999999999999</v>
      </c>
      <c r="J85">
        <f>VLOOKUP(B85,home!$B$2:$E$670,4,FALSE)</f>
        <v>0.55600000000000005</v>
      </c>
      <c r="K85" s="3">
        <f t="shared" si="332"/>
        <v>3.3494656757099994</v>
      </c>
      <c r="L85" s="3">
        <f t="shared" si="333"/>
        <v>1.16921326736</v>
      </c>
      <c r="M85" s="5">
        <f t="shared" si="331"/>
        <v>1.0903418194633512E-2</v>
      </c>
      <c r="N85" s="5">
        <f t="shared" si="334"/>
        <v>3.6520624990836838E-2</v>
      </c>
      <c r="O85" s="5">
        <f t="shared" si="335"/>
        <v>1.2748421212739922E-2</v>
      </c>
      <c r="P85" s="5">
        <f t="shared" si="336"/>
        <v>4.2700399271565617E-2</v>
      </c>
      <c r="Q85" s="5">
        <f t="shared" si="337"/>
        <v>6.1162289931142408E-2</v>
      </c>
      <c r="R85" s="5">
        <f t="shared" si="338"/>
        <v>7.4528116099145903E-3</v>
      </c>
      <c r="S85" s="5">
        <f t="shared" si="339"/>
        <v>4.1806249778820109E-2</v>
      </c>
      <c r="T85" s="5">
        <f t="shared" si="340"/>
        <v>7.1511760849610653E-2</v>
      </c>
      <c r="U85" s="5">
        <f t="shared" si="341"/>
        <v>2.4962936674941903E-2</v>
      </c>
      <c r="V85" s="5">
        <f t="shared" si="342"/>
        <v>1.8191477263127542E-2</v>
      </c>
      <c r="W85" s="5">
        <f t="shared" si="343"/>
        <v>6.8286996924061608E-2</v>
      </c>
      <c r="X85" s="5">
        <f t="shared" si="344"/>
        <v>7.9842062791784338E-2</v>
      </c>
      <c r="Y85" s="5">
        <f t="shared" si="345"/>
        <v>4.6676199554772237E-2</v>
      </c>
      <c r="Z85" s="5">
        <f t="shared" si="346"/>
        <v>2.9046420711489264E-3</v>
      </c>
      <c r="AA85" s="5">
        <f t="shared" si="347"/>
        <v>9.728998917536532E-3</v>
      </c>
      <c r="AB85" s="5">
        <f t="shared" si="348"/>
        <v>1.6293473966654176E-2</v>
      </c>
      <c r="AC85" s="5">
        <f t="shared" si="349"/>
        <v>4.4526365987312237E-3</v>
      </c>
      <c r="AD85" s="5">
        <f t="shared" si="350"/>
        <v>5.7181238073614658E-2</v>
      </c>
      <c r="AE85" s="5">
        <f t="shared" si="351"/>
        <v>6.6857062199741038E-2</v>
      </c>
      <c r="AF85" s="5">
        <f t="shared" si="352"/>
        <v>3.9085082070324989E-2</v>
      </c>
      <c r="AG85" s="5">
        <f t="shared" si="353"/>
        <v>1.5232932170826144E-2</v>
      </c>
      <c r="AH85" s="5">
        <f t="shared" si="354"/>
        <v>8.490365116298386E-4</v>
      </c>
      <c r="AI85" s="5">
        <f t="shared" si="355"/>
        <v>2.843818653128698E-3</v>
      </c>
      <c r="AJ85" s="5">
        <f t="shared" si="356"/>
        <v>4.7626364832992077E-3</v>
      </c>
      <c r="AK85" s="5">
        <f t="shared" si="357"/>
        <v>5.317429142231626E-3</v>
      </c>
      <c r="AL85" s="5">
        <f t="shared" si="358"/>
        <v>6.9750368988171993E-4</v>
      </c>
      <c r="AM85" s="5">
        <f t="shared" si="359"/>
        <v>3.8305318844434819E-2</v>
      </c>
      <c r="AN85" s="5">
        <f t="shared" si="360"/>
        <v>4.4787087003368219E-2</v>
      </c>
      <c r="AO85" s="5">
        <f t="shared" si="361"/>
        <v>2.6182828165372377E-2</v>
      </c>
      <c r="AP85" s="5">
        <f t="shared" si="362"/>
        <v>1.0204436689320156E-2</v>
      </c>
      <c r="AQ85" s="5">
        <f t="shared" si="363"/>
        <v>2.9827906907720705E-3</v>
      </c>
      <c r="AR85" s="5">
        <f t="shared" si="364"/>
        <v>1.9854095077413177E-4</v>
      </c>
      <c r="AS85" s="5">
        <f t="shared" si="365"/>
        <v>6.6500609984078299E-4</v>
      </c>
      <c r="AT85" s="5">
        <f t="shared" si="366"/>
        <v>1.11370755277724E-3</v>
      </c>
      <c r="AU85" s="5">
        <f t="shared" si="367"/>
        <v>1.2434417402687828E-3</v>
      </c>
      <c r="AV85" s="5">
        <f t="shared" si="368"/>
        <v>1.0412163571938489E-3</v>
      </c>
      <c r="AW85" s="5">
        <f t="shared" si="369"/>
        <v>7.5877545717214695E-5</v>
      </c>
      <c r="AX85" s="5">
        <f t="shared" si="370"/>
        <v>2.1383725111093644E-2</v>
      </c>
      <c r="AY85" s="5">
        <f t="shared" si="371"/>
        <v>2.5002135105469878E-2</v>
      </c>
      <c r="AZ85" s="5">
        <f t="shared" si="372"/>
        <v>1.46164140388213E-2</v>
      </c>
      <c r="BA85" s="5">
        <f t="shared" si="373"/>
        <v>5.6965684051389414E-3</v>
      </c>
      <c r="BB85" s="5">
        <f t="shared" si="374"/>
        <v>1.6651258394280617E-3</v>
      </c>
      <c r="BC85" s="5">
        <f t="shared" si="375"/>
        <v>3.8937744465664885E-4</v>
      </c>
      <c r="BD85" s="5">
        <f t="shared" si="376"/>
        <v>3.86894522932306E-5</v>
      </c>
      <c r="BE85" s="5">
        <f t="shared" si="377"/>
        <v>1.2958899246819544E-4</v>
      </c>
      <c r="BF85" s="5">
        <f t="shared" si="378"/>
        <v>2.1702694111103114E-4</v>
      </c>
      <c r="BG85" s="5">
        <f t="shared" si="379"/>
        <v>2.4230809665191141E-4</v>
      </c>
      <c r="BH85" s="5">
        <f t="shared" si="380"/>
        <v>2.0290066317054956E-4</v>
      </c>
      <c r="BI85" s="5">
        <f t="shared" si="381"/>
        <v>1.3592176137371036E-4</v>
      </c>
      <c r="BJ85" s="8">
        <f t="shared" si="382"/>
        <v>0.73357205689459104</v>
      </c>
      <c r="BK85" s="8">
        <f t="shared" si="383"/>
        <v>0.14375381990222963</v>
      </c>
      <c r="BL85" s="8">
        <f t="shared" si="384"/>
        <v>9.0187911779999921E-2</v>
      </c>
      <c r="BM85" s="8">
        <f t="shared" si="385"/>
        <v>0.774004207877384</v>
      </c>
      <c r="BN85" s="8">
        <f t="shared" si="386"/>
        <v>0.1714879652108329</v>
      </c>
    </row>
    <row r="86" spans="1:66" x14ac:dyDescent="0.25">
      <c r="A86" s="10" t="s">
        <v>13</v>
      </c>
      <c r="B86" t="s">
        <v>43</v>
      </c>
      <c r="C86" t="s">
        <v>302</v>
      </c>
      <c r="D86" s="11">
        <v>44389</v>
      </c>
      <c r="E86" s="1">
        <f>VLOOKUP(A86,home!$A$2:$E$670,3,FALSE)</f>
        <v>1.8130999999999999</v>
      </c>
      <c r="F86">
        <f>VLOOKUP(B86,home!$B$2:$E$670,3,FALSE)</f>
        <v>1.6546000000000001</v>
      </c>
      <c r="G86">
        <f>VLOOKUP(C86,away!$B$2:$E$670,4,FALSE)</f>
        <v>0.90600000000000003</v>
      </c>
      <c r="H86">
        <f>VLOOKUP(A86,away!$A$2:$E$670,3,FALSE)</f>
        <v>1.3384</v>
      </c>
      <c r="I86">
        <f>VLOOKUP(C86,away!$B$2:$E$670,3,FALSE)</f>
        <v>1.0003</v>
      </c>
      <c r="J86">
        <f>VLOOKUP(B86,home!$B$2:$E$670,4,FALSE)</f>
        <v>1.2225999999999999</v>
      </c>
      <c r="K86" s="3">
        <f t="shared" si="332"/>
        <v>2.7179594655600003</v>
      </c>
      <c r="L86" s="3">
        <f t="shared" si="333"/>
        <v>1.6368187383519999</v>
      </c>
      <c r="M86" s="5">
        <f t="shared" si="331"/>
        <v>1.2845288302944381E-2</v>
      </c>
      <c r="N86" s="5">
        <f t="shared" si="334"/>
        <v>3.4912972930834833E-2</v>
      </c>
      <c r="O86" s="5">
        <f t="shared" si="335"/>
        <v>2.1025408593793121E-2</v>
      </c>
      <c r="P86" s="5">
        <f t="shared" si="336"/>
        <v>5.7146208304766598E-2</v>
      </c>
      <c r="Q86" s="5">
        <f t="shared" si="337"/>
        <v>4.744602262410131E-2</v>
      </c>
      <c r="R86" s="5">
        <f t="shared" si="338"/>
        <v>1.7207391383913882E-2</v>
      </c>
      <c r="S86" s="5">
        <f t="shared" si="339"/>
        <v>6.3558112643980494E-2</v>
      </c>
      <c r="T86" s="5">
        <f t="shared" si="340"/>
        <v>7.7660538891401953E-2</v>
      </c>
      <c r="U86" s="5">
        <f t="shared" si="341"/>
        <v>4.6768992289504326E-2</v>
      </c>
      <c r="V86" s="5">
        <f t="shared" si="342"/>
        <v>3.1417530597392329E-2</v>
      </c>
      <c r="W86" s="5">
        <f t="shared" si="343"/>
        <v>4.2985455431450027E-2</v>
      </c>
      <c r="X86" s="5">
        <f t="shared" si="344"/>
        <v>7.0359398926792147E-2</v>
      </c>
      <c r="Y86" s="5">
        <f t="shared" si="345"/>
        <v>5.7582791291278496E-2</v>
      </c>
      <c r="Z86" s="5">
        <f t="shared" si="346"/>
        <v>9.3884602184489963E-3</v>
      </c>
      <c r="AA86" s="5">
        <f t="shared" si="347"/>
        <v>2.5517454317766957E-2</v>
      </c>
      <c r="AB86" s="5">
        <f t="shared" si="348"/>
        <v>3.4677703249984808E-2</v>
      </c>
      <c r="AC86" s="5">
        <f t="shared" si="349"/>
        <v>8.735658095001762E-3</v>
      </c>
      <c r="AD86" s="5">
        <f t="shared" si="350"/>
        <v>2.9208181367829288E-2</v>
      </c>
      <c r="AE86" s="5">
        <f t="shared" si="351"/>
        <v>4.7808498576046722E-2</v>
      </c>
      <c r="AF86" s="5">
        <f t="shared" si="352"/>
        <v>3.9126923160874093E-2</v>
      </c>
      <c r="AG86" s="5">
        <f t="shared" si="353"/>
        <v>2.1347893667925857E-2</v>
      </c>
      <c r="AH86" s="5">
        <f t="shared" si="354"/>
        <v>3.8418019024574067E-3</v>
      </c>
      <c r="AI86" s="5">
        <f t="shared" si="355"/>
        <v>1.0441861845590527E-2</v>
      </c>
      <c r="AJ86" s="5">
        <f t="shared" si="356"/>
        <v>1.4190278620646295E-2</v>
      </c>
      <c r="AK86" s="5">
        <f t="shared" si="357"/>
        <v>1.2856200698639766E-2</v>
      </c>
      <c r="AL86" s="5">
        <f t="shared" si="358"/>
        <v>1.554530269474022E-3</v>
      </c>
      <c r="AM86" s="5">
        <f t="shared" si="359"/>
        <v>1.5877330604096965E-2</v>
      </c>
      <c r="AN86" s="5">
        <f t="shared" si="360"/>
        <v>2.5988312247795589E-2</v>
      </c>
      <c r="AO86" s="5">
        <f t="shared" si="361"/>
        <v>2.1269078232667306E-2</v>
      </c>
      <c r="AP86" s="5">
        <f t="shared" si="362"/>
        <v>1.1604541932901493E-2</v>
      </c>
      <c r="AQ86" s="5">
        <f t="shared" si="363"/>
        <v>4.7486329214411751E-3</v>
      </c>
      <c r="AR86" s="5">
        <f t="shared" si="364"/>
        <v>1.2576666685957282E-3</v>
      </c>
      <c r="AS86" s="5">
        <f t="shared" si="365"/>
        <v>3.4182870264290719E-3</v>
      </c>
      <c r="AT86" s="5">
        <f t="shared" si="366"/>
        <v>4.645382789741922E-3</v>
      </c>
      <c r="AU86" s="5">
        <f t="shared" si="367"/>
        <v>4.208654041509525E-3</v>
      </c>
      <c r="AV86" s="5">
        <f t="shared" si="368"/>
        <v>2.859737772347042E-3</v>
      </c>
      <c r="AW86" s="5">
        <f t="shared" si="369"/>
        <v>1.9210569773895809E-4</v>
      </c>
      <c r="AX86" s="5">
        <f t="shared" si="370"/>
        <v>7.1923235005384714E-3</v>
      </c>
      <c r="AY86" s="5">
        <f t="shared" si="371"/>
        <v>1.177252987797082E-2</v>
      </c>
      <c r="AZ86" s="5">
        <f t="shared" si="372"/>
        <v>9.6347487510357131E-3</v>
      </c>
      <c r="BA86" s="5">
        <f t="shared" si="373"/>
        <v>5.2567790983362598E-3</v>
      </c>
      <c r="BB86" s="5">
        <f t="shared" si="374"/>
        <v>2.1510986328834802E-3</v>
      </c>
      <c r="BC86" s="5">
        <f t="shared" si="375"/>
        <v>7.0419171006940947E-4</v>
      </c>
      <c r="BD86" s="5">
        <f t="shared" si="376"/>
        <v>3.4309539495970391E-4</v>
      </c>
      <c r="BE86" s="5">
        <f t="shared" si="377"/>
        <v>9.3251937632077406E-4</v>
      </c>
      <c r="BF86" s="5">
        <f t="shared" si="378"/>
        <v>1.2672749328445782E-3</v>
      </c>
      <c r="BG86" s="5">
        <f t="shared" si="379"/>
        <v>1.1481339663972781E-3</v>
      </c>
      <c r="BH86" s="5">
        <f t="shared" si="380"/>
        <v>7.8014539542510758E-4</v>
      </c>
      <c r="BI86" s="5">
        <f t="shared" si="381"/>
        <v>4.2408071240174401E-4</v>
      </c>
      <c r="BJ86" s="8">
        <f t="shared" si="382"/>
        <v>0.58463824437827128</v>
      </c>
      <c r="BK86" s="8">
        <f t="shared" si="383"/>
        <v>0.18702985809153039</v>
      </c>
      <c r="BL86" s="8">
        <f t="shared" si="384"/>
        <v>0.2078120709792696</v>
      </c>
      <c r="BM86" s="8">
        <f t="shared" si="385"/>
        <v>0.78670491734693448</v>
      </c>
      <c r="BN86" s="8">
        <f t="shared" si="386"/>
        <v>0.19058329214035413</v>
      </c>
    </row>
    <row r="87" spans="1:66" x14ac:dyDescent="0.25">
      <c r="A87" s="10" t="s">
        <v>185</v>
      </c>
      <c r="B87" t="s">
        <v>290</v>
      </c>
      <c r="C87" t="s">
        <v>745</v>
      </c>
      <c r="D87" s="11">
        <v>44389</v>
      </c>
      <c r="E87" s="1">
        <f>VLOOKUP(A87,home!$A$2:$E$670,3,FALSE)</f>
        <v>1.5707</v>
      </c>
      <c r="F87">
        <f>VLOOKUP(B87,home!$B$2:$E$670,3,FALSE)</f>
        <v>2.4405000000000001</v>
      </c>
      <c r="G87">
        <f>VLOOKUP(C87,away!$B$2:$E$670,4,FALSE)</f>
        <v>0.63829999999999998</v>
      </c>
      <c r="H87">
        <f>VLOOKUP(A87,away!$A$2:$E$670,3,FALSE)</f>
        <v>1.3384</v>
      </c>
      <c r="I87">
        <f>VLOOKUP(C87,away!$B$2:$E$670,3,FALSE)</f>
        <v>1.6678999999999999</v>
      </c>
      <c r="J87">
        <f>VLOOKUP(B87,home!$B$2:$E$670,4,FALSE)</f>
        <v>0.18679999999999999</v>
      </c>
      <c r="K87" s="3">
        <f t="shared" si="332"/>
        <v>2.4467911453049997</v>
      </c>
      <c r="L87" s="3">
        <f t="shared" si="333"/>
        <v>0.41699688284800002</v>
      </c>
      <c r="M87" s="5">
        <f t="shared" si="331"/>
        <v>5.705223495020232E-2</v>
      </c>
      <c r="N87" s="5">
        <f t="shared" si="334"/>
        <v>0.13959490329601545</v>
      </c>
      <c r="O87" s="5">
        <f t="shared" si="335"/>
        <v>2.3790604133746091E-2</v>
      </c>
      <c r="P87" s="5">
        <f t="shared" si="336"/>
        <v>5.821063953590646E-2</v>
      </c>
      <c r="Q87" s="5">
        <f t="shared" si="337"/>
        <v>0.1707797866571992</v>
      </c>
      <c r="R87" s="5">
        <f t="shared" si="338"/>
        <v>4.960303882421432E-3</v>
      </c>
      <c r="S87" s="5">
        <f t="shared" si="339"/>
        <v>1.4848141173333737E-2</v>
      </c>
      <c r="T87" s="5">
        <f t="shared" si="340"/>
        <v>7.1214638689498538E-2</v>
      </c>
      <c r="U87" s="5">
        <f t="shared" si="341"/>
        <v>1.2136827617530772E-2</v>
      </c>
      <c r="V87" s="5">
        <f t="shared" si="342"/>
        <v>1.6832913330770917E-3</v>
      </c>
      <c r="W87" s="5">
        <f t="shared" si="343"/>
        <v>0.13928748992997064</v>
      </c>
      <c r="X87" s="5">
        <f t="shared" si="344"/>
        <v>5.8082449120519956E-2</v>
      </c>
      <c r="Y87" s="5">
        <f t="shared" si="345"/>
        <v>1.2110100115717191E-2</v>
      </c>
      <c r="Z87" s="5">
        <f t="shared" si="346"/>
        <v>6.8947708564952347E-4</v>
      </c>
      <c r="AA87" s="5">
        <f t="shared" si="347"/>
        <v>1.6870064280579509E-3</v>
      </c>
      <c r="AB87" s="5">
        <f t="shared" si="348"/>
        <v>2.0638761951224053E-3</v>
      </c>
      <c r="AC87" s="5">
        <f t="shared" si="349"/>
        <v>1.0734183453679774E-4</v>
      </c>
      <c r="AD87" s="5">
        <f t="shared" si="350"/>
        <v>8.5201849253102896E-2</v>
      </c>
      <c r="AE87" s="5">
        <f t="shared" si="351"/>
        <v>3.552890555142911E-2</v>
      </c>
      <c r="AF87" s="5">
        <f t="shared" si="352"/>
        <v>7.4077214329734712E-3</v>
      </c>
      <c r="AG87" s="5">
        <f t="shared" si="353"/>
        <v>1.0296655821854196E-3</v>
      </c>
      <c r="AH87" s="5">
        <f t="shared" si="354"/>
        <v>7.1877448877743667E-5</v>
      </c>
      <c r="AI87" s="5">
        <f t="shared" si="355"/>
        <v>1.75869105461176E-4</v>
      </c>
      <c r="AJ87" s="5">
        <f t="shared" si="356"/>
        <v>2.1515748498755833E-4</v>
      </c>
      <c r="AK87" s="5">
        <f t="shared" si="357"/>
        <v>1.7548180970455038E-4</v>
      </c>
      <c r="AL87" s="5">
        <f t="shared" si="358"/>
        <v>4.3808533304950126E-6</v>
      </c>
      <c r="AM87" s="5">
        <f t="shared" si="359"/>
        <v>4.1694226063220687E-2</v>
      </c>
      <c r="AN87" s="5">
        <f t="shared" si="360"/>
        <v>1.7386362301122869E-2</v>
      </c>
      <c r="AO87" s="5">
        <f t="shared" si="361"/>
        <v>3.6250294418171086E-3</v>
      </c>
      <c r="AP87" s="5">
        <f t="shared" si="362"/>
        <v>5.0387532582332013E-4</v>
      </c>
      <c r="AQ87" s="5">
        <f t="shared" si="363"/>
        <v>5.2528610053086189E-5</v>
      </c>
      <c r="AR87" s="5">
        <f t="shared" si="364"/>
        <v>5.9945344258171181E-6</v>
      </c>
      <c r="AS87" s="5">
        <f t="shared" si="365"/>
        <v>1.4667373753315317E-5</v>
      </c>
      <c r="AT87" s="5">
        <f t="shared" si="366"/>
        <v>1.7944000112245438E-5</v>
      </c>
      <c r="AU87" s="5">
        <f t="shared" si="367"/>
        <v>1.4635073528664687E-5</v>
      </c>
      <c r="AV87" s="5">
        <f t="shared" si="368"/>
        <v>8.9522420802060905E-6</v>
      </c>
      <c r="AW87" s="5">
        <f t="shared" si="369"/>
        <v>1.2416120571287116E-7</v>
      </c>
      <c r="AX87" s="5">
        <f t="shared" si="370"/>
        <v>1.7002843856972229E-2</v>
      </c>
      <c r="AY87" s="5">
        <f t="shared" si="371"/>
        <v>7.0901328879086865E-3</v>
      </c>
      <c r="AZ87" s="5">
        <f t="shared" si="372"/>
        <v>1.4782816566180053E-3</v>
      </c>
      <c r="BA87" s="5">
        <f t="shared" si="373"/>
        <v>2.0547961426036198E-4</v>
      </c>
      <c r="BB87" s="5">
        <f t="shared" si="374"/>
        <v>2.1421089658845093E-5</v>
      </c>
      <c r="BC87" s="5">
        <f t="shared" si="375"/>
        <v>1.7865055229891866E-6</v>
      </c>
      <c r="BD87" s="5">
        <f t="shared" si="376"/>
        <v>4.166170282817941E-7</v>
      </c>
      <c r="BE87" s="5">
        <f t="shared" si="377"/>
        <v>1.0193748557831765E-6</v>
      </c>
      <c r="BF87" s="5">
        <f t="shared" si="378"/>
        <v>1.2470986854384186E-6</v>
      </c>
      <c r="BG87" s="5">
        <f t="shared" si="379"/>
        <v>1.0171300069507426E-6</v>
      </c>
      <c r="BH87" s="5">
        <f t="shared" si="380"/>
        <v>6.2217617365777266E-7</v>
      </c>
      <c r="BI87" s="5">
        <f t="shared" si="381"/>
        <v>3.0446703050511661E-7</v>
      </c>
      <c r="BJ87" s="8">
        <f t="shared" si="382"/>
        <v>0.80929947698159022</v>
      </c>
      <c r="BK87" s="8">
        <f t="shared" si="383"/>
        <v>0.13899616256829561</v>
      </c>
      <c r="BL87" s="8">
        <f t="shared" si="384"/>
        <v>4.534382419359053E-2</v>
      </c>
      <c r="BM87" s="8">
        <f t="shared" si="385"/>
        <v>0.5328504596469319</v>
      </c>
      <c r="BN87" s="8">
        <f t="shared" si="386"/>
        <v>0.45438847245549097</v>
      </c>
    </row>
    <row r="88" spans="1:66" x14ac:dyDescent="0.25">
      <c r="A88" s="10" t="s">
        <v>318</v>
      </c>
      <c r="B88" t="s">
        <v>385</v>
      </c>
      <c r="C88" t="s">
        <v>280</v>
      </c>
      <c r="D88" s="11">
        <v>44389</v>
      </c>
      <c r="E88" s="1">
        <f>VLOOKUP(A88,home!$A$2:$E$670,3,FALSE)</f>
        <v>1.4430000000000001</v>
      </c>
      <c r="F88">
        <f>VLOOKUP(B88,home!$B$2:$E$670,3,FALSE)</f>
        <v>1.4438</v>
      </c>
      <c r="G88">
        <f>VLOOKUP(C88,away!$B$2:$E$670,4,FALSE)</f>
        <v>0.53169999999999995</v>
      </c>
      <c r="H88">
        <f>VLOOKUP(A88,away!$A$2:$E$670,3,FALSE)</f>
        <v>1.0886</v>
      </c>
      <c r="I88">
        <f>VLOOKUP(C88,away!$B$2:$E$670,3,FALSE)</f>
        <v>1.4666999999999999</v>
      </c>
      <c r="J88">
        <f>VLOOKUP(B88,home!$B$2:$E$670,4,FALSE)</f>
        <v>0.61240000000000006</v>
      </c>
      <c r="K88" s="3">
        <f t="shared" si="332"/>
        <v>1.1077455877799998</v>
      </c>
      <c r="L88" s="3">
        <f t="shared" si="333"/>
        <v>0.97778822728800008</v>
      </c>
      <c r="M88" s="5">
        <f t="shared" si="331"/>
        <v>0.12424078086001106</v>
      </c>
      <c r="N88" s="5">
        <f t="shared" si="334"/>
        <v>0.1376271768200191</v>
      </c>
      <c r="O88" s="5">
        <f t="shared" si="335"/>
        <v>0.12148117287398709</v>
      </c>
      <c r="P88" s="5">
        <f t="shared" si="336"/>
        <v>0.13457023324949857</v>
      </c>
      <c r="Q88" s="5">
        <f t="shared" si="337"/>
        <v>7.6227948940497031E-2</v>
      </c>
      <c r="R88" s="5">
        <f t="shared" si="338"/>
        <v>5.9391430336661458E-2</v>
      </c>
      <c r="S88" s="5">
        <f t="shared" si="339"/>
        <v>3.6439620613035746E-2</v>
      </c>
      <c r="T88" s="5">
        <f t="shared" si="340"/>
        <v>7.4534791064328768E-2</v>
      </c>
      <c r="U88" s="5">
        <f t="shared" si="341"/>
        <v>6.5790594907379943E-2</v>
      </c>
      <c r="V88" s="5">
        <f t="shared" si="342"/>
        <v>4.3854702595999308E-3</v>
      </c>
      <c r="W88" s="5">
        <f t="shared" si="343"/>
        <v>2.8147058034784896E-2</v>
      </c>
      <c r="X88" s="5">
        <f t="shared" si="344"/>
        <v>2.7521861979204778E-2</v>
      </c>
      <c r="Y88" s="5">
        <f t="shared" si="345"/>
        <v>1.3455276318155823E-2</v>
      </c>
      <c r="Z88" s="5">
        <f t="shared" si="346"/>
        <v>1.9357413794994321E-2</v>
      </c>
      <c r="AA88" s="5">
        <f t="shared" si="347"/>
        <v>2.1443089722236658E-2</v>
      </c>
      <c r="AB88" s="5">
        <f t="shared" si="348"/>
        <v>1.1876744014089164E-2</v>
      </c>
      <c r="AC88" s="5">
        <f t="shared" si="349"/>
        <v>2.9688005402593039E-4</v>
      </c>
      <c r="AD88" s="5">
        <f t="shared" si="350"/>
        <v>7.794944836755139E-3</v>
      </c>
      <c r="AE88" s="5">
        <f t="shared" si="351"/>
        <v>7.6218052937385549E-3</v>
      </c>
      <c r="AF88" s="5">
        <f t="shared" si="352"/>
        <v>3.7262557434494582E-3</v>
      </c>
      <c r="AG88" s="5">
        <f t="shared" si="353"/>
        <v>1.2144963326030584E-3</v>
      </c>
      <c r="AH88" s="5">
        <f t="shared" si="354"/>
        <v>4.7318628298719436E-3</v>
      </c>
      <c r="AI88" s="5">
        <f t="shared" si="355"/>
        <v>5.2417001717708278E-3</v>
      </c>
      <c r="AJ88" s="5">
        <f t="shared" si="356"/>
        <v>2.903235118872402E-3</v>
      </c>
      <c r="AK88" s="5">
        <f t="shared" si="357"/>
        <v>1.0720152977396155E-3</v>
      </c>
      <c r="AL88" s="5">
        <f t="shared" si="358"/>
        <v>1.2862513529243973E-5</v>
      </c>
      <c r="AM88" s="5">
        <f t="shared" si="359"/>
        <v>1.7269631499807984E-3</v>
      </c>
      <c r="AN88" s="5">
        <f t="shared" si="360"/>
        <v>1.688604237011425E-3</v>
      </c>
      <c r="AO88" s="5">
        <f t="shared" si="361"/>
        <v>8.2554867174920363E-4</v>
      </c>
      <c r="AP88" s="5">
        <f t="shared" si="362"/>
        <v>2.6907059076320566E-4</v>
      </c>
      <c r="AQ88" s="5">
        <f t="shared" si="363"/>
        <v>6.5773513989422444E-5</v>
      </c>
      <c r="AR88" s="5">
        <f t="shared" si="364"/>
        <v>9.2535195363809366E-4</v>
      </c>
      <c r="AS88" s="5">
        <f t="shared" si="365"/>
        <v>1.025054543786201E-3</v>
      </c>
      <c r="AT88" s="5">
        <f t="shared" si="366"/>
        <v>5.677498240565026E-4</v>
      </c>
      <c r="AU88" s="5">
        <f t="shared" si="367"/>
        <v>2.0964078752048728E-4</v>
      </c>
      <c r="AV88" s="5">
        <f t="shared" si="368"/>
        <v>5.8057164348636049E-5</v>
      </c>
      <c r="AW88" s="5">
        <f t="shared" si="369"/>
        <v>3.8699751532279928E-7</v>
      </c>
      <c r="AX88" s="5">
        <f t="shared" si="370"/>
        <v>3.1883930160831326E-4</v>
      </c>
      <c r="AY88" s="5">
        <f t="shared" si="371"/>
        <v>3.1175731550933656E-4</v>
      </c>
      <c r="AZ88" s="5">
        <f t="shared" si="372"/>
        <v>1.5241631643796996E-4</v>
      </c>
      <c r="BA88" s="5">
        <f t="shared" si="373"/>
        <v>4.967695995321651E-5</v>
      </c>
      <c r="BB88" s="5">
        <f t="shared" si="374"/>
        <v>1.2143386652428134E-5</v>
      </c>
      <c r="BC88" s="5">
        <f t="shared" si="375"/>
        <v>2.374732101630094E-6</v>
      </c>
      <c r="BD88" s="5">
        <f t="shared" si="376"/>
        <v>1.5079970772754648E-4</v>
      </c>
      <c r="BE88" s="5">
        <f t="shared" si="377"/>
        <v>1.6704771087370314E-4</v>
      </c>
      <c r="BF88" s="5">
        <f t="shared" si="378"/>
        <v>9.2523182334546911E-5</v>
      </c>
      <c r="BG88" s="5">
        <f t="shared" si="379"/>
        <v>3.4164048999486245E-5</v>
      </c>
      <c r="BH88" s="5">
        <f t="shared" si="380"/>
        <v>9.4612686349701491E-6</v>
      </c>
      <c r="BI88" s="5">
        <f t="shared" si="381"/>
        <v>2.0961357170378963E-6</v>
      </c>
      <c r="BJ88" s="8">
        <f t="shared" si="382"/>
        <v>0.38329478353929353</v>
      </c>
      <c r="BK88" s="8">
        <f t="shared" si="383"/>
        <v>0.3002576048652098</v>
      </c>
      <c r="BL88" s="8">
        <f t="shared" si="384"/>
        <v>0.29717379160024632</v>
      </c>
      <c r="BM88" s="8">
        <f t="shared" si="385"/>
        <v>0.34623348040107571</v>
      </c>
      <c r="BN88" s="8">
        <f t="shared" si="386"/>
        <v>0.65353874308067428</v>
      </c>
    </row>
    <row r="89" spans="1:66" x14ac:dyDescent="0.25">
      <c r="B89" t="s">
        <v>744</v>
      </c>
      <c r="C89" t="s">
        <v>743</v>
      </c>
      <c r="D89" s="11">
        <v>44389</v>
      </c>
      <c r="E89" s="1" t="e">
        <f>VLOOKUP(A89,home!$A$2:$E$670,3,FALSE)</f>
        <v>#N/A</v>
      </c>
      <c r="F89" t="e">
        <f>VLOOKUP(B89,home!$B$2:$E$670,3,FALSE)</f>
        <v>#N/A</v>
      </c>
      <c r="G89" t="e">
        <f>VLOOKUP(C89,away!$B$2:$E$670,4,FALSE)</f>
        <v>#N/A</v>
      </c>
      <c r="H89" t="e">
        <f>VLOOKUP(A89,away!$A$2:$E$670,3,FALSE)</f>
        <v>#N/A</v>
      </c>
      <c r="I89" t="e">
        <f>VLOOKUP(C89,away!$B$2:$E$670,3,FALSE)</f>
        <v>#N/A</v>
      </c>
      <c r="J89" t="e">
        <f>VLOOKUP(B89,home!$B$2:$E$670,4,FALSE)</f>
        <v>#N/A</v>
      </c>
      <c r="K89" s="3" t="e">
        <f t="shared" si="332"/>
        <v>#N/A</v>
      </c>
      <c r="L89" s="3" t="e">
        <f t="shared" si="333"/>
        <v>#N/A</v>
      </c>
      <c r="M89" s="5" t="e">
        <f t="shared" si="331"/>
        <v>#N/A</v>
      </c>
      <c r="N89" s="5" t="e">
        <f t="shared" si="334"/>
        <v>#N/A</v>
      </c>
      <c r="O89" s="5" t="e">
        <f t="shared" si="335"/>
        <v>#N/A</v>
      </c>
      <c r="P89" s="5" t="e">
        <f t="shared" si="336"/>
        <v>#N/A</v>
      </c>
      <c r="Q89" s="5" t="e">
        <f t="shared" si="337"/>
        <v>#N/A</v>
      </c>
      <c r="R89" s="5" t="e">
        <f t="shared" si="338"/>
        <v>#N/A</v>
      </c>
      <c r="S89" s="5" t="e">
        <f t="shared" si="339"/>
        <v>#N/A</v>
      </c>
      <c r="T89" s="5" t="e">
        <f t="shared" si="340"/>
        <v>#N/A</v>
      </c>
      <c r="U89" s="5" t="e">
        <f t="shared" si="341"/>
        <v>#N/A</v>
      </c>
      <c r="V89" s="5" t="e">
        <f t="shared" si="342"/>
        <v>#N/A</v>
      </c>
      <c r="W89" s="5" t="e">
        <f t="shared" si="343"/>
        <v>#N/A</v>
      </c>
      <c r="X89" s="5" t="e">
        <f t="shared" si="344"/>
        <v>#N/A</v>
      </c>
      <c r="Y89" s="5" t="e">
        <f t="shared" si="345"/>
        <v>#N/A</v>
      </c>
      <c r="Z89" s="5" t="e">
        <f t="shared" si="346"/>
        <v>#N/A</v>
      </c>
      <c r="AA89" s="5" t="e">
        <f t="shared" si="347"/>
        <v>#N/A</v>
      </c>
      <c r="AB89" s="5" t="e">
        <f t="shared" si="348"/>
        <v>#N/A</v>
      </c>
      <c r="AC89" s="5" t="e">
        <f t="shared" si="349"/>
        <v>#N/A</v>
      </c>
      <c r="AD89" s="5" t="e">
        <f t="shared" si="350"/>
        <v>#N/A</v>
      </c>
      <c r="AE89" s="5" t="e">
        <f t="shared" si="351"/>
        <v>#N/A</v>
      </c>
      <c r="AF89" s="5" t="e">
        <f t="shared" si="352"/>
        <v>#N/A</v>
      </c>
      <c r="AG89" s="5" t="e">
        <f t="shared" si="353"/>
        <v>#N/A</v>
      </c>
      <c r="AH89" s="5" t="e">
        <f t="shared" si="354"/>
        <v>#N/A</v>
      </c>
      <c r="AI89" s="5" t="e">
        <f t="shared" si="355"/>
        <v>#N/A</v>
      </c>
      <c r="AJ89" s="5" t="e">
        <f t="shared" si="356"/>
        <v>#N/A</v>
      </c>
      <c r="AK89" s="5" t="e">
        <f t="shared" si="357"/>
        <v>#N/A</v>
      </c>
      <c r="AL89" s="5" t="e">
        <f t="shared" si="358"/>
        <v>#N/A</v>
      </c>
      <c r="AM89" s="5" t="e">
        <f t="shared" si="359"/>
        <v>#N/A</v>
      </c>
      <c r="AN89" s="5" t="e">
        <f t="shared" si="360"/>
        <v>#N/A</v>
      </c>
      <c r="AO89" s="5" t="e">
        <f t="shared" si="361"/>
        <v>#N/A</v>
      </c>
      <c r="AP89" s="5" t="e">
        <f t="shared" si="362"/>
        <v>#N/A</v>
      </c>
      <c r="AQ89" s="5" t="e">
        <f t="shared" si="363"/>
        <v>#N/A</v>
      </c>
      <c r="AR89" s="5" t="e">
        <f t="shared" si="364"/>
        <v>#N/A</v>
      </c>
      <c r="AS89" s="5" t="e">
        <f t="shared" si="365"/>
        <v>#N/A</v>
      </c>
      <c r="AT89" s="5" t="e">
        <f t="shared" si="366"/>
        <v>#N/A</v>
      </c>
      <c r="AU89" s="5" t="e">
        <f t="shared" si="367"/>
        <v>#N/A</v>
      </c>
      <c r="AV89" s="5" t="e">
        <f t="shared" si="368"/>
        <v>#N/A</v>
      </c>
      <c r="AW89" s="5" t="e">
        <f t="shared" si="369"/>
        <v>#N/A</v>
      </c>
      <c r="AX89" s="5" t="e">
        <f t="shared" si="370"/>
        <v>#N/A</v>
      </c>
      <c r="AY89" s="5" t="e">
        <f t="shared" si="371"/>
        <v>#N/A</v>
      </c>
      <c r="AZ89" s="5" t="e">
        <f t="shared" si="372"/>
        <v>#N/A</v>
      </c>
      <c r="BA89" s="5" t="e">
        <f t="shared" si="373"/>
        <v>#N/A</v>
      </c>
      <c r="BB89" s="5" t="e">
        <f t="shared" si="374"/>
        <v>#N/A</v>
      </c>
      <c r="BC89" s="5" t="e">
        <f t="shared" si="375"/>
        <v>#N/A</v>
      </c>
      <c r="BD89" s="5" t="e">
        <f t="shared" si="376"/>
        <v>#N/A</v>
      </c>
      <c r="BE89" s="5" t="e">
        <f t="shared" si="377"/>
        <v>#N/A</v>
      </c>
      <c r="BF89" s="5" t="e">
        <f t="shared" si="378"/>
        <v>#N/A</v>
      </c>
      <c r="BG89" s="5" t="e">
        <f t="shared" si="379"/>
        <v>#N/A</v>
      </c>
      <c r="BH89" s="5" t="e">
        <f t="shared" si="380"/>
        <v>#N/A</v>
      </c>
      <c r="BI89" s="5" t="e">
        <f t="shared" si="381"/>
        <v>#N/A</v>
      </c>
      <c r="BJ89" s="8" t="e">
        <f t="shared" si="382"/>
        <v>#N/A</v>
      </c>
      <c r="BK89" s="8" t="e">
        <f t="shared" si="383"/>
        <v>#N/A</v>
      </c>
      <c r="BL89" s="8" t="e">
        <f t="shared" si="384"/>
        <v>#N/A</v>
      </c>
      <c r="BM89" s="8" t="e">
        <f t="shared" si="385"/>
        <v>#N/A</v>
      </c>
      <c r="BN89" s="8" t="e">
        <f t="shared" si="386"/>
        <v>#N/A</v>
      </c>
    </row>
    <row r="90" spans="1:66" x14ac:dyDescent="0.25">
      <c r="A90" t="s">
        <v>22</v>
      </c>
      <c r="B90" t="s">
        <v>281</v>
      </c>
      <c r="C90" t="s">
        <v>696</v>
      </c>
      <c r="D90" s="11">
        <v>44420</v>
      </c>
      <c r="E90" s="1">
        <f>VLOOKUP(A90,home!$A$2:$E$670,3,FALSE)</f>
        <v>1.5672999999999999</v>
      </c>
      <c r="F90">
        <f>VLOOKUP(B90,home!$B$2:$E$670,3,FALSE)</f>
        <v>0.85070000000000001</v>
      </c>
      <c r="G90">
        <f>VLOOKUP(C90,away!$B$2:$E$670,4,FALSE)</f>
        <v>0.61709999999999998</v>
      </c>
      <c r="H90">
        <f>VLOOKUP(A90,away!$A$2:$E$670,3,FALSE)</f>
        <v>1.4204000000000001</v>
      </c>
      <c r="I90">
        <f>VLOOKUP(C90,away!$B$2:$E$670,3,FALSE)</f>
        <v>1.5726</v>
      </c>
      <c r="J90">
        <f>VLOOKUP(B90,home!$B$2:$E$670,4,FALSE)</f>
        <v>0.46939999999999998</v>
      </c>
      <c r="K90" s="3">
        <f t="shared" si="332"/>
        <v>0.822780732081</v>
      </c>
      <c r="L90" s="3">
        <f t="shared" si="333"/>
        <v>1.0485086561760002</v>
      </c>
      <c r="M90" s="5">
        <f t="shared" si="331"/>
        <v>0.15392506463740988</v>
      </c>
      <c r="N90" s="5">
        <f t="shared" si="334"/>
        <v>0.12664657736798332</v>
      </c>
      <c r="O90" s="5">
        <f t="shared" si="335"/>
        <v>0.16139176267477462</v>
      </c>
      <c r="P90" s="5">
        <f t="shared" si="336"/>
        <v>0.13279003264539405</v>
      </c>
      <c r="Q90" s="5">
        <f t="shared" si="337"/>
        <v>5.210118182119116E-2</v>
      </c>
      <c r="R90" s="5">
        <f t="shared" si="338"/>
        <v>8.4610330100001921E-2</v>
      </c>
      <c r="S90" s="5">
        <f t="shared" si="339"/>
        <v>2.8639248603698896E-2</v>
      </c>
      <c r="T90" s="5">
        <f t="shared" si="340"/>
        <v>5.4628540136518598E-2</v>
      </c>
      <c r="U90" s="5">
        <f t="shared" si="341"/>
        <v>6.9615749341294636E-2</v>
      </c>
      <c r="V90" s="5">
        <f t="shared" si="342"/>
        <v>2.7452079187458315E-3</v>
      </c>
      <c r="W90" s="5">
        <f t="shared" si="343"/>
        <v>1.4289282840374987E-2</v>
      </c>
      <c r="X90" s="5">
        <f t="shared" si="344"/>
        <v>1.4982436748680357E-2</v>
      </c>
      <c r="Y90" s="5">
        <f t="shared" si="345"/>
        <v>7.8546073108003798E-3</v>
      </c>
      <c r="Z90" s="5">
        <f t="shared" si="346"/>
        <v>2.9571554503920267E-2</v>
      </c>
      <c r="AA90" s="5">
        <f t="shared" si="347"/>
        <v>2.4330905263508708E-2</v>
      </c>
      <c r="AB90" s="5">
        <f t="shared" si="348"/>
        <v>1.0009500022451575E-2</v>
      </c>
      <c r="AC90" s="5">
        <f t="shared" si="349"/>
        <v>1.4801693035153369E-4</v>
      </c>
      <c r="AD90" s="5">
        <f t="shared" si="350"/>
        <v>2.9392366490790505E-3</v>
      </c>
      <c r="AE90" s="5">
        <f t="shared" si="351"/>
        <v>3.081815069109125E-3</v>
      </c>
      <c r="AF90" s="5">
        <f t="shared" si="352"/>
        <v>1.6156548883472777E-3</v>
      </c>
      <c r="AG90" s="5">
        <f t="shared" si="353"/>
        <v>5.6467604527506328E-4</v>
      </c>
      <c r="AH90" s="5">
        <f t="shared" si="354"/>
        <v>7.7515077184851944E-3</v>
      </c>
      <c r="AI90" s="5">
        <f t="shared" si="355"/>
        <v>6.3777911953467699E-3</v>
      </c>
      <c r="AJ90" s="5">
        <f t="shared" si="356"/>
        <v>2.6237618543835852E-3</v>
      </c>
      <c r="AK90" s="5">
        <f t="shared" si="357"/>
        <v>7.1959356645197629E-4</v>
      </c>
      <c r="AL90" s="5">
        <f t="shared" si="358"/>
        <v>5.1077251283932121E-6</v>
      </c>
      <c r="AM90" s="5">
        <f t="shared" si="359"/>
        <v>4.8366945637771345E-4</v>
      </c>
      <c r="AN90" s="5">
        <f t="shared" si="360"/>
        <v>5.0713161173997288E-4</v>
      </c>
      <c r="AO90" s="5">
        <f t="shared" si="361"/>
        <v>2.6586594236492395E-4</v>
      </c>
      <c r="AP90" s="5">
        <f t="shared" si="362"/>
        <v>9.292091398400412E-5</v>
      </c>
      <c r="AQ90" s="5">
        <f t="shared" si="363"/>
        <v>2.4357095663003463E-5</v>
      </c>
      <c r="AR90" s="5">
        <f t="shared" si="364"/>
        <v>1.625504588249362E-3</v>
      </c>
      <c r="AS90" s="5">
        <f t="shared" si="365"/>
        <v>1.3374338551208345E-3</v>
      </c>
      <c r="AT90" s="5">
        <f t="shared" si="366"/>
        <v>5.5020740321311701E-4</v>
      </c>
      <c r="AU90" s="5">
        <f t="shared" si="367"/>
        <v>1.509000166706915E-4</v>
      </c>
      <c r="AV90" s="5">
        <f t="shared" si="368"/>
        <v>3.103940654683666E-5</v>
      </c>
      <c r="AW90" s="5">
        <f t="shared" si="369"/>
        <v>1.2239992451679682E-7</v>
      </c>
      <c r="AX90" s="5">
        <f t="shared" si="370"/>
        <v>6.6325651567279026E-5</v>
      </c>
      <c r="AY90" s="5">
        <f t="shared" si="371"/>
        <v>6.9543019794805357E-5</v>
      </c>
      <c r="AZ90" s="5">
        <f t="shared" si="372"/>
        <v>3.6458229115736165E-5</v>
      </c>
      <c r="BA90" s="5">
        <f t="shared" si="373"/>
        <v>1.2742256272232418E-5</v>
      </c>
      <c r="BB90" s="5">
        <f t="shared" si="374"/>
        <v>3.3400915001621548E-6</v>
      </c>
      <c r="BC90" s="5">
        <f t="shared" si="375"/>
        <v>7.0042297006798074E-7</v>
      </c>
      <c r="BD90" s="5">
        <f t="shared" si="376"/>
        <v>2.8405927190554335E-4</v>
      </c>
      <c r="BE90" s="5">
        <f t="shared" si="377"/>
        <v>2.3371849569283877E-4</v>
      </c>
      <c r="BF90" s="5">
        <f t="shared" si="378"/>
        <v>9.6149537493511955E-5</v>
      </c>
      <c r="BG90" s="5">
        <f t="shared" si="379"/>
        <v>2.6369995616053781E-5</v>
      </c>
      <c r="BH90" s="5">
        <f t="shared" si="380"/>
        <v>5.424181074487372E-6</v>
      </c>
      <c r="BI90" s="5">
        <f t="shared" si="381"/>
        <v>8.9258233508132534E-7</v>
      </c>
      <c r="BJ90" s="8">
        <f t="shared" si="382"/>
        <v>0.28026706356870923</v>
      </c>
      <c r="BK90" s="8">
        <f t="shared" si="383"/>
        <v>0.31832222148052336</v>
      </c>
      <c r="BL90" s="8">
        <f t="shared" si="384"/>
        <v>0.37177260107061733</v>
      </c>
      <c r="BM90" s="8">
        <f t="shared" si="385"/>
        <v>0.28839907075714494</v>
      </c>
      <c r="BN90" s="8">
        <f t="shared" si="386"/>
        <v>0.71146494924675496</v>
      </c>
    </row>
    <row r="91" spans="1:66" x14ac:dyDescent="0.25">
      <c r="A91" t="s">
        <v>61</v>
      </c>
      <c r="B91" t="s">
        <v>685</v>
      </c>
      <c r="C91" t="s">
        <v>69</v>
      </c>
      <c r="D91" s="11">
        <v>44420</v>
      </c>
      <c r="E91" s="1">
        <f>VLOOKUP(A91,home!$A$2:$E$670,3,FALSE)</f>
        <v>1.5064</v>
      </c>
      <c r="F91">
        <f>VLOOKUP(B91,home!$B$2:$E$670,3,FALSE)</f>
        <v>2.0179999999999998</v>
      </c>
      <c r="G91">
        <f>VLOOKUP(C91,away!$B$2:$E$670,4,FALSE)</f>
        <v>0.44259999999999999</v>
      </c>
      <c r="H91">
        <f>VLOOKUP(A91,away!$A$2:$E$670,3,FALSE)</f>
        <v>1.2789999999999999</v>
      </c>
      <c r="I91">
        <f>VLOOKUP(C91,away!$B$2:$E$670,3,FALSE)</f>
        <v>1.3683000000000001</v>
      </c>
      <c r="J91">
        <f>VLOOKUP(B91,home!$B$2:$E$670,4,FALSE)</f>
        <v>1.0864</v>
      </c>
      <c r="K91" s="3">
        <f t="shared" si="332"/>
        <v>1.3454664675199999</v>
      </c>
      <c r="L91" s="3">
        <f t="shared" si="333"/>
        <v>1.9012605124799999</v>
      </c>
      <c r="M91" s="5">
        <f t="shared" si="331"/>
        <v>3.890132450366441E-2</v>
      </c>
      <c r="N91" s="5">
        <f t="shared" si="334"/>
        <v>5.2340427661794565E-2</v>
      </c>
      <c r="O91" s="5">
        <f t="shared" si="335"/>
        <v>7.396155216198777E-2</v>
      </c>
      <c r="P91" s="5">
        <f t="shared" si="336"/>
        <v>9.9512788319685908E-2</v>
      </c>
      <c r="Q91" s="5">
        <f t="shared" si="337"/>
        <v>3.5211145157300422E-2</v>
      </c>
      <c r="R91" s="5">
        <f t="shared" si="338"/>
        <v>7.0310089283658575E-2</v>
      </c>
      <c r="S91" s="5">
        <f t="shared" si="339"/>
        <v>6.364047474929678E-2</v>
      </c>
      <c r="T91" s="5">
        <f t="shared" si="340"/>
        <v>6.6945559886776668E-2</v>
      </c>
      <c r="U91" s="5">
        <f t="shared" si="341"/>
        <v>9.4599867459499901E-2</v>
      </c>
      <c r="V91" s="5">
        <f t="shared" si="342"/>
        <v>1.8088618869789467E-2</v>
      </c>
      <c r="W91" s="5">
        <f t="shared" si="343"/>
        <v>1.5791805030708983E-2</v>
      </c>
      <c r="X91" s="5">
        <f t="shared" si="344"/>
        <v>3.0024335325670004E-2</v>
      </c>
      <c r="Y91" s="5">
        <f t="shared" si="345"/>
        <v>2.8542041584077363E-2</v>
      </c>
      <c r="Z91" s="5">
        <f t="shared" si="346"/>
        <v>4.4559265461321086E-2</v>
      </c>
      <c r="AA91" s="5">
        <f t="shared" si="347"/>
        <v>5.9952997495529625E-2</v>
      </c>
      <c r="AB91" s="5">
        <f t="shared" si="348"/>
        <v>4.033237387877283E-2</v>
      </c>
      <c r="AC91" s="5">
        <f t="shared" si="349"/>
        <v>2.8920109462071061E-3</v>
      </c>
      <c r="AD91" s="5">
        <f t="shared" si="350"/>
        <v>5.3118360326081457E-3</v>
      </c>
      <c r="AE91" s="5">
        <f t="shared" si="351"/>
        <v>1.0099184097566294E-2</v>
      </c>
      <c r="AF91" s="5">
        <f t="shared" si="352"/>
        <v>9.60058996648438E-3</v>
      </c>
      <c r="AG91" s="5">
        <f t="shared" si="353"/>
        <v>6.0844075332628133E-3</v>
      </c>
      <c r="AH91" s="5">
        <f t="shared" si="354"/>
        <v>2.1179692971680913E-2</v>
      </c>
      <c r="AI91" s="5">
        <f t="shared" si="355"/>
        <v>2.8496566685765688E-2</v>
      </c>
      <c r="AJ91" s="5">
        <f t="shared" si="356"/>
        <v>1.9170587457572642E-2</v>
      </c>
      <c r="AK91" s="5">
        <f t="shared" si="357"/>
        <v>8.5977941956078257E-3</v>
      </c>
      <c r="AL91" s="5">
        <f t="shared" si="358"/>
        <v>2.9592007653211195E-4</v>
      </c>
      <c r="AM91" s="5">
        <f t="shared" si="359"/>
        <v>1.4293794525677456E-3</v>
      </c>
      <c r="AN91" s="5">
        <f t="shared" si="360"/>
        <v>2.717622710517334E-3</v>
      </c>
      <c r="AO91" s="5">
        <f t="shared" si="361"/>
        <v>2.5834543736627368E-3</v>
      </c>
      <c r="AP91" s="5">
        <f t="shared" si="362"/>
        <v>1.6372732621462377E-3</v>
      </c>
      <c r="AQ91" s="5">
        <f t="shared" si="363"/>
        <v>7.782207503644889E-4</v>
      </c>
      <c r="AR91" s="5">
        <f t="shared" si="364"/>
        <v>8.0536227827014278E-3</v>
      </c>
      <c r="AS91" s="5">
        <f t="shared" si="365"/>
        <v>1.0835879396179884E-2</v>
      </c>
      <c r="AT91" s="5">
        <f t="shared" si="366"/>
        <v>7.2896561868254503E-3</v>
      </c>
      <c r="AU91" s="5">
        <f t="shared" si="367"/>
        <v>3.2693293197077838E-3</v>
      </c>
      <c r="AV91" s="5">
        <f t="shared" si="368"/>
        <v>1.0996932427366993E-3</v>
      </c>
      <c r="AW91" s="5">
        <f t="shared" si="369"/>
        <v>2.1027441661124025E-5</v>
      </c>
      <c r="AX91" s="5">
        <f t="shared" si="370"/>
        <v>3.2053035379866595E-4</v>
      </c>
      <c r="AY91" s="5">
        <f t="shared" si="371"/>
        <v>6.0941170472864732E-4</v>
      </c>
      <c r="AZ91" s="5">
        <f t="shared" si="372"/>
        <v>5.7932520502184932E-4</v>
      </c>
      <c r="BA91" s="5">
        <f t="shared" si="373"/>
        <v>3.6714937873080745E-4</v>
      </c>
      <c r="BB91" s="5">
        <f t="shared" si="374"/>
        <v>1.7451165399061207E-4</v>
      </c>
      <c r="BC91" s="5">
        <f t="shared" si="375"/>
        <v>6.6358423339984762E-5</v>
      </c>
      <c r="BD91" s="5">
        <f t="shared" si="376"/>
        <v>2.552005829859919E-3</v>
      </c>
      <c r="BE91" s="5">
        <f t="shared" si="377"/>
        <v>3.4336382689920709E-3</v>
      </c>
      <c r="BF91" s="5">
        <f t="shared" si="378"/>
        <v>2.309922576261125E-3</v>
      </c>
      <c r="BG91" s="5">
        <f t="shared" si="379"/>
        <v>1.035974456308918E-3</v>
      </c>
      <c r="BH91" s="5">
        <f t="shared" si="380"/>
        <v>3.4846722304272815E-4</v>
      </c>
      <c r="BI91" s="5">
        <f t="shared" si="381"/>
        <v>9.3770192726760608E-5</v>
      </c>
      <c r="BJ91" s="8">
        <f t="shared" si="382"/>
        <v>0.2712145695451188</v>
      </c>
      <c r="BK91" s="8">
        <f t="shared" si="383"/>
        <v>0.22394054916990444</v>
      </c>
      <c r="BL91" s="8">
        <f t="shared" si="384"/>
        <v>0.45692348106541852</v>
      </c>
      <c r="BM91" s="8">
        <f t="shared" si="385"/>
        <v>0.62581215389060352</v>
      </c>
      <c r="BN91" s="8">
        <f t="shared" si="386"/>
        <v>0.37023732708809165</v>
      </c>
    </row>
    <row r="92" spans="1:66" x14ac:dyDescent="0.25">
      <c r="A92" t="s">
        <v>28</v>
      </c>
      <c r="B92" t="s">
        <v>31</v>
      </c>
      <c r="C92" t="s">
        <v>673</v>
      </c>
      <c r="D92" s="11">
        <v>44420</v>
      </c>
      <c r="E92" s="1">
        <f>VLOOKUP(A92,home!$A$2:$E$670,3,FALSE)</f>
        <v>1.4241999999999999</v>
      </c>
      <c r="F92">
        <f>VLOOKUP(B92,home!$B$2:$E$670,3,FALSE)</f>
        <v>1.7235</v>
      </c>
      <c r="G92">
        <f>VLOOKUP(C92,away!$B$2:$E$670,4,FALSE)</f>
        <v>0.97299999999999998</v>
      </c>
      <c r="H92">
        <f>VLOOKUP(A92,away!$A$2:$E$670,3,FALSE)</f>
        <v>1.3081</v>
      </c>
      <c r="I92">
        <f>VLOOKUP(C92,away!$B$2:$E$670,3,FALSE)</f>
        <v>1.5556000000000001</v>
      </c>
      <c r="J92">
        <f>VLOOKUP(B92,home!$B$2:$E$670,4,FALSE)</f>
        <v>0.83399999999999996</v>
      </c>
      <c r="K92" s="3">
        <f t="shared" si="332"/>
        <v>2.3883342651000001</v>
      </c>
      <c r="L92" s="3">
        <f t="shared" si="333"/>
        <v>1.6970902202400002</v>
      </c>
      <c r="M92" s="5">
        <f t="shared" si="331"/>
        <v>1.681599965539882E-2</v>
      </c>
      <c r="N92" s="5">
        <f t="shared" si="334"/>
        <v>4.01622281788988E-2</v>
      </c>
      <c r="O92" s="5">
        <f t="shared" si="335"/>
        <v>2.8538268558736552E-2</v>
      </c>
      <c r="P92" s="5">
        <f t="shared" si="336"/>
        <v>6.8158924665456505E-2</v>
      </c>
      <c r="Q92" s="5">
        <f t="shared" si="337"/>
        <v>4.7960412861214406E-2</v>
      </c>
      <c r="R92" s="5">
        <f t="shared" si="338"/>
        <v>2.4216008236807245E-2</v>
      </c>
      <c r="S92" s="5">
        <f t="shared" si="339"/>
        <v>6.9065757414842152E-2</v>
      </c>
      <c r="T92" s="5">
        <f t="shared" si="340"/>
        <v>8.1393147625439685E-2</v>
      </c>
      <c r="U92" s="5">
        <f t="shared" si="341"/>
        <v>5.7835922235910588E-2</v>
      </c>
      <c r="V92" s="5">
        <f t="shared" si="342"/>
        <v>3.1104291237631487E-2</v>
      </c>
      <c r="W92" s="5">
        <f t="shared" si="343"/>
        <v>3.818183246826036E-2</v>
      </c>
      <c r="X92" s="5">
        <f t="shared" si="344"/>
        <v>6.4798014472726762E-2</v>
      </c>
      <c r="Y92" s="5">
        <f t="shared" si="345"/>
        <v>5.4984038326317299E-2</v>
      </c>
      <c r="Z92" s="5">
        <f t="shared" si="346"/>
        <v>1.3698916917312291E-2</v>
      </c>
      <c r="AA92" s="5">
        <f t="shared" si="347"/>
        <v>3.2717592668375012E-2</v>
      </c>
      <c r="AB92" s="5">
        <f t="shared" si="348"/>
        <v>3.9070273820732304E-2</v>
      </c>
      <c r="AC92" s="5">
        <f t="shared" si="349"/>
        <v>7.879530977502356E-3</v>
      </c>
      <c r="AD92" s="5">
        <f t="shared" si="350"/>
        <v>2.2797744697063478E-2</v>
      </c>
      <c r="AE92" s="5">
        <f t="shared" si="351"/>
        <v>3.8689829568914758E-2</v>
      </c>
      <c r="AF92" s="5">
        <f t="shared" si="352"/>
        <v>3.2830065692078809E-2</v>
      </c>
      <c r="AG92" s="5">
        <f t="shared" si="353"/>
        <v>1.8571861138621238E-2</v>
      </c>
      <c r="AH92" s="5">
        <f t="shared" si="354"/>
        <v>5.812074482062746E-3</v>
      </c>
      <c r="AI92" s="5">
        <f t="shared" si="355"/>
        <v>1.3881176636823795E-2</v>
      </c>
      <c r="AJ92" s="5">
        <f t="shared" si="356"/>
        <v>1.6576444900815928E-2</v>
      </c>
      <c r="AK92" s="5">
        <f t="shared" si="357"/>
        <v>1.3196697116720283E-2</v>
      </c>
      <c r="AL92" s="5">
        <f t="shared" si="358"/>
        <v>1.2774984997630859E-3</v>
      </c>
      <c r="AM92" s="5">
        <f t="shared" si="359"/>
        <v>1.0889726965399714E-2</v>
      </c>
      <c r="AN92" s="5">
        <f t="shared" si="360"/>
        <v>1.848084913406367E-2</v>
      </c>
      <c r="AO92" s="5">
        <f t="shared" si="361"/>
        <v>1.5681834163575166E-2</v>
      </c>
      <c r="AP92" s="5">
        <f t="shared" si="362"/>
        <v>8.8711624648096475E-3</v>
      </c>
      <c r="AQ92" s="5">
        <f t="shared" si="363"/>
        <v>3.7637907652971576E-3</v>
      </c>
      <c r="AR92" s="5">
        <f t="shared" si="364"/>
        <v>1.9727229525630294E-3</v>
      </c>
      <c r="AS92" s="5">
        <f t="shared" si="365"/>
        <v>4.7115218231555253E-3</v>
      </c>
      <c r="AT92" s="5">
        <f t="shared" si="366"/>
        <v>5.6263445055043841E-3</v>
      </c>
      <c r="AU92" s="5">
        <f t="shared" si="367"/>
        <v>4.4791971232510785E-3</v>
      </c>
      <c r="AV92" s="5">
        <f t="shared" si="368"/>
        <v>2.6744549923994744E-3</v>
      </c>
      <c r="AW92" s="5">
        <f t="shared" si="369"/>
        <v>1.4383280108548122E-4</v>
      </c>
      <c r="AX92" s="5">
        <f t="shared" si="370"/>
        <v>4.3347180081745977E-3</v>
      </c>
      <c r="AY92" s="5">
        <f t="shared" si="371"/>
        <v>7.3564075391713236E-3</v>
      </c>
      <c r="AZ92" s="5">
        <f t="shared" si="372"/>
        <v>6.2422436454137309E-3</v>
      </c>
      <c r="BA92" s="5">
        <f t="shared" si="373"/>
        <v>3.5312168809956438E-3</v>
      </c>
      <c r="BB92" s="5">
        <f t="shared" si="374"/>
        <v>1.4981984085710263E-3</v>
      </c>
      <c r="BC92" s="5">
        <f t="shared" si="375"/>
        <v>5.0851557343300395E-4</v>
      </c>
      <c r="BD92" s="5">
        <f t="shared" si="376"/>
        <v>5.5798147167294965E-4</v>
      </c>
      <c r="BE92" s="5">
        <f t="shared" si="377"/>
        <v>1.3326462680874308E-3</v>
      </c>
      <c r="BF92" s="5">
        <f t="shared" si="378"/>
        <v>1.5914023726654263E-3</v>
      </c>
      <c r="BG92" s="5">
        <f t="shared" si="379"/>
        <v>1.2669336053994257E-3</v>
      </c>
      <c r="BH92" s="5">
        <f t="shared" si="380"/>
        <v>7.5646523534553267E-4</v>
      </c>
      <c r="BI92" s="5">
        <f t="shared" si="381"/>
        <v>3.613383683865345E-4</v>
      </c>
      <c r="BJ92" s="8">
        <f t="shared" si="382"/>
        <v>0.52152783857844021</v>
      </c>
      <c r="BK92" s="8">
        <f t="shared" si="383"/>
        <v>0.2016584099897657</v>
      </c>
      <c r="BL92" s="8">
        <f t="shared" si="384"/>
        <v>0.25717546737541525</v>
      </c>
      <c r="BM92" s="8">
        <f t="shared" si="385"/>
        <v>0.76099621596633538</v>
      </c>
      <c r="BN92" s="8">
        <f t="shared" si="386"/>
        <v>0.22585184215651236</v>
      </c>
    </row>
    <row r="93" spans="1:66" x14ac:dyDescent="0.25">
      <c r="A93" t="s">
        <v>13</v>
      </c>
      <c r="B93" t="s">
        <v>234</v>
      </c>
      <c r="C93" t="s">
        <v>331</v>
      </c>
      <c r="D93" s="11">
        <v>44420</v>
      </c>
      <c r="E93" s="1">
        <f>VLOOKUP(A93,home!$A$2:$E$670,3,FALSE)</f>
        <v>1.8130999999999999</v>
      </c>
      <c r="F93">
        <f>VLOOKUP(B93,home!$B$2:$E$670,3,FALSE)</f>
        <v>1.6546000000000001</v>
      </c>
      <c r="G93">
        <f>VLOOKUP(C93,away!$B$2:$E$670,4,FALSE)</f>
        <v>0.8085</v>
      </c>
      <c r="H93">
        <f>VLOOKUP(A93,away!$A$2:$E$670,3,FALSE)</f>
        <v>1.3384</v>
      </c>
      <c r="I93">
        <f>VLOOKUP(C93,away!$B$2:$E$670,3,FALSE)</f>
        <v>1.1483000000000001</v>
      </c>
      <c r="J93">
        <f>VLOOKUP(B93,home!$B$2:$E$670,4,FALSE)</f>
        <v>0.67920000000000003</v>
      </c>
      <c r="K93" s="3">
        <f t="shared" si="332"/>
        <v>2.4254638277100002</v>
      </c>
      <c r="L93" s="3">
        <f t="shared" si="333"/>
        <v>1.0438521018240001</v>
      </c>
      <c r="M93" s="5">
        <f t="shared" si="331"/>
        <v>3.1138324185030774E-2</v>
      </c>
      <c r="N93" s="5">
        <f t="shared" si="334"/>
        <v>7.5524878966299613E-2</v>
      </c>
      <c r="O93" s="5">
        <f t="shared" si="335"/>
        <v>3.2503805147821467E-2</v>
      </c>
      <c r="P93" s="5">
        <f t="shared" si="336"/>
        <v>7.8836803648975065E-2</v>
      </c>
      <c r="Q93" s="5">
        <f t="shared" si="337"/>
        <v>9.1591431012467778E-2</v>
      </c>
      <c r="R93" s="5">
        <f t="shared" si="338"/>
        <v>1.6964582660415596E-2</v>
      </c>
      <c r="S93" s="5">
        <f t="shared" si="339"/>
        <v>4.9900257739102429E-2</v>
      </c>
      <c r="T93" s="5">
        <f t="shared" si="340"/>
        <v>9.5607907771432396E-2</v>
      </c>
      <c r="U93" s="5">
        <f t="shared" si="341"/>
        <v>4.1146981595034313E-2</v>
      </c>
      <c r="V93" s="5">
        <f t="shared" si="342"/>
        <v>1.4037638413516523E-2</v>
      </c>
      <c r="W93" s="5">
        <f t="shared" si="343"/>
        <v>7.405056761631218E-2</v>
      </c>
      <c r="X93" s="5">
        <f t="shared" si="344"/>
        <v>7.7297840647547703E-2</v>
      </c>
      <c r="Y93" s="5">
        <f t="shared" si="345"/>
        <v>4.0343756713199647E-2</v>
      </c>
      <c r="Z93" s="5">
        <f t="shared" si="346"/>
        <v>5.9028384222139362E-3</v>
      </c>
      <c r="AA93" s="5">
        <f t="shared" si="347"/>
        <v>1.4317121073896672E-2</v>
      </c>
      <c r="AB93" s="5">
        <f t="shared" si="348"/>
        <v>1.7362829640840467E-2</v>
      </c>
      <c r="AC93" s="5">
        <f t="shared" si="349"/>
        <v>2.2213031936255644E-3</v>
      </c>
      <c r="AD93" s="5">
        <f t="shared" si="350"/>
        <v>4.4901743293689685E-2</v>
      </c>
      <c r="AE93" s="5">
        <f t="shared" si="351"/>
        <v>4.6870779112679679E-2</v>
      </c>
      <c r="AF93" s="5">
        <f t="shared" si="352"/>
        <v>2.4463080645449563E-2</v>
      </c>
      <c r="AG93" s="5">
        <f t="shared" si="353"/>
        <v>8.511946049614182E-3</v>
      </c>
      <c r="AH93" s="5">
        <f t="shared" si="354"/>
        <v>1.5404225734388704E-3</v>
      </c>
      <c r="AI93" s="5">
        <f t="shared" si="355"/>
        <v>3.7362392312639318E-3</v>
      </c>
      <c r="AJ93" s="5">
        <f t="shared" si="356"/>
        <v>4.5310565535508426E-3</v>
      </c>
      <c r="AK93" s="5">
        <f t="shared" si="357"/>
        <v>3.6633045906486359E-3</v>
      </c>
      <c r="AL93" s="5">
        <f t="shared" si="358"/>
        <v>2.2495808403830028E-4</v>
      </c>
      <c r="AM93" s="5">
        <f t="shared" si="359"/>
        <v>2.1781510831992864E-2</v>
      </c>
      <c r="AN93" s="5">
        <f t="shared" si="360"/>
        <v>2.2736675862877979E-2</v>
      </c>
      <c r="AO93" s="5">
        <f t="shared" si="361"/>
        <v>1.1866863443978094E-2</v>
      </c>
      <c r="AP93" s="5">
        <f t="shared" si="362"/>
        <v>4.1290834493516422E-3</v>
      </c>
      <c r="AQ93" s="5">
        <f t="shared" si="363"/>
        <v>1.0775381093031009E-3</v>
      </c>
      <c r="AR93" s="5">
        <f t="shared" si="364"/>
        <v>3.2159466819626012E-4</v>
      </c>
      <c r="AS93" s="5">
        <f t="shared" si="365"/>
        <v>7.8001623489442847E-4</v>
      </c>
      <c r="AT93" s="5">
        <f t="shared" si="366"/>
        <v>9.4595058138149176E-4</v>
      </c>
      <c r="AU93" s="5">
        <f t="shared" si="367"/>
        <v>7.6478963931401762E-4</v>
      </c>
      <c r="AV93" s="5">
        <f t="shared" si="368"/>
        <v>4.63742401490882E-4</v>
      </c>
      <c r="AW93" s="5">
        <f t="shared" si="369"/>
        <v>1.5820961579185232E-5</v>
      </c>
      <c r="AX93" s="5">
        <f t="shared" si="370"/>
        <v>8.8050444393120413E-3</v>
      </c>
      <c r="AY93" s="5">
        <f t="shared" si="371"/>
        <v>9.1911641446295982E-3</v>
      </c>
      <c r="AZ93" s="5">
        <f t="shared" si="372"/>
        <v>4.7971080052904968E-3</v>
      </c>
      <c r="BA93" s="5">
        <f t="shared" si="373"/>
        <v>1.669157091333074E-3</v>
      </c>
      <c r="BB93" s="5">
        <f t="shared" si="374"/>
        <v>4.3558828451561597E-4</v>
      </c>
      <c r="BC93" s="5">
        <f t="shared" si="375"/>
        <v>9.0937949264307283E-5</v>
      </c>
      <c r="BD93" s="5">
        <f t="shared" si="376"/>
        <v>5.5949545055342978E-5</v>
      </c>
      <c r="BE93" s="5">
        <f t="shared" si="377"/>
        <v>1.357035977085653E-4</v>
      </c>
      <c r="BF93" s="5">
        <f t="shared" si="378"/>
        <v>1.6457208376611742E-4</v>
      </c>
      <c r="BG93" s="5">
        <f t="shared" si="379"/>
        <v>1.3305454540852598E-4</v>
      </c>
      <c r="BH93" s="5">
        <f t="shared" si="380"/>
        <v>8.0679746750194373E-5</v>
      </c>
      <c r="BI93" s="5">
        <f t="shared" si="381"/>
        <v>3.9137161474279946E-5</v>
      </c>
      <c r="BJ93" s="8">
        <f t="shared" si="382"/>
        <v>0.6657446034405412</v>
      </c>
      <c r="BK93" s="8">
        <f t="shared" si="383"/>
        <v>0.18555044940891824</v>
      </c>
      <c r="BL93" s="8">
        <f t="shared" si="384"/>
        <v>0.13965153327235086</v>
      </c>
      <c r="BM93" s="8">
        <f t="shared" si="385"/>
        <v>0.66111425573996374</v>
      </c>
      <c r="BN93" s="8">
        <f t="shared" si="386"/>
        <v>0.32655982562101032</v>
      </c>
    </row>
    <row r="94" spans="1:66" x14ac:dyDescent="0.25">
      <c r="A94" t="s">
        <v>61</v>
      </c>
      <c r="B94" t="s">
        <v>247</v>
      </c>
      <c r="C94" t="s">
        <v>740</v>
      </c>
      <c r="D94" s="11">
        <v>44420</v>
      </c>
      <c r="E94" s="1">
        <f>VLOOKUP(A94,home!$A$2:$E$670,3,FALSE)</f>
        <v>1.5064</v>
      </c>
      <c r="F94">
        <f>VLOOKUP(B94,home!$B$2:$E$670,3,FALSE)</f>
        <v>1.0510999999999999</v>
      </c>
      <c r="G94" t="e">
        <f>VLOOKUP(C94,away!$B$2:$E$675,4,FALSE)</f>
        <v>#N/A</v>
      </c>
      <c r="H94">
        <f>VLOOKUP(A94,away!$A$2:$E$670,3,FALSE)</f>
        <v>1.2789999999999999</v>
      </c>
      <c r="I94" t="e">
        <f>VLOOKUP(C94,away!$B$2:$E$675,3,FALSE)</f>
        <v>#N/A</v>
      </c>
      <c r="J94">
        <f>VLOOKUP(B94,home!$B$2:$E$670,4,FALSE)</f>
        <v>1.0425</v>
      </c>
      <c r="K94" s="3" t="e">
        <f t="shared" si="332"/>
        <v>#N/A</v>
      </c>
      <c r="L94" s="3" t="e">
        <f t="shared" si="333"/>
        <v>#N/A</v>
      </c>
      <c r="M94" s="5" t="e">
        <f t="shared" si="331"/>
        <v>#N/A</v>
      </c>
      <c r="N94" s="5" t="e">
        <f t="shared" si="334"/>
        <v>#N/A</v>
      </c>
      <c r="O94" s="5" t="e">
        <f t="shared" si="335"/>
        <v>#N/A</v>
      </c>
      <c r="P94" s="5" t="e">
        <f t="shared" si="336"/>
        <v>#N/A</v>
      </c>
      <c r="Q94" s="5" t="e">
        <f t="shared" si="337"/>
        <v>#N/A</v>
      </c>
      <c r="R94" s="5" t="e">
        <f t="shared" si="338"/>
        <v>#N/A</v>
      </c>
      <c r="S94" s="5" t="e">
        <f t="shared" si="339"/>
        <v>#N/A</v>
      </c>
      <c r="T94" s="5" t="e">
        <f t="shared" si="340"/>
        <v>#N/A</v>
      </c>
      <c r="U94" s="5" t="e">
        <f t="shared" si="341"/>
        <v>#N/A</v>
      </c>
      <c r="V94" s="5" t="e">
        <f t="shared" si="342"/>
        <v>#N/A</v>
      </c>
      <c r="W94" s="5" t="e">
        <f t="shared" si="343"/>
        <v>#N/A</v>
      </c>
      <c r="X94" s="5" t="e">
        <f t="shared" si="344"/>
        <v>#N/A</v>
      </c>
      <c r="Y94" s="5" t="e">
        <f t="shared" si="345"/>
        <v>#N/A</v>
      </c>
      <c r="Z94" s="5" t="e">
        <f t="shared" si="346"/>
        <v>#N/A</v>
      </c>
      <c r="AA94" s="5" t="e">
        <f t="shared" si="347"/>
        <v>#N/A</v>
      </c>
      <c r="AB94" s="5" t="e">
        <f t="shared" si="348"/>
        <v>#N/A</v>
      </c>
      <c r="AC94" s="5" t="e">
        <f t="shared" si="349"/>
        <v>#N/A</v>
      </c>
      <c r="AD94" s="5" t="e">
        <f t="shared" si="350"/>
        <v>#N/A</v>
      </c>
      <c r="AE94" s="5" t="e">
        <f t="shared" si="351"/>
        <v>#N/A</v>
      </c>
      <c r="AF94" s="5" t="e">
        <f t="shared" si="352"/>
        <v>#N/A</v>
      </c>
      <c r="AG94" s="5" t="e">
        <f t="shared" si="353"/>
        <v>#N/A</v>
      </c>
      <c r="AH94" s="5" t="e">
        <f t="shared" si="354"/>
        <v>#N/A</v>
      </c>
      <c r="AI94" s="5" t="e">
        <f t="shared" si="355"/>
        <v>#N/A</v>
      </c>
      <c r="AJ94" s="5" t="e">
        <f t="shared" si="356"/>
        <v>#N/A</v>
      </c>
      <c r="AK94" s="5" t="e">
        <f t="shared" si="357"/>
        <v>#N/A</v>
      </c>
      <c r="AL94" s="5" t="e">
        <f t="shared" si="358"/>
        <v>#N/A</v>
      </c>
      <c r="AM94" s="5" t="e">
        <f t="shared" si="359"/>
        <v>#N/A</v>
      </c>
      <c r="AN94" s="5" t="e">
        <f t="shared" si="360"/>
        <v>#N/A</v>
      </c>
      <c r="AO94" s="5" t="e">
        <f t="shared" si="361"/>
        <v>#N/A</v>
      </c>
      <c r="AP94" s="5" t="e">
        <f t="shared" si="362"/>
        <v>#N/A</v>
      </c>
      <c r="AQ94" s="5" t="e">
        <f t="shared" si="363"/>
        <v>#N/A</v>
      </c>
      <c r="AR94" s="5" t="e">
        <f t="shared" si="364"/>
        <v>#N/A</v>
      </c>
      <c r="AS94" s="5" t="e">
        <f t="shared" si="365"/>
        <v>#N/A</v>
      </c>
      <c r="AT94" s="5" t="e">
        <f t="shared" si="366"/>
        <v>#N/A</v>
      </c>
      <c r="AU94" s="5" t="e">
        <f t="shared" si="367"/>
        <v>#N/A</v>
      </c>
      <c r="AV94" s="5" t="e">
        <f t="shared" si="368"/>
        <v>#N/A</v>
      </c>
      <c r="AW94" s="5" t="e">
        <f t="shared" si="369"/>
        <v>#N/A</v>
      </c>
      <c r="AX94" s="5" t="e">
        <f t="shared" si="370"/>
        <v>#N/A</v>
      </c>
      <c r="AY94" s="5" t="e">
        <f t="shared" si="371"/>
        <v>#N/A</v>
      </c>
      <c r="AZ94" s="5" t="e">
        <f t="shared" si="372"/>
        <v>#N/A</v>
      </c>
      <c r="BA94" s="5" t="e">
        <f t="shared" si="373"/>
        <v>#N/A</v>
      </c>
      <c r="BB94" s="5" t="e">
        <f t="shared" si="374"/>
        <v>#N/A</v>
      </c>
      <c r="BC94" s="5" t="e">
        <f t="shared" si="375"/>
        <v>#N/A</v>
      </c>
      <c r="BD94" s="5" t="e">
        <f t="shared" si="376"/>
        <v>#N/A</v>
      </c>
      <c r="BE94" s="5" t="e">
        <f t="shared" si="377"/>
        <v>#N/A</v>
      </c>
      <c r="BF94" s="5" t="e">
        <f t="shared" si="378"/>
        <v>#N/A</v>
      </c>
      <c r="BG94" s="5" t="e">
        <f t="shared" si="379"/>
        <v>#N/A</v>
      </c>
      <c r="BH94" s="5" t="e">
        <f t="shared" si="380"/>
        <v>#N/A</v>
      </c>
      <c r="BI94" s="5" t="e">
        <f t="shared" si="381"/>
        <v>#N/A</v>
      </c>
      <c r="BJ94" s="8" t="e">
        <f t="shared" si="382"/>
        <v>#N/A</v>
      </c>
      <c r="BK94" s="8" t="e">
        <f t="shared" si="383"/>
        <v>#N/A</v>
      </c>
      <c r="BL94" s="8" t="e">
        <f t="shared" si="384"/>
        <v>#N/A</v>
      </c>
      <c r="BM94" s="8" t="e">
        <f t="shared" si="385"/>
        <v>#N/A</v>
      </c>
      <c r="BN94" s="8" t="e">
        <f t="shared" si="386"/>
        <v>#N/A</v>
      </c>
    </row>
    <row r="95" spans="1:66" x14ac:dyDescent="0.25">
      <c r="A95" t="s">
        <v>318</v>
      </c>
      <c r="B95" t="s">
        <v>278</v>
      </c>
      <c r="C95" t="s">
        <v>400</v>
      </c>
      <c r="D95" s="11">
        <v>44420</v>
      </c>
      <c r="E95" s="1">
        <f>VLOOKUP(A95,home!$A$2:$E$670,3,FALSE)</f>
        <v>1.4430000000000001</v>
      </c>
      <c r="F95">
        <f>VLOOKUP(B95,home!$B$2:$E$670,3,FALSE)</f>
        <v>1.0633999999999999</v>
      </c>
      <c r="G95">
        <f>VLOOKUP(C95,away!$B$2:$E$670,4,FALSE)</f>
        <v>0.63</v>
      </c>
      <c r="H95">
        <f>VLOOKUP(A95,away!$A$2:$E$670,3,FALSE)</f>
        <v>1.0886</v>
      </c>
      <c r="I95">
        <f>VLOOKUP(C95,away!$B$2:$E$670,3,FALSE)</f>
        <v>0.75160000000000005</v>
      </c>
      <c r="J95">
        <f>VLOOKUP(B95,home!$B$2:$E$670,4,FALSE)</f>
        <v>1.056</v>
      </c>
      <c r="K95" s="3">
        <f t="shared" si="332"/>
        <v>0.96672630599999998</v>
      </c>
      <c r="L95" s="3">
        <f t="shared" si="333"/>
        <v>0.86401049856000012</v>
      </c>
      <c r="M95" s="5">
        <f t="shared" si="331"/>
        <v>0.16029541785899373</v>
      </c>
      <c r="N95" s="5">
        <f t="shared" si="334"/>
        <v>0.15496179717555145</v>
      </c>
      <c r="O95" s="5">
        <f t="shared" si="335"/>
        <v>0.13849692390123272</v>
      </c>
      <c r="P95" s="5">
        <f t="shared" si="336"/>
        <v>0.13388861963540183</v>
      </c>
      <c r="Q95" s="5">
        <f t="shared" si="337"/>
        <v>7.4902822877321029E-2</v>
      </c>
      <c r="R95" s="5">
        <f t="shared" si="338"/>
        <v>5.9831398134465238E-2</v>
      </c>
      <c r="S95" s="5">
        <f t="shared" si="339"/>
        <v>2.7958008262660254E-2</v>
      </c>
      <c r="T95" s="5">
        <f t="shared" si="340"/>
        <v>6.4716825337785527E-2</v>
      </c>
      <c r="U95" s="5">
        <f t="shared" si="341"/>
        <v>5.7840586501346866E-2</v>
      </c>
      <c r="V95" s="5">
        <f t="shared" si="342"/>
        <v>2.5946947649256751E-3</v>
      </c>
      <c r="W95" s="5">
        <f t="shared" si="343"/>
        <v>2.4136843089721621E-2</v>
      </c>
      <c r="X95" s="5">
        <f t="shared" si="344"/>
        <v>2.0854485831614873E-2</v>
      </c>
      <c r="Y95" s="5">
        <f t="shared" si="345"/>
        <v>9.0092473502930114E-3</v>
      </c>
      <c r="Z95" s="5">
        <f t="shared" si="346"/>
        <v>1.7231652043900394E-2</v>
      </c>
      <c r="AA95" s="5">
        <f t="shared" si="347"/>
        <v>1.6658291326677177E-2</v>
      </c>
      <c r="AB95" s="5">
        <f t="shared" si="348"/>
        <v>8.0520042192552318E-3</v>
      </c>
      <c r="AC95" s="5">
        <f t="shared" si="349"/>
        <v>1.3545306889117443E-4</v>
      </c>
      <c r="AD95" s="5">
        <f t="shared" si="350"/>
        <v>5.8334302896570506E-3</v>
      </c>
      <c r="AE95" s="5">
        <f t="shared" si="351"/>
        <v>5.0401450128815944E-3</v>
      </c>
      <c r="AF95" s="5">
        <f t="shared" si="352"/>
        <v>2.1773691026972623E-3</v>
      </c>
      <c r="AG95" s="5">
        <f t="shared" si="353"/>
        <v>6.2708992132353401E-4</v>
      </c>
      <c r="AH95" s="5">
        <f t="shared" si="354"/>
        <v>3.7220820683657048E-3</v>
      </c>
      <c r="AI95" s="5">
        <f t="shared" si="355"/>
        <v>3.598234648580017E-3</v>
      </c>
      <c r="AJ95" s="5">
        <f t="shared" si="356"/>
        <v>1.7392540449714838E-3</v>
      </c>
      <c r="AK95" s="5">
        <f t="shared" si="357"/>
        <v>5.6046087936361354E-4</v>
      </c>
      <c r="AL95" s="5">
        <f t="shared" si="358"/>
        <v>4.5255503024226481E-6</v>
      </c>
      <c r="AM95" s="5">
        <f t="shared" si="359"/>
        <v>1.1278661030457346E-3</v>
      </c>
      <c r="AN95" s="5">
        <f t="shared" si="360"/>
        <v>9.744881540014697E-4</v>
      </c>
      <c r="AO95" s="5">
        <f t="shared" si="361"/>
        <v>4.2098399788981195E-4</v>
      </c>
      <c r="AP95" s="5">
        <f t="shared" si="362"/>
        <v>1.2124486463418617E-4</v>
      </c>
      <c r="AQ95" s="5">
        <f t="shared" si="363"/>
        <v>2.6189208985105723E-5</v>
      </c>
      <c r="AR95" s="5">
        <f t="shared" si="364"/>
        <v>6.4318359671397811E-4</v>
      </c>
      <c r="AS95" s="5">
        <f t="shared" si="365"/>
        <v>6.2178250253109777E-4</v>
      </c>
      <c r="AT95" s="5">
        <f t="shared" si="366"/>
        <v>3.0054675090366185E-4</v>
      </c>
      <c r="AU95" s="5">
        <f t="shared" si="367"/>
        <v>9.6848816760466408E-5</v>
      </c>
      <c r="AV95" s="5">
        <f t="shared" si="368"/>
        <v>2.3406574716829139E-5</v>
      </c>
      <c r="AW95" s="5">
        <f t="shared" si="369"/>
        <v>1.0500052049296556E-7</v>
      </c>
      <c r="AX95" s="5">
        <f t="shared" si="370"/>
        <v>1.8172297191000296E-4</v>
      </c>
      <c r="AY95" s="5">
        <f t="shared" si="371"/>
        <v>1.5701055555976658E-4</v>
      </c>
      <c r="AZ95" s="5">
        <f t="shared" si="372"/>
        <v>6.7829384194188254E-5</v>
      </c>
      <c r="BA95" s="5">
        <f t="shared" si="373"/>
        <v>1.9535100018212796E-5</v>
      </c>
      <c r="BB95" s="5">
        <f t="shared" si="374"/>
        <v>4.2196328765388752E-6</v>
      </c>
      <c r="BC95" s="5">
        <f t="shared" si="375"/>
        <v>7.291614210797045E-7</v>
      </c>
      <c r="BD95" s="5">
        <f t="shared" si="376"/>
        <v>9.2619563343742994E-5</v>
      </c>
      <c r="BE95" s="5">
        <f t="shared" si="377"/>
        <v>8.9537768334629677E-5</v>
      </c>
      <c r="BF95" s="5">
        <f t="shared" si="378"/>
        <v>4.327925801481015E-5</v>
      </c>
      <c r="BG95" s="5">
        <f t="shared" si="379"/>
        <v>1.3946399075692773E-5</v>
      </c>
      <c r="BH95" s="5">
        <f t="shared" si="380"/>
        <v>3.3705877151115716E-6</v>
      </c>
      <c r="BI95" s="5">
        <f t="shared" si="381"/>
        <v>6.5168716217575823E-7</v>
      </c>
      <c r="BJ95" s="8">
        <f t="shared" si="382"/>
        <v>0.36536187512338308</v>
      </c>
      <c r="BK95" s="8">
        <f t="shared" si="383"/>
        <v>0.32503372969673494</v>
      </c>
      <c r="BL95" s="8">
        <f t="shared" si="384"/>
        <v>0.29242840922953028</v>
      </c>
      <c r="BM95" s="8">
        <f t="shared" si="385"/>
        <v>0.27752178095554336</v>
      </c>
      <c r="BN95" s="8">
        <f t="shared" si="386"/>
        <v>0.72237697958296587</v>
      </c>
    </row>
    <row r="96" spans="1:66" x14ac:dyDescent="0.25">
      <c r="A96" t="s">
        <v>318</v>
      </c>
      <c r="B96" t="s">
        <v>498</v>
      </c>
      <c r="C96" t="s">
        <v>386</v>
      </c>
      <c r="D96" s="11">
        <v>44420</v>
      </c>
      <c r="E96" s="1">
        <f>VLOOKUP(A96,home!$A$2:$E$670,3,FALSE)</f>
        <v>1.4430000000000001</v>
      </c>
      <c r="F96">
        <f>VLOOKUP(B96,home!$B$2:$E$670,3,FALSE)</f>
        <v>1.8513999999999999</v>
      </c>
      <c r="G96">
        <f>VLOOKUP(C96,away!$B$2:$E$670,4,FALSE)</f>
        <v>0.34649999999999997</v>
      </c>
      <c r="H96">
        <f>VLOOKUP(A96,away!$A$2:$E$670,3,FALSE)</f>
        <v>1.0886</v>
      </c>
      <c r="I96">
        <f>VLOOKUP(C96,away!$B$2:$E$670,3,FALSE)</f>
        <v>0.76549999999999996</v>
      </c>
      <c r="J96">
        <f>VLOOKUP(B96,home!$B$2:$E$670,4,FALSE)</f>
        <v>0.41959999999999997</v>
      </c>
      <c r="K96" s="3">
        <f t="shared" si="332"/>
        <v>0.92569907429999998</v>
      </c>
      <c r="L96" s="3">
        <f t="shared" si="333"/>
        <v>0.34966245667999996</v>
      </c>
      <c r="M96" s="5">
        <f t="shared" si="331"/>
        <v>0.27932996352888684</v>
      </c>
      <c r="N96" s="5">
        <f t="shared" si="334"/>
        <v>0.25857548866294328</v>
      </c>
      <c r="O96" s="5">
        <f t="shared" si="335"/>
        <v>9.7671201271845337E-2</v>
      </c>
      <c r="P96" s="5">
        <f t="shared" si="336"/>
        <v>9.0414140603116214E-2</v>
      </c>
      <c r="Q96" s="5">
        <f t="shared" si="337"/>
        <v>0.11968154524597835</v>
      </c>
      <c r="R96" s="5">
        <f t="shared" si="338"/>
        <v>1.7075976091800085E-2</v>
      </c>
      <c r="S96" s="5">
        <f t="shared" si="339"/>
        <v>7.3163622671603215E-3</v>
      </c>
      <c r="T96" s="5">
        <f t="shared" si="340"/>
        <v>4.1848143129967354E-2</v>
      </c>
      <c r="U96" s="5">
        <f t="shared" si="341"/>
        <v>1.5807215260948269E-2</v>
      </c>
      <c r="V96" s="5">
        <f t="shared" si="342"/>
        <v>2.631307028709151E-4</v>
      </c>
      <c r="W96" s="5">
        <f t="shared" si="343"/>
        <v>3.6929698548331912E-2</v>
      </c>
      <c r="X96" s="5">
        <f t="shared" si="344"/>
        <v>1.2912929118861565E-2</v>
      </c>
      <c r="Y96" s="5">
        <f t="shared" si="345"/>
        <v>2.2575832593179201E-3</v>
      </c>
      <c r="Z96" s="5">
        <f t="shared" si="346"/>
        <v>1.9902759168225872E-3</v>
      </c>
      <c r="AA96" s="5">
        <f t="shared" si="347"/>
        <v>1.8423965738042526E-3</v>
      </c>
      <c r="AB96" s="5">
        <f t="shared" si="348"/>
        <v>8.5275240143204399E-4</v>
      </c>
      <c r="AC96" s="5">
        <f t="shared" si="349"/>
        <v>5.3231705045642636E-6</v>
      </c>
      <c r="AD96" s="5">
        <f t="shared" si="350"/>
        <v>8.5464469400922255E-3</v>
      </c>
      <c r="AE96" s="5">
        <f t="shared" si="351"/>
        <v>2.9883716329579153E-3</v>
      </c>
      <c r="AF96" s="5">
        <f t="shared" si="352"/>
        <v>5.224606833264438E-4</v>
      </c>
      <c r="AG96" s="5">
        <f t="shared" si="353"/>
        <v>6.0894962016878597E-5</v>
      </c>
      <c r="AH96" s="5">
        <f t="shared" si="354"/>
        <v>1.7398119163680625E-4</v>
      </c>
      <c r="AI96" s="5">
        <f t="shared" si="355"/>
        <v>1.6105422804380245E-4</v>
      </c>
      <c r="AJ96" s="5">
        <f t="shared" si="356"/>
        <v>7.4543874906124498E-5</v>
      </c>
      <c r="AK96" s="5">
        <f t="shared" si="357"/>
        <v>2.3001731998444822E-5</v>
      </c>
      <c r="AL96" s="5">
        <f t="shared" si="358"/>
        <v>6.8920624250074392E-8</v>
      </c>
      <c r="AM96" s="5">
        <f t="shared" si="359"/>
        <v>1.5822876041994883E-3</v>
      </c>
      <c r="AN96" s="5">
        <f t="shared" si="360"/>
        <v>5.5326657085870445E-4</v>
      </c>
      <c r="AO96" s="5">
        <f t="shared" si="361"/>
        <v>9.6728274182686917E-5</v>
      </c>
      <c r="AP96" s="5">
        <f t="shared" si="362"/>
        <v>1.1274081993711638E-5</v>
      </c>
      <c r="AQ96" s="5">
        <f t="shared" si="363"/>
        <v>9.8553080168324087E-7</v>
      </c>
      <c r="AR96" s="5">
        <f t="shared" si="364"/>
        <v>1.2166938176767913E-5</v>
      </c>
      <c r="AS96" s="5">
        <f t="shared" si="365"/>
        <v>1.1262923407299387E-5</v>
      </c>
      <c r="AT96" s="5">
        <f t="shared" si="366"/>
        <v>5.2130388860244214E-6</v>
      </c>
      <c r="AU96" s="5">
        <f t="shared" si="367"/>
        <v>1.6085684236942372E-6</v>
      </c>
      <c r="AV96" s="5">
        <f t="shared" si="368"/>
        <v>3.7226257519049125E-7</v>
      </c>
      <c r="AW96" s="5">
        <f t="shared" si="369"/>
        <v>6.1967722616143139E-10</v>
      </c>
      <c r="AX96" s="5">
        <f t="shared" si="370"/>
        <v>2.4412036174730511E-4</v>
      </c>
      <c r="AY96" s="5">
        <f t="shared" si="371"/>
        <v>8.5359725414172979E-5</v>
      </c>
      <c r="AZ96" s="5">
        <f t="shared" si="372"/>
        <v>1.4923545644924972E-5</v>
      </c>
      <c r="BA96" s="5">
        <f t="shared" si="373"/>
        <v>1.7394012108601931E-6</v>
      </c>
      <c r="BB96" s="5">
        <f t="shared" si="374"/>
        <v>1.5205082513538542E-7</v>
      </c>
      <c r="BC96" s="5">
        <f t="shared" si="375"/>
        <v>1.0633293011411996E-8</v>
      </c>
      <c r="BD96" s="5">
        <f t="shared" si="376"/>
        <v>7.0905358219372383E-7</v>
      </c>
      <c r="BE96" s="5">
        <f t="shared" si="377"/>
        <v>6.5637024466582902E-7</v>
      </c>
      <c r="BF96" s="5">
        <f t="shared" si="378"/>
        <v>3.0380066394261117E-7</v>
      </c>
      <c r="BG96" s="5">
        <f t="shared" si="379"/>
        <v>9.3742664461133544E-8</v>
      </c>
      <c r="BH96" s="5">
        <f t="shared" si="380"/>
        <v>2.1694374428521703E-8</v>
      </c>
      <c r="BI96" s="5">
        <f t="shared" si="381"/>
        <v>4.0164924652000269E-9</v>
      </c>
      <c r="BJ96" s="8">
        <f t="shared" si="382"/>
        <v>0.48691440996396546</v>
      </c>
      <c r="BK96" s="8">
        <f t="shared" si="383"/>
        <v>0.37741434891857728</v>
      </c>
      <c r="BL96" s="8">
        <f t="shared" si="384"/>
        <v>0.1337145350359063</v>
      </c>
      <c r="BM96" s="8">
        <f t="shared" si="385"/>
        <v>0.13719989532496471</v>
      </c>
      <c r="BN96" s="8">
        <f t="shared" si="386"/>
        <v>0.8627483154045702</v>
      </c>
    </row>
    <row r="97" spans="1:66" s="15" customFormat="1" x14ac:dyDescent="0.25">
      <c r="A97" s="15" t="s">
        <v>13</v>
      </c>
      <c r="B97" s="15" t="s">
        <v>51</v>
      </c>
      <c r="C97" s="15" t="s">
        <v>258</v>
      </c>
      <c r="D97" s="22">
        <v>44420</v>
      </c>
      <c r="E97" s="24">
        <f>VLOOKUP(A97,home!$A$2:$E$670,3,FALSE)</f>
        <v>1.8130999999999999</v>
      </c>
      <c r="F97" s="15">
        <f>VLOOKUP(B97,home!$B$2:$E$670,3,FALSE)</f>
        <v>0.60170000000000001</v>
      </c>
      <c r="G97" s="15">
        <f>VLOOKUP(C97,away!$B$2:$E$670,4,FALSE)</f>
        <v>0.92800000000000005</v>
      </c>
      <c r="H97" s="15">
        <f>VLOOKUP(A97,away!$A$2:$E$670,3,FALSE)</f>
        <v>1.3384</v>
      </c>
      <c r="I97" s="15">
        <f>VLOOKUP(C97,away!$B$2:$E$670,3,FALSE)</f>
        <v>1.0935999999999999</v>
      </c>
      <c r="J97" s="15">
        <f>VLOOKUP(B97,home!$B$2:$E$670,4,FALSE)</f>
        <v>1.0188999999999999</v>
      </c>
      <c r="K97" s="19">
        <f t="shared" si="332"/>
        <v>1.01239442656</v>
      </c>
      <c r="L97" s="19">
        <f t="shared" si="333"/>
        <v>1.4913376831359999</v>
      </c>
      <c r="M97" s="20">
        <f t="shared" si="331"/>
        <v>8.1779219360439498E-2</v>
      </c>
      <c r="N97" s="20">
        <f t="shared" si="334"/>
        <v>8.2792825888936591E-2</v>
      </c>
      <c r="O97" s="20">
        <f t="shared" si="335"/>
        <v>0.12196043152966854</v>
      </c>
      <c r="P97" s="20">
        <f t="shared" si="336"/>
        <v>0.12347206114148891</v>
      </c>
      <c r="Q97" s="20">
        <f t="shared" si="337"/>
        <v>4.1909497744555935E-2</v>
      </c>
      <c r="R97" s="20">
        <f t="shared" si="338"/>
        <v>9.0942093695861329E-2</v>
      </c>
      <c r="S97" s="20">
        <f t="shared" si="339"/>
        <v>4.6605207293964716E-2</v>
      </c>
      <c r="T97" s="20">
        <f t="shared" si="340"/>
        <v>6.2501213267759453E-2</v>
      </c>
      <c r="U97" s="20">
        <f t="shared" si="341"/>
        <v>9.2069268797387319E-2</v>
      </c>
      <c r="V97" s="20">
        <f t="shared" si="342"/>
        <v>7.818396150452692E-3</v>
      </c>
      <c r="W97" s="20">
        <f t="shared" si="343"/>
        <v>1.4142980645505773E-2</v>
      </c>
      <c r="X97" s="20">
        <f t="shared" si="344"/>
        <v>2.1091959988505864E-2</v>
      </c>
      <c r="Y97" s="20">
        <f t="shared" si="345"/>
        <v>1.5727617371027777E-2</v>
      </c>
      <c r="Z97" s="20">
        <f t="shared" si="346"/>
        <v>4.5208457103974295E-2</v>
      </c>
      <c r="AA97" s="20">
        <f t="shared" si="347"/>
        <v>4.5768790005440409E-2</v>
      </c>
      <c r="AB97" s="20">
        <f t="shared" si="348"/>
        <v>2.3168033955951448E-2</v>
      </c>
      <c r="AC97" s="20">
        <f t="shared" si="349"/>
        <v>7.3777413677543631E-4</v>
      </c>
      <c r="AD97" s="20">
        <f t="shared" si="350"/>
        <v>3.5795686951139989E-3</v>
      </c>
      <c r="AE97" s="20">
        <f t="shared" si="351"/>
        <v>5.3383456843974653E-3</v>
      </c>
      <c r="AF97" s="20">
        <f t="shared" si="352"/>
        <v>3.9806380423741908E-3</v>
      </c>
      <c r="AG97" s="20">
        <f t="shared" si="353"/>
        <v>1.9788251718391159E-3</v>
      </c>
      <c r="AH97" s="20">
        <f t="shared" si="354"/>
        <v>1.6855268918898568E-2</v>
      </c>
      <c r="AI97" s="20">
        <f t="shared" si="355"/>
        <v>1.7064180311662906E-2</v>
      </c>
      <c r="AJ97" s="20">
        <f t="shared" si="356"/>
        <v>8.6378405206712049E-3</v>
      </c>
      <c r="AK97" s="20">
        <f t="shared" si="357"/>
        <v>2.9149672002138855E-3</v>
      </c>
      <c r="AL97" s="20">
        <f t="shared" si="358"/>
        <v>4.4556303685438496E-5</v>
      </c>
      <c r="AM97" s="20">
        <f t="shared" si="359"/>
        <v>7.2478707928441319E-4</v>
      </c>
      <c r="AN97" s="20">
        <f t="shared" si="360"/>
        <v>1.0809022835869249E-3</v>
      </c>
      <c r="AO97" s="20">
        <f t="shared" si="361"/>
        <v>8.0599515365046832E-4</v>
      </c>
      <c r="AP97" s="20">
        <f t="shared" si="362"/>
        <v>4.0067031502131128E-4</v>
      </c>
      <c r="AQ97" s="20">
        <f t="shared" si="363"/>
        <v>1.4938368482631344E-4</v>
      </c>
      <c r="AR97" s="20">
        <f t="shared" si="364"/>
        <v>5.02737953962888E-3</v>
      </c>
      <c r="AS97" s="20">
        <f t="shared" si="365"/>
        <v>5.0896910261220563E-3</v>
      </c>
      <c r="AT97" s="20">
        <f t="shared" si="366"/>
        <v>2.5763874138792081E-3</v>
      </c>
      <c r="AU97" s="20">
        <f t="shared" si="367"/>
        <v>8.6944008615688075E-4</v>
      </c>
      <c r="AV97" s="20">
        <f t="shared" si="368"/>
        <v>2.2005407436326808E-4</v>
      </c>
      <c r="AW97" s="20">
        <f t="shared" si="369"/>
        <v>1.8686690470838476E-6</v>
      </c>
      <c r="AX97" s="20">
        <f t="shared" si="370"/>
        <v>1.2229506658504005E-4</v>
      </c>
      <c r="AY97" s="20">
        <f t="shared" si="371"/>
        <v>1.8238324125989647E-4</v>
      </c>
      <c r="AZ97" s="20">
        <f t="shared" si="372"/>
        <v>1.3599750023168407E-4</v>
      </c>
      <c r="BA97" s="20">
        <f t="shared" si="373"/>
        <v>6.760606563593579E-5</v>
      </c>
      <c r="BB97" s="20">
        <f t="shared" si="374"/>
        <v>2.5205868322859213E-5</v>
      </c>
      <c r="BC97" s="20">
        <f t="shared" si="375"/>
        <v>7.5180922532087824E-6</v>
      </c>
      <c r="BD97" s="20">
        <f t="shared" si="376"/>
        <v>1.2495867591459096E-3</v>
      </c>
      <c r="BE97" s="20">
        <f t="shared" si="377"/>
        <v>1.2650746704624919E-3</v>
      </c>
      <c r="BF97" s="20">
        <f t="shared" si="378"/>
        <v>6.4037727277922762E-4</v>
      </c>
      <c r="BG97" s="20">
        <f t="shared" si="379"/>
        <v>2.1610479395246093E-4</v>
      </c>
      <c r="BH97" s="20">
        <f t="shared" si="380"/>
        <v>5.4695822237592165E-5</v>
      </c>
      <c r="BI97" s="20">
        <f t="shared" si="381"/>
        <v>1.1074749117890969E-5</v>
      </c>
      <c r="BJ97" s="21">
        <f t="shared" si="382"/>
        <v>0.25674621685067428</v>
      </c>
      <c r="BK97" s="21">
        <f t="shared" si="383"/>
        <v>0.26063959762806665</v>
      </c>
      <c r="BL97" s="21">
        <f t="shared" si="384"/>
        <v>0.43660074114360142</v>
      </c>
      <c r="BM97" s="21">
        <f t="shared" si="385"/>
        <v>0.45615836879315302</v>
      </c>
      <c r="BN97" s="21">
        <f t="shared" si="386"/>
        <v>0.54285612936095073</v>
      </c>
    </row>
    <row r="98" spans="1:66" x14ac:dyDescent="0.25">
      <c r="A98" t="s">
        <v>318</v>
      </c>
      <c r="B98" t="s">
        <v>145</v>
      </c>
      <c r="C98" t="s">
        <v>385</v>
      </c>
      <c r="D98" s="11" t="s">
        <v>793</v>
      </c>
      <c r="E98" s="1">
        <f>VLOOKUP(A98,home!$A$2:$E$670,3,FALSE)</f>
        <v>1.4430000000000001</v>
      </c>
      <c r="F98">
        <f>VLOOKUP(B98,home!$B$2:$E$670,3,FALSE)</f>
        <v>1.4815</v>
      </c>
      <c r="G98">
        <f>VLOOKUP(C98,away!$B$2:$E$670,4,FALSE)</f>
        <v>0.69299999999999995</v>
      </c>
      <c r="H98">
        <f>VLOOKUP(A98,away!$A$2:$E$670,3,FALSE)</f>
        <v>1.0886</v>
      </c>
      <c r="I98">
        <f>VLOOKUP(C98,away!$B$2:$E$670,3,FALSE)</f>
        <v>1.7606999999999999</v>
      </c>
      <c r="J98">
        <f>VLOOKUP(B98,home!$B$2:$E$670,4,FALSE)</f>
        <v>0.41810000000000003</v>
      </c>
      <c r="K98" s="3">
        <f t="shared" ref="K98:K99" si="387">E98*F98*G98</f>
        <v>1.4814985185</v>
      </c>
      <c r="L98" s="3">
        <f t="shared" ref="L98:L99" si="388">H98*I98*J98</f>
        <v>0.80137144216199996</v>
      </c>
      <c r="M98" s="5">
        <f t="shared" si="331"/>
        <v>0.10199107590407075</v>
      </c>
      <c r="N98" s="5">
        <f t="shared" ref="N98:N99" si="389">_xlfn.POISSON.DIST(1,K98,FALSE) * _xlfn.POISSON.DIST(0,L98,FALSE)</f>
        <v>0.15109962785210188</v>
      </c>
      <c r="O98" s="5">
        <f t="shared" ref="O98:O99" si="390">_xlfn.POISSON.DIST(0,K98,FALSE) * _xlfn.POISSON.DIST(1,L98,FALSE)</f>
        <v>8.1732735584899172E-2</v>
      </c>
      <c r="P98" s="5">
        <f t="shared" ref="P98:P99" si="391">_xlfn.POISSON.DIST(1,K98,FALSE) * _xlfn.POISSON.DIST(1,L98,FALSE)</f>
        <v>0.12108692668198037</v>
      </c>
      <c r="Q98" s="5">
        <f t="shared" ref="Q98:Q99" si="392">_xlfn.POISSON.DIST(2,K98,FALSE) * _xlfn.POISSON.DIST(0,L98,FALSE)</f>
        <v>0.11192693740439516</v>
      </c>
      <c r="R98" s="5">
        <f t="shared" ref="R98:R99" si="393">_xlfn.POISSON.DIST(0,K98,FALSE) * _xlfn.POISSON.DIST(2,L98,FALSE)</f>
        <v>3.2749140093758025E-2</v>
      </c>
      <c r="S98" s="5">
        <f t="shared" ref="S98:S99" si="394">_xlfn.POISSON.DIST(2,K98,FALSE) * _xlfn.POISSON.DIST(2,L98,FALSE)</f>
        <v>3.5939526285314161E-2</v>
      </c>
      <c r="T98" s="5">
        <f t="shared" ref="T98:T99" si="395">_xlfn.POISSON.DIST(2,K98,FALSE) * _xlfn.POISSON.DIST(1,L98,FALSE)</f>
        <v>8.9695051244536028E-2</v>
      </c>
      <c r="U98" s="5">
        <f t="shared" ref="U98:U99" si="396">_xlfn.POISSON.DIST(1,K98,FALSE) * _xlfn.POISSON.DIST(2,L98,FALSE)</f>
        <v>4.8517802531051472E-2</v>
      </c>
      <c r="V98" s="5">
        <f t="shared" ref="V98:V99" si="397">_xlfn.POISSON.DIST(3,K98,FALSE) * _xlfn.POISSON.DIST(3,L98,FALSE)</f>
        <v>4.7409450567878902E-3</v>
      </c>
      <c r="W98" s="5">
        <f t="shared" ref="W98:W99" si="398">_xlfn.POISSON.DIST(3,K98,FALSE) * _xlfn.POISSON.DIST(0,L98,FALSE)</f>
        <v>5.5273197314951235E-2</v>
      </c>
      <c r="X98" s="5">
        <f t="shared" ref="X98:X99" si="399">_xlfn.POISSON.DIST(3,K98,FALSE) * _xlfn.POISSON.DIST(1,L98,FALSE)</f>
        <v>4.4294361845187251E-2</v>
      </c>
      <c r="Y98" s="5">
        <f t="shared" ref="Y98:Y99" si="400">_xlfn.POISSON.DIST(3,K98,FALSE) * _xlfn.POISSON.DIST(2,L98,FALSE)</f>
        <v>1.7748118315761584E-2</v>
      </c>
      <c r="Z98" s="5">
        <f t="shared" ref="Z98:Z99" si="401">_xlfn.POISSON.DIST(0,K98,FALSE) * _xlfn.POISSON.DIST(3,L98,FALSE)</f>
        <v>8.7480752088334168E-3</v>
      </c>
      <c r="AA98" s="5">
        <f t="shared" ref="AA98:AA99" si="402">_xlfn.POISSON.DIST(1,K98,FALSE) * _xlfn.POISSON.DIST(3,L98,FALSE)</f>
        <v>1.2960260461613287E-2</v>
      </c>
      <c r="AB98" s="5">
        <f t="shared" ref="AB98:AB99" si="403">_xlfn.POISSON.DIST(2,K98,FALSE) * _xlfn.POISSON.DIST(3,L98,FALSE)</f>
        <v>9.6003033366271074E-3</v>
      </c>
      <c r="AC98" s="5">
        <f t="shared" ref="AC98:AC99" si="404">_xlfn.POISSON.DIST(4,K98,FALSE) * _xlfn.POISSON.DIST(4,L98,FALSE)</f>
        <v>3.5178719155445963E-4</v>
      </c>
      <c r="AD98" s="5">
        <f t="shared" ref="AD98:AD99" si="405">_xlfn.POISSON.DIST(4,K98,FALSE) * _xlfn.POISSON.DIST(0,L98,FALSE)</f>
        <v>2.0471789983714603E-2</v>
      </c>
      <c r="AE98" s="5">
        <f t="shared" ref="AE98:AE99" si="406">_xlfn.POISSON.DIST(4,K98,FALSE) * _xlfn.POISSON.DIST(1,L98,FALSE)</f>
        <v>1.6405507862886956E-2</v>
      </c>
      <c r="AF98" s="5">
        <f t="shared" ref="AF98:AF99" si="407">_xlfn.POISSON.DIST(4,K98,FALSE) * _xlfn.POISSON.DIST(2,L98,FALSE)</f>
        <v>6.573452747740874E-3</v>
      </c>
      <c r="AG98" s="5">
        <f t="shared" ref="AG98:AG99" si="408">_xlfn.POISSON.DIST(4,K98,FALSE) * _xlfn.POISSON.DIST(3,L98,FALSE)</f>
        <v>1.7559257694802891E-3</v>
      </c>
      <c r="AH98" s="5">
        <f t="shared" ref="AH98:AH99" si="409">_xlfn.POISSON.DIST(0,K98,FALSE) * _xlfn.POISSON.DIST(4,L98,FALSE)</f>
        <v>1.7526144115611183E-3</v>
      </c>
      <c r="AI98" s="5">
        <f t="shared" ref="AI98:AI99" si="410">_xlfn.POISSON.DIST(1,K98,FALSE) * _xlfn.POISSON.DIST(4,L98,FALSE)</f>
        <v>2.5964956542295463E-3</v>
      </c>
      <c r="AJ98" s="5">
        <f t="shared" ref="AJ98:AJ99" si="411">_xlfn.POISSON.DIST(2,K98,FALSE) * _xlfn.POISSON.DIST(4,L98,FALSE)</f>
        <v>1.9233522325163808E-3</v>
      </c>
      <c r="AK98" s="5">
        <f t="shared" ref="AK98:AK99" si="412">_xlfn.POISSON.DIST(3,K98,FALSE) * _xlfn.POISSON.DIST(4,L98,FALSE)</f>
        <v>9.4981449434222893E-4</v>
      </c>
      <c r="AL98" s="5">
        <f t="shared" ref="AL98:AL99" si="413">_xlfn.POISSON.DIST(5,K98,FALSE) * _xlfn.POISSON.DIST(5,L98,FALSE)</f>
        <v>1.6706100801007212E-5</v>
      </c>
      <c r="AM98" s="5">
        <f t="shared" ref="AM98:AM99" si="414">_xlfn.POISSON.DIST(5,K98,FALSE) * _xlfn.POISSON.DIST(0,L98,FALSE)</f>
        <v>6.0657853063832588E-3</v>
      </c>
      <c r="AN98" s="5">
        <f t="shared" ref="AN98:AN99" si="415">_xlfn.POISSON.DIST(5,K98,FALSE) * _xlfn.POISSON.DIST(1,L98,FALSE)</f>
        <v>4.8609471188214206E-3</v>
      </c>
      <c r="AO98" s="5">
        <f t="shared" ref="AO98:AO99" si="416">_xlfn.POISSON.DIST(5,K98,FALSE) * _xlfn.POISSON.DIST(2,L98,FALSE)</f>
        <v>1.9477121014415699E-3</v>
      </c>
      <c r="AP98" s="5">
        <f t="shared" ref="AP98:AP99" si="417">_xlfn.POISSON.DIST(5,K98,FALSE) * _xlfn.POISSON.DIST(3,L98,FALSE)</f>
        <v>5.2028028521620365E-4</v>
      </c>
      <c r="AQ98" s="5">
        <f t="shared" ref="AQ98:AQ99" si="418">_xlfn.POISSON.DIST(5,K98,FALSE) * _xlfn.POISSON.DIST(4,L98,FALSE)</f>
        <v>1.0423444062304142E-4</v>
      </c>
      <c r="AR98" s="5">
        <f t="shared" ref="AR98:AR99" si="419">_xlfn.POISSON.DIST(0,K98,FALSE) * _xlfn.POISSON.DIST(5,L98,FALSE)</f>
        <v>2.8089902770932771E-4</v>
      </c>
      <c r="AS98" s="5">
        <f t="shared" ref="AS98:AS99" si="420">_xlfn.POISSON.DIST(1,K98,FALSE) * _xlfn.POISSON.DIST(5,L98,FALSE)</f>
        <v>4.1615149339945949E-4</v>
      </c>
      <c r="AT98" s="5">
        <f t="shared" ref="AT98:AT99" si="421">_xlfn.POISSON.DIST(2,K98,FALSE) * _xlfn.POISSON.DIST(5,L98,FALSE)</f>
        <v>3.0826391047143091E-4</v>
      </c>
      <c r="AU98" s="5">
        <f t="shared" ref="AU98:AU99" si="422">_xlfn.POISSON.DIST(3,K98,FALSE) * _xlfn.POISSON.DIST(5,L98,FALSE)</f>
        <v>1.5223084222348057E-4</v>
      </c>
      <c r="AV98" s="5">
        <f t="shared" ref="AV98:AV99" si="423">_xlfn.POISSON.DIST(4,K98,FALSE) * _xlfn.POISSON.DIST(5,L98,FALSE)</f>
        <v>5.6382441806023416E-5</v>
      </c>
      <c r="AW98" s="5">
        <f t="shared" ref="AW98:AW99" si="424">_xlfn.POISSON.DIST(6,K98,FALSE) * _xlfn.POISSON.DIST(6,L98,FALSE)</f>
        <v>5.509442819443871E-7</v>
      </c>
      <c r="AX98" s="5">
        <f t="shared" ref="AX98:AX99" si="425">_xlfn.POISSON.DIST(6,K98,FALSE) * _xlfn.POISSON.DIST(0,L98,FALSE)</f>
        <v>1.4977419908243121E-3</v>
      </c>
      <c r="AY98" s="5">
        <f t="shared" ref="AY98:AY99" si="426">_xlfn.POISSON.DIST(6,K98,FALSE) * _xlfn.POISSON.DIST(1,L98,FALSE)</f>
        <v>1.2002476591734636E-3</v>
      </c>
      <c r="AZ98" s="5">
        <f t="shared" ref="AZ98:AZ99" si="427">_xlfn.POISSON.DIST(6,K98,FALSE) * _xlfn.POISSON.DIST(2,L98,FALSE)</f>
        <v>4.8092209879170155E-4</v>
      </c>
      <c r="BA98" s="5">
        <f t="shared" ref="BA98:BA99" si="428">_xlfn.POISSON.DIST(6,K98,FALSE) * _xlfn.POISSON.DIST(3,L98,FALSE)</f>
        <v>1.2846574529209393E-4</v>
      </c>
      <c r="BB98" s="5">
        <f t="shared" ref="BB98:BB99" si="429">_xlfn.POISSON.DIST(6,K98,FALSE) * _xlfn.POISSON.DIST(4,L98,FALSE)</f>
        <v>2.5737194893285359E-5</v>
      </c>
      <c r="BC98" s="5">
        <f t="shared" ref="BC98:BC99" si="430">_xlfn.POISSON.DIST(6,K98,FALSE) * _xlfn.POISSON.DIST(5,L98,FALSE)</f>
        <v>4.1250105977673107E-6</v>
      </c>
      <c r="BD98" s="5">
        <f t="shared" ref="BD98:BD99" si="431">_xlfn.POISSON.DIST(0,K98,FALSE) * _xlfn.POISSON.DIST(6,L98,FALSE)</f>
        <v>3.7517409822887913E-5</v>
      </c>
      <c r="BE98" s="5">
        <f t="shared" ref="BE98:BE99" si="432">_xlfn.POISSON.DIST(1,K98,FALSE) * _xlfn.POISSON.DIST(6,L98,FALSE)</f>
        <v>5.5581987070565795E-5</v>
      </c>
      <c r="BF98" s="5">
        <f t="shared" ref="BF98:BF99" si="433">_xlfn.POISSON.DIST(2,K98,FALSE) * _xlfn.POISSON.DIST(6,L98,FALSE)</f>
        <v>4.1172315750164694E-5</v>
      </c>
      <c r="BG98" s="5">
        <f t="shared" ref="BG98:BG99" si="434">_xlfn.POISSON.DIST(3,K98,FALSE) * _xlfn.POISSON.DIST(6,L98,FALSE)</f>
        <v>2.033224159569441E-5</v>
      </c>
      <c r="BH98" s="5">
        <f t="shared" ref="BH98:BH99" si="435">_xlfn.POISSON.DIST(4,K98,FALSE) * _xlfn.POISSON.DIST(6,L98,FALSE)</f>
        <v>7.5305464504513346E-6</v>
      </c>
      <c r="BI98" s="5">
        <f t="shared" ref="BI98:BI99" si="436">_xlfn.POISSON.DIST(5,K98,FALSE) * _xlfn.POISSON.DIST(6,L98,FALSE)</f>
        <v>2.2312986819678151E-6</v>
      </c>
      <c r="BJ98" s="8">
        <f t="shared" ref="BJ98:BJ99" si="437">SUM(N98,Q98,T98,W98,X98,Y98,AD98,AE98,AF98,AG98,AM98,AN98,AO98,AP98,AQ98,AX98,AY98,AZ98,BA98,BB98,BC98)</f>
        <v>0.5320801692928141</v>
      </c>
      <c r="BK98" s="8">
        <f t="shared" ref="BK98:BK99" si="438">SUM(M98,P98,S98,V98,AC98,AL98,AY98)</f>
        <v>0.26532721487968219</v>
      </c>
      <c r="BL98" s="8">
        <f t="shared" ref="BL98:BL99" si="439">SUM(O98,R98,U98,AA98,AB98,AH98,AI98,AJ98,AK98,AR98,AS98,AT98,AU98,AV98,BD98,BE98,BF98,BG98,BH98,BI98)</f>
        <v>0.1941608123155798</v>
      </c>
      <c r="BM98" s="8">
        <f t="shared" ref="BM98:BM99" si="440">SUM(S98:BI98)</f>
        <v>0.39853013146081245</v>
      </c>
      <c r="BN98" s="8">
        <f t="shared" ref="BN98:BN99" si="441">SUM(M98:R98)</f>
        <v>0.60058644352120538</v>
      </c>
    </row>
    <row r="99" spans="1:66" x14ac:dyDescent="0.25">
      <c r="A99" t="s">
        <v>61</v>
      </c>
      <c r="B99" t="s">
        <v>745</v>
      </c>
      <c r="C99" t="s">
        <v>248</v>
      </c>
      <c r="D99" s="11" t="s">
        <v>793</v>
      </c>
      <c r="E99" s="1">
        <f>VLOOKUP(A99,home!$A$2:$E$670,3,FALSE)</f>
        <v>1.5064</v>
      </c>
      <c r="F99">
        <f>VLOOKUP(B99,home!$B$2:$E$670,3,FALSE)</f>
        <v>1.2128000000000001</v>
      </c>
      <c r="G99">
        <f>VLOOKUP(C99,away!$B$2:$E$670,4,FALSE)</f>
        <v>0.40849999999999997</v>
      </c>
      <c r="H99">
        <f>VLOOKUP(A99,away!$A$2:$E$670,3,FALSE)</f>
        <v>1.2789999999999999</v>
      </c>
      <c r="I99">
        <f>VLOOKUP(C99,away!$B$2:$E$670,3,FALSE)</f>
        <v>1.6238999999999999</v>
      </c>
      <c r="J99">
        <f>VLOOKUP(B99,home!$B$2:$E$670,4,FALSE)</f>
        <v>0.34749999999999998</v>
      </c>
      <c r="K99" s="3">
        <f t="shared" si="387"/>
        <v>0.74631394431999998</v>
      </c>
      <c r="L99" s="3">
        <f t="shared" si="388"/>
        <v>0.7217464147499999</v>
      </c>
      <c r="M99" s="5">
        <f t="shared" si="331"/>
        <v>0.2303718908620459</v>
      </c>
      <c r="N99" s="5">
        <f t="shared" si="389"/>
        <v>0.17192975452971004</v>
      </c>
      <c r="O99" s="5">
        <f t="shared" si="390"/>
        <v>0.16627008628885986</v>
      </c>
      <c r="P99" s="5">
        <f t="shared" si="391"/>
        <v>0.12408968392066577</v>
      </c>
      <c r="Q99" s="5">
        <f t="shared" si="392"/>
        <v>6.4156786624518625E-2</v>
      </c>
      <c r="R99" s="5">
        <f t="shared" si="393"/>
        <v>6.0002419329578859E-2</v>
      </c>
      <c r="S99" s="5">
        <f t="shared" si="394"/>
        <v>1.6710208869136402E-2</v>
      </c>
      <c r="T99" s="5">
        <f t="shared" si="395"/>
        <v>4.6304930728127067E-2</v>
      </c>
      <c r="U99" s="5">
        <f t="shared" si="396"/>
        <v>4.4780642238600614E-2</v>
      </c>
      <c r="V99" s="5">
        <f t="shared" si="397"/>
        <v>1.0001049120379596E-3</v>
      </c>
      <c r="W99" s="5">
        <f t="shared" si="398"/>
        <v>1.5960368160213709E-2</v>
      </c>
      <c r="X99" s="5">
        <f t="shared" si="399"/>
        <v>1.1519338497724296E-2</v>
      </c>
      <c r="Y99" s="5">
        <f t="shared" si="400"/>
        <v>4.15702063051208E-3</v>
      </c>
      <c r="Z99" s="5">
        <f t="shared" si="401"/>
        <v>1.4435510342483216E-2</v>
      </c>
      <c r="AA99" s="5">
        <f t="shared" si="402"/>
        <v>1.0773422661970804E-2</v>
      </c>
      <c r="AB99" s="5">
        <f t="shared" si="403"/>
        <v>4.0201777803409514E-3</v>
      </c>
      <c r="AC99" s="5">
        <f t="shared" si="404"/>
        <v>3.3669120274913522E-5</v>
      </c>
      <c r="AD99" s="5">
        <f t="shared" si="405"/>
        <v>2.9778613286121081E-3</v>
      </c>
      <c r="AE99" s="5">
        <f t="shared" si="406"/>
        <v>2.1492607375484603E-3</v>
      </c>
      <c r="AF99" s="5">
        <f t="shared" si="407"/>
        <v>7.7561061584427069E-4</v>
      </c>
      <c r="AG99" s="5">
        <f t="shared" si="408"/>
        <v>1.8659806040921401E-4</v>
      </c>
      <c r="AH99" s="5">
        <f t="shared" si="409"/>
        <v>2.6046944586934507E-3</v>
      </c>
      <c r="AI99" s="5">
        <f t="shared" si="410"/>
        <v>1.9439197952159566E-3</v>
      </c>
      <c r="AJ99" s="5">
        <f t="shared" si="411"/>
        <v>7.2538722490467342E-4</v>
      </c>
      <c r="AK99" s="5">
        <f t="shared" si="412"/>
        <v>1.804555336593153E-4</v>
      </c>
      <c r="AL99" s="5">
        <f t="shared" si="413"/>
        <v>7.2543407568813445E-7</v>
      </c>
      <c r="AM99" s="5">
        <f t="shared" si="414"/>
        <v>4.4448388675889984E-4</v>
      </c>
      <c r="AN99" s="5">
        <f t="shared" si="415"/>
        <v>3.2080465168238086E-4</v>
      </c>
      <c r="AO99" s="5">
        <f t="shared" si="416"/>
        <v>1.1576980359344044E-4</v>
      </c>
      <c r="AP99" s="5">
        <f t="shared" si="417"/>
        <v>2.7852146893292442E-5</v>
      </c>
      <c r="AQ99" s="5">
        <f t="shared" si="418"/>
        <v>5.0255467908310411E-6</v>
      </c>
      <c r="AR99" s="5">
        <f t="shared" si="419"/>
        <v>3.7598577741623801E-4</v>
      </c>
      <c r="AS99" s="5">
        <f t="shared" si="420"/>
        <v>2.8060342855173418E-4</v>
      </c>
      <c r="AT99" s="5">
        <f t="shared" si="421"/>
        <v>1.0470912577608E-4</v>
      </c>
      <c r="AU99" s="5">
        <f t="shared" si="422"/>
        <v>2.6048626888081754E-5</v>
      </c>
      <c r="AV99" s="5">
        <f t="shared" si="423"/>
        <v>4.860113369241074E-6</v>
      </c>
      <c r="AW99" s="5">
        <f t="shared" si="424"/>
        <v>1.0854295540785092E-8</v>
      </c>
      <c r="AX99" s="5">
        <f t="shared" si="425"/>
        <v>5.5287420452286419E-5</v>
      </c>
      <c r="AY99" s="5">
        <f t="shared" si="426"/>
        <v>3.9903497492213536E-5</v>
      </c>
      <c r="AZ99" s="5">
        <f t="shared" si="427"/>
        <v>1.4400103125495364E-5</v>
      </c>
      <c r="BA99" s="5">
        <f t="shared" si="428"/>
        <v>3.4644076009521835E-6</v>
      </c>
      <c r="BB99" s="5">
        <f t="shared" si="429"/>
        <v>6.2510594130497158E-7</v>
      </c>
      <c r="BC99" s="5">
        <f t="shared" si="430"/>
        <v>9.0233594395157436E-8</v>
      </c>
      <c r="BD99" s="5">
        <f t="shared" si="431"/>
        <v>4.5227731141193534E-5</v>
      </c>
      <c r="BE99" s="5">
        <f t="shared" si="432"/>
        <v>3.3754086420628645E-5</v>
      </c>
      <c r="BF99" s="5">
        <f t="shared" si="433"/>
        <v>1.2595572686748754E-5</v>
      </c>
      <c r="BG99" s="5">
        <f t="shared" si="434"/>
        <v>3.1334171776055747E-6</v>
      </c>
      <c r="BH99" s="5">
        <f t="shared" si="435"/>
        <v>5.8462823325471446E-7</v>
      </c>
      <c r="BI99" s="5">
        <f t="shared" si="436"/>
        <v>8.7263240544231826E-8</v>
      </c>
      <c r="BJ99" s="8">
        <f t="shared" si="437"/>
        <v>0.32114523671714534</v>
      </c>
      <c r="BK99" s="8">
        <f t="shared" si="438"/>
        <v>0.37224618661572884</v>
      </c>
      <c r="BL99" s="8">
        <f t="shared" si="439"/>
        <v>0.29218879508272588</v>
      </c>
      <c r="BM99" s="8">
        <f t="shared" si="440"/>
        <v>0.18315521455950762</v>
      </c>
      <c r="BN99" s="8">
        <f t="shared" si="441"/>
        <v>0.81682062155537905</v>
      </c>
    </row>
    <row r="100" spans="1:66" s="15" customFormat="1" x14ac:dyDescent="0.25">
      <c r="A100" t="s">
        <v>13</v>
      </c>
      <c r="B100" t="s">
        <v>498</v>
      </c>
      <c r="C100" t="s">
        <v>234</v>
      </c>
      <c r="D100" s="11" t="s">
        <v>794</v>
      </c>
      <c r="E100" s="1">
        <f>VLOOKUP(A100,home!$A$2:$E$670,3,FALSE)</f>
        <v>1.8130999999999999</v>
      </c>
      <c r="F100">
        <f>VLOOKUP(B100,home!$B$2:$E$670,3,FALSE)</f>
        <v>1.8513999999999999</v>
      </c>
      <c r="G100">
        <f>VLOOKUP(C100,away!$B$2:$E$670,4,FALSE)</f>
        <v>0.75209999999999999</v>
      </c>
      <c r="H100">
        <f>VLOOKUP(A100,away!$A$2:$E$670,3,FALSE)</f>
        <v>1.3384</v>
      </c>
      <c r="I100">
        <f>VLOOKUP(C100,away!$B$2:$E$670,3,FALSE)</f>
        <v>2.5131999999999999</v>
      </c>
      <c r="J100">
        <f>VLOOKUP(B100,home!$B$2:$E$670,4,FALSE)</f>
        <v>0.41959999999999997</v>
      </c>
      <c r="K100" s="3">
        <f t="shared" ref="K100:K101" si="442">E100*F100*G100</f>
        <v>2.5246292290139998</v>
      </c>
      <c r="L100" s="3">
        <f t="shared" ref="L100:L101" si="443">H100*I100*J100</f>
        <v>1.4113946228479999</v>
      </c>
      <c r="M100" s="5">
        <f t="shared" si="331"/>
        <v>1.952569766793967E-2</v>
      </c>
      <c r="N100" s="5">
        <f t="shared" ref="N100:N101" si="444">_xlfn.POISSON.DIST(1,K100,FALSE) * _xlfn.POISSON.DIST(0,L100,FALSE)</f>
        <v>4.9295147049370977E-2</v>
      </c>
      <c r="O100" s="5">
        <f t="shared" ref="O100:O101" si="445">_xlfn.POISSON.DIST(0,K100,FALSE) * _xlfn.POISSON.DIST(1,L100,FALSE)</f>
        <v>2.7558464695885784E-2</v>
      </c>
      <c r="P100" s="5">
        <f t="shared" ref="P100:P101" si="446">_xlfn.POISSON.DIST(1,K100,FALSE) * _xlfn.POISSON.DIST(1,L100,FALSE)</f>
        <v>6.9574905477983645E-2</v>
      </c>
      <c r="Q100" s="5">
        <f t="shared" ref="Q100:Q101" si="447">_xlfn.POISSON.DIST(2,K100,FALSE) * _xlfn.POISSON.DIST(0,L100,FALSE)</f>
        <v>6.2225984544692622E-2</v>
      </c>
      <c r="R100" s="5">
        <f t="shared" ref="R100:R101" si="448">_xlfn.POISSON.DIST(0,K100,FALSE) * _xlfn.POISSON.DIST(2,L100,FALSE)</f>
        <v>1.9447934442859818E-2</v>
      </c>
      <c r="S100" s="5">
        <f t="shared" ref="S100:S101" si="449">_xlfn.POISSON.DIST(2,K100,FALSE) * _xlfn.POISSON.DIST(2,L100,FALSE)</f>
        <v>6.1978162760075443E-2</v>
      </c>
      <c r="T100" s="5">
        <f t="shared" ref="T100:T101" si="450">_xlfn.POISSON.DIST(2,K100,FALSE) * _xlfn.POISSON.DIST(1,L100,FALSE)</f>
        <v>8.7825419987801912E-2</v>
      </c>
      <c r="U100" s="5">
        <f t="shared" ref="U100:U101" si="451">_xlfn.POISSON.DIST(1,K100,FALSE) * _xlfn.POISSON.DIST(2,L100,FALSE)</f>
        <v>4.9098823738391986E-2</v>
      </c>
      <c r="V100" s="5">
        <f t="shared" ref="V100:V101" si="452">_xlfn.POISSON.DIST(3,K100,FALSE) * _xlfn.POISSON.DIST(3,L100,FALSE)</f>
        <v>2.453817464931897E-2</v>
      </c>
      <c r="W100" s="5">
        <f t="shared" ref="W100:W101" si="453">_xlfn.POISSON.DIST(3,K100,FALSE) * _xlfn.POISSON.DIST(0,L100,FALSE)</f>
        <v>5.2365846461901462E-2</v>
      </c>
      <c r="X100" s="5">
        <f t="shared" ref="X100:X101" si="454">_xlfn.POISSON.DIST(3,K100,FALSE) * _xlfn.POISSON.DIST(1,L100,FALSE)</f>
        <v>7.3908874117211684E-2</v>
      </c>
      <c r="Y100" s="5">
        <f t="shared" ref="Y100:Y101" si="455">_xlfn.POISSON.DIST(3,K100,FALSE) * _xlfn.POISSON.DIST(2,L100,FALSE)</f>
        <v>5.215729375489115E-2</v>
      </c>
      <c r="Z100" s="5">
        <f t="shared" ref="Z100:Z101" si="456">_xlfn.POISSON.DIST(0,K100,FALSE) * _xlfn.POISSON.DIST(3,L100,FALSE)</f>
        <v>9.1495700327175848E-3</v>
      </c>
      <c r="AA100" s="5">
        <f t="shared" ref="AA100:AA101" si="457">_xlfn.POISSON.DIST(1,K100,FALSE) * _xlfn.POISSON.DIST(3,L100,FALSE)</f>
        <v>2.3099271937509387E-2</v>
      </c>
      <c r="AB100" s="5">
        <f t="shared" ref="AB100:AB101" si="458">_xlfn.POISSON.DIST(2,K100,FALSE) * _xlfn.POISSON.DIST(3,L100,FALSE)</f>
        <v>2.9158548551189534E-2</v>
      </c>
      <c r="AC100" s="5">
        <f t="shared" ref="AC100:AC101" si="459">_xlfn.POISSON.DIST(4,K100,FALSE) * _xlfn.POISSON.DIST(4,L100,FALSE)</f>
        <v>5.464725290686534E-3</v>
      </c>
      <c r="AD100" s="5">
        <f t="shared" ref="AD100:AD101" si="460">_xlfn.POISSON.DIST(4,K100,FALSE) * _xlfn.POISSON.DIST(0,L100,FALSE)</f>
        <v>3.3051086644943953E-2</v>
      </c>
      <c r="AE100" s="5">
        <f t="shared" ref="AE100:AE101" si="461">_xlfn.POISSON.DIST(4,K100,FALSE) * _xlfn.POISSON.DIST(1,L100,FALSE)</f>
        <v>4.6648125969957231E-2</v>
      </c>
      <c r="AF100" s="5">
        <f t="shared" ref="AF100:AF101" si="462">_xlfn.POISSON.DIST(4,K100,FALSE) * _xlfn.POISSON.DIST(2,L100,FALSE)</f>
        <v>3.2919457079966893E-2</v>
      </c>
      <c r="AG100" s="5">
        <f t="shared" ref="AG100:AG101" si="463">_xlfn.POISSON.DIST(4,K100,FALSE) * _xlfn.POISSON.DIST(3,L100,FALSE)</f>
        <v>1.5487448236580258E-2</v>
      </c>
      <c r="AH100" s="5">
        <f t="shared" ref="AH100:AH101" si="464">_xlfn.POISSON.DIST(0,K100,FALSE) * _xlfn.POISSON.DIST(4,L100,FALSE)</f>
        <v>3.2284134863872025E-3</v>
      </c>
      <c r="AI100" s="5">
        <f t="shared" ref="AI100:AI101" si="465">_xlfn.POISSON.DIST(1,K100,FALSE) * _xlfn.POISSON.DIST(4,L100,FALSE)</f>
        <v>8.1505470510761201E-3</v>
      </c>
      <c r="AJ100" s="5">
        <f t="shared" ref="AJ100:AJ101" si="466">_xlfn.POISSON.DIST(2,K100,FALSE) * _xlfn.POISSON.DIST(4,L100,FALSE)</f>
        <v>1.0288554658800322E-2</v>
      </c>
      <c r="AK100" s="5">
        <f t="shared" ref="AK100:AK101" si="467">_xlfn.POISSON.DIST(3,K100,FALSE) * _xlfn.POISSON.DIST(4,L100,FALSE)</f>
        <v>8.6582619386384833E-3</v>
      </c>
      <c r="AL100" s="5">
        <f t="shared" ref="AL100:AL101" si="468">_xlfn.POISSON.DIST(5,K100,FALSE) * _xlfn.POISSON.DIST(5,L100,FALSE)</f>
        <v>7.788868844096588E-4</v>
      </c>
      <c r="AM100" s="5">
        <f t="shared" ref="AM100:AM101" si="469">_xlfn.POISSON.DIST(5,K100,FALSE) * _xlfn.POISSON.DIST(0,L100,FALSE)</f>
        <v>1.6688347878899952E-2</v>
      </c>
      <c r="AN100" s="5">
        <f t="shared" ref="AN100:AN101" si="470">_xlfn.POISSON.DIST(5,K100,FALSE) * _xlfn.POISSON.DIST(1,L100,FALSE)</f>
        <v>2.3553844460496215E-2</v>
      </c>
      <c r="AO100" s="5">
        <f t="shared" ref="AO100:AO101" si="471">_xlfn.POISSON.DIST(5,K100,FALSE) * _xlfn.POISSON.DIST(2,L100,FALSE)</f>
        <v>1.6621884709471256E-2</v>
      </c>
      <c r="AP100" s="5">
        <f t="shared" ref="AP100:AP101" si="472">_xlfn.POISSON.DIST(5,K100,FALSE) * _xlfn.POISSON.DIST(3,L100,FALSE)</f>
        <v>7.8200129001823708E-3</v>
      </c>
      <c r="AQ100" s="5">
        <f t="shared" ref="AQ100:AQ101" si="473">_xlfn.POISSON.DIST(5,K100,FALSE) * _xlfn.POISSON.DIST(4,L100,FALSE)</f>
        <v>2.7592810394798501E-3</v>
      </c>
      <c r="AR100" s="5">
        <f t="shared" ref="AR100:AR101" si="474">_xlfn.POISSON.DIST(0,K100,FALSE) * _xlfn.POISSON.DIST(5,L100,FALSE)</f>
        <v>9.1131308700337095E-4</v>
      </c>
      <c r="AS100" s="5">
        <f t="shared" ref="AS100:AS101" si="475">_xlfn.POISSON.DIST(1,K100,FALSE) * _xlfn.POISSON.DIST(5,L100,FALSE)</f>
        <v>2.3007276562316877E-3</v>
      </c>
      <c r="AT100" s="5">
        <f t="shared" ref="AT100:AT101" si="476">_xlfn.POISSON.DIST(2,K100,FALSE) * _xlfn.POISSON.DIST(5,L100,FALSE)</f>
        <v>2.9042421444616978E-3</v>
      </c>
      <c r="AU100" s="5">
        <f t="shared" ref="AU100:AU101" si="477">_xlfn.POISSON.DIST(3,K100,FALSE) * _xlfn.POISSON.DIST(5,L100,FALSE)</f>
        <v>2.4440448686807669E-3</v>
      </c>
      <c r="AV100" s="5">
        <f t="shared" ref="AV100:AV101" si="478">_xlfn.POISSON.DIST(4,K100,FALSE) * _xlfn.POISSON.DIST(5,L100,FALSE)</f>
        <v>1.5425767781232871E-3</v>
      </c>
      <c r="AW100" s="5">
        <f t="shared" ref="AW100:AW101" si="479">_xlfn.POISSON.DIST(6,K100,FALSE) * _xlfn.POISSON.DIST(6,L100,FALSE)</f>
        <v>7.7093534039136645E-5</v>
      </c>
      <c r="AX100" s="5">
        <f t="shared" ref="AX100:AX101" si="480">_xlfn.POISSON.DIST(6,K100,FALSE) * _xlfn.POISSON.DIST(0,L100,FALSE)</f>
        <v>7.0219818065040997E-3</v>
      </c>
      <c r="AY100" s="5">
        <f t="shared" ref="AY100:AY101" si="481">_xlfn.POISSON.DIST(6,K100,FALSE) * _xlfn.POISSON.DIST(1,L100,FALSE)</f>
        <v>9.9107873634363703E-3</v>
      </c>
      <c r="AZ100" s="5">
        <f t="shared" ref="AZ100:AZ101" si="482">_xlfn.POISSON.DIST(6,K100,FALSE) * _xlfn.POISSON.DIST(2,L100,FALSE)</f>
        <v>6.9940159964720005E-3</v>
      </c>
      <c r="BA100" s="5">
        <f t="shared" ref="BA100:BA101" si="483">_xlfn.POISSON.DIST(6,K100,FALSE) * _xlfn.POISSON.DIST(3,L100,FALSE)</f>
        <v>3.2904388565111581E-3</v>
      </c>
      <c r="BB100" s="5">
        <f t="shared" ref="BB100:BB101" si="484">_xlfn.POISSON.DIST(6,K100,FALSE) * _xlfn.POISSON.DIST(4,L100,FALSE)</f>
        <v>1.1610269272224936E-3</v>
      </c>
      <c r="BC100" s="5">
        <f t="shared" ref="BC100:BC101" si="485">_xlfn.POISSON.DIST(6,K100,FALSE) * _xlfn.POISSON.DIST(5,L100,FALSE)</f>
        <v>3.2773343241271216E-4</v>
      </c>
      <c r="BD100" s="5">
        <f t="shared" ref="BD100:BD101" si="486">_xlfn.POISSON.DIST(0,K100,FALSE) * _xlfn.POISSON.DIST(6,L100,FALSE)</f>
        <v>2.1437039845459462E-4</v>
      </c>
      <c r="BE100" s="5">
        <f t="shared" ref="BE100:BE101" si="487">_xlfn.POISSON.DIST(1,K100,FALSE) * _xlfn.POISSON.DIST(6,L100,FALSE)</f>
        <v>5.4120577377384698E-4</v>
      </c>
      <c r="BF100" s="5">
        <f t="shared" ref="BF100:BF101" si="488">_xlfn.POISSON.DIST(2,K100,FALSE) * _xlfn.POISSON.DIST(6,L100,FALSE)</f>
        <v>6.8317195769029653E-4</v>
      </c>
      <c r="BG100" s="5">
        <f t="shared" ref="BG100:BG101" si="489">_xlfn.POISSON.DIST(3,K100,FALSE) * _xlfn.POISSON.DIST(6,L100,FALSE)</f>
        <v>5.7491863094254604E-4</v>
      </c>
      <c r="BH100" s="5">
        <f t="shared" ref="BH100:BH101" si="490">_xlfn.POISSON.DIST(4,K100,FALSE) * _xlfn.POISSON.DIST(6,L100,FALSE)</f>
        <v>3.6286409499556617E-4</v>
      </c>
      <c r="BI100" s="5">
        <f t="shared" ref="BI100:BI101" si="491">_xlfn.POISSON.DIST(5,K100,FALSE) * _xlfn.POISSON.DIST(6,L100,FALSE)</f>
        <v>1.8321946007710381E-4</v>
      </c>
      <c r="BJ100" s="8">
        <f t="shared" ref="BJ100:BJ101" si="492">SUM(N100,Q100,T100,W100,X100,Y100,AD100,AE100,AF100,AG100,AM100,AN100,AO100,AP100,AQ100,AX100,AY100,AZ100,BA100,BB100,BC100)</f>
        <v>0.6020340392184067</v>
      </c>
      <c r="BK100" s="8">
        <f t="shared" ref="BK100:BK101" si="493">SUM(M100,P100,S100,V100,AC100,AL100,AY100)</f>
        <v>0.1917713400938503</v>
      </c>
      <c r="BL100" s="8">
        <f t="shared" ref="BL100:BL101" si="494">SUM(O100,R100,U100,AA100,AB100,AH100,AI100,AJ100,AK100,AR100,AS100,AT100,AU100,AV100,BD100,BE100,BF100,BG100,BH100,BI100)</f>
        <v>0.19135147535117339</v>
      </c>
      <c r="BM100" s="8">
        <f t="shared" ref="BM100:BM101" si="495">SUM(S100:BI100)</f>
        <v>0.7368445969880183</v>
      </c>
      <c r="BN100" s="8">
        <f t="shared" ref="BN100:BN101" si="496">SUM(M100:R100)</f>
        <v>0.2476281338787325</v>
      </c>
    </row>
    <row r="101" spans="1:66" x14ac:dyDescent="0.25">
      <c r="A101" t="s">
        <v>22</v>
      </c>
      <c r="B101" t="s">
        <v>280</v>
      </c>
      <c r="C101" t="s">
        <v>246</v>
      </c>
      <c r="D101" s="11" t="s">
        <v>794</v>
      </c>
      <c r="E101" s="1">
        <f>VLOOKUP(A101,home!$A$2:$E$670,3,FALSE)</f>
        <v>1.5672999999999999</v>
      </c>
      <c r="F101">
        <f>VLOOKUP(B101,home!$B$2:$E$670,3,FALSE)</f>
        <v>1.5951</v>
      </c>
      <c r="G101">
        <f>VLOOKUP(C101,away!$B$2:$E$670,4,FALSE)</f>
        <v>0.66379999999999995</v>
      </c>
      <c r="H101">
        <f>VLOOKUP(A101,away!$A$2:$E$670,3,FALSE)</f>
        <v>1.4204000000000001</v>
      </c>
      <c r="I101">
        <f>VLOOKUP(C101,away!$B$2:$E$670,3,FALSE)</f>
        <v>2.0449000000000002</v>
      </c>
      <c r="J101">
        <f>VLOOKUP(B101,home!$B$2:$E$670,4,FALSE)</f>
        <v>0.5867</v>
      </c>
      <c r="K101" s="3">
        <f t="shared" si="442"/>
        <v>1.6595001526739999</v>
      </c>
      <c r="L101" s="3">
        <f t="shared" si="443"/>
        <v>1.7041147157320002</v>
      </c>
      <c r="M101" s="5">
        <f t="shared" si="331"/>
        <v>3.460992222895605E-2</v>
      </c>
      <c r="N101" s="5">
        <f t="shared" si="444"/>
        <v>5.743517122298783E-2</v>
      </c>
      <c r="O101" s="5">
        <f t="shared" si="445"/>
        <v>5.8979277780704088E-2</v>
      </c>
      <c r="P101" s="5">
        <f t="shared" si="446"/>
        <v>9.7876120481680678E-2</v>
      </c>
      <c r="Q101" s="5">
        <f t="shared" si="447"/>
        <v>4.7656837706702815E-2</v>
      </c>
      <c r="R101" s="5">
        <f t="shared" si="448"/>
        <v>5.0253727594671616E-2</v>
      </c>
      <c r="S101" s="5">
        <f t="shared" si="449"/>
        <v>6.9197894300161711E-2</v>
      </c>
      <c r="T101" s="5">
        <f t="shared" si="450"/>
        <v>8.1212718441243961E-2</v>
      </c>
      <c r="U101" s="5">
        <f t="shared" si="451"/>
        <v>8.3396068615795141E-2</v>
      </c>
      <c r="V101" s="5">
        <f t="shared" si="452"/>
        <v>2.1743351820699738E-2</v>
      </c>
      <c r="W101" s="5">
        <f t="shared" si="453"/>
        <v>2.6362176483411118E-2</v>
      </c>
      <c r="X101" s="5">
        <f t="shared" si="454"/>
        <v>4.4924172884104968E-2</v>
      </c>
      <c r="Y101" s="5">
        <f t="shared" si="455"/>
        <v>3.8277972051945885E-2</v>
      </c>
      <c r="Z101" s="5">
        <f t="shared" si="456"/>
        <v>2.8546038904822397E-2</v>
      </c>
      <c r="AA101" s="5">
        <f t="shared" si="457"/>
        <v>4.7372155920790707E-2</v>
      </c>
      <c r="AB101" s="5">
        <f t="shared" si="458"/>
        <v>3.9307049991524359E-2</v>
      </c>
      <c r="AC101" s="5">
        <f t="shared" si="459"/>
        <v>3.8431083946099545E-3</v>
      </c>
      <c r="AD101" s="5">
        <f t="shared" si="460"/>
        <v>1.093700897475992E-2</v>
      </c>
      <c r="AE101" s="5">
        <f t="shared" si="461"/>
        <v>1.863791793998134E-2</v>
      </c>
      <c r="AF101" s="5">
        <f t="shared" si="462"/>
        <v>1.5880575116063826E-2</v>
      </c>
      <c r="AG101" s="5">
        <f t="shared" si="463"/>
        <v>9.0207739165239272E-3</v>
      </c>
      <c r="AH101" s="5">
        <f t="shared" si="464"/>
        <v>1.2161431243391512E-2</v>
      </c>
      <c r="AI101" s="5">
        <f t="shared" si="465"/>
        <v>2.0181897005142564E-2</v>
      </c>
      <c r="AJ101" s="5">
        <f t="shared" si="466"/>
        <v>1.6745930580642516E-2</v>
      </c>
      <c r="AK101" s="5">
        <f t="shared" si="467"/>
        <v>9.2632914517481527E-3</v>
      </c>
      <c r="AL101" s="5">
        <f t="shared" si="468"/>
        <v>4.3472913665237937E-4</v>
      </c>
      <c r="AM101" s="5">
        <f t="shared" si="469"/>
        <v>3.6299936126821955E-3</v>
      </c>
      <c r="AN101" s="5">
        <f t="shared" si="470"/>
        <v>6.1859255333848971E-3</v>
      </c>
      <c r="AO101" s="5">
        <f t="shared" si="471"/>
        <v>5.2707633659317635E-3</v>
      </c>
      <c r="AP101" s="5">
        <f t="shared" si="472"/>
        <v>2.9939951383418156E-3</v>
      </c>
      <c r="AQ101" s="5">
        <f t="shared" si="473"/>
        <v>1.2755277935195886E-3</v>
      </c>
      <c r="AR101" s="5">
        <f t="shared" si="474"/>
        <v>4.1448947892452738E-3</v>
      </c>
      <c r="AS101" s="5">
        <f t="shared" si="475"/>
        <v>6.8784535355701981E-3</v>
      </c>
      <c r="AT101" s="5">
        <f t="shared" si="476"/>
        <v>5.7073973462198795E-3</v>
      </c>
      <c r="AU101" s="5">
        <f t="shared" si="477"/>
        <v>3.1571422558076905E-3</v>
      </c>
      <c r="AV101" s="5">
        <f t="shared" si="478"/>
        <v>1.3098195138815996E-3</v>
      </c>
      <c r="AW101" s="5">
        <f t="shared" si="479"/>
        <v>3.4150130797114699E-5</v>
      </c>
      <c r="AX101" s="5">
        <f t="shared" si="480"/>
        <v>1.0039958257419591E-3</v>
      </c>
      <c r="AY101" s="5">
        <f t="shared" si="481"/>
        <v>1.7109240611803737E-3</v>
      </c>
      <c r="AZ101" s="5">
        <f t="shared" si="482"/>
        <v>1.4578054350787161E-3</v>
      </c>
      <c r="BA101" s="5">
        <f t="shared" si="483"/>
        <v>8.28089231530577E-4</v>
      </c>
      <c r="BB101" s="5">
        <f t="shared" si="484"/>
        <v>3.52789761347615E-4</v>
      </c>
      <c r="BC101" s="5">
        <f t="shared" si="485"/>
        <v>1.2023884477441009E-4</v>
      </c>
      <c r="BD101" s="5">
        <f t="shared" si="486"/>
        <v>1.1772293675856279E-3</v>
      </c>
      <c r="BE101" s="5">
        <f t="shared" si="487"/>
        <v>1.9536123152406656E-3</v>
      </c>
      <c r="BF101" s="5">
        <f t="shared" si="488"/>
        <v>1.6210099677038457E-3</v>
      </c>
      <c r="BG101" s="5">
        <f t="shared" si="489"/>
        <v>8.9668876296353575E-4</v>
      </c>
      <c r="BH101" s="5">
        <f t="shared" si="490"/>
        <v>3.7201378475976198E-4</v>
      </c>
      <c r="BI101" s="5">
        <f t="shared" si="491"/>
        <v>1.2347138652113137E-4</v>
      </c>
      <c r="BJ101" s="8">
        <f t="shared" si="492"/>
        <v>0.37517537334123952</v>
      </c>
      <c r="BK101" s="8">
        <f t="shared" si="493"/>
        <v>0.22941605042394092</v>
      </c>
      <c r="BL101" s="8">
        <f t="shared" si="494"/>
        <v>0.36500256320990992</v>
      </c>
      <c r="BM101" s="8">
        <f t="shared" si="495"/>
        <v>0.64965219493382631</v>
      </c>
      <c r="BN101" s="8">
        <f t="shared" si="496"/>
        <v>0.34681105701570308</v>
      </c>
    </row>
    <row r="102" spans="1:66" x14ac:dyDescent="0.25">
      <c r="A102" t="s">
        <v>61</v>
      </c>
      <c r="B102" t="s">
        <v>69</v>
      </c>
      <c r="C102" t="s">
        <v>258</v>
      </c>
      <c r="D102" s="11"/>
      <c r="E102" s="1">
        <f>VLOOKUP(A102,home!$A$2:$E$670,3,FALSE)</f>
        <v>1.5064</v>
      </c>
      <c r="F102">
        <f>VLOOKUP(B102,home!$B$2:$E$670,3,FALSE)</f>
        <v>1.4936</v>
      </c>
      <c r="G102">
        <f>VLOOKUP(C102,away!$B$2:$E$670,4,FALSE)</f>
        <v>0.92800000000000005</v>
      </c>
      <c r="H102">
        <f>VLOOKUP(A102,away!$A$2:$E$670,3,FALSE)</f>
        <v>1.2789999999999999</v>
      </c>
      <c r="I102">
        <f>VLOOKUP(C102,away!$B$2:$E$670,3,FALSE)</f>
        <v>1.0935999999999999</v>
      </c>
      <c r="J102">
        <f>VLOOKUP(B102,home!$B$2:$E$670,4,FALSE)</f>
        <v>0.65159999999999996</v>
      </c>
      <c r="K102" s="3">
        <f t="shared" ref="K102" si="497">E102*F102*G102</f>
        <v>2.0879619891200001</v>
      </c>
      <c r="L102" s="3">
        <f t="shared" ref="L102" si="498">H102*I102*J102</f>
        <v>0.91140230303999981</v>
      </c>
      <c r="M102" s="5">
        <f t="shared" si="331"/>
        <v>4.9818728459774121E-2</v>
      </c>
      <c r="N102" s="5">
        <f t="shared" ref="N102" si="499">_xlfn.POISSON.DIST(1,K102,FALSE) * _xlfn.POISSON.DIST(0,L102,FALSE)</f>
        <v>0.10401961137029912</v>
      </c>
      <c r="O102" s="5">
        <f t="shared" ref="O102" si="500">_xlfn.POISSON.DIST(0,K102,FALSE) * _xlfn.POISSON.DIST(1,L102,FALSE)</f>
        <v>4.5404903852762517E-2</v>
      </c>
      <c r="P102" s="5">
        <f t="shared" ref="P102" si="501">_xlfn.POISSON.DIST(1,K102,FALSE) * _xlfn.POISSON.DIST(1,L102,FALSE)</f>
        <v>9.4803713364216377E-2</v>
      </c>
      <c r="Q102" s="5">
        <f t="shared" ref="Q102" si="502">_xlfn.POISSON.DIST(2,K102,FALSE) * _xlfn.POISSON.DIST(0,L102,FALSE)</f>
        <v>0.10859449733210959</v>
      </c>
      <c r="R102" s="5">
        <f t="shared" ref="R102" si="503">_xlfn.POISSON.DIST(0,K102,FALSE) * _xlfn.POISSON.DIST(2,L102,FALSE)</f>
        <v>2.0691066970358756E-2</v>
      </c>
      <c r="S102" s="5">
        <f t="shared" ref="S102" si="504">_xlfn.POISSON.DIST(2,K102,FALSE) * _xlfn.POISSON.DIST(2,L102,FALSE)</f>
        <v>4.5102235371691626E-2</v>
      </c>
      <c r="T102" s="5">
        <f t="shared" ref="T102" si="505">_xlfn.POISSON.DIST(2,K102,FALSE) * _xlfn.POISSON.DIST(1,L102,FALSE)</f>
        <v>9.8973274965955801E-2</v>
      </c>
      <c r="U102" s="5">
        <f t="shared" ref="U102" si="506">_xlfn.POISSON.DIST(1,K102,FALSE) * _xlfn.POISSON.DIST(2,L102,FALSE)</f>
        <v>4.32021613484454E-2</v>
      </c>
      <c r="V102" s="5">
        <f t="shared" ref="V102" si="507">_xlfn.POISSON.DIST(3,K102,FALSE) * _xlfn.POISSON.DIST(3,L102,FALSE)</f>
        <v>9.5364836265359205E-3</v>
      </c>
      <c r="W102" s="5">
        <f t="shared" ref="W102" si="508">_xlfn.POISSON.DIST(3,K102,FALSE) * _xlfn.POISSON.DIST(0,L102,FALSE)</f>
        <v>7.5580394219012692E-2</v>
      </c>
      <c r="X102" s="5">
        <f t="shared" ref="X102" si="509">_xlfn.POISSON.DIST(3,K102,FALSE) * _xlfn.POISSON.DIST(1,L102,FALSE)</f>
        <v>6.8884145355879264E-2</v>
      </c>
      <c r="Y102" s="5">
        <f t="shared" ref="Y102" si="510">_xlfn.POISSON.DIST(3,K102,FALSE) * _xlfn.POISSON.DIST(2,L102,FALSE)</f>
        <v>3.1390584360145225E-2</v>
      </c>
      <c r="Z102" s="5">
        <f t="shared" ref="Z102" si="511">_xlfn.POISSON.DIST(0,K102,FALSE) * _xlfn.POISSON.DIST(3,L102,FALSE)</f>
        <v>6.2859620297132804E-3</v>
      </c>
      <c r="AA102" s="5">
        <f t="shared" ref="AA102" si="512">_xlfn.POISSON.DIST(1,K102,FALSE) * _xlfn.POISSON.DIST(3,L102,FALSE)</f>
        <v>1.3124849783092933E-2</v>
      </c>
      <c r="AB102" s="5">
        <f t="shared" ref="AB102" si="513">_xlfn.POISSON.DIST(2,K102,FALSE) * _xlfn.POISSON.DIST(3,L102,FALSE)</f>
        <v>1.3702093730003966E-2</v>
      </c>
      <c r="AC102" s="5">
        <f t="shared" ref="AC102" si="514">_xlfn.POISSON.DIST(4,K102,FALSE) * _xlfn.POISSON.DIST(4,L102,FALSE)</f>
        <v>1.1342296463902378E-3</v>
      </c>
      <c r="AD102" s="5">
        <f t="shared" ref="AD102" si="515">_xlfn.POISSON.DIST(4,K102,FALSE) * _xlfn.POISSON.DIST(0,L102,FALSE)</f>
        <v>3.9452247563000885E-2</v>
      </c>
      <c r="AE102" s="5">
        <f t="shared" ref="AE102" si="516">_xlfn.POISSON.DIST(4,K102,FALSE) * _xlfn.POISSON.DIST(1,L102,FALSE)</f>
        <v>3.5956869289023224E-2</v>
      </c>
      <c r="AF102" s="5">
        <f t="shared" ref="AF102" si="517">_xlfn.POISSON.DIST(4,K102,FALSE) * _xlfn.POISSON.DIST(2,L102,FALSE)</f>
        <v>1.6385586740062002E-2</v>
      </c>
      <c r="AG102" s="5">
        <f t="shared" ref="AG102" si="518">_xlfn.POISSON.DIST(4,K102,FALSE) * _xlfn.POISSON.DIST(3,L102,FALSE)</f>
        <v>4.9779538305180634E-3</v>
      </c>
      <c r="AH102" s="5">
        <f t="shared" ref="AH102" si="519">_xlfn.POISSON.DIST(0,K102,FALSE) * _xlfn.POISSON.DIST(4,L102,FALSE)</f>
        <v>1.4322600676756688E-3</v>
      </c>
      <c r="AI102" s="5">
        <f t="shared" ref="AI102" si="520">_xlfn.POISSON.DIST(1,K102,FALSE) * _xlfn.POISSON.DIST(4,L102,FALSE)</f>
        <v>2.9905045798412351E-3</v>
      </c>
      <c r="AJ102" s="5">
        <f t="shared" ref="AJ102" si="521">_xlfn.POISSON.DIST(2,K102,FALSE) * _xlfn.POISSON.DIST(4,L102,FALSE)</f>
        <v>3.1220299454988885E-3</v>
      </c>
      <c r="AK102" s="5">
        <f t="shared" ref="AK102" si="522">_xlfn.POISSON.DIST(3,K102,FALSE) * _xlfn.POISSON.DIST(4,L102,FALSE)</f>
        <v>2.1728932850320214E-3</v>
      </c>
      <c r="AL102" s="5">
        <f t="shared" ref="AL102" si="523">_xlfn.POISSON.DIST(5,K102,FALSE) * _xlfn.POISSON.DIST(5,L102,FALSE)</f>
        <v>8.6336352299638038E-5</v>
      </c>
      <c r="AM102" s="5">
        <f t="shared" ref="AM102" si="524">_xlfn.POISSON.DIST(5,K102,FALSE) * _xlfn.POISSON.DIST(0,L102,FALSE)</f>
        <v>1.6474958659379587E-2</v>
      </c>
      <c r="AN102" s="5">
        <f t="shared" ref="AN102" si="525">_xlfn.POISSON.DIST(5,K102,FALSE) * _xlfn.POISSON.DIST(1,L102,FALSE)</f>
        <v>1.5015315264647345E-2</v>
      </c>
      <c r="AO102" s="5">
        <f t="shared" ref="AO102" si="526">_xlfn.POISSON.DIST(5,K102,FALSE) * _xlfn.POISSON.DIST(2,L102,FALSE)</f>
        <v>6.8424964565356261E-3</v>
      </c>
      <c r="AP102" s="5">
        <f t="shared" ref="AP102" si="527">_xlfn.POISSON.DIST(5,K102,FALSE) * _xlfn.POISSON.DIST(3,L102,FALSE)</f>
        <v>2.0787556763432026E-3</v>
      </c>
      <c r="AQ102" s="5">
        <f t="shared" ref="AQ102" si="528">_xlfn.POISSON.DIST(5,K102,FALSE) * _xlfn.POISSON.DIST(4,L102,FALSE)</f>
        <v>4.7364567771916678E-4</v>
      </c>
      <c r="AR102" s="5">
        <f t="shared" ref="AR102" si="529">_xlfn.POISSON.DIST(0,K102,FALSE) * _xlfn.POISSON.DIST(5,L102,FALSE)</f>
        <v>2.6107302484636613E-4</v>
      </c>
      <c r="AS102" s="5">
        <f t="shared" ref="AS102" si="530">_xlfn.POISSON.DIST(1,K102,FALSE) * _xlfn.POISSON.DIST(5,L102,FALSE)</f>
        <v>5.4511055226379385E-4</v>
      </c>
      <c r="AT102" s="5">
        <f t="shared" ref="AT102" si="531">_xlfn.POISSON.DIST(2,K102,FALSE) * _xlfn.POISSON.DIST(5,L102,FALSE)</f>
        <v>5.6908505649750653E-4</v>
      </c>
      <c r="AU102" s="5">
        <f t="shared" ref="AU102" si="532">_xlfn.POISSON.DIST(3,K102,FALSE) * _xlfn.POISSON.DIST(5,L102,FALSE)</f>
        <v>3.9607598884766707E-4</v>
      </c>
      <c r="AV102" s="5">
        <f t="shared" ref="AV102" si="533">_xlfn.POISSON.DIST(4,K102,FALSE) * _xlfn.POISSON.DIST(5,L102,FALSE)</f>
        <v>2.0674790237926153E-4</v>
      </c>
      <c r="AW102" s="5">
        <f t="shared" ref="AW102" si="534">_xlfn.POISSON.DIST(6,K102,FALSE) * _xlfn.POISSON.DIST(6,L102,FALSE)</f>
        <v>4.5637716362341676E-6</v>
      </c>
      <c r="AX102" s="5">
        <f t="shared" ref="AX102" si="535">_xlfn.POISSON.DIST(6,K102,FALSE) * _xlfn.POISSON.DIST(0,L102,FALSE)</f>
        <v>5.7331812421846625E-3</v>
      </c>
      <c r="AY102" s="5">
        <f t="shared" ref="AY102" si="536">_xlfn.POISSON.DIST(6,K102,FALSE) * _xlfn.POISSON.DIST(1,L102,FALSE)</f>
        <v>5.2252345878728282E-3</v>
      </c>
      <c r="AZ102" s="5">
        <f t="shared" ref="AZ102" si="537">_xlfn.POISSON.DIST(6,K102,FALSE) * _xlfn.POISSON.DIST(2,L102,FALSE)</f>
        <v>2.3811454186557796E-3</v>
      </c>
      <c r="BA102" s="5">
        <f t="shared" ref="BA102" si="538">_xlfn.POISSON.DIST(6,K102,FALSE) * _xlfn.POISSON.DIST(3,L102,FALSE)</f>
        <v>7.2339380614534071E-4</v>
      </c>
      <c r="BB102" s="5">
        <f t="shared" ref="BB102" si="539">_xlfn.POISSON.DIST(6,K102,FALSE) * _xlfn.POISSON.DIST(4,L102,FALSE)</f>
        <v>1.6482569523143366E-4</v>
      </c>
      <c r="BC102" s="5">
        <f t="shared" ref="BC102" si="540">_xlfn.POISSON.DIST(6,K102,FALSE) * _xlfn.POISSON.DIST(5,L102,FALSE)</f>
        <v>3.0044503646819554E-5</v>
      </c>
      <c r="BD102" s="5">
        <f t="shared" ref="BD102" si="541">_xlfn.POISSON.DIST(0,K102,FALSE) * _xlfn.POISSON.DIST(6,L102,FALSE)</f>
        <v>3.9657092684432859E-5</v>
      </c>
      <c r="BE102" s="5">
        <f t="shared" ref="BE102" si="542">_xlfn.POISSON.DIST(1,K102,FALSE) * _xlfn.POISSON.DIST(6,L102,FALSE)</f>
        <v>8.2802502124104622E-5</v>
      </c>
      <c r="BF102" s="5">
        <f t="shared" ref="BF102" si="543">_xlfn.POISSON.DIST(2,K102,FALSE) * _xlfn.POISSON.DIST(6,L102,FALSE)</f>
        <v>8.6444238519579279E-5</v>
      </c>
      <c r="BG102" s="5">
        <f t="shared" ref="BG102" si="544">_xlfn.POISSON.DIST(3,K102,FALSE) * _xlfn.POISSON.DIST(6,L102,FALSE)</f>
        <v>6.0164094735768162E-5</v>
      </c>
      <c r="BH102" s="5">
        <f t="shared" ref="BH102" si="545">_xlfn.POISSON.DIST(4,K102,FALSE) * _xlfn.POISSON.DIST(6,L102,FALSE)</f>
        <v>3.1405085729524657E-5</v>
      </c>
      <c r="BI102" s="5">
        <f t="shared" ref="BI102" si="546">_xlfn.POISSON.DIST(5,K102,FALSE) * _xlfn.POISSON.DIST(6,L102,FALSE)</f>
        <v>1.3114525053660479E-5</v>
      </c>
      <c r="BJ102" s="8">
        <f t="shared" ref="BJ102" si="547">SUM(N102,Q102,T102,W102,X102,Y102,AD102,AE102,AF102,AG102,AM102,AN102,AO102,AP102,AQ102,AX102,AY102,AZ102,BA102,BB102,BC102)</f>
        <v>0.63935816201436768</v>
      </c>
      <c r="BK102" s="8">
        <f t="shared" ref="BK102" si="548">SUM(M102,P102,S102,V102,AC102,AL102,AY102)</f>
        <v>0.20570696140878075</v>
      </c>
      <c r="BL102" s="8">
        <f t="shared" ref="BL102" si="549">SUM(O102,R102,U102,AA102,AB102,AH102,AI102,AJ102,AK102,AR102,AS102,AT102,AU102,AV102,BD102,BE102,BF102,BG102,BH102,BI102)</f>
        <v>0.14813444362639308</v>
      </c>
      <c r="BM102" s="8">
        <f t="shared" ref="BM102" si="550">SUM(S102:BI102)</f>
        <v>0.57093233691349787</v>
      </c>
      <c r="BN102" s="8">
        <f t="shared" ref="BN102" si="551">SUM(M102:R102)</f>
        <v>0.42333252134952049</v>
      </c>
    </row>
    <row r="103" spans="1:66" x14ac:dyDescent="0.25">
      <c r="A103" t="s">
        <v>318</v>
      </c>
      <c r="B103" t="s">
        <v>400</v>
      </c>
      <c r="C103" t="s">
        <v>281</v>
      </c>
      <c r="D103" s="11"/>
      <c r="E103" s="1">
        <f>VLOOKUP(A103,home!$A$2:$E$670,3,FALSE)</f>
        <v>1.4430000000000001</v>
      </c>
      <c r="F103">
        <f>VLOOKUP(B103,home!$B$2:$E$670,3,FALSE)</f>
        <v>1.5459000000000001</v>
      </c>
      <c r="G103">
        <f>VLOOKUP(C103,away!$B$2:$E$670,4,FALSE)</f>
        <v>0.68710000000000004</v>
      </c>
      <c r="H103">
        <f>VLOOKUP(A103,away!$A$2:$E$670,3,FALSE)</f>
        <v>1.0886</v>
      </c>
      <c r="I103">
        <f>VLOOKUP(C103,away!$B$2:$E$670,3,FALSE)</f>
        <v>1.1373</v>
      </c>
      <c r="J103">
        <f>VLOOKUP(B103,home!$B$2:$E$670,4,FALSE)</f>
        <v>0.91859999999999997</v>
      </c>
      <c r="K103" s="3">
        <f t="shared" ref="K103:K105" si="552">E103*F103*G103</f>
        <v>1.5327371252700002</v>
      </c>
      <c r="L103" s="3">
        <f t="shared" ref="L103:L105" si="553">H103*I103*J103</f>
        <v>1.1372863069079999</v>
      </c>
      <c r="M103" s="5">
        <f t="shared" si="331"/>
        <v>6.9250602597887539E-2</v>
      </c>
      <c r="N103" s="5">
        <f t="shared" ref="N103:N105" si="554">_xlfn.POISSON.DIST(1,K103,FALSE) * _xlfn.POISSON.DIST(0,L103,FALSE)</f>
        <v>0.10614296954910137</v>
      </c>
      <c r="O103" s="5">
        <f t="shared" ref="O103:O105" si="555">_xlfn.POISSON.DIST(0,K103,FALSE) * _xlfn.POISSON.DIST(1,L103,FALSE)</f>
        <v>7.8757762079705071E-2</v>
      </c>
      <c r="P103" s="5">
        <f t="shared" ref="P103:P105" si="556">_xlfn.POISSON.DIST(1,K103,FALSE) * _xlfn.POISSON.DIST(1,L103,FALSE)</f>
        <v>0.12071494584274579</v>
      </c>
      <c r="Q103" s="5">
        <f t="shared" ref="Q103:Q105" si="557">_xlfn.POISSON.DIST(2,K103,FALSE) * _xlfn.POISSON.DIST(0,L103,FALSE)</f>
        <v>8.1344635007155386E-2</v>
      </c>
      <c r="R103" s="5">
        <f t="shared" ref="R103:R105" si="558">_xlfn.POISSON.DIST(0,K103,FALSE) * _xlfn.POISSON.DIST(2,L103,FALSE)</f>
        <v>4.4785062187983352E-2</v>
      </c>
      <c r="S103" s="5">
        <f t="shared" ref="S103:S105" si="559">_xlfn.POISSON.DIST(2,K103,FALSE) * _xlfn.POISSON.DIST(2,L103,FALSE)</f>
        <v>5.2606394757428301E-2</v>
      </c>
      <c r="T103" s="5">
        <f t="shared" ref="T103:T105" si="560">_xlfn.POISSON.DIST(2,K103,FALSE) * _xlfn.POISSON.DIST(1,L103,FALSE)</f>
        <v>9.2512139534066964E-2</v>
      </c>
      <c r="U103" s="5">
        <f t="shared" ref="U103:U105" si="561">_xlfn.POISSON.DIST(1,K103,FALSE) * _xlfn.POISSON.DIST(2,L103,FALSE)</f>
        <v>6.8643727473047797E-2</v>
      </c>
      <c r="V103" s="5">
        <f t="shared" ref="V103:V105" si="562">_xlfn.POISSON.DIST(3,K103,FALSE) * _xlfn.POISSON.DIST(3,L103,FALSE)</f>
        <v>1.0189045864496487E-2</v>
      </c>
      <c r="W103" s="5">
        <f t="shared" ref="W103:W105" si="563">_xlfn.POISSON.DIST(3,K103,FALSE) * _xlfn.POISSON.DIST(0,L103,FALSE)</f>
        <v>4.1559980672334934E-2</v>
      </c>
      <c r="X103" s="5">
        <f t="shared" ref="X103:X105" si="564">_xlfn.POISSON.DIST(3,K103,FALSE) * _xlfn.POISSON.DIST(1,L103,FALSE)</f>
        <v>4.7265596934007656E-2</v>
      </c>
      <c r="Y103" s="5">
        <f t="shared" ref="Y103:Y105" si="565">_xlfn.POISSON.DIST(3,K103,FALSE) * _xlfn.POISSON.DIST(2,L103,FALSE)</f>
        <v>2.6877258090439827E-2</v>
      </c>
      <c r="Z103" s="5">
        <f t="shared" ref="Z103:Z105" si="566">_xlfn.POISSON.DIST(0,K103,FALSE) * _xlfn.POISSON.DIST(3,L103,FALSE)</f>
        <v>1.6977812660138893E-2</v>
      </c>
      <c r="AA103" s="5">
        <f t="shared" ref="AA103:AA105" si="567">_xlfn.POISSON.DIST(1,K103,FALSE) * _xlfn.POISSON.DIST(3,L103,FALSE)</f>
        <v>2.6022523770073906E-2</v>
      </c>
      <c r="AB103" s="5">
        <f t="shared" ref="AB103:AB105" si="568">_xlfn.POISSON.DIST(2,K103,FALSE) * _xlfn.POISSON.DIST(3,L103,FALSE)</f>
        <v>1.9942844137806663E-2</v>
      </c>
      <c r="AC103" s="5">
        <f t="shared" ref="AC103:AC105" si="569">_xlfn.POISSON.DIST(4,K103,FALSE) * _xlfn.POISSON.DIST(4,L103,FALSE)</f>
        <v>1.1100716758956639E-3</v>
      </c>
      <c r="AD103" s="5">
        <f t="shared" ref="AD103:AD105" si="570">_xlfn.POISSON.DIST(4,K103,FALSE) * _xlfn.POISSON.DIST(0,L103,FALSE)</f>
        <v>1.5925131325497853E-2</v>
      </c>
      <c r="AE103" s="5">
        <f t="shared" ref="AE103:AE105" si="571">_xlfn.POISSON.DIST(4,K103,FALSE) * _xlfn.POISSON.DIST(1,L103,FALSE)</f>
        <v>1.8111433792200357E-2</v>
      </c>
      <c r="AF103" s="5">
        <f t="shared" ref="AF103:AF105" si="572">_xlfn.POISSON.DIST(4,K103,FALSE) * _xlfn.POISSON.DIST(2,L103,FALSE)</f>
        <v>1.0298942825170149E-2</v>
      </c>
      <c r="AG103" s="5">
        <f t="shared" ref="AG103:AG105" si="573">_xlfn.POISSON.DIST(4,K103,FALSE) * _xlfn.POISSON.DIST(3,L103,FALSE)</f>
        <v>3.9042822168981329E-3</v>
      </c>
      <c r="AH103" s="5">
        <f t="shared" ref="AH103:AH105" si="574">_xlfn.POISSON.DIST(0,K103,FALSE) * _xlfn.POISSON.DIST(4,L103,FALSE)</f>
        <v>4.827158464906312E-3</v>
      </c>
      <c r="AI103" s="5">
        <f t="shared" ref="AI103:AI105" si="575">_xlfn.POISSON.DIST(1,K103,FALSE) * _xlfn.POISSON.DIST(4,L103,FALSE)</f>
        <v>7.3987649887232478E-3</v>
      </c>
      <c r="AJ103" s="5">
        <f t="shared" ref="AJ103:AJ105" si="576">_xlfn.POISSON.DIST(2,K103,FALSE) * _xlfn.POISSON.DIST(4,L103,FALSE)</f>
        <v>5.6701808896819977E-3</v>
      </c>
      <c r="AK103" s="5">
        <f t="shared" ref="AK103:AK105" si="577">_xlfn.POISSON.DIST(3,K103,FALSE) * _xlfn.POISSON.DIST(4,L103,FALSE)</f>
        <v>2.8969655855373595E-3</v>
      </c>
      <c r="AL103" s="5">
        <f t="shared" ref="AL103:AL105" si="578">_xlfn.POISSON.DIST(5,K103,FALSE) * _xlfn.POISSON.DIST(5,L103,FALSE)</f>
        <v>7.7401343647743941E-5</v>
      </c>
      <c r="AM103" s="5">
        <f t="shared" ref="AM103:AM105" si="579">_xlfn.POISSON.DIST(5,K103,FALSE) * _xlfn.POISSON.DIST(0,L103,FALSE)</f>
        <v>4.8818080014781584E-3</v>
      </c>
      <c r="AN103" s="5">
        <f t="shared" ref="AN103:AN105" si="580">_xlfn.POISSON.DIST(5,K103,FALSE) * _xlfn.POISSON.DIST(1,L103,FALSE)</f>
        <v>5.5520133930350192E-3</v>
      </c>
      <c r="AO103" s="5">
        <f t="shared" ref="AO103:AO105" si="581">_xlfn.POISSON.DIST(5,K103,FALSE) * _xlfn.POISSON.DIST(2,L103,FALSE)</f>
        <v>3.1571144038342754E-3</v>
      </c>
      <c r="AP103" s="5">
        <f t="shared" ref="AP103:AP105" si="582">_xlfn.POISSON.DIST(5,K103,FALSE) * _xlfn.POISSON.DIST(3,L103,FALSE)</f>
        <v>1.1968476602742446E-3</v>
      </c>
      <c r="AQ103" s="5">
        <f t="shared" ref="AQ103:AQ105" si="583">_xlfn.POISSON.DIST(5,K103,FALSE) * _xlfn.POISSON.DIST(4,L103,FALSE)</f>
        <v>3.4028961387119402E-4</v>
      </c>
      <c r="AR103" s="5">
        <f t="shared" ref="AR103:AR105" si="584">_xlfn.POISSON.DIST(0,K103,FALSE) * _xlfn.POISSON.DIST(5,L103,FALSE)</f>
        <v>1.0979722446825982E-3</v>
      </c>
      <c r="AS103" s="5">
        <f t="shared" ref="AS103:AS105" si="585">_xlfn.POISSON.DIST(1,K103,FALSE) * _xlfn.POISSON.DIST(5,L103,FALSE)</f>
        <v>1.6829028219410552E-3</v>
      </c>
      <c r="AT103" s="5">
        <f t="shared" ref="AT103:AT105" si="586">_xlfn.POISSON.DIST(2,K103,FALSE) * _xlfn.POISSON.DIST(5,L103,FALSE)</f>
        <v>1.2897238167053518E-3</v>
      </c>
      <c r="AU103" s="5">
        <f t="shared" ref="AU103:AU105" si="587">_xlfn.POISSON.DIST(3,K103,FALSE) * _xlfn.POISSON.DIST(5,L103,FALSE)</f>
        <v>6.5893585840307131E-4</v>
      </c>
      <c r="AV103" s="5">
        <f t="shared" ref="AV103:AV105" si="588">_xlfn.POISSON.DIST(4,K103,FALSE) * _xlfn.POISSON.DIST(5,L103,FALSE)</f>
        <v>2.5249386333651085E-4</v>
      </c>
      <c r="AW103" s="5">
        <f t="shared" ref="AW103:AW105" si="589">_xlfn.POISSON.DIST(6,K103,FALSE) * _xlfn.POISSON.DIST(6,L103,FALSE)</f>
        <v>3.7478610919690355E-6</v>
      </c>
      <c r="AX103" s="5">
        <f t="shared" ref="AX103:AX105" si="590">_xlfn.POISSON.DIST(6,K103,FALSE) * _xlfn.POISSON.DIST(0,L103,FALSE)</f>
        <v>1.2470880603842876E-3</v>
      </c>
      <c r="AY103" s="5">
        <f t="shared" ref="AY103:AY105" si="591">_xlfn.POISSON.DIST(6,K103,FALSE) * _xlfn.POISSON.DIST(1,L103,FALSE)</f>
        <v>1.4182961745835073E-3</v>
      </c>
      <c r="AZ103" s="5">
        <f t="shared" ref="AZ103:AZ105" si="592">_xlfn.POISSON.DIST(6,K103,FALSE) * _xlfn.POISSON.DIST(2,L103,FALSE)</f>
        <v>8.0650440924691055E-4</v>
      </c>
      <c r="BA103" s="5">
        <f t="shared" ref="BA103:BA105" si="593">_xlfn.POISSON.DIST(6,K103,FALSE) * _xlfn.POISSON.DIST(3,L103,FALSE)</f>
        <v>3.0574214036581225E-4</v>
      </c>
      <c r="BB103" s="5">
        <f t="shared" ref="BB103:BB105" si="594">_xlfn.POISSON.DIST(6,K103,FALSE) * _xlfn.POISSON.DIST(4,L103,FALSE)</f>
        <v>8.6929087420695473E-5</v>
      </c>
      <c r="BC103" s="5">
        <f t="shared" ref="BC103:BC105" si="595">_xlfn.POISSON.DIST(6,K103,FALSE) * _xlfn.POISSON.DIST(5,L103,FALSE)</f>
        <v>1.9772652159113093E-5</v>
      </c>
      <c r="BD103" s="5">
        <f t="shared" ref="BD103:BD105" si="596">_xlfn.POISSON.DIST(0,K103,FALSE) * _xlfn.POISSON.DIST(6,L103,FALSE)</f>
        <v>2.0811813320709312E-4</v>
      </c>
      <c r="BE103" s="5">
        <f t="shared" ref="BE103:BE105" si="597">_xlfn.POISSON.DIST(1,K103,FALSE) * _xlfn.POISSON.DIST(6,L103,FALSE)</f>
        <v>3.1899038920839886E-4</v>
      </c>
      <c r="BF103" s="5">
        <f t="shared" ref="BF103:BF105" si="598">_xlfn.POISSON.DIST(2,K103,FALSE) * _xlfn.POISSON.DIST(6,L103,FALSE)</f>
        <v>2.4446420607201986E-4</v>
      </c>
      <c r="BG103" s="5">
        <f t="shared" ref="BG103:BG105" si="599">_xlfn.POISSON.DIST(3,K103,FALSE) * _xlfn.POISSON.DIST(6,L103,FALSE)</f>
        <v>1.2489978814874691E-4</v>
      </c>
      <c r="BH103" s="5">
        <f t="shared" ref="BH103:BH105" si="600">_xlfn.POISSON.DIST(4,K103,FALSE) * _xlfn.POISSON.DIST(6,L103,FALSE)</f>
        <v>4.7859635558485598E-5</v>
      </c>
      <c r="BI103" s="5">
        <f t="shared" ref="BI103:BI105" si="601">_xlfn.POISSON.DIST(5,K103,FALSE) * _xlfn.POISSON.DIST(6,L103,FALSE)</f>
        <v>1.467124804447661E-5</v>
      </c>
      <c r="BJ103" s="8">
        <f t="shared" ref="BJ103:BJ105" si="602">SUM(N103,Q103,T103,W103,X103,Y103,AD103,AE103,AF103,AG103,AM103,AN103,AO103,AP103,AQ103,AX103,AY103,AZ103,BA103,BB103,BC103)</f>
        <v>0.46295477554352571</v>
      </c>
      <c r="BK103" s="8">
        <f t="shared" ref="BK103:BK105" si="603">SUM(M103,P103,S103,V103,AC103,AL103,AY103)</f>
        <v>0.25536675825668503</v>
      </c>
      <c r="BL103" s="8">
        <f t="shared" ref="BL103:BL105" si="604">SUM(O103,R103,U103,AA103,AB103,AH103,AI103,AJ103,AK103,AR103,AS103,AT103,AU103,AV103,BD103,BE103,BF103,BG103,BH103,BI103)</f>
        <v>0.26488602158277358</v>
      </c>
      <c r="BM103" s="8">
        <f t="shared" ref="BM103:BM105" si="605">SUM(S103:BI103)</f>
        <v>0.49777484246505327</v>
      </c>
      <c r="BN103" s="8">
        <f t="shared" ref="BN103:BN105" si="606">SUM(M103:R103)</f>
        <v>0.50099597726457856</v>
      </c>
    </row>
    <row r="104" spans="1:66" s="10" customFormat="1" x14ac:dyDescent="0.25">
      <c r="A104" t="s">
        <v>318</v>
      </c>
      <c r="B104" t="s">
        <v>330</v>
      </c>
      <c r="C104" t="s">
        <v>247</v>
      </c>
      <c r="D104" s="11"/>
      <c r="E104" s="1">
        <f>VLOOKUP(A104,home!$A$2:$E$670,3,FALSE)</f>
        <v>1.4430000000000001</v>
      </c>
      <c r="F104">
        <f>VLOOKUP(B104,home!$B$2:$E$670,3,FALSE)</f>
        <v>1.323</v>
      </c>
      <c r="G104">
        <f>VLOOKUP(C104,away!$B$2:$E$670,4,FALSE)</f>
        <v>0.8851</v>
      </c>
      <c r="H104">
        <f>VLOOKUP(A104,away!$A$2:$E$670,3,FALSE)</f>
        <v>1.0886</v>
      </c>
      <c r="I104">
        <f>VLOOKUP(C104,away!$B$2:$E$670,3,FALSE)</f>
        <v>1.2379</v>
      </c>
      <c r="J104">
        <f>VLOOKUP(B104,home!$B$2:$E$670,4,FALSE)</f>
        <v>0.91859999999999997</v>
      </c>
      <c r="K104" s="3">
        <f t="shared" si="552"/>
        <v>1.6897346739000001</v>
      </c>
      <c r="L104" s="3">
        <f t="shared" si="553"/>
        <v>1.237885095684</v>
      </c>
      <c r="M104" s="5">
        <f t="shared" si="331"/>
        <v>5.352428677997282E-2</v>
      </c>
      <c r="N104" s="5">
        <f t="shared" si="554"/>
        <v>9.0441843267887442E-2</v>
      </c>
      <c r="O104" s="5">
        <f t="shared" si="555"/>
        <v>6.6256916862044518E-2</v>
      </c>
      <c r="P104" s="5">
        <f t="shared" si="556"/>
        <v>0.11195660980750619</v>
      </c>
      <c r="Q104" s="5">
        <f t="shared" si="557"/>
        <v>7.6411359270589382E-2</v>
      </c>
      <c r="R104" s="5">
        <f t="shared" si="558"/>
        <v>4.10092249347494E-2</v>
      </c>
      <c r="S104" s="5">
        <f t="shared" si="559"/>
        <v>5.8544836529611392E-2</v>
      </c>
      <c r="T104" s="5">
        <f t="shared" si="560"/>
        <v>9.4588482782018049E-2</v>
      </c>
      <c r="U104" s="5">
        <f t="shared" si="561"/>
        <v>6.9294709322010525E-2</v>
      </c>
      <c r="V104" s="5">
        <f t="shared" si="562"/>
        <v>1.3606453389683835E-2</v>
      </c>
      <c r="W104" s="5">
        <f t="shared" si="563"/>
        <v>4.3038307746448373E-2</v>
      </c>
      <c r="X104" s="5">
        <f t="shared" si="564"/>
        <v>5.3276479702789689E-2</v>
      </c>
      <c r="Y104" s="5">
        <f t="shared" si="565"/>
        <v>3.2975080087297243E-2</v>
      </c>
      <c r="Z104" s="5">
        <f t="shared" si="566"/>
        <v>1.6921569444092975E-2</v>
      </c>
      <c r="AA104" s="5">
        <f t="shared" si="567"/>
        <v>2.8592962626490647E-2</v>
      </c>
      <c r="AB104" s="5">
        <f t="shared" si="568"/>
        <v>2.4157260189754039E-2</v>
      </c>
      <c r="AC104" s="5">
        <f t="shared" si="569"/>
        <v>1.7787864218477994E-3</v>
      </c>
      <c r="AD104" s="5">
        <f t="shared" si="570"/>
        <v>1.8180830226288195E-2</v>
      </c>
      <c r="AE104" s="5">
        <f t="shared" si="571"/>
        <v>2.2505778764283325E-2</v>
      </c>
      <c r="AF104" s="5">
        <f t="shared" si="572"/>
        <v>1.3929784049533897E-2</v>
      </c>
      <c r="AG104" s="5">
        <f t="shared" si="573"/>
        <v>5.7478240203382401E-3</v>
      </c>
      <c r="AH104" s="5">
        <f t="shared" si="574"/>
        <v>5.2367396526061217E-3</v>
      </c>
      <c r="AI104" s="5">
        <f t="shared" si="575"/>
        <v>8.8487005691956031E-3</v>
      </c>
      <c r="AJ104" s="5">
        <f t="shared" si="576"/>
        <v>7.475978085364242E-3</v>
      </c>
      <c r="AK104" s="5">
        <f t="shared" si="577"/>
        <v>4.2108064640521657E-3</v>
      </c>
      <c r="AL104" s="5">
        <f t="shared" si="578"/>
        <v>1.4882731510677051E-4</v>
      </c>
      <c r="AM104" s="5">
        <f t="shared" si="579"/>
        <v>6.1441558467296665E-3</v>
      </c>
      <c r="AN104" s="5">
        <f t="shared" si="580"/>
        <v>7.6057589482263618E-3</v>
      </c>
      <c r="AO104" s="5">
        <f t="shared" si="581"/>
        <v>4.7075278216873141E-3</v>
      </c>
      <c r="AP104" s="5">
        <f t="shared" si="582"/>
        <v>1.9424595093281637E-3</v>
      </c>
      <c r="AQ104" s="5">
        <f t="shared" si="583"/>
        <v>6.011354188917475E-4</v>
      </c>
      <c r="AR104" s="5">
        <f t="shared" si="584"/>
        <v>1.2964963931877055E-3</v>
      </c>
      <c r="AS104" s="5">
        <f t="shared" si="585"/>
        <v>2.1907349101555535E-3</v>
      </c>
      <c r="AT104" s="5">
        <f t="shared" si="586"/>
        <v>1.8508803695065209E-3</v>
      </c>
      <c r="AU104" s="5">
        <f t="shared" si="587"/>
        <v>1.0424989125320044E-3</v>
      </c>
      <c r="AV104" s="5">
        <f t="shared" si="588"/>
        <v>4.4038664000209274E-4</v>
      </c>
      <c r="AW104" s="5">
        <f t="shared" si="589"/>
        <v>8.6472695379712598E-6</v>
      </c>
      <c r="AX104" s="5">
        <f t="shared" si="590"/>
        <v>1.7303321960107558E-3</v>
      </c>
      <c r="AY104" s="5">
        <f t="shared" si="591"/>
        <v>2.1419524360238801E-3</v>
      </c>
      <c r="AZ104" s="5">
        <f t="shared" si="592"/>
        <v>1.3257454981089988E-3</v>
      </c>
      <c r="BA104" s="5">
        <f t="shared" si="593"/>
        <v>5.4704019759309666E-4</v>
      </c>
      <c r="BB104" s="5">
        <f t="shared" si="594"/>
        <v>1.6929322683513121E-4</v>
      </c>
      <c r="BC104" s="5">
        <f t="shared" si="595"/>
        <v>4.1913112459891914E-5</v>
      </c>
      <c r="BD104" s="5">
        <f t="shared" si="596"/>
        <v>2.6748559362252064E-4</v>
      </c>
      <c r="BE104" s="5">
        <f t="shared" si="597"/>
        <v>4.519796823126978E-4</v>
      </c>
      <c r="BF104" s="5">
        <f t="shared" si="598"/>
        <v>3.8186287055103616E-4</v>
      </c>
      <c r="BG104" s="5">
        <f t="shared" si="599"/>
        <v>2.150823110150244E-4</v>
      </c>
      <c r="BH104" s="5">
        <f t="shared" si="600"/>
        <v>9.0858009666157648E-5</v>
      </c>
      <c r="BI104" s="5">
        <f t="shared" si="601"/>
        <v>3.0705185866889572E-5</v>
      </c>
      <c r="BJ104" s="8">
        <f t="shared" si="602"/>
        <v>0.47805308412936881</v>
      </c>
      <c r="BK104" s="8">
        <f t="shared" si="603"/>
        <v>0.24170175267975269</v>
      </c>
      <c r="BL104" s="8">
        <f t="shared" si="604"/>
        <v>0.26334226958468537</v>
      </c>
      <c r="BM104" s="8">
        <f t="shared" si="605"/>
        <v>0.5582851297486644</v>
      </c>
      <c r="BN104" s="8">
        <f t="shared" si="606"/>
        <v>0.4396002409227498</v>
      </c>
    </row>
    <row r="105" spans="1:66" x14ac:dyDescent="0.25">
      <c r="A105" t="s">
        <v>28</v>
      </c>
      <c r="B105" t="s">
        <v>31</v>
      </c>
      <c r="C105" t="s">
        <v>290</v>
      </c>
      <c r="D105" s="11"/>
      <c r="E105" s="1">
        <f>VLOOKUP(A105,home!$A$2:$E$670,3,FALSE)</f>
        <v>1.4241999999999999</v>
      </c>
      <c r="F105">
        <f>VLOOKUP(B105,home!$B$2:$E$670,3,FALSE)</f>
        <v>1.7235</v>
      </c>
      <c r="G105">
        <f>VLOOKUP(C105,away!$B$2:$E$670,4,FALSE)</f>
        <v>0.1273</v>
      </c>
      <c r="H105">
        <f>VLOOKUP(A105,away!$A$2:$E$670,3,FALSE)</f>
        <v>1.3081</v>
      </c>
      <c r="I105">
        <f>VLOOKUP(C105,away!$B$2:$E$670,3,FALSE)</f>
        <v>1.7184999999999999</v>
      </c>
      <c r="J105">
        <f>VLOOKUP(B105,home!$B$2:$E$670,4,FALSE)</f>
        <v>0.83399999999999996</v>
      </c>
      <c r="K105" s="3">
        <f t="shared" si="552"/>
        <v>0.31247168750999998</v>
      </c>
      <c r="L105" s="3">
        <f t="shared" si="553"/>
        <v>1.8748068548999999</v>
      </c>
      <c r="M105" s="5">
        <f t="shared" si="331"/>
        <v>0.11222174012478908</v>
      </c>
      <c r="N105" s="5">
        <f t="shared" si="554"/>
        <v>3.5066116512101522E-2</v>
      </c>
      <c r="O105" s="5">
        <f t="shared" si="555"/>
        <v>0.21039408765476089</v>
      </c>
      <c r="P105" s="5">
        <f t="shared" si="556"/>
        <v>6.5742195611609988E-2</v>
      </c>
      <c r="Q105" s="5">
        <f t="shared" si="557"/>
        <v>5.4785843004793184E-3</v>
      </c>
      <c r="R105" s="5">
        <f t="shared" si="558"/>
        <v>0.19722413888278867</v>
      </c>
      <c r="S105" s="5">
        <f t="shared" si="559"/>
        <v>9.6283400146645985E-3</v>
      </c>
      <c r="T105" s="5">
        <f t="shared" si="560"/>
        <v>1.0271287401686143E-2</v>
      </c>
      <c r="U105" s="5">
        <f t="shared" si="561"/>
        <v>6.1626959494411569E-2</v>
      </c>
      <c r="V105" s="5">
        <f t="shared" si="562"/>
        <v>6.2672369498627115E-4</v>
      </c>
      <c r="W105" s="5">
        <f t="shared" si="563"/>
        <v>5.706341605121886E-4</v>
      </c>
      <c r="X105" s="5">
        <f t="shared" si="564"/>
        <v>1.0698288357683576E-3</v>
      </c>
      <c r="Y105" s="5">
        <f t="shared" si="565"/>
        <v>1.002861217434102E-3</v>
      </c>
      <c r="Z105" s="5">
        <f t="shared" si="566"/>
        <v>0.12325238917640056</v>
      </c>
      <c r="AA105" s="5">
        <f t="shared" si="567"/>
        <v>3.8512882035589141E-2</v>
      </c>
      <c r="AB105" s="5">
        <f t="shared" si="568"/>
        <v>6.0170926202670512E-3</v>
      </c>
      <c r="AC105" s="5">
        <f t="shared" si="569"/>
        <v>2.2946863785262406E-5</v>
      </c>
      <c r="AD105" s="5">
        <f t="shared" si="570"/>
        <v>4.4576754771523921E-5</v>
      </c>
      <c r="AE105" s="5">
        <f t="shared" si="571"/>
        <v>8.3572805414849308E-5</v>
      </c>
      <c r="AF105" s="5">
        <f t="shared" si="572"/>
        <v>7.8341434237491682E-5</v>
      </c>
      <c r="AG105" s="5">
        <f t="shared" si="573"/>
        <v>4.8958352643715642E-5</v>
      </c>
      <c r="AH105" s="5">
        <f t="shared" si="574"/>
        <v>5.7768606027679588E-2</v>
      </c>
      <c r="AI105" s="5">
        <f t="shared" si="575"/>
        <v>1.8051053810569397E-2</v>
      </c>
      <c r="AJ105" s="5">
        <f t="shared" si="576"/>
        <v>2.8202216227612175E-3</v>
      </c>
      <c r="AK105" s="5">
        <f t="shared" si="577"/>
        <v>2.9374646987212943E-4</v>
      </c>
      <c r="AL105" s="5">
        <f t="shared" si="578"/>
        <v>5.3771299784379493E-7</v>
      </c>
      <c r="AM105" s="5">
        <f t="shared" si="579"/>
        <v>2.7857947574355045E-6</v>
      </c>
      <c r="AN105" s="5">
        <f t="shared" si="580"/>
        <v>5.2228271075845649E-6</v>
      </c>
      <c r="AO105" s="5">
        <f t="shared" si="581"/>
        <v>4.8958960316285422E-6</v>
      </c>
      <c r="AP105" s="5">
        <f t="shared" si="582"/>
        <v>3.0596198136582988E-6</v>
      </c>
      <c r="AQ105" s="5">
        <f t="shared" si="583"/>
        <v>1.4340490500086097E-6</v>
      </c>
      <c r="AR105" s="5">
        <f t="shared" si="584"/>
        <v>2.1660995715742232E-2</v>
      </c>
      <c r="AS105" s="5">
        <f t="shared" si="585"/>
        <v>6.7684478844448545E-3</v>
      </c>
      <c r="AT105" s="5">
        <f t="shared" si="586"/>
        <v>1.0574741661379865E-3</v>
      </c>
      <c r="AU105" s="5">
        <f t="shared" si="587"/>
        <v>1.1014357906378894E-4</v>
      </c>
      <c r="AV105" s="5">
        <f t="shared" si="588"/>
        <v>8.6041875046133045E-6</v>
      </c>
      <c r="AW105" s="5">
        <f t="shared" si="589"/>
        <v>8.7501447896921554E-9</v>
      </c>
      <c r="AX105" s="5">
        <f t="shared" si="590"/>
        <v>1.4508033148539724E-7</v>
      </c>
      <c r="AY105" s="5">
        <f t="shared" si="591"/>
        <v>2.7199759997998697E-7</v>
      </c>
      <c r="AZ105" s="5">
        <f t="shared" si="592"/>
        <v>2.5497148247941391E-7</v>
      </c>
      <c r="BA105" s="5">
        <f t="shared" si="593"/>
        <v>1.593407610521401E-7</v>
      </c>
      <c r="BB105" s="5">
        <f t="shared" si="594"/>
        <v>7.4683287771383803E-8</v>
      </c>
      <c r="BC105" s="5">
        <f t="shared" si="595"/>
        <v>2.8003347972051941E-8</v>
      </c>
      <c r="BD105" s="5">
        <f t="shared" si="596"/>
        <v>6.7683638753055029E-3</v>
      </c>
      <c r="BE105" s="5">
        <f t="shared" si="597"/>
        <v>2.1149220817984335E-3</v>
      </c>
      <c r="BF105" s="5">
        <f t="shared" si="598"/>
        <v>3.3042663592585937E-4</v>
      </c>
      <c r="BG105" s="5">
        <f t="shared" si="599"/>
        <v>3.4416322842001895E-5</v>
      </c>
      <c r="BH105" s="5">
        <f t="shared" si="600"/>
        <v>2.6885316190823216E-6</v>
      </c>
      <c r="BI105" s="5">
        <f t="shared" si="601"/>
        <v>1.6801800238772906E-7</v>
      </c>
      <c r="BJ105" s="8">
        <f t="shared" si="602"/>
        <v>5.3733094038620262E-2</v>
      </c>
      <c r="BK105" s="8">
        <f t="shared" si="603"/>
        <v>0.188242756020433</v>
      </c>
      <c r="BL105" s="8">
        <f t="shared" si="604"/>
        <v>0.63156543961708633</v>
      </c>
      <c r="BM105" s="8">
        <f t="shared" si="605"/>
        <v>0.37066655251855557</v>
      </c>
      <c r="BN105" s="8">
        <f t="shared" si="606"/>
        <v>0.62612686308652943</v>
      </c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2022-02-23T07:32:13Z</dcterms:modified>
</cp:coreProperties>
</file>